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525" windowWidth="14715" windowHeight="7680"/>
  </bookViews>
  <sheets>
    <sheet name="Pump" sheetId="1" r:id="rId1"/>
    <sheet name="Antoine eq for vap press" sheetId="4" r:id="rId2"/>
  </sheets>
  <externalReferences>
    <externalReference r:id="rId3"/>
  </externalReferences>
  <definedNames>
    <definedName name="a">#REF!</definedName>
    <definedName name="ann_4a">#REF!</definedName>
    <definedName name="Data">'Antoine eq for vap press'!$B$1048:$AE$1515</definedName>
    <definedName name="np">#REF!</definedName>
    <definedName name="NPSH_CALCULATION">#REF!</definedName>
    <definedName name="orif">[1]Cases!$BM$4:$BN$19</definedName>
    <definedName name="orifice">[1]Cases!$BJ$3:$BK$19</definedName>
    <definedName name="_xlnm.Print_Area" localSheetId="0">Pump!$B$4:$L$71</definedName>
    <definedName name="s" localSheetId="0">#REF!</definedName>
    <definedName name="s">#REF!</definedName>
    <definedName name="SPECS">#REF!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</definedNames>
  <calcPr calcId="125725"/>
</workbook>
</file>

<file path=xl/calcChain.xml><?xml version="1.0" encoding="utf-8"?>
<calcChain xmlns="http://schemas.openxmlformats.org/spreadsheetml/2006/main">
  <c r="C13" i="4"/>
  <c r="C12"/>
  <c r="C11"/>
  <c r="F31" s="1"/>
  <c r="G31" s="1"/>
  <c r="J42" i="1"/>
  <c r="H56"/>
  <c r="J54" s="1"/>
  <c r="H55"/>
  <c r="H53"/>
  <c r="H44"/>
  <c r="H45" s="1"/>
  <c r="H43"/>
  <c r="H41"/>
  <c r="K28"/>
  <c r="H58" s="1"/>
  <c r="F28"/>
  <c r="H46" s="1"/>
  <c r="C18"/>
  <c r="H42" s="1"/>
  <c r="H15"/>
  <c r="H54" s="1"/>
  <c r="F12" i="4" l="1"/>
  <c r="G12" s="1"/>
  <c r="F6"/>
  <c r="G6" s="1"/>
  <c r="F7"/>
  <c r="G7" s="1"/>
  <c r="F8"/>
  <c r="G8" s="1"/>
  <c r="F9"/>
  <c r="G9" s="1"/>
  <c r="F10"/>
  <c r="G10" s="1"/>
  <c r="F11"/>
  <c r="G11" s="1"/>
  <c r="F13"/>
  <c r="G13" s="1"/>
  <c r="F14"/>
  <c r="G14" s="1"/>
  <c r="F15"/>
  <c r="G15" s="1"/>
  <c r="F16"/>
  <c r="G16" s="1"/>
  <c r="F17"/>
  <c r="G17" s="1"/>
  <c r="F18"/>
  <c r="G18" s="1"/>
  <c r="F19"/>
  <c r="G19" s="1"/>
  <c r="F20"/>
  <c r="G20" s="1"/>
  <c r="F21"/>
  <c r="G21" s="1"/>
  <c r="F22"/>
  <c r="G22" s="1"/>
  <c r="F23"/>
  <c r="G23" s="1"/>
  <c r="F24"/>
  <c r="G24" s="1"/>
  <c r="F25"/>
  <c r="G25" s="1"/>
  <c r="F26"/>
  <c r="G26" s="1"/>
  <c r="F27"/>
  <c r="G27" s="1"/>
  <c r="F28"/>
  <c r="G28" s="1"/>
  <c r="F29"/>
  <c r="G29" s="1"/>
  <c r="F30"/>
  <c r="G30" s="1"/>
  <c r="H47" i="1"/>
  <c r="H48" s="1"/>
  <c r="J49" s="1"/>
  <c r="H57"/>
  <c r="H59" s="1"/>
  <c r="H62" l="1"/>
  <c r="H63" s="1"/>
  <c r="H64" s="1"/>
  <c r="H49"/>
  <c r="H50" s="1"/>
</calcChain>
</file>

<file path=xl/comments1.xml><?xml version="1.0" encoding="utf-8"?>
<comments xmlns="http://schemas.openxmlformats.org/spreadsheetml/2006/main">
  <authors>
    <author>dbs2454</author>
  </authors>
  <commentList>
    <comment ref="C49" authorId="0">
      <text>
        <r>
          <rPr>
            <b/>
            <sz val="8"/>
            <color indexed="81"/>
            <rFont val="Tahoma"/>
            <family val="2"/>
          </rPr>
          <t>DBS:</t>
        </r>
        <r>
          <rPr>
            <sz val="8"/>
            <color indexed="81"/>
            <rFont val="Tahoma"/>
            <family val="2"/>
          </rPr>
          <t xml:space="preserve">
Margin for NPSH-Available
Select NPSH min of -
1-   85% of calculated NPSH
2-  Calculated NPSH - 0.6 m</t>
        </r>
      </text>
    </comment>
  </commentList>
</comments>
</file>

<file path=xl/sharedStrings.xml><?xml version="1.0" encoding="utf-8"?>
<sst xmlns="http://schemas.openxmlformats.org/spreadsheetml/2006/main" count="696" uniqueCount="625">
  <si>
    <t>PUMP</t>
  </si>
  <si>
    <t>Plant</t>
  </si>
  <si>
    <t>Description</t>
  </si>
  <si>
    <t>Nos reqd</t>
  </si>
  <si>
    <t xml:space="preserve">SCHEME </t>
  </si>
  <si>
    <t>Length</t>
  </si>
  <si>
    <t>P2</t>
  </si>
  <si>
    <t>P1</t>
  </si>
  <si>
    <t>OTHER LOSSES</t>
  </si>
  <si>
    <t>SUCTION</t>
  </si>
  <si>
    <t>DISCHARGE</t>
  </si>
  <si>
    <t>FE / Orifice</t>
  </si>
  <si>
    <t>Other1</t>
  </si>
  <si>
    <t>FE/Orifice</t>
  </si>
  <si>
    <t>Filter</t>
  </si>
  <si>
    <t>Strainer</t>
  </si>
  <si>
    <t>Other2</t>
  </si>
  <si>
    <t>Rotametr</t>
  </si>
  <si>
    <t>Margin</t>
  </si>
  <si>
    <t>Nozzle</t>
  </si>
  <si>
    <t>Total</t>
  </si>
  <si>
    <t>Bar</t>
  </si>
  <si>
    <t>FLUID FLOW AND PROPERTY</t>
  </si>
  <si>
    <t>Fluid</t>
  </si>
  <si>
    <t>Water</t>
  </si>
  <si>
    <t>Flow</t>
  </si>
  <si>
    <t>M3/hr</t>
  </si>
  <si>
    <t>Temp</t>
  </si>
  <si>
    <t>°C</t>
  </si>
  <si>
    <t>Density</t>
  </si>
  <si>
    <t>kg/m3</t>
  </si>
  <si>
    <t>Viscosity</t>
  </si>
  <si>
    <t>cP</t>
  </si>
  <si>
    <t>Vap Press</t>
  </si>
  <si>
    <t>Bara</t>
  </si>
  <si>
    <t>SUCTION SIDE</t>
  </si>
  <si>
    <t>Suc vessel press</t>
  </si>
  <si>
    <t>BarA</t>
  </si>
  <si>
    <t>Min liq level above Pump center line</t>
  </si>
  <si>
    <t>mt</t>
  </si>
  <si>
    <t>Line length</t>
  </si>
  <si>
    <t>in</t>
  </si>
  <si>
    <t>Line loss</t>
  </si>
  <si>
    <t>Other loss (Inst, str, equip etc)</t>
  </si>
  <si>
    <t>Min suc press</t>
  </si>
  <si>
    <t>NPSH A</t>
  </si>
  <si>
    <t>NPSH A for datasheet</t>
  </si>
  <si>
    <t>DISCHARGE SIDE</t>
  </si>
  <si>
    <t>Terminal pressure</t>
  </si>
  <si>
    <t>Max static ht above pump center line</t>
  </si>
  <si>
    <t>Line loss (x chk with simulator)</t>
  </si>
  <si>
    <t>Other loss (Inst, Nozz, CV,equip etc)</t>
  </si>
  <si>
    <t>Dis Press reqd</t>
  </si>
  <si>
    <t>PUMP CALCULATION</t>
  </si>
  <si>
    <t>Calculated difference pressure</t>
  </si>
  <si>
    <t>Calculated difference head</t>
  </si>
  <si>
    <t>m</t>
  </si>
  <si>
    <t>Calcuated hydraulic power (100% eff)</t>
  </si>
  <si>
    <t>kW</t>
  </si>
  <si>
    <t>REMARKS</t>
  </si>
  <si>
    <t>Rev</t>
  </si>
  <si>
    <t>Date</t>
  </si>
  <si>
    <t>Prepared</t>
  </si>
  <si>
    <t>Checked</t>
  </si>
  <si>
    <t>Approved</t>
  </si>
  <si>
    <t>ABC</t>
  </si>
  <si>
    <t>XYZ</t>
  </si>
  <si>
    <t>Centrifugal</t>
  </si>
  <si>
    <t>Drum Pressure</t>
  </si>
  <si>
    <t>Project -1</t>
  </si>
  <si>
    <t>Terminal Pressure</t>
  </si>
  <si>
    <t>Eq Length</t>
  </si>
  <si>
    <t xml:space="preserve">Elevation </t>
  </si>
  <si>
    <t>Velocity in suction line</t>
  </si>
  <si>
    <t>m/s</t>
  </si>
  <si>
    <t>Dis line (ID)</t>
  </si>
  <si>
    <t>Suc line (ID)</t>
  </si>
  <si>
    <t>Size ID</t>
  </si>
  <si>
    <t>Velocity in Discharge line</t>
  </si>
  <si>
    <t>Vapor Pressure variation with Temperature (Antoine Eq.)</t>
  </si>
  <si>
    <t>Comp. Name</t>
  </si>
  <si>
    <r>
      <t>T (</t>
    </r>
    <r>
      <rPr>
        <vertAlign val="superscript"/>
        <sz val="10"/>
        <color indexed="56"/>
        <rFont val="Times New Roman"/>
        <family val="1"/>
      </rPr>
      <t>o</t>
    </r>
    <r>
      <rPr>
        <sz val="10"/>
        <color indexed="56"/>
        <rFont val="Times New Roman"/>
        <family val="1"/>
      </rPr>
      <t>C)</t>
    </r>
  </si>
  <si>
    <r>
      <t>P</t>
    </r>
    <r>
      <rPr>
        <vertAlign val="superscript"/>
        <sz val="10"/>
        <color indexed="56"/>
        <rFont val="Times New Roman"/>
        <family val="1"/>
      </rPr>
      <t>sat</t>
    </r>
    <r>
      <rPr>
        <sz val="10"/>
        <color indexed="56"/>
        <rFont val="Times New Roman"/>
        <family val="1"/>
      </rPr>
      <t xml:space="preserve"> (mm Hg)</t>
    </r>
  </si>
  <si>
    <r>
      <t>P</t>
    </r>
    <r>
      <rPr>
        <vertAlign val="superscript"/>
        <sz val="10"/>
        <color indexed="56"/>
        <rFont val="Times New Roman"/>
        <family val="1"/>
      </rPr>
      <t>sat</t>
    </r>
    <r>
      <rPr>
        <sz val="10"/>
        <color indexed="56"/>
        <rFont val="Times New Roman"/>
        <family val="1"/>
      </rPr>
      <t xml:space="preserve"> (Pa)</t>
    </r>
  </si>
  <si>
    <t>METHANOL</t>
  </si>
  <si>
    <t>Antonie Constants</t>
  </si>
  <si>
    <t>A</t>
  </si>
  <si>
    <t>B</t>
  </si>
  <si>
    <t>C</t>
  </si>
  <si>
    <t>NUMBER</t>
  </si>
  <si>
    <t>COMPONENT</t>
  </si>
  <si>
    <t>MOLE WT</t>
  </si>
  <si>
    <t>FREEZE</t>
  </si>
  <si>
    <t>BOILING</t>
  </si>
  <si>
    <t>CRITICAL</t>
  </si>
  <si>
    <t xml:space="preserve">CRITICAL </t>
  </si>
  <si>
    <t>ACENTRIC</t>
  </si>
  <si>
    <t>LIQ DEN</t>
  </si>
  <si>
    <t>REF T FOR</t>
  </si>
  <si>
    <t>DIPOLE</t>
  </si>
  <si>
    <t>VAPOR HEAT CAPACITY</t>
  </si>
  <si>
    <t xml:space="preserve">   LIQUID VISCOSITY</t>
  </si>
  <si>
    <t>STD HEAT</t>
  </si>
  <si>
    <t>STD ENERGY</t>
  </si>
  <si>
    <t xml:space="preserve">    ANTOINE VAPOR PRESSURE EQN</t>
  </si>
  <si>
    <t>VAP PRESS</t>
  </si>
  <si>
    <t>HARLACHER VAPOR PRESSURE EQN</t>
  </si>
  <si>
    <t>HEAT VAPOR</t>
  </si>
  <si>
    <t>POINT</t>
  </si>
  <si>
    <t>TEMP</t>
  </si>
  <si>
    <t>PRESSURE</t>
  </si>
  <si>
    <t>VOLUME</t>
  </si>
  <si>
    <t>COMPRESS</t>
  </si>
  <si>
    <t>FACTOR</t>
  </si>
  <si>
    <t>@TDEN</t>
  </si>
  <si>
    <t>LIQDEN</t>
  </si>
  <si>
    <t>MOMENT</t>
  </si>
  <si>
    <t xml:space="preserve">    CP=A+(B*T)+(C*T^2)+(D*T^3)</t>
  </si>
  <si>
    <t xml:space="preserve">  LOG(V)=B*(1/T-1/C)</t>
  </si>
  <si>
    <t>FORM</t>
  </si>
  <si>
    <t>LN(P)=A-B/(T+C)</t>
  </si>
  <si>
    <t>MAX TEMP</t>
  </si>
  <si>
    <t>MIN TEMP</t>
  </si>
  <si>
    <t xml:space="preserve">       LN(PVP)=A+B/T+C*LN(T)+(D*PVP/(T^2))</t>
  </si>
  <si>
    <t>NORMAL BP</t>
  </si>
  <si>
    <t>K</t>
  </si>
  <si>
    <t>ATM</t>
  </si>
  <si>
    <t>CC/G-MOL</t>
  </si>
  <si>
    <t>G/CC</t>
  </si>
  <si>
    <t>DEBYES</t>
  </si>
  <si>
    <t xml:space="preserve">  T AS K AND Cpvap IN CAL/G-MOLE-K</t>
  </si>
  <si>
    <t xml:space="preserve">  T AS K AND V AS CP</t>
  </si>
  <si>
    <t xml:space="preserve"> KCAL/G-MOLE</t>
  </si>
  <si>
    <t xml:space="preserve">        P AS mmHg AND T AS K</t>
  </si>
  <si>
    <t>PVP AS mmHg AND T AS K</t>
  </si>
  <si>
    <t>CAL/G-MOLE</t>
  </si>
  <si>
    <t>(TFP)</t>
  </si>
  <si>
    <t>(TB)</t>
  </si>
  <si>
    <t>(TC)</t>
  </si>
  <si>
    <t>(PC)</t>
  </si>
  <si>
    <t>(VC)</t>
  </si>
  <si>
    <t>(ZC)</t>
  </si>
  <si>
    <t>(OMEGA)</t>
  </si>
  <si>
    <t>(LIQDEN)</t>
  </si>
  <si>
    <t>(TDEN)</t>
  </si>
  <si>
    <t>(DIPM)</t>
  </si>
  <si>
    <t>(A)</t>
  </si>
  <si>
    <t>(B)</t>
  </si>
  <si>
    <t>(C)</t>
  </si>
  <si>
    <t>(D)</t>
  </si>
  <si>
    <t>DELHG</t>
  </si>
  <si>
    <t>DELGF</t>
  </si>
  <si>
    <t>TMX</t>
  </si>
  <si>
    <t>TMN</t>
  </si>
  <si>
    <t>D</t>
  </si>
  <si>
    <t>HV</t>
  </si>
  <si>
    <t>********</t>
  </si>
  <si>
    <t>******************************************</t>
  </si>
  <si>
    <t>************</t>
  </si>
  <si>
    <t>1,1,1-TRIFLOUROETHANE</t>
  </si>
  <si>
    <t>1,1,2,2-TETRACHLORO-1,2-DIFLUOROETHANE</t>
  </si>
  <si>
    <t>1,1,2-TRICHLOROETHANE</t>
  </si>
  <si>
    <t>1,1,2-TRIMETHYLCLOPENTANE</t>
  </si>
  <si>
    <t>1,1,3-TRIMETHYLCLOPENTANE</t>
  </si>
  <si>
    <t>1,1-DICHLORO-1,2,2,2-TETRAFLUOROETHANE</t>
  </si>
  <si>
    <t>1,1-DICHLOROETHANE</t>
  </si>
  <si>
    <t>1,1-DIFLOUROETHANE</t>
  </si>
  <si>
    <t>1,1-DIFLUOROETHYLENE</t>
  </si>
  <si>
    <t>1,1-DIMETHYLCYCLOHEXANE</t>
  </si>
  <si>
    <t>1,1-DIMETHYLCYCLOPENTANE</t>
  </si>
  <si>
    <t>1,2,2-TRICHLORO-1,1,2TRIFLUOROETHANE</t>
  </si>
  <si>
    <t>1,2,3,4-TETRAHYDRONAPHTHALENE</t>
  </si>
  <si>
    <t>1,2,3-TRICHLOROPROPANE</t>
  </si>
  <si>
    <t>1,2,3-TRIMETHYLBENZENE</t>
  </si>
  <si>
    <t>1,2,4,5-TETRAMETHYLBEENZENE</t>
  </si>
  <si>
    <t>1,2,4-TRIMETHYLBENZENE</t>
  </si>
  <si>
    <t>1,2-BUTADIENE</t>
  </si>
  <si>
    <t>1,2-DICHLORO-1,1,2,2-TETRAFLUOROETHANE</t>
  </si>
  <si>
    <t>1,2-DICHLOROETHANE</t>
  </si>
  <si>
    <t>1,2-DICHLOROPROPANE</t>
  </si>
  <si>
    <t>1,2-DIMETHOXYETHANE</t>
  </si>
  <si>
    <t>1,2-PENTADIENE</t>
  </si>
  <si>
    <t>1,2-PROPANEDIOL</t>
  </si>
  <si>
    <t>1,3,5-TRIMETHYLBENZENE</t>
  </si>
  <si>
    <t>1,3-BUTADIENE</t>
  </si>
  <si>
    <t>1,3-PROPANEDIOL</t>
  </si>
  <si>
    <t>1,4 DIOXANE</t>
  </si>
  <si>
    <t>1,4-DIETHYLBENZENE</t>
  </si>
  <si>
    <t>1,4-PENTADIENE</t>
  </si>
  <si>
    <t>1,5 HEXADIENE</t>
  </si>
  <si>
    <t>1-BUTENE</t>
  </si>
  <si>
    <t>1-BUTYNE</t>
  </si>
  <si>
    <t>1-CHLORO-1,1-DIFLUOROETHANE</t>
  </si>
  <si>
    <t>1-CHLOROBUTANE</t>
  </si>
  <si>
    <t>1-DECANOL</t>
  </si>
  <si>
    <t>1-DECENE</t>
  </si>
  <si>
    <t>1-DODECENE</t>
  </si>
  <si>
    <t>1-EICOSANOL</t>
  </si>
  <si>
    <t>1-HEPTANOL</t>
  </si>
  <si>
    <t>1-HEPTENE</t>
  </si>
  <si>
    <t>1-HEXADECENE</t>
  </si>
  <si>
    <t>1-HEXANOL</t>
  </si>
  <si>
    <t>1-HEXENE</t>
  </si>
  <si>
    <t>1-METHYL-1-ETHYLCYCLOPENTANE</t>
  </si>
  <si>
    <t>1-METHYL-2-ETHYLBENZENE</t>
  </si>
  <si>
    <t>1-METHYL-2-ISOPROPYLBENZENE</t>
  </si>
  <si>
    <t>1-METHYL-3-ETHYLBENZENE</t>
  </si>
  <si>
    <t>1-METHYL-4-ETHYLBENZENE</t>
  </si>
  <si>
    <t>1-METHYL-4-ISOPROPYLBENZENE</t>
  </si>
  <si>
    <t>1-METHYLNAPHTHALENE</t>
  </si>
  <si>
    <t>1-NONENE</t>
  </si>
  <si>
    <t>1-OCTADECANOL</t>
  </si>
  <si>
    <t>1-OCTADECENE</t>
  </si>
  <si>
    <t>1-OCTANOL</t>
  </si>
  <si>
    <t>1-OCTENE</t>
  </si>
  <si>
    <t>1-PENTADECENE</t>
  </si>
  <si>
    <t>1-PENTANOL</t>
  </si>
  <si>
    <t>1-PENTENE</t>
  </si>
  <si>
    <t>1-PENTYNE</t>
  </si>
  <si>
    <t>1-PROPANOL</t>
  </si>
  <si>
    <t>1-TERADECENE</t>
  </si>
  <si>
    <t>1-TRANS-3-PENTADIENE</t>
  </si>
  <si>
    <t>1-TRIDECENE</t>
  </si>
  <si>
    <t>1-UNDECENE</t>
  </si>
  <si>
    <t>2,2 DIMETHYL BUTANE</t>
  </si>
  <si>
    <t>2,2,3 TRIMETHYLPETANE</t>
  </si>
  <si>
    <t>2,2,3,3-TETRAMETHYLHEPTANE</t>
  </si>
  <si>
    <t>2,2,3,3-TETRAMETHYLPENTANE</t>
  </si>
  <si>
    <t>2,2,3,4-TETRAMETHYLPENTANE</t>
  </si>
  <si>
    <t>2,2,3-TRIMETHYLBUTANE</t>
  </si>
  <si>
    <t>2,2,3-TRIMETHYLHEXANE</t>
  </si>
  <si>
    <t>2,2,4 TRIMETHYLPENTANE</t>
  </si>
  <si>
    <t>2,2,4,4-TETRAMETHYLPENTANE</t>
  </si>
  <si>
    <t>2,2,4-TRIMETHYLHEXANE</t>
  </si>
  <si>
    <t>2,2,5,5-TETRAMETHYLHEPTANE</t>
  </si>
  <si>
    <t>2,2,5-TRIMETHYLHEXANE</t>
  </si>
  <si>
    <t>2,2-DIMETHYL PROPANE</t>
  </si>
  <si>
    <t>2,2-DIMETHYL-1-PROPANOL</t>
  </si>
  <si>
    <t>2,2-DIMETHYLHEXANE</t>
  </si>
  <si>
    <t>2,2-DIMETHYLPENTANE</t>
  </si>
  <si>
    <t>2,3 DIMETHYL BUTANE</t>
  </si>
  <si>
    <t>2,3,3 TRIMETHYLPENTANE</t>
  </si>
  <si>
    <t>2,3,3,4-TETRAMETHYLPENTANE</t>
  </si>
  <si>
    <t>2,3,3-TRIMETHYL-1-BUTENE</t>
  </si>
  <si>
    <t>2,3,4 TRIMETHYLPENTANE</t>
  </si>
  <si>
    <t>2,3-DIMETHYL-1-BUTENE</t>
  </si>
  <si>
    <t>2,3-DIMETHYL-2-BUTENE</t>
  </si>
  <si>
    <t>2,3-DIMETHYLHEXANE</t>
  </si>
  <si>
    <t>2,3-DIMETHYLPENTANE</t>
  </si>
  <si>
    <t>2,3-DIMETHYLPYRIDINE</t>
  </si>
  <si>
    <t>2,3-XYLENOL</t>
  </si>
  <si>
    <t>2,4-DIMETHYLHEXANE</t>
  </si>
  <si>
    <t>2,4-DIMETHYLPENTANE</t>
  </si>
  <si>
    <t>2,4-XYLENOL</t>
  </si>
  <si>
    <t>2,5-DIMETHYLHEXANE</t>
  </si>
  <si>
    <t>2,5-DIMETHYLPYRIDINE</t>
  </si>
  <si>
    <t>2,5-XYLENOL</t>
  </si>
  <si>
    <t>2,6-XYLENOL</t>
  </si>
  <si>
    <t>2-BUTANOL</t>
  </si>
  <si>
    <t>2-BUTYNE</t>
  </si>
  <si>
    <t>2-CHLOROBUTANE</t>
  </si>
  <si>
    <t>2-ETHYLHEXANOL</t>
  </si>
  <si>
    <t>2-METHYL BUTANE</t>
  </si>
  <si>
    <t>2-METHYL PENTANE</t>
  </si>
  <si>
    <t>2-METHYL-1,3-BUTADIENE</t>
  </si>
  <si>
    <t>2-METHYL-1-BUTANOL</t>
  </si>
  <si>
    <t>2-METHYL-1-BUTENE</t>
  </si>
  <si>
    <t>2-METHYL-2-BUTENE</t>
  </si>
  <si>
    <t>2-METHYL-2-PENTENE</t>
  </si>
  <si>
    <t>2-METHYL-3-ETHYLPENTANE</t>
  </si>
  <si>
    <t>2-METHYLHEPTANE</t>
  </si>
  <si>
    <t>2-METHYLHEXANE</t>
  </si>
  <si>
    <t>2-METHYLNAPHTHALENE</t>
  </si>
  <si>
    <t>2-OCTANOL</t>
  </si>
  <si>
    <t>3,3,5-TRIMETHYLHEPTANE</t>
  </si>
  <si>
    <t>3,3-DIETHYLPENTANE</t>
  </si>
  <si>
    <t>3,3-DIMETHYL-1-BUTENE</t>
  </si>
  <si>
    <t>3,3-DIMETHYLHEXANE</t>
  </si>
  <si>
    <t>3,3-DIMETHYLPENTANE</t>
  </si>
  <si>
    <t>3,4 DIMETHYLHEXANE</t>
  </si>
  <si>
    <t>3,4-DIMETHYLPYRIDINE</t>
  </si>
  <si>
    <t>3,4-XYLENOL</t>
  </si>
  <si>
    <t>3,5-DIMETHYLPYRIDINE</t>
  </si>
  <si>
    <t>3,5-XYLENOL</t>
  </si>
  <si>
    <t>3-ETHYLHEXANE</t>
  </si>
  <si>
    <t>3-ETHYLPENTANE</t>
  </si>
  <si>
    <t>3-METHYL PENTANE</t>
  </si>
  <si>
    <t>3-METHYL-1,2-BUTADIENE</t>
  </si>
  <si>
    <t>3-METHYL-1-BUTANOL</t>
  </si>
  <si>
    <t>3-METHYL-1-BUTENE</t>
  </si>
  <si>
    <t>3-METHYL-2-BUTANOL</t>
  </si>
  <si>
    <t>3-METHYL-3-ETHYLPENTANE</t>
  </si>
  <si>
    <t>3-METHYL-CIS-2-PENTENE</t>
  </si>
  <si>
    <t>3-METHYLHEPTANE</t>
  </si>
  <si>
    <t>3-METHYLHEXANE</t>
  </si>
  <si>
    <t>3-METHYL-TRANS-2-PENTENE</t>
  </si>
  <si>
    <t>4- METHYL PYRIDINE</t>
  </si>
  <si>
    <t>4-METHYL-CIS-2-PENTENE</t>
  </si>
  <si>
    <t>4-METHYLHEPTANE</t>
  </si>
  <si>
    <t>4-METHYL-TRANS-2-PENTENE</t>
  </si>
  <si>
    <t>ACETALDEHYDE</t>
  </si>
  <si>
    <t>ACETIC ACID</t>
  </si>
  <si>
    <t>ACETIC ANHYDRIDE</t>
  </si>
  <si>
    <t>ACETONE</t>
  </si>
  <si>
    <t>ACETONITRILE</t>
  </si>
  <si>
    <t>ACETYL CHLORIDE</t>
  </si>
  <si>
    <t>ACETYLENE</t>
  </si>
  <si>
    <t>ACROLEIN</t>
  </si>
  <si>
    <t>ACRYLIC ACID</t>
  </si>
  <si>
    <t>ACRYLONITRILE</t>
  </si>
  <si>
    <t>ALLYL ALCOHOL</t>
  </si>
  <si>
    <t>ALLYL CHLORIDE</t>
  </si>
  <si>
    <t>ALLYL CYANIDE</t>
  </si>
  <si>
    <t>ALPHA-METHYL STYRENE</t>
  </si>
  <si>
    <t>AMMONIA</t>
  </si>
  <si>
    <t>ANILINE</t>
  </si>
  <si>
    <t>ANTHRACENE</t>
  </si>
  <si>
    <t>ARGON</t>
  </si>
  <si>
    <t>BENZALDEHYDE</t>
  </si>
  <si>
    <t>BENZENE</t>
  </si>
  <si>
    <t>BENZOIC ACID</t>
  </si>
  <si>
    <t>BENZONITRILE</t>
  </si>
  <si>
    <t>BENZYL ALCOHOL</t>
  </si>
  <si>
    <t>BORON TRICHLORIDE</t>
  </si>
  <si>
    <t>BORON TRIFLUORIDE</t>
  </si>
  <si>
    <t>BROMINE</t>
  </si>
  <si>
    <t>BROMOBENZENE</t>
  </si>
  <si>
    <t>BUTYL BENZOATE</t>
  </si>
  <si>
    <t>BUTYL ETHER</t>
  </si>
  <si>
    <t>BUTYRONITRILE</t>
  </si>
  <si>
    <t>C,C,T-1,2,4-TRIMETHYLCYCLOPENTANE</t>
  </si>
  <si>
    <t>C,T,C-1,2,4-TRIMETHYLCYCLOPENTANE</t>
  </si>
  <si>
    <t>CAPRYLONITRILE</t>
  </si>
  <si>
    <t>CARBON DIOXIDE</t>
  </si>
  <si>
    <t>CARBON DISULFIDE</t>
  </si>
  <si>
    <t>CARBON MONOXIDE</t>
  </si>
  <si>
    <t>CARBON TETRACHLORIDE</t>
  </si>
  <si>
    <t>CARBON TETRAFLUORIDE</t>
  </si>
  <si>
    <t>CARBONYL SULFIDE</t>
  </si>
  <si>
    <t>CHLORINE</t>
  </si>
  <si>
    <t xml:space="preserve">CHLOROBENZENE </t>
  </si>
  <si>
    <t>CHLORODIFLUOROMETHANE</t>
  </si>
  <si>
    <t>CHLOROFORM</t>
  </si>
  <si>
    <t>CHLOROPENTAFLUOROETHANE</t>
  </si>
  <si>
    <t>CHLOROTRIFLUOROMETHANE</t>
  </si>
  <si>
    <t>CIS-1,2-DIMETHYLCYCLOHEXANE</t>
  </si>
  <si>
    <t>CIS-1,2-DIMETHYLCYCLOPENTANE</t>
  </si>
  <si>
    <t>CIS-1,3-DIMETHYLCYCLOHEXANE</t>
  </si>
  <si>
    <t>CIS-1,4-DIMETHYLCYCLOHEXANE</t>
  </si>
  <si>
    <t>CIS-2-BUTENE</t>
  </si>
  <si>
    <t>CIS-2-HEXENE</t>
  </si>
  <si>
    <t>CIS-2-PENTENE</t>
  </si>
  <si>
    <t>CIS-3-HEXENE</t>
  </si>
  <si>
    <t>CIS-DECALIN</t>
  </si>
  <si>
    <t>CYANOGEN</t>
  </si>
  <si>
    <t>CYCLOBUTANE</t>
  </si>
  <si>
    <t>CYCLOHEPTANE</t>
  </si>
  <si>
    <t>CYCLOHEXANE</t>
  </si>
  <si>
    <t>CYCLOHEXANOL</t>
  </si>
  <si>
    <t>CYCLOHEXANONE</t>
  </si>
  <si>
    <t>CYCLOHEXENE</t>
  </si>
  <si>
    <t>CYCLOPENTANE</t>
  </si>
  <si>
    <t>CYCLOPENTANONE</t>
  </si>
  <si>
    <t>CYCLOPENTENE</t>
  </si>
  <si>
    <t>CYCLOPROPANE</t>
  </si>
  <si>
    <t>DEUTERIUM</t>
  </si>
  <si>
    <t>DEUTERIUM OXIDE</t>
  </si>
  <si>
    <t>DIBROMOMETHANE</t>
  </si>
  <si>
    <t>DIBUTYLAMINE</t>
  </si>
  <si>
    <t>DIBUTYL-O-PHTHALATE</t>
  </si>
  <si>
    <t>DICHLORODIFLUOROMETHANE</t>
  </si>
  <si>
    <t>DICHLOROMETHANE</t>
  </si>
  <si>
    <t>DICHLOROMONOFLUOROMETHANE</t>
  </si>
  <si>
    <t>DIETHYL AMINE</t>
  </si>
  <si>
    <t>DIETHYL DISULFIDE</t>
  </si>
  <si>
    <t>DIETHYL KETONE</t>
  </si>
  <si>
    <t>DIETHYL SULFIDE</t>
  </si>
  <si>
    <t>DIETHYLENE GLYCOL</t>
  </si>
  <si>
    <t>DIHEXYL ETHER</t>
  </si>
  <si>
    <t>DIISOPROPYL ETHER</t>
  </si>
  <si>
    <t>DIMETHYL ETHER</t>
  </si>
  <si>
    <t>DIMETHYL OXALATE</t>
  </si>
  <si>
    <t>DIMETHYL SULFIDE</t>
  </si>
  <si>
    <t>DIPHENYL</t>
  </si>
  <si>
    <t>DIPHENYL ETHER</t>
  </si>
  <si>
    <t>DIPHENYLMETHANE</t>
  </si>
  <si>
    <t>DIPROPYLAMINE</t>
  </si>
  <si>
    <t>DODECANOL</t>
  </si>
  <si>
    <t>ETHANE</t>
  </si>
  <si>
    <t>ETHANOL</t>
  </si>
  <si>
    <t>ETHYL ACETATE</t>
  </si>
  <si>
    <t>ETHYL ACRYLATE</t>
  </si>
  <si>
    <t>ETHYL AMINE</t>
  </si>
  <si>
    <t>ETHYL BENZOATE</t>
  </si>
  <si>
    <t>ETHYL BROMIDE</t>
  </si>
  <si>
    <t>ETHYL BUTYL ETHER</t>
  </si>
  <si>
    <t>ETHYL BUTYRATE</t>
  </si>
  <si>
    <t>ETHYL CHLORIDE</t>
  </si>
  <si>
    <t>ETHYL ETHER</t>
  </si>
  <si>
    <t>ETHYL FLUORIDE</t>
  </si>
  <si>
    <t>ETHYL FORMATE</t>
  </si>
  <si>
    <t>ETHYL ISOBUTYRATE</t>
  </si>
  <si>
    <t>ETHYL MERCAPTAN</t>
  </si>
  <si>
    <t>ETHYL PROPIONATE</t>
  </si>
  <si>
    <t>ETHYL PROPYL ETHER</t>
  </si>
  <si>
    <t>ETHYLBENZENE</t>
  </si>
  <si>
    <t>ETHYLCYCLOHEXANE</t>
  </si>
  <si>
    <t>ETHYLCYCLOPENTANE</t>
  </si>
  <si>
    <t>ETHYLENE</t>
  </si>
  <si>
    <t>ETHYLENE GLYCOL</t>
  </si>
  <si>
    <t>ETHYLENE IMINE</t>
  </si>
  <si>
    <t>ETHYLENE OXIDE</t>
  </si>
  <si>
    <t>ETHYLENEDIAMINE</t>
  </si>
  <si>
    <t>FLUORINE</t>
  </si>
  <si>
    <t>FLUOROBENZENE</t>
  </si>
  <si>
    <t>FORMALDEHYDE</t>
  </si>
  <si>
    <t>FORMIC ACID</t>
  </si>
  <si>
    <t>FURAN</t>
  </si>
  <si>
    <t>GLYCEROL</t>
  </si>
  <si>
    <t>HELIUM-4</t>
  </si>
  <si>
    <t>HEPTADECANOL</t>
  </si>
  <si>
    <t>HYDRAZINE</t>
  </si>
  <si>
    <t>HYDROGEN</t>
  </si>
  <si>
    <t>HYDROGEN BROMIDE</t>
  </si>
  <si>
    <t>HYDROGEN CHLORIDE</t>
  </si>
  <si>
    <t>HYDROGEN CYANIDE</t>
  </si>
  <si>
    <t>HYDROGEN FLUORIDE</t>
  </si>
  <si>
    <t>HYDROGEN IODIDE</t>
  </si>
  <si>
    <t>HYDROGEN SULFIDE</t>
  </si>
  <si>
    <t>IODINE</t>
  </si>
  <si>
    <t>IODOBENZENE</t>
  </si>
  <si>
    <t>ISOBUTANE</t>
  </si>
  <si>
    <t>ISOBUTANOL</t>
  </si>
  <si>
    <t>ISOBUTYL ACETATE</t>
  </si>
  <si>
    <t>ISOBUTYL AMINE</t>
  </si>
  <si>
    <t>ISOBUTYL FORMATE</t>
  </si>
  <si>
    <t>ISOBUTYLBENZENE</t>
  </si>
  <si>
    <t>ISOBUTYLCYCLOHEXANE</t>
  </si>
  <si>
    <t>ISOBUTYLENE</t>
  </si>
  <si>
    <t>ISOBUTYRALDEHYDE</t>
  </si>
  <si>
    <t>ISOBUTYRIC ACID</t>
  </si>
  <si>
    <t>ISOPROPYL ALCOHOL</t>
  </si>
  <si>
    <t>ISOPROPYL AMINE</t>
  </si>
  <si>
    <t>ISOPROPYL CHLORIDE</t>
  </si>
  <si>
    <t>ISOPROPYLBENZENE</t>
  </si>
  <si>
    <t>ISOPROPYLCYCLOHEXANE</t>
  </si>
  <si>
    <t>ISOPROPYLCYCLOPENTANE</t>
  </si>
  <si>
    <t>KETENE</t>
  </si>
  <si>
    <t>KRYPTON</t>
  </si>
  <si>
    <t>MALEIC ANHYDRIDE</t>
  </si>
  <si>
    <t>M-CRESOL</t>
  </si>
  <si>
    <t>M-DICHLOROBENZENE</t>
  </si>
  <si>
    <t>METHANE</t>
  </si>
  <si>
    <t>METHYCYCLOPENTANE</t>
  </si>
  <si>
    <t>METHYL ACETATE</t>
  </si>
  <si>
    <t>METHYL ACETYLENE</t>
  </si>
  <si>
    <t>METHYL ACRYLATE</t>
  </si>
  <si>
    <t>METHYL AMINE</t>
  </si>
  <si>
    <t>METHYL BENZOATE</t>
  </si>
  <si>
    <t>METHYL BROMIDE</t>
  </si>
  <si>
    <t>METHYL BUTYRATE</t>
  </si>
  <si>
    <t>METHYL CHLORIDE</t>
  </si>
  <si>
    <t>METHYL ETHYL ETHER</t>
  </si>
  <si>
    <t>METHYL ETHYL KETONE</t>
  </si>
  <si>
    <t>METHYL ETHYL SULFIDE</t>
  </si>
  <si>
    <t>METHYL FLUORIDE</t>
  </si>
  <si>
    <t>METHYL FORMATE</t>
  </si>
  <si>
    <t>METHYL HYDRAZINE</t>
  </si>
  <si>
    <t>METHYL IODIDE</t>
  </si>
  <si>
    <t>METHYL ISOBUTYL KETONE</t>
  </si>
  <si>
    <t>METHYL ISOBUTYRATE</t>
  </si>
  <si>
    <t>METHYL ISOCYANATE</t>
  </si>
  <si>
    <t>METHYL ISOPROPYL KETONE</t>
  </si>
  <si>
    <t>METHYL MERCAPTAN</t>
  </si>
  <si>
    <t>METHYL N-PROPYL KETONE</t>
  </si>
  <si>
    <t>METHYL PHENYL ETHER</t>
  </si>
  <si>
    <t>METHYL PHENYL KETONE</t>
  </si>
  <si>
    <t>METHYL PROPIONATE</t>
  </si>
  <si>
    <t>METHYLAL</t>
  </si>
  <si>
    <t>METHYLCYCLOHEXANE</t>
  </si>
  <si>
    <t>M-ETHYLPHENOL</t>
  </si>
  <si>
    <t>METHYLPHENYLAMINE</t>
  </si>
  <si>
    <t>MONOETHANOLAMINE</t>
  </si>
  <si>
    <t>MORPHOLINE</t>
  </si>
  <si>
    <t>M-TERPHENYL</t>
  </si>
  <si>
    <t>M-TOLUIDINE</t>
  </si>
  <si>
    <t>M-XYLENE</t>
  </si>
  <si>
    <t>N,N-DIMETHYLANILINE</t>
  </si>
  <si>
    <t>NAPHTHALENE</t>
  </si>
  <si>
    <t>N-BUTANE</t>
  </si>
  <si>
    <t>N-BUTANOL</t>
  </si>
  <si>
    <t>N-BUTYL AMINE</t>
  </si>
  <si>
    <t>N-BUTYL-ACETATE</t>
  </si>
  <si>
    <t>N-BUTYLANILINE</t>
  </si>
  <si>
    <t>N-BUTYLBENZENE</t>
  </si>
  <si>
    <t>N-BUTYLCYCLOHEXANE</t>
  </si>
  <si>
    <t>N-BUTYRALDEHYDE</t>
  </si>
  <si>
    <t>N-BUTYRIC ACID</t>
  </si>
  <si>
    <t>N-DECANE</t>
  </si>
  <si>
    <t>N-DECYCLCYCLOPENTANE</t>
  </si>
  <si>
    <t>N-DECYCYCLOHEXANE</t>
  </si>
  <si>
    <t>N-DODECENE</t>
  </si>
  <si>
    <t>N-DODECYCLOPENTANE</t>
  </si>
  <si>
    <t>N-EICOSANE</t>
  </si>
  <si>
    <t>NEON</t>
  </si>
  <si>
    <t>N-HEPTADECANE</t>
  </si>
  <si>
    <t>N-HEPTANE</t>
  </si>
  <si>
    <t>N-HEPTYLCYCLOPENTANE</t>
  </si>
  <si>
    <t>N-HEXADECANE</t>
  </si>
  <si>
    <t>N-HEXADECYLCYCLOPENTANE</t>
  </si>
  <si>
    <t>N-HEXANE</t>
  </si>
  <si>
    <t>N-HEXYLCYCLOPENTANE</t>
  </si>
  <si>
    <t>NITRIC OXIDE</t>
  </si>
  <si>
    <t>NITROGEN</t>
  </si>
  <si>
    <t>NITROGEN DIOXIDE</t>
  </si>
  <si>
    <t>NITROGEN TRIFLUORIDE</t>
  </si>
  <si>
    <t>NITROMETHANE</t>
  </si>
  <si>
    <t>NITROSYL CHLORIDE</t>
  </si>
  <si>
    <t>NITROUS OXIDE</t>
  </si>
  <si>
    <t>N-NONADECANE</t>
  </si>
  <si>
    <t>N-NONANE</t>
  </si>
  <si>
    <t>N-NONYCLYCLOPENTANE</t>
  </si>
  <si>
    <t>N-OCTADECANE</t>
  </si>
  <si>
    <t>N-OCTANE</t>
  </si>
  <si>
    <t>N-OCTYLCYCLOPENTANE</t>
  </si>
  <si>
    <t>N-PENTADECANE</t>
  </si>
  <si>
    <t>N-PENTADECYLCYCLOPENTANE</t>
  </si>
  <si>
    <t>N-PENTANE</t>
  </si>
  <si>
    <t>N-PROPYL ACETATE</t>
  </si>
  <si>
    <t>N-PROPYL AMINE</t>
  </si>
  <si>
    <t>N-PROPYL FORMATE</t>
  </si>
  <si>
    <t>N-PROPYL PROPIONATE</t>
  </si>
  <si>
    <t>N-PROPYLBENZENE</t>
  </si>
  <si>
    <t>N-PROPYLCYCLOHEXANE</t>
  </si>
  <si>
    <t>N-PROPYLCYCLOPENTANE</t>
  </si>
  <si>
    <t>N-TETRADECANE</t>
  </si>
  <si>
    <t>N-TETRADECYCLOPENT</t>
  </si>
  <si>
    <t>N-TRIDECANE</t>
  </si>
  <si>
    <t>N-TRIDECYLCYCLOPENTANE</t>
  </si>
  <si>
    <t>N-UNDECENE</t>
  </si>
  <si>
    <t>N-VALERIC ACID</t>
  </si>
  <si>
    <t>O-CRESOL</t>
  </si>
  <si>
    <t>O-DICHLOROBENZENE</t>
  </si>
  <si>
    <t>O-ETHYLPHENOL</t>
  </si>
  <si>
    <t>O-TERPHENYL</t>
  </si>
  <si>
    <t>O-TOLUIDINE</t>
  </si>
  <si>
    <t>OXYGEN</t>
  </si>
  <si>
    <t>O-XYLENE</t>
  </si>
  <si>
    <t>OZONE</t>
  </si>
  <si>
    <t>P-CRESOL</t>
  </si>
  <si>
    <t>P-DICLOROBENZENE</t>
  </si>
  <si>
    <t>PERFLUOROBENZENE</t>
  </si>
  <si>
    <t>PERFLUOROCYCLOHEXANE</t>
  </si>
  <si>
    <t>PERFLUOROETHANE</t>
  </si>
  <si>
    <t>PERFLUOROMETHYLCYCLOHEXANE</t>
  </si>
  <si>
    <t>PERFLUORO-N-HEPTANE</t>
  </si>
  <si>
    <t>PERFLUORO-N-HEXANE</t>
  </si>
  <si>
    <t>P-ETHYLPHENOL</t>
  </si>
  <si>
    <t>PHENANTHRENE</t>
  </si>
  <si>
    <t>PHENETOLE</t>
  </si>
  <si>
    <t>PHENOL</t>
  </si>
  <si>
    <t>PHOSGENE</t>
  </si>
  <si>
    <t>PHOSPHORUS TRICHLORIDE</t>
  </si>
  <si>
    <t>PHTHALIC ANHYDRIDE</t>
  </si>
  <si>
    <t>PIPERIDINE</t>
  </si>
  <si>
    <t>PROPADIENE</t>
  </si>
  <si>
    <t>PROPANE</t>
  </si>
  <si>
    <t>PROPIONALDEHYDE</t>
  </si>
  <si>
    <t>PROPIONIC ACID</t>
  </si>
  <si>
    <t>PROPIONITRILE</t>
  </si>
  <si>
    <t>PROPYL CHLORIDE</t>
  </si>
  <si>
    <t>PROPYLENE</t>
  </si>
  <si>
    <t>PROPYLENE OXIDE</t>
  </si>
  <si>
    <t>P-TERPHENYL</t>
  </si>
  <si>
    <t>P-TOLUIDINE</t>
  </si>
  <si>
    <t>P-XYLENE</t>
  </si>
  <si>
    <t>PYRIDINE</t>
  </si>
  <si>
    <t>PYRROLE</t>
  </si>
  <si>
    <t>PYRROLIDINE</t>
  </si>
  <si>
    <t>SEC-BUTYLBENZENE</t>
  </si>
  <si>
    <t>SEC-BUTYLCYCLOHEXANE</t>
  </si>
  <si>
    <t>SILICON TETRACHLORIDE</t>
  </si>
  <si>
    <t>SILICON TETRAFLUORIDE</t>
  </si>
  <si>
    <t>STYRENE</t>
  </si>
  <si>
    <t>SUCCINIC ACID</t>
  </si>
  <si>
    <t>SULFUR DIOXIDE</t>
  </si>
  <si>
    <t>SULFUR HEXAFLUORIDE</t>
  </si>
  <si>
    <t>SULFUR TRIOXIDE</t>
  </si>
  <si>
    <t>TERT-BUTANOL</t>
  </si>
  <si>
    <t>TERT-BUTYL CHLORIDE</t>
  </si>
  <si>
    <t>TERT-BUTYLBENZENE</t>
  </si>
  <si>
    <t>TERT-BUTYLCYCLOHEXANE</t>
  </si>
  <si>
    <t>TETRACHLOROETHYLENE</t>
  </si>
  <si>
    <t>TETRAHYDROFURAN</t>
  </si>
  <si>
    <t>THIOPHENE</t>
  </si>
  <si>
    <t>TOLUENE</t>
  </si>
  <si>
    <t>TRANS-1,2-DIMETHYLCYCLOHEXANE</t>
  </si>
  <si>
    <t>TRANS-1,2-DIMETHYLCYCLOPENTANE</t>
  </si>
  <si>
    <t>TRANS-1,3-DIMETHYLCYCLOHEXANE</t>
  </si>
  <si>
    <t>TRANS-1,4-DIMETHYLCYCLOHEXANE</t>
  </si>
  <si>
    <t>TRANS-2-BUTENE</t>
  </si>
  <si>
    <t>TRANS-2-HEXENE</t>
  </si>
  <si>
    <t>TRANS-2-OCTENE</t>
  </si>
  <si>
    <t>TRANS-2-PENTENE</t>
  </si>
  <si>
    <t>TRANS-3-HEXENE</t>
  </si>
  <si>
    <t>TRANS-DECALIN</t>
  </si>
  <si>
    <t>TRIBUTYLAMINE</t>
  </si>
  <si>
    <t>TRICHLOROETHYLENE</t>
  </si>
  <si>
    <t>TRICHLOROFLUOROMETHANE</t>
  </si>
  <si>
    <t>TRIETHYLAMINE</t>
  </si>
  <si>
    <t>TRIFLUOROACETIC ACID</t>
  </si>
  <si>
    <t>TRIFLUOROBROMOMETHANE</t>
  </si>
  <si>
    <t>TRIMETHYL AMINE</t>
  </si>
  <si>
    <t>VALERALDEHYDE</t>
  </si>
  <si>
    <t>VINYL ACETATE</t>
  </si>
  <si>
    <t>VINYL CHLORIDE</t>
  </si>
  <si>
    <t>VINYL ETHYL ETHER</t>
  </si>
  <si>
    <t>VINYL FLUORIDE</t>
  </si>
  <si>
    <t>VINYL FORMATE</t>
  </si>
  <si>
    <t>VINYL METHYL ETHER</t>
  </si>
  <si>
    <t>VINYLACETYLENE</t>
  </si>
  <si>
    <t>WATER</t>
  </si>
  <si>
    <t>XENON</t>
  </si>
  <si>
    <t>Input</t>
  </si>
  <si>
    <t xml:space="preserve">85%NPSH  /  NPSHA -1 mt </t>
  </si>
</sst>
</file>

<file path=xl/styles.xml><?xml version="1.0" encoding="utf-8"?>
<styleSheet xmlns="http://schemas.openxmlformats.org/spreadsheetml/2006/main">
  <numFmts count="13">
    <numFmt numFmtId="164" formatCode="0&quot;  m&quot;"/>
    <numFmt numFmtId="165" formatCode="0.0\ &quot;BarA&quot;"/>
    <numFmt numFmtId="166" formatCode="0\ &quot;  in&quot;"/>
    <numFmt numFmtId="167" formatCode="0.000&quot; m&quot;"/>
    <numFmt numFmtId="168" formatCode="0.0&quot; m&quot;"/>
    <numFmt numFmtId="169" formatCode="0.00&quot; m&quot;"/>
    <numFmt numFmtId="170" formatCode="0&quot; m&quot;"/>
    <numFmt numFmtId="171" formatCode="0.00000"/>
    <numFmt numFmtId="172" formatCode="0.0"/>
    <numFmt numFmtId="173" formatCode="0.000"/>
    <numFmt numFmtId="174" formatCode="0&quot; mm&quot;"/>
    <numFmt numFmtId="175" formatCode="0.0000"/>
    <numFmt numFmtId="176" formatCode="0.000E+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6"/>
      <color indexed="12"/>
      <name val="Times New Roman"/>
      <family val="1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sz val="10"/>
      <color indexed="56"/>
      <name val="Times New Roman"/>
      <family val="1"/>
    </font>
    <font>
      <vertAlign val="superscript"/>
      <sz val="10"/>
      <color indexed="56"/>
      <name val="Times New Roman"/>
      <family val="1"/>
    </font>
    <font>
      <b/>
      <sz val="10"/>
      <name val="Times New Roman"/>
      <family val="1"/>
    </font>
    <font>
      <sz val="10"/>
      <color indexed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4"/>
      </left>
      <right style="thin">
        <color indexed="64"/>
      </right>
      <top style="thin">
        <color indexed="14"/>
      </top>
      <bottom style="thin">
        <color indexed="64"/>
      </bottom>
      <diagonal/>
    </border>
    <border>
      <left style="thin">
        <color indexed="64"/>
      </left>
      <right style="thin">
        <color indexed="14"/>
      </right>
      <top style="thin">
        <color indexed="14"/>
      </top>
      <bottom style="thin">
        <color indexed="64"/>
      </bottom>
      <diagonal/>
    </border>
    <border>
      <left style="thin">
        <color indexed="14"/>
      </left>
      <right style="thin">
        <color indexed="64"/>
      </right>
      <top style="thin">
        <color indexed="64"/>
      </top>
      <bottom style="thin">
        <color indexed="14"/>
      </bottom>
      <diagonal/>
    </border>
    <border>
      <left style="thin">
        <color indexed="64"/>
      </left>
      <right style="thin">
        <color indexed="14"/>
      </right>
      <top style="thin">
        <color indexed="6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</borders>
  <cellStyleXfs count="9">
    <xf numFmtId="0" fontId="0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</cellStyleXfs>
  <cellXfs count="147">
    <xf numFmtId="0" fontId="0" fillId="0" borderId="0" xfId="0"/>
    <xf numFmtId="0" fontId="2" fillId="0" borderId="0" xfId="1" applyProtection="1">
      <protection locked="0"/>
    </xf>
    <xf numFmtId="0" fontId="2" fillId="0" borderId="0" xfId="1" applyAlignment="1" applyProtection="1">
      <alignment horizontal="center"/>
      <protection locked="0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3" xfId="1" applyFont="1" applyBorder="1" applyProtection="1">
      <protection locked="0"/>
    </xf>
    <xf numFmtId="0" fontId="3" fillId="0" borderId="4" xfId="1" applyFont="1" applyBorder="1" applyProtection="1">
      <protection locked="0"/>
    </xf>
    <xf numFmtId="0" fontId="2" fillId="0" borderId="0" xfId="1" applyFont="1" applyBorder="1" applyProtection="1">
      <protection locked="0"/>
    </xf>
    <xf numFmtId="0" fontId="3" fillId="0" borderId="0" xfId="1" applyFont="1" applyBorder="1" applyProtection="1">
      <protection locked="0"/>
    </xf>
    <xf numFmtId="0" fontId="2" fillId="0" borderId="0" xfId="1" applyBorder="1" applyProtection="1">
      <protection locked="0"/>
    </xf>
    <xf numFmtId="0" fontId="3" fillId="0" borderId="5" xfId="1" applyFont="1" applyBorder="1" applyProtection="1">
      <protection locked="0"/>
    </xf>
    <xf numFmtId="0" fontId="3" fillId="0" borderId="0" xfId="1" applyFont="1" applyBorder="1" applyAlignment="1" applyProtection="1">
      <alignment horizontal="left"/>
      <protection locked="0"/>
    </xf>
    <xf numFmtId="0" fontId="3" fillId="0" borderId="6" xfId="1" applyFont="1" applyBorder="1" applyProtection="1">
      <protection locked="0"/>
    </xf>
    <xf numFmtId="0" fontId="3" fillId="0" borderId="7" xfId="1" applyFont="1" applyBorder="1" applyProtection="1">
      <protection locked="0"/>
    </xf>
    <xf numFmtId="0" fontId="2" fillId="0" borderId="7" xfId="1" applyBorder="1" applyProtection="1">
      <protection locked="0"/>
    </xf>
    <xf numFmtId="0" fontId="2" fillId="0" borderId="8" xfId="1" applyBorder="1" applyProtection="1">
      <protection locked="0"/>
    </xf>
    <xf numFmtId="0" fontId="2" fillId="0" borderId="4" xfId="1" applyBorder="1" applyProtection="1">
      <protection locked="0"/>
    </xf>
    <xf numFmtId="0" fontId="2" fillId="0" borderId="5" xfId="1" applyBorder="1" applyProtection="1">
      <protection locked="0"/>
    </xf>
    <xf numFmtId="0" fontId="2" fillId="0" borderId="0" xfId="1" applyBorder="1" applyAlignment="1" applyProtection="1">
      <alignment horizontal="right"/>
      <protection locked="0"/>
    </xf>
    <xf numFmtId="164" fontId="4" fillId="2" borderId="0" xfId="1" applyNumberFormat="1" applyFont="1" applyFill="1" applyBorder="1" applyAlignment="1" applyProtection="1">
      <alignment horizontal="left" indent="1"/>
      <protection locked="0"/>
    </xf>
    <xf numFmtId="165" fontId="3" fillId="2" borderId="0" xfId="1" applyNumberFormat="1" applyFont="1" applyFill="1" applyBorder="1" applyAlignment="1" applyProtection="1">
      <alignment horizontal="left"/>
      <protection locked="0"/>
    </xf>
    <xf numFmtId="166" fontId="2" fillId="2" borderId="0" xfId="1" applyNumberFormat="1" applyFill="1" applyBorder="1" applyAlignment="1" applyProtection="1">
      <alignment horizontal="left" indent="1"/>
      <protection locked="0"/>
    </xf>
    <xf numFmtId="0" fontId="5" fillId="0" borderId="0" xfId="1" applyFont="1" applyBorder="1" applyProtection="1">
      <protection locked="0"/>
    </xf>
    <xf numFmtId="0" fontId="5" fillId="0" borderId="0" xfId="1" applyFont="1" applyBorder="1" applyAlignment="1" applyProtection="1">
      <alignment horizontal="left"/>
      <protection locked="0"/>
    </xf>
    <xf numFmtId="167" fontId="4" fillId="0" borderId="0" xfId="1" applyNumberFormat="1" applyFont="1" applyBorder="1" applyAlignment="1" applyProtection="1">
      <alignment horizontal="center"/>
      <protection locked="0"/>
    </xf>
    <xf numFmtId="2" fontId="5" fillId="0" borderId="0" xfId="1" applyNumberFormat="1" applyFont="1" applyBorder="1" applyAlignment="1" applyProtection="1">
      <alignment horizontal="left"/>
      <protection locked="0"/>
    </xf>
    <xf numFmtId="168" fontId="4" fillId="0" borderId="0" xfId="1" applyNumberFormat="1" applyFont="1" applyBorder="1" applyAlignment="1" applyProtection="1">
      <alignment horizontal="center"/>
    </xf>
    <xf numFmtId="169" fontId="4" fillId="2" borderId="0" xfId="1" applyNumberFormat="1" applyFont="1" applyFill="1" applyBorder="1" applyAlignment="1" applyProtection="1">
      <alignment horizontal="right"/>
      <protection locked="0"/>
    </xf>
    <xf numFmtId="0" fontId="3" fillId="0" borderId="0" xfId="1" applyFont="1" applyBorder="1" applyAlignment="1" applyProtection="1">
      <alignment horizontal="center"/>
      <protection locked="0"/>
    </xf>
    <xf numFmtId="0" fontId="3" fillId="0" borderId="0" xfId="1" quotePrefix="1" applyFont="1" applyBorder="1" applyAlignment="1" applyProtection="1">
      <alignment horizontal="left"/>
      <protection locked="0"/>
    </xf>
    <xf numFmtId="168" fontId="2" fillId="0" borderId="0" xfId="1" applyNumberFormat="1" applyFont="1" applyFill="1" applyBorder="1" applyAlignment="1" applyProtection="1"/>
    <xf numFmtId="168" fontId="2" fillId="2" borderId="4" xfId="1" applyNumberFormat="1" applyFill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right"/>
      <protection locked="0"/>
    </xf>
    <xf numFmtId="170" fontId="2" fillId="2" borderId="0" xfId="1" applyNumberFormat="1" applyFont="1" applyFill="1" applyBorder="1" applyAlignment="1" applyProtection="1">
      <alignment horizontal="center"/>
      <protection locked="0"/>
    </xf>
    <xf numFmtId="0" fontId="2" fillId="0" borderId="0" xfId="1" applyFill="1" applyBorder="1" applyProtection="1">
      <protection locked="0"/>
    </xf>
    <xf numFmtId="166" fontId="2" fillId="2" borderId="0" xfId="1" applyNumberFormat="1" applyFont="1" applyFill="1" applyBorder="1" applyAlignment="1" applyProtection="1">
      <alignment horizontal="left" indent="1"/>
      <protection locked="0"/>
    </xf>
    <xf numFmtId="169" fontId="2" fillId="2" borderId="0" xfId="1" applyNumberFormat="1" applyFill="1" applyBorder="1" applyAlignment="1" applyProtection="1">
      <alignment horizontal="left"/>
      <protection locked="0"/>
    </xf>
    <xf numFmtId="0" fontId="2" fillId="0" borderId="0" xfId="1" applyFill="1" applyBorder="1" applyAlignment="1" applyProtection="1">
      <alignment horizontal="right"/>
      <protection locked="0"/>
    </xf>
    <xf numFmtId="171" fontId="2" fillId="0" borderId="0" xfId="1" applyNumberFormat="1" applyBorder="1" applyProtection="1">
      <protection locked="0"/>
    </xf>
    <xf numFmtId="0" fontId="3" fillId="0" borderId="9" xfId="1" applyFont="1" applyBorder="1" applyProtection="1">
      <protection locked="0"/>
    </xf>
    <xf numFmtId="171" fontId="2" fillId="0" borderId="10" xfId="1" applyNumberFormat="1" applyBorder="1" applyProtection="1">
      <protection locked="0"/>
    </xf>
    <xf numFmtId="0" fontId="2" fillId="0" borderId="10" xfId="1" applyBorder="1" applyProtection="1">
      <protection locked="0"/>
    </xf>
    <xf numFmtId="0" fontId="2" fillId="0" borderId="10" xfId="1" applyFill="1" applyBorder="1" applyAlignment="1" applyProtection="1">
      <alignment horizontal="right"/>
      <protection locked="0"/>
    </xf>
    <xf numFmtId="0" fontId="2" fillId="0" borderId="10" xfId="1" applyFill="1" applyBorder="1" applyProtection="1">
      <protection locked="0"/>
    </xf>
    <xf numFmtId="0" fontId="2" fillId="0" borderId="11" xfId="1" applyBorder="1" applyProtection="1">
      <protection locked="0"/>
    </xf>
    <xf numFmtId="171" fontId="3" fillId="0" borderId="10" xfId="1" applyNumberFormat="1" applyFont="1" applyBorder="1" applyProtection="1">
      <protection locked="0"/>
    </xf>
    <xf numFmtId="0" fontId="2" fillId="0" borderId="12" xfId="1" applyBorder="1" applyProtection="1">
      <protection locked="0"/>
    </xf>
    <xf numFmtId="0" fontId="3" fillId="0" borderId="13" xfId="1" applyFont="1" applyBorder="1" applyProtection="1">
      <protection locked="0"/>
    </xf>
    <xf numFmtId="172" fontId="2" fillId="2" borderId="0" xfId="1" applyNumberFormat="1" applyFill="1" applyBorder="1" applyAlignment="1" applyProtection="1">
      <alignment horizontal="center"/>
      <protection locked="0"/>
    </xf>
    <xf numFmtId="173" fontId="2" fillId="0" borderId="0" xfId="1" applyNumberFormat="1" applyBorder="1" applyProtection="1">
      <protection locked="0"/>
    </xf>
    <xf numFmtId="0" fontId="2" fillId="0" borderId="14" xfId="1" applyBorder="1" applyProtection="1">
      <protection locked="0"/>
    </xf>
    <xf numFmtId="0" fontId="2" fillId="0" borderId="15" xfId="1" applyBorder="1" applyProtection="1">
      <protection locked="0"/>
    </xf>
    <xf numFmtId="0" fontId="2" fillId="0" borderId="16" xfId="1" applyBorder="1" applyProtection="1">
      <protection locked="0"/>
    </xf>
    <xf numFmtId="172" fontId="2" fillId="2" borderId="17" xfId="1" applyNumberFormat="1" applyFill="1" applyBorder="1" applyAlignment="1" applyProtection="1">
      <alignment horizontal="center"/>
      <protection locked="0"/>
    </xf>
    <xf numFmtId="0" fontId="2" fillId="0" borderId="17" xfId="1" applyBorder="1" applyProtection="1">
      <protection locked="0"/>
    </xf>
    <xf numFmtId="172" fontId="3" fillId="2" borderId="17" xfId="1" applyNumberFormat="1" applyFont="1" applyFill="1" applyBorder="1" applyAlignment="1" applyProtection="1">
      <alignment horizontal="center"/>
    </xf>
    <xf numFmtId="0" fontId="3" fillId="0" borderId="18" xfId="1" applyFont="1" applyBorder="1" applyProtection="1">
      <protection locked="0"/>
    </xf>
    <xf numFmtId="0" fontId="2" fillId="0" borderId="19" xfId="1" applyBorder="1" applyProtection="1">
      <protection locked="0"/>
    </xf>
    <xf numFmtId="0" fontId="3" fillId="0" borderId="20" xfId="1" applyFont="1" applyBorder="1" applyProtection="1">
      <protection locked="0"/>
    </xf>
    <xf numFmtId="0" fontId="2" fillId="0" borderId="2" xfId="1" applyBorder="1" applyProtection="1">
      <protection locked="0"/>
    </xf>
    <xf numFmtId="15" fontId="3" fillId="0" borderId="2" xfId="1" applyNumberFormat="1" applyFont="1" applyBorder="1" applyProtection="1">
      <protection locked="0"/>
    </xf>
    <xf numFmtId="0" fontId="2" fillId="0" borderId="3" xfId="1" applyBorder="1" applyProtection="1">
      <protection locked="0"/>
    </xf>
    <xf numFmtId="0" fontId="2" fillId="2" borderId="0" xfId="1" applyFill="1" applyBorder="1" applyAlignment="1" applyProtection="1">
      <alignment horizontal="center"/>
      <protection locked="0"/>
    </xf>
    <xf numFmtId="0" fontId="2" fillId="0" borderId="0" xfId="1" applyBorder="1" applyAlignment="1" applyProtection="1">
      <alignment horizontal="center"/>
      <protection locked="0"/>
    </xf>
    <xf numFmtId="172" fontId="2" fillId="0" borderId="0" xfId="1" applyNumberFormat="1" applyBorder="1" applyAlignment="1" applyProtection="1">
      <alignment horizontal="center"/>
      <protection locked="0"/>
    </xf>
    <xf numFmtId="2" fontId="2" fillId="2" borderId="0" xfId="1" applyNumberFormat="1" applyFill="1" applyBorder="1" applyAlignment="1" applyProtection="1">
      <alignment horizontal="center"/>
      <protection locked="0"/>
    </xf>
    <xf numFmtId="0" fontId="2" fillId="0" borderId="0" xfId="1" applyBorder="1" applyAlignment="1" applyProtection="1">
      <alignment horizontal="left"/>
      <protection locked="0"/>
    </xf>
    <xf numFmtId="0" fontId="2" fillId="0" borderId="20" xfId="1" applyBorder="1" applyProtection="1">
      <protection locked="0"/>
    </xf>
    <xf numFmtId="0" fontId="2" fillId="0" borderId="2" xfId="1" applyBorder="1" applyAlignment="1" applyProtection="1">
      <alignment horizontal="center"/>
      <protection locked="0"/>
    </xf>
    <xf numFmtId="173" fontId="2" fillId="0" borderId="0" xfId="1" applyNumberFormat="1" applyBorder="1" applyAlignment="1" applyProtection="1">
      <alignment horizontal="center"/>
      <protection locked="0"/>
    </xf>
    <xf numFmtId="172" fontId="2" fillId="0" borderId="0" xfId="1" applyNumberFormat="1" applyFill="1" applyBorder="1" applyAlignment="1" applyProtection="1">
      <alignment horizontal="center"/>
    </xf>
    <xf numFmtId="173" fontId="3" fillId="0" borderId="0" xfId="1" applyNumberFormat="1" applyFont="1" applyBorder="1" applyAlignment="1" applyProtection="1">
      <alignment horizontal="center"/>
      <protection locked="0"/>
    </xf>
    <xf numFmtId="1" fontId="2" fillId="0" borderId="0" xfId="1" applyNumberFormat="1" applyBorder="1" applyAlignment="1" applyProtection="1">
      <alignment horizontal="center"/>
    </xf>
    <xf numFmtId="1" fontId="2" fillId="0" borderId="0" xfId="1" applyNumberFormat="1" applyFill="1" applyBorder="1" applyAlignment="1" applyProtection="1">
      <alignment horizontal="center"/>
    </xf>
    <xf numFmtId="1" fontId="2" fillId="0" borderId="0" xfId="1" applyNumberFormat="1" applyFill="1" applyBorder="1" applyAlignment="1" applyProtection="1">
      <alignment horizontal="center"/>
      <protection locked="0"/>
    </xf>
    <xf numFmtId="173" fontId="2" fillId="0" borderId="0" xfId="1" applyNumberFormat="1" applyFill="1" applyBorder="1" applyAlignment="1" applyProtection="1">
      <alignment horizontal="center"/>
    </xf>
    <xf numFmtId="172" fontId="2" fillId="0" borderId="0" xfId="1" applyNumberFormat="1" applyBorder="1" applyAlignment="1" applyProtection="1">
      <alignment horizontal="center"/>
    </xf>
    <xf numFmtId="2" fontId="2" fillId="0" borderId="0" xfId="1" applyNumberFormat="1" applyFont="1" applyFill="1" applyBorder="1" applyAlignment="1" applyProtection="1">
      <alignment horizontal="center"/>
    </xf>
    <xf numFmtId="2" fontId="2" fillId="0" borderId="0" xfId="1" applyNumberFormat="1" applyBorder="1" applyAlignment="1" applyProtection="1">
      <alignment horizontal="center"/>
      <protection locked="0"/>
    </xf>
    <xf numFmtId="0" fontId="2" fillId="0" borderId="4" xfId="1" applyBorder="1" applyAlignment="1" applyProtection="1">
      <alignment horizontal="left" indent="3"/>
      <protection locked="0"/>
    </xf>
    <xf numFmtId="0" fontId="2" fillId="0" borderId="0" xfId="1" applyFont="1" applyBorder="1" applyAlignment="1" applyProtection="1">
      <alignment horizontal="left"/>
      <protection locked="0"/>
    </xf>
    <xf numFmtId="172" fontId="2" fillId="0" borderId="0" xfId="1" applyNumberFormat="1" applyFont="1" applyFill="1" applyBorder="1" applyAlignment="1" applyProtection="1">
      <alignment horizontal="center"/>
      <protection locked="0"/>
    </xf>
    <xf numFmtId="0" fontId="2" fillId="0" borderId="16" xfId="1" applyBorder="1" applyAlignment="1" applyProtection="1">
      <protection locked="0"/>
    </xf>
    <xf numFmtId="0" fontId="3" fillId="0" borderId="17" xfId="1" applyFont="1" applyBorder="1" applyProtection="1">
      <protection locked="0"/>
    </xf>
    <xf numFmtId="174" fontId="2" fillId="0" borderId="17" xfId="1" applyNumberFormat="1" applyBorder="1" applyProtection="1">
      <protection locked="0"/>
    </xf>
    <xf numFmtId="172" fontId="3" fillId="0" borderId="17" xfId="1" applyNumberFormat="1" applyFont="1" applyFill="1" applyBorder="1" applyAlignment="1" applyProtection="1">
      <alignment horizontal="center"/>
    </xf>
    <xf numFmtId="0" fontId="2" fillId="0" borderId="17" xfId="1" applyBorder="1" applyAlignment="1" applyProtection="1">
      <alignment horizontal="center"/>
      <protection locked="0"/>
    </xf>
    <xf numFmtId="0" fontId="2" fillId="0" borderId="4" xfId="1" applyBorder="1" applyAlignment="1" applyProtection="1">
      <protection locked="0"/>
    </xf>
    <xf numFmtId="174" fontId="2" fillId="0" borderId="0" xfId="1" applyNumberFormat="1" applyBorder="1" applyProtection="1">
      <protection locked="0"/>
    </xf>
    <xf numFmtId="0" fontId="2" fillId="0" borderId="0" xfId="1" applyFill="1" applyBorder="1" applyAlignment="1" applyProtection="1">
      <alignment horizontal="left"/>
      <protection locked="0"/>
    </xf>
    <xf numFmtId="0" fontId="3" fillId="0" borderId="1" xfId="1" applyFont="1" applyBorder="1" applyAlignment="1" applyProtection="1">
      <protection locked="0"/>
    </xf>
    <xf numFmtId="0" fontId="2" fillId="0" borderId="2" xfId="1" applyFill="1" applyBorder="1" applyProtection="1">
      <protection locked="0"/>
    </xf>
    <xf numFmtId="174" fontId="2" fillId="0" borderId="2" xfId="1" applyNumberFormat="1" applyBorder="1" applyProtection="1">
      <protection locked="0"/>
    </xf>
    <xf numFmtId="2" fontId="2" fillId="0" borderId="2" xfId="1" applyNumberFormat="1" applyBorder="1" applyProtection="1">
      <protection locked="0"/>
    </xf>
    <xf numFmtId="174" fontId="2" fillId="0" borderId="0" xfId="1" quotePrefix="1" applyNumberFormat="1" applyBorder="1" applyAlignment="1" applyProtection="1">
      <alignment horizontal="left"/>
      <protection locked="0"/>
    </xf>
    <xf numFmtId="173" fontId="2" fillId="0" borderId="0" xfId="1" applyNumberFormat="1" applyFont="1" applyBorder="1" applyAlignment="1" applyProtection="1">
      <alignment horizontal="center"/>
      <protection locked="0"/>
    </xf>
    <xf numFmtId="173" fontId="2" fillId="0" borderId="0" xfId="1" applyNumberFormat="1" applyBorder="1" applyAlignment="1" applyProtection="1">
      <alignment horizontal="left"/>
      <protection locked="0"/>
    </xf>
    <xf numFmtId="172" fontId="2" fillId="0" borderId="0" xfId="1" applyNumberFormat="1" applyFont="1" applyFill="1" applyBorder="1" applyAlignment="1" applyProtection="1">
      <alignment horizontal="center"/>
    </xf>
    <xf numFmtId="173" fontId="3" fillId="0" borderId="0" xfId="1" applyNumberFormat="1" applyFont="1" applyBorder="1" applyAlignment="1" applyProtection="1">
      <alignment horizontal="left"/>
      <protection locked="0"/>
    </xf>
    <xf numFmtId="172" fontId="3" fillId="0" borderId="0" xfId="1" applyNumberFormat="1" applyFont="1" applyFill="1" applyBorder="1" applyAlignment="1" applyProtection="1">
      <alignment horizontal="center"/>
    </xf>
    <xf numFmtId="0" fontId="2" fillId="0" borderId="2" xfId="1" applyBorder="1" applyAlignment="1" applyProtection="1">
      <alignment horizontal="left"/>
      <protection locked="0"/>
    </xf>
    <xf numFmtId="173" fontId="2" fillId="0" borderId="2" xfId="1" applyNumberFormat="1" applyBorder="1" applyAlignment="1" applyProtection="1">
      <alignment horizontal="center"/>
      <protection locked="0"/>
    </xf>
    <xf numFmtId="1" fontId="3" fillId="0" borderId="0" xfId="1" applyNumberFormat="1" applyFont="1" applyFill="1" applyBorder="1" applyAlignment="1" applyProtection="1">
      <alignment horizontal="center"/>
    </xf>
    <xf numFmtId="1" fontId="2" fillId="0" borderId="0" xfId="1" applyNumberFormat="1" applyBorder="1" applyAlignment="1" applyProtection="1">
      <alignment horizontal="center"/>
      <protection locked="0"/>
    </xf>
    <xf numFmtId="0" fontId="2" fillId="0" borderId="16" xfId="1" applyBorder="1" applyAlignment="1" applyProtection="1">
      <alignment horizontal="left" indent="3"/>
      <protection locked="0"/>
    </xf>
    <xf numFmtId="0" fontId="2" fillId="0" borderId="0" xfId="1" applyFill="1" applyBorder="1" applyAlignment="1" applyProtection="1">
      <alignment horizontal="left" indent="13"/>
      <protection locked="0"/>
    </xf>
    <xf numFmtId="174" fontId="2" fillId="0" borderId="17" xfId="1" quotePrefix="1" applyNumberFormat="1" applyBorder="1" applyAlignment="1" applyProtection="1">
      <alignment horizontal="left"/>
      <protection locked="0"/>
    </xf>
    <xf numFmtId="172" fontId="2" fillId="0" borderId="17" xfId="1" applyNumberFormat="1" applyFill="1" applyBorder="1" applyAlignment="1" applyProtection="1">
      <alignment horizontal="center"/>
    </xf>
    <xf numFmtId="1" fontId="2" fillId="0" borderId="17" xfId="1" applyNumberFormat="1" applyBorder="1" applyProtection="1">
      <protection locked="0"/>
    </xf>
    <xf numFmtId="1" fontId="2" fillId="0" borderId="17" xfId="1" applyNumberFormat="1" applyFill="1" applyBorder="1" applyAlignment="1" applyProtection="1">
      <alignment horizontal="center"/>
    </xf>
    <xf numFmtId="174" fontId="2" fillId="0" borderId="2" xfId="1" quotePrefix="1" applyNumberFormat="1" applyBorder="1" applyAlignment="1" applyProtection="1">
      <alignment horizontal="left"/>
      <protection locked="0"/>
    </xf>
    <xf numFmtId="0" fontId="3" fillId="0" borderId="16" xfId="1" applyFont="1" applyBorder="1" applyAlignment="1" applyProtection="1">
      <protection locked="0"/>
    </xf>
    <xf numFmtId="0" fontId="2" fillId="0" borderId="17" xfId="1" applyFill="1" applyBorder="1" applyProtection="1">
      <protection locked="0"/>
    </xf>
    <xf numFmtId="0" fontId="3" fillId="0" borderId="4" xfId="1" quotePrefix="1" applyFont="1" applyBorder="1" applyAlignment="1" applyProtection="1">
      <alignment horizontal="left"/>
      <protection locked="0"/>
    </xf>
    <xf numFmtId="15" fontId="2" fillId="0" borderId="0" xfId="1" applyNumberFormat="1" applyBorder="1" applyProtection="1">
      <protection locked="0"/>
    </xf>
    <xf numFmtId="0" fontId="3" fillId="0" borderId="16" xfId="1" applyFont="1" applyBorder="1" applyAlignment="1" applyProtection="1">
      <alignment horizontal="left"/>
      <protection locked="0"/>
    </xf>
    <xf numFmtId="1" fontId="2" fillId="2" borderId="0" xfId="1" applyNumberFormat="1" applyFill="1" applyBorder="1" applyAlignment="1" applyProtection="1">
      <alignment horizontal="center"/>
      <protection locked="0"/>
    </xf>
    <xf numFmtId="1" fontId="2" fillId="0" borderId="0" xfId="1" applyNumberFormat="1" applyBorder="1" applyAlignment="1" applyProtection="1">
      <alignment horizontal="left"/>
    </xf>
    <xf numFmtId="1" fontId="2" fillId="0" borderId="0" xfId="1" applyNumberFormat="1" applyFill="1" applyBorder="1" applyAlignment="1" applyProtection="1">
      <alignment horizontal="left"/>
    </xf>
    <xf numFmtId="173" fontId="2" fillId="0" borderId="0" xfId="1" applyNumberFormat="1" applyFill="1" applyBorder="1" applyAlignment="1" applyProtection="1">
      <alignment horizontal="left"/>
    </xf>
    <xf numFmtId="172" fontId="3" fillId="0" borderId="1" xfId="1" applyNumberFormat="1" applyFont="1" applyFill="1" applyBorder="1" applyAlignment="1" applyProtection="1">
      <alignment horizontal="left"/>
    </xf>
    <xf numFmtId="0" fontId="3" fillId="0" borderId="2" xfId="1" applyFont="1" applyBorder="1" applyAlignment="1" applyProtection="1">
      <alignment horizontal="center"/>
      <protection locked="0"/>
    </xf>
    <xf numFmtId="172" fontId="3" fillId="0" borderId="16" xfId="1" applyNumberFormat="1" applyFont="1" applyFill="1" applyBorder="1" applyAlignment="1" applyProtection="1">
      <alignment horizontal="center"/>
    </xf>
    <xf numFmtId="173" fontId="3" fillId="0" borderId="17" xfId="1" applyNumberFormat="1" applyFont="1" applyBorder="1" applyAlignment="1" applyProtection="1">
      <alignment horizontal="center"/>
      <protection locked="0"/>
    </xf>
    <xf numFmtId="2" fontId="9" fillId="3" borderId="0" xfId="1" applyNumberFormat="1" applyFont="1" applyFill="1" applyAlignment="1">
      <alignment horizontal="center" vertical="center" wrapText="1"/>
    </xf>
    <xf numFmtId="2" fontId="8" fillId="3" borderId="0" xfId="1" applyNumberFormat="1" applyFont="1" applyFill="1" applyAlignment="1">
      <alignment horizontal="center" vertical="center" wrapText="1"/>
    </xf>
    <xf numFmtId="2" fontId="11" fillId="3" borderId="21" xfId="1" applyNumberFormat="1" applyFont="1" applyFill="1" applyBorder="1" applyAlignment="1">
      <alignment horizontal="center" vertical="center" wrapText="1"/>
    </xf>
    <xf numFmtId="2" fontId="13" fillId="3" borderId="0" xfId="1" applyNumberFormat="1" applyFont="1" applyFill="1" applyAlignment="1">
      <alignment horizontal="left" vertical="center" wrapText="1"/>
    </xf>
    <xf numFmtId="2" fontId="14" fillId="3" borderId="26" xfId="1" applyNumberFormat="1" applyFont="1" applyFill="1" applyBorder="1" applyAlignment="1">
      <alignment horizontal="center" vertical="center" wrapText="1"/>
    </xf>
    <xf numFmtId="2" fontId="10" fillId="3" borderId="26" xfId="1" applyNumberFormat="1" applyFont="1" applyFill="1" applyBorder="1" applyAlignment="1">
      <alignment horizontal="center" vertical="center" wrapText="1"/>
    </xf>
    <xf numFmtId="2" fontId="9" fillId="3" borderId="0" xfId="1" applyNumberFormat="1" applyFont="1" applyFill="1" applyBorder="1" applyAlignment="1">
      <alignment horizontal="center" vertical="center" wrapText="1"/>
    </xf>
    <xf numFmtId="0" fontId="4" fillId="3" borderId="0" xfId="1" applyFont="1" applyFill="1" applyAlignment="1"/>
    <xf numFmtId="0" fontId="4" fillId="3" borderId="0" xfId="1" applyFont="1" applyFill="1" applyAlignment="1">
      <alignment horizontal="center"/>
    </xf>
    <xf numFmtId="0" fontId="4" fillId="3" borderId="0" xfId="1" applyFont="1" applyFill="1" applyAlignment="1">
      <alignment horizontal="right"/>
    </xf>
    <xf numFmtId="173" fontId="4" fillId="3" borderId="0" xfId="1" applyNumberFormat="1" applyFont="1" applyFill="1"/>
    <xf numFmtId="172" fontId="4" fillId="3" borderId="0" xfId="1" applyNumberFormat="1" applyFont="1" applyFill="1"/>
    <xf numFmtId="175" fontId="4" fillId="3" borderId="0" xfId="1" applyNumberFormat="1" applyFont="1" applyFill="1"/>
    <xf numFmtId="176" fontId="4" fillId="3" borderId="0" xfId="1" applyNumberFormat="1" applyFont="1" applyFill="1"/>
    <xf numFmtId="2" fontId="4" fillId="3" borderId="0" xfId="1" applyNumberFormat="1" applyFont="1" applyFill="1"/>
    <xf numFmtId="0" fontId="2" fillId="2" borderId="0" xfId="1" applyFill="1" applyProtection="1">
      <protection locked="0"/>
    </xf>
    <xf numFmtId="0" fontId="3" fillId="0" borderId="0" xfId="1" applyFont="1" applyProtection="1">
      <protection locked="0"/>
    </xf>
    <xf numFmtId="2" fontId="8" fillId="3" borderId="0" xfId="1" applyNumberFormat="1" applyFont="1" applyFill="1" applyAlignment="1">
      <alignment horizontal="center" vertical="center" wrapText="1"/>
    </xf>
    <xf numFmtId="2" fontId="10" fillId="3" borderId="0" xfId="1" applyNumberFormat="1" applyFont="1" applyFill="1" applyAlignment="1">
      <alignment horizontal="left" vertical="center" wrapText="1"/>
    </xf>
    <xf numFmtId="2" fontId="10" fillId="3" borderId="22" xfId="1" applyNumberFormat="1" applyFont="1" applyFill="1" applyBorder="1" applyAlignment="1" applyProtection="1">
      <alignment horizontal="center" vertical="center" wrapText="1"/>
      <protection locked="0"/>
    </xf>
    <xf numFmtId="2" fontId="10" fillId="3" borderId="23" xfId="1" applyNumberFormat="1" applyFont="1" applyFill="1" applyBorder="1" applyAlignment="1" applyProtection="1">
      <alignment horizontal="center" vertical="center" wrapText="1"/>
      <protection locked="0"/>
    </xf>
    <xf numFmtId="2" fontId="10" fillId="3" borderId="24" xfId="1" applyNumberFormat="1" applyFont="1" applyFill="1" applyBorder="1" applyAlignment="1" applyProtection="1">
      <alignment horizontal="center" vertical="center" wrapText="1"/>
      <protection locked="0"/>
    </xf>
    <xf numFmtId="2" fontId="10" fillId="3" borderId="25" xfId="1" applyNumberFormat="1" applyFont="1" applyFill="1" applyBorder="1" applyAlignment="1" applyProtection="1">
      <alignment horizontal="center" vertical="center" wrapText="1"/>
      <protection locked="0"/>
    </xf>
  </cellXfs>
  <cellStyles count="9">
    <cellStyle name="Normal" xfId="0" builtinId="0"/>
    <cellStyle name="Normal 2" xfId="1"/>
    <cellStyle name="Normal 2 2" xfId="2"/>
    <cellStyle name="Normal 2 3" xfId="3"/>
    <cellStyle name="Normal 3" xfId="4"/>
    <cellStyle name="Normal 3 2" xfId="5"/>
    <cellStyle name="Normal 4" xfId="6"/>
    <cellStyle name="Normal 5" xfId="7"/>
    <cellStyle name="Normal 5 2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Vapor Pressure Vs. Temperature</a:t>
            </a:r>
          </a:p>
        </c:rich>
      </c:tx>
      <c:layout>
        <c:manualLayout>
          <c:xMode val="edge"/>
          <c:yMode val="edge"/>
          <c:x val="0.31654750390508857"/>
          <c:y val="1.562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5347757765095185"/>
          <c:y val="9.3750000000000111E-2"/>
          <c:w val="0.78417449831033215"/>
          <c:h val="0.75312500000000082"/>
        </c:manualLayout>
      </c:layout>
      <c:scatterChart>
        <c:scatterStyle val="smoothMarker"/>
        <c:ser>
          <c:idx val="0"/>
          <c:order val="0"/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'Antoine eq for vap press'!$E$6:$E$31</c:f>
              <c:numCache>
                <c:formatCode>0.00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145.19207114551008</c:v>
                </c:pt>
                <c:pt idx="16">
                  <c:v>160</c:v>
                </c:pt>
                <c:pt idx="17">
                  <c:v>170.37773540559863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xVal>
          <c:yVal>
            <c:numRef>
              <c:f>'Antoine eq for vap press'!$F$6:$F$31</c:f>
              <c:numCache>
                <c:formatCode>0.00</c:formatCode>
                <c:ptCount val="26"/>
                <c:pt idx="0">
                  <c:v>4.451809358397294</c:v>
                </c:pt>
                <c:pt idx="1">
                  <c:v>9.047746752263409</c:v>
                </c:pt>
                <c:pt idx="2">
                  <c:v>17.362320051892191</c:v>
                </c:pt>
                <c:pt idx="3">
                  <c:v>31.670073034987077</c:v>
                </c:pt>
                <c:pt idx="4">
                  <c:v>55.225405448653511</c:v>
                </c:pt>
                <c:pt idx="5">
                  <c:v>92.511252143877485</c:v>
                </c:pt>
                <c:pt idx="6">
                  <c:v>149.49897099154256</c:v>
                </c:pt>
                <c:pt idx="7">
                  <c:v>233.90885135163424</c:v>
                </c:pt>
                <c:pt idx="8">
                  <c:v>355.46046186948905</c:v>
                </c:pt>
                <c:pt idx="9">
                  <c:v>526.10265247996153</c:v>
                </c:pt>
                <c:pt idx="10">
                  <c:v>760.21425329613339</c:v>
                </c:pt>
                <c:pt idx="11">
                  <c:v>1074.7681829782562</c:v>
                </c:pt>
                <c:pt idx="12">
                  <c:v>1489.4535992529927</c:v>
                </c:pt>
                <c:pt idx="13">
                  <c:v>2026.7527211538188</c:v>
                </c:pt>
                <c:pt idx="14">
                  <c:v>2711.9708839726941</c:v>
                </c:pt>
                <c:pt idx="15">
                  <c:v>3135.2790191315776</c:v>
                </c:pt>
                <c:pt idx="16">
                  <c:v>4641.3582971532314</c:v>
                </c:pt>
                <c:pt idx="17">
                  <c:v>6004.4973781009166</c:v>
                </c:pt>
                <c:pt idx="18">
                  <c:v>7534.8083160776359</c:v>
                </c:pt>
                <c:pt idx="19">
                  <c:v>9434.4587219674886</c:v>
                </c:pt>
                <c:pt idx="20">
                  <c:v>11689.301601229639</c:v>
                </c:pt>
                <c:pt idx="21">
                  <c:v>14341.707588736035</c:v>
                </c:pt>
                <c:pt idx="22">
                  <c:v>17435.713523504415</c:v>
                </c:pt>
                <c:pt idx="23">
                  <c:v>21016.769893509801</c:v>
                </c:pt>
                <c:pt idx="24">
                  <c:v>25131.480843259964</c:v>
                </c:pt>
                <c:pt idx="25">
                  <c:v>29827.341121467787</c:v>
                </c:pt>
              </c:numCache>
            </c:numRef>
          </c:yVal>
          <c:smooth val="1"/>
        </c:ser>
        <c:axId val="129101184"/>
        <c:axId val="129533056"/>
      </c:scatterChart>
      <c:valAx>
        <c:axId val="129101184"/>
        <c:scaling>
          <c:orientation val="minMax"/>
          <c:max val="250"/>
          <c:min val="0"/>
        </c:scaling>
        <c:axPos val="b"/>
        <c:majorGridlines>
          <c:spPr>
            <a:ln w="3175">
              <a:solidFill>
                <a:srgbClr val="99CC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800" b="0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.43405377429409864"/>
              <c:y val="0.9156250000000008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533056"/>
        <c:crosses val="autoZero"/>
        <c:crossBetween val="midCat"/>
      </c:valAx>
      <c:valAx>
        <c:axId val="129533056"/>
        <c:scaling>
          <c:orientation val="minMax"/>
        </c:scaling>
        <c:axPos val="l"/>
        <c:majorGridlines>
          <c:spPr>
            <a:ln w="3175">
              <a:solidFill>
                <a:srgbClr val="99CC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P</a:t>
                </a:r>
                <a:r>
                  <a:rPr lang="en-US" sz="800" b="0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sat</a:t>
                </a: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(mm Hg)</a:t>
                </a:r>
              </a:p>
            </c:rich>
          </c:tx>
          <c:layout>
            <c:manualLayout>
              <c:xMode val="edge"/>
              <c:yMode val="edge"/>
              <c:x val="1.199043575398063E-2"/>
              <c:y val="0.37187500000000034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101184"/>
        <c:crosses val="autoZero"/>
        <c:crossBetween val="midCat"/>
      </c:valAx>
      <c:spPr>
        <a:gradFill rotWithShape="0">
          <a:gsLst>
            <a:gs pos="0">
              <a:srgbClr val="CCFFCC"/>
            </a:gs>
            <a:gs pos="100000">
              <a:srgbClr val="CCFFFF"/>
            </a:gs>
          </a:gsLst>
          <a:path path="rect">
            <a:fillToRect l="50000" t="50000" r="50000" b="50000"/>
          </a:path>
        </a:gradFill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solidFill>
      <a:srgbClr val="CCFFCC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 horizontalDpi="1200" verticalDpi="1200"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18</xdr:row>
      <xdr:rowOff>133350</xdr:rowOff>
    </xdr:from>
    <xdr:to>
      <xdr:col>5</xdr:col>
      <xdr:colOff>590550</xdr:colOff>
      <xdr:row>21</xdr:row>
      <xdr:rowOff>38100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2940050" y="3022600"/>
          <a:ext cx="381000" cy="381000"/>
          <a:chOff x="299" y="338"/>
          <a:chExt cx="40" cy="47"/>
        </a:xfrm>
      </xdr:grpSpPr>
      <xdr:sp macro="" textlink="">
        <xdr:nvSpPr>
          <xdr:cNvPr id="3" name="AutoShape 2"/>
          <xdr:cNvSpPr>
            <a:spLocks noChangeArrowheads="1"/>
          </xdr:cNvSpPr>
        </xdr:nvSpPr>
        <xdr:spPr bwMode="auto">
          <a:xfrm rot="10800000">
            <a:off x="299" y="373"/>
            <a:ext cx="40" cy="12"/>
          </a:xfrm>
          <a:custGeom>
            <a:avLst/>
            <a:gdLst>
              <a:gd name="G0" fmla="+- 5400 0 0"/>
              <a:gd name="G1" fmla="+- 21600 0 5400"/>
              <a:gd name="G2" fmla="*/ 5400 1 2"/>
              <a:gd name="G3" fmla="+- 21600 0 G2"/>
              <a:gd name="G4" fmla="+/ 5400 21600 2"/>
              <a:gd name="G5" fmla="+/ G1 0 2"/>
              <a:gd name="G6" fmla="*/ 21600 21600 5400"/>
              <a:gd name="G7" fmla="*/ G6 1 2"/>
              <a:gd name="G8" fmla="+- 21600 0 G7"/>
              <a:gd name="G9" fmla="*/ 21600 1 2"/>
              <a:gd name="G10" fmla="+- 5400 0 G9"/>
              <a:gd name="G11" fmla="?: G10 G8 0"/>
              <a:gd name="G12" fmla="?: G10 G7 21600"/>
              <a:gd name="T0" fmla="*/ 18900 w 21600"/>
              <a:gd name="T1" fmla="*/ 10800 h 21600"/>
              <a:gd name="T2" fmla="*/ 10800 w 21600"/>
              <a:gd name="T3" fmla="*/ 21600 h 21600"/>
              <a:gd name="T4" fmla="*/ 2700 w 21600"/>
              <a:gd name="T5" fmla="*/ 10800 h 21600"/>
              <a:gd name="T6" fmla="*/ 10800 w 21600"/>
              <a:gd name="T7" fmla="*/ 0 h 21600"/>
              <a:gd name="T8" fmla="*/ 4500 w 21600"/>
              <a:gd name="T9" fmla="*/ 4500 h 21600"/>
              <a:gd name="T10" fmla="*/ 17100 w 21600"/>
              <a:gd name="T11" fmla="*/ 17100 h 216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T8" t="T9" r="T10" b="T11"/>
            <a:pathLst>
              <a:path w="21600" h="21600">
                <a:moveTo>
                  <a:pt x="0" y="0"/>
                </a:moveTo>
                <a:lnTo>
                  <a:pt x="5400" y="21600"/>
                </a:lnTo>
                <a:lnTo>
                  <a:pt x="16200" y="21600"/>
                </a:lnTo>
                <a:lnTo>
                  <a:pt x="21600" y="0"/>
                </a:lnTo>
                <a:close/>
              </a:path>
            </a:pathLst>
          </a:custGeom>
          <a:solidFill>
            <a:srgbClr val="FFFFFF"/>
          </a:solidFill>
          <a:ln w="1587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" name="AutoShape 3"/>
          <xdr:cNvSpPr>
            <a:spLocks noChangeArrowheads="1"/>
          </xdr:cNvSpPr>
        </xdr:nvSpPr>
        <xdr:spPr bwMode="auto">
          <a:xfrm rot="16200000">
            <a:off x="301" y="338"/>
            <a:ext cx="36" cy="36"/>
          </a:xfrm>
          <a:prstGeom prst="flowChartMagneticTape">
            <a:avLst/>
          </a:prstGeom>
          <a:solidFill>
            <a:srgbClr val="FFFFFF"/>
          </a:solidFill>
          <a:ln w="1587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oneCellAnchor>
    <xdr:from>
      <xdr:col>10</xdr:col>
      <xdr:colOff>571500</xdr:colOff>
      <xdr:row>67</xdr:row>
      <xdr:rowOff>85725</xdr:rowOff>
    </xdr:from>
    <xdr:ext cx="76200" cy="200025"/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6286500" y="110299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2</xdr:col>
      <xdr:colOff>104775</xdr:colOff>
      <xdr:row>15</xdr:row>
      <xdr:rowOff>142875</xdr:rowOff>
    </xdr:from>
    <xdr:to>
      <xdr:col>5</xdr:col>
      <xdr:colOff>407670</xdr:colOff>
      <xdr:row>20</xdr:row>
      <xdr:rowOff>0</xdr:rowOff>
    </xdr:to>
    <xdr:sp macro="" textlink="">
      <xdr:nvSpPr>
        <xdr:cNvPr id="6" name="Freeform 5"/>
        <xdr:cNvSpPr>
          <a:spLocks/>
        </xdr:cNvSpPr>
      </xdr:nvSpPr>
      <xdr:spPr bwMode="auto">
        <a:xfrm>
          <a:off x="1019175" y="2600325"/>
          <a:ext cx="2103120" cy="666750"/>
        </a:xfrm>
        <a:custGeom>
          <a:avLst/>
          <a:gdLst/>
          <a:ahLst/>
          <a:cxnLst>
            <a:cxn ang="0">
              <a:pos x="0" y="0"/>
            </a:cxn>
            <a:cxn ang="0">
              <a:pos x="0" y="62"/>
            </a:cxn>
            <a:cxn ang="0">
              <a:pos x="174" y="62"/>
            </a:cxn>
          </a:cxnLst>
          <a:rect l="0" t="0" r="r" b="b"/>
          <a:pathLst>
            <a:path w="174" h="62">
              <a:moveTo>
                <a:pt x="0" y="0"/>
              </a:moveTo>
              <a:lnTo>
                <a:pt x="0" y="62"/>
              </a:lnTo>
              <a:lnTo>
                <a:pt x="174" y="62"/>
              </a:lnTo>
            </a:path>
          </a:pathLst>
        </a:custGeom>
        <a:noFill/>
        <a:ln w="15875" cap="flat" cmpd="sng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1</xdr:col>
      <xdr:colOff>95249</xdr:colOff>
      <xdr:row>21</xdr:row>
      <xdr:rowOff>38100</xdr:rowOff>
    </xdr:from>
    <xdr:to>
      <xdr:col>11</xdr:col>
      <xdr:colOff>409574</xdr:colOff>
      <xdr:row>21</xdr:row>
      <xdr:rowOff>38100</xdr:rowOff>
    </xdr:to>
    <xdr:sp macro="" textlink="">
      <xdr:nvSpPr>
        <xdr:cNvPr id="7" name="Line 7"/>
        <xdr:cNvSpPr>
          <a:spLocks noChangeShapeType="1"/>
        </xdr:cNvSpPr>
      </xdr:nvSpPr>
      <xdr:spPr bwMode="auto">
        <a:xfrm>
          <a:off x="323849" y="3467100"/>
          <a:ext cx="6400800" cy="0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447675</xdr:colOff>
      <xdr:row>21</xdr:row>
      <xdr:rowOff>47625</xdr:rowOff>
    </xdr:from>
    <xdr:to>
      <xdr:col>1</xdr:col>
      <xdr:colOff>571500</xdr:colOff>
      <xdr:row>22</xdr:row>
      <xdr:rowOff>9525</xdr:rowOff>
    </xdr:to>
    <xdr:sp macro="" textlink="">
      <xdr:nvSpPr>
        <xdr:cNvPr id="8" name="Line 8"/>
        <xdr:cNvSpPr>
          <a:spLocks noChangeShapeType="1"/>
        </xdr:cNvSpPr>
      </xdr:nvSpPr>
      <xdr:spPr bwMode="auto">
        <a:xfrm flipV="1">
          <a:off x="676275" y="3476625"/>
          <a:ext cx="123825" cy="123825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609600</xdr:colOff>
      <xdr:row>21</xdr:row>
      <xdr:rowOff>47625</xdr:rowOff>
    </xdr:from>
    <xdr:to>
      <xdr:col>2</xdr:col>
      <xdr:colOff>47625</xdr:colOff>
      <xdr:row>22</xdr:row>
      <xdr:rowOff>9525</xdr:rowOff>
    </xdr:to>
    <xdr:sp macro="" textlink="">
      <xdr:nvSpPr>
        <xdr:cNvPr id="9" name="Line 9"/>
        <xdr:cNvSpPr>
          <a:spLocks noChangeShapeType="1"/>
        </xdr:cNvSpPr>
      </xdr:nvSpPr>
      <xdr:spPr bwMode="auto">
        <a:xfrm flipV="1">
          <a:off x="838200" y="3476625"/>
          <a:ext cx="123825" cy="123825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85725</xdr:colOff>
      <xdr:row>21</xdr:row>
      <xdr:rowOff>47625</xdr:rowOff>
    </xdr:from>
    <xdr:to>
      <xdr:col>2</xdr:col>
      <xdr:colOff>209550</xdr:colOff>
      <xdr:row>22</xdr:row>
      <xdr:rowOff>9525</xdr:rowOff>
    </xdr:to>
    <xdr:sp macro="" textlink="">
      <xdr:nvSpPr>
        <xdr:cNvPr id="10" name="Line 10"/>
        <xdr:cNvSpPr>
          <a:spLocks noChangeShapeType="1"/>
        </xdr:cNvSpPr>
      </xdr:nvSpPr>
      <xdr:spPr bwMode="auto">
        <a:xfrm flipV="1">
          <a:off x="1000125" y="3476625"/>
          <a:ext cx="123825" cy="123825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247650</xdr:colOff>
      <xdr:row>21</xdr:row>
      <xdr:rowOff>47625</xdr:rowOff>
    </xdr:from>
    <xdr:to>
      <xdr:col>2</xdr:col>
      <xdr:colOff>371475</xdr:colOff>
      <xdr:row>22</xdr:row>
      <xdr:rowOff>9525</xdr:rowOff>
    </xdr:to>
    <xdr:sp macro="" textlink="">
      <xdr:nvSpPr>
        <xdr:cNvPr id="11" name="Line 11"/>
        <xdr:cNvSpPr>
          <a:spLocks noChangeShapeType="1"/>
        </xdr:cNvSpPr>
      </xdr:nvSpPr>
      <xdr:spPr bwMode="auto">
        <a:xfrm flipV="1">
          <a:off x="1162050" y="3476625"/>
          <a:ext cx="123825" cy="123825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409575</xdr:colOff>
      <xdr:row>21</xdr:row>
      <xdr:rowOff>47625</xdr:rowOff>
    </xdr:from>
    <xdr:to>
      <xdr:col>2</xdr:col>
      <xdr:colOff>533400</xdr:colOff>
      <xdr:row>22</xdr:row>
      <xdr:rowOff>9525</xdr:rowOff>
    </xdr:to>
    <xdr:sp macro="" textlink="">
      <xdr:nvSpPr>
        <xdr:cNvPr id="12" name="Line 12"/>
        <xdr:cNvSpPr>
          <a:spLocks noChangeShapeType="1"/>
        </xdr:cNvSpPr>
      </xdr:nvSpPr>
      <xdr:spPr bwMode="auto">
        <a:xfrm flipV="1">
          <a:off x="1323975" y="3476625"/>
          <a:ext cx="123825" cy="123825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571500</xdr:colOff>
      <xdr:row>21</xdr:row>
      <xdr:rowOff>47625</xdr:rowOff>
    </xdr:from>
    <xdr:to>
      <xdr:col>3</xdr:col>
      <xdr:colOff>95250</xdr:colOff>
      <xdr:row>22</xdr:row>
      <xdr:rowOff>9525</xdr:rowOff>
    </xdr:to>
    <xdr:sp macro="" textlink="">
      <xdr:nvSpPr>
        <xdr:cNvPr id="13" name="Line 13"/>
        <xdr:cNvSpPr>
          <a:spLocks noChangeShapeType="1"/>
        </xdr:cNvSpPr>
      </xdr:nvSpPr>
      <xdr:spPr bwMode="auto">
        <a:xfrm flipV="1">
          <a:off x="1485900" y="3476625"/>
          <a:ext cx="123825" cy="123825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133350</xdr:colOff>
      <xdr:row>21</xdr:row>
      <xdr:rowOff>47625</xdr:rowOff>
    </xdr:from>
    <xdr:to>
      <xdr:col>3</xdr:col>
      <xdr:colOff>257175</xdr:colOff>
      <xdr:row>22</xdr:row>
      <xdr:rowOff>9525</xdr:rowOff>
    </xdr:to>
    <xdr:sp macro="" textlink="">
      <xdr:nvSpPr>
        <xdr:cNvPr id="14" name="Line 14"/>
        <xdr:cNvSpPr>
          <a:spLocks noChangeShapeType="1"/>
        </xdr:cNvSpPr>
      </xdr:nvSpPr>
      <xdr:spPr bwMode="auto">
        <a:xfrm flipV="1">
          <a:off x="1647825" y="3476625"/>
          <a:ext cx="123825" cy="123825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295275</xdr:colOff>
      <xdr:row>21</xdr:row>
      <xdr:rowOff>47625</xdr:rowOff>
    </xdr:from>
    <xdr:to>
      <xdr:col>3</xdr:col>
      <xdr:colOff>419100</xdr:colOff>
      <xdr:row>22</xdr:row>
      <xdr:rowOff>9525</xdr:rowOff>
    </xdr:to>
    <xdr:sp macro="" textlink="">
      <xdr:nvSpPr>
        <xdr:cNvPr id="15" name="Line 15"/>
        <xdr:cNvSpPr>
          <a:spLocks noChangeShapeType="1"/>
        </xdr:cNvSpPr>
      </xdr:nvSpPr>
      <xdr:spPr bwMode="auto">
        <a:xfrm flipV="1">
          <a:off x="1809750" y="3476625"/>
          <a:ext cx="123825" cy="123825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457200</xdr:colOff>
      <xdr:row>21</xdr:row>
      <xdr:rowOff>47625</xdr:rowOff>
    </xdr:from>
    <xdr:to>
      <xdr:col>3</xdr:col>
      <xdr:colOff>581025</xdr:colOff>
      <xdr:row>22</xdr:row>
      <xdr:rowOff>9525</xdr:rowOff>
    </xdr:to>
    <xdr:sp macro="" textlink="">
      <xdr:nvSpPr>
        <xdr:cNvPr id="16" name="Line 16"/>
        <xdr:cNvSpPr>
          <a:spLocks noChangeShapeType="1"/>
        </xdr:cNvSpPr>
      </xdr:nvSpPr>
      <xdr:spPr bwMode="auto">
        <a:xfrm flipV="1">
          <a:off x="1971675" y="3476625"/>
          <a:ext cx="123825" cy="123825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19050</xdr:colOff>
      <xdr:row>21</xdr:row>
      <xdr:rowOff>47625</xdr:rowOff>
    </xdr:from>
    <xdr:to>
      <xdr:col>4</xdr:col>
      <xdr:colOff>142875</xdr:colOff>
      <xdr:row>22</xdr:row>
      <xdr:rowOff>9525</xdr:rowOff>
    </xdr:to>
    <xdr:sp macro="" textlink="">
      <xdr:nvSpPr>
        <xdr:cNvPr id="17" name="Line 17"/>
        <xdr:cNvSpPr>
          <a:spLocks noChangeShapeType="1"/>
        </xdr:cNvSpPr>
      </xdr:nvSpPr>
      <xdr:spPr bwMode="auto">
        <a:xfrm flipV="1">
          <a:off x="2133600" y="3476625"/>
          <a:ext cx="123825" cy="123825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180975</xdr:colOff>
      <xdr:row>21</xdr:row>
      <xdr:rowOff>47625</xdr:rowOff>
    </xdr:from>
    <xdr:to>
      <xdr:col>4</xdr:col>
      <xdr:colOff>304800</xdr:colOff>
      <xdr:row>22</xdr:row>
      <xdr:rowOff>9525</xdr:rowOff>
    </xdr:to>
    <xdr:sp macro="" textlink="">
      <xdr:nvSpPr>
        <xdr:cNvPr id="18" name="Line 18"/>
        <xdr:cNvSpPr>
          <a:spLocks noChangeShapeType="1"/>
        </xdr:cNvSpPr>
      </xdr:nvSpPr>
      <xdr:spPr bwMode="auto">
        <a:xfrm flipV="1">
          <a:off x="2295525" y="3476625"/>
          <a:ext cx="123825" cy="123825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200025</xdr:colOff>
      <xdr:row>21</xdr:row>
      <xdr:rowOff>47625</xdr:rowOff>
    </xdr:from>
    <xdr:to>
      <xdr:col>5</xdr:col>
      <xdr:colOff>323850</xdr:colOff>
      <xdr:row>22</xdr:row>
      <xdr:rowOff>9525</xdr:rowOff>
    </xdr:to>
    <xdr:sp macro="" textlink="">
      <xdr:nvSpPr>
        <xdr:cNvPr id="19" name="Line 19"/>
        <xdr:cNvSpPr>
          <a:spLocks noChangeShapeType="1"/>
        </xdr:cNvSpPr>
      </xdr:nvSpPr>
      <xdr:spPr bwMode="auto">
        <a:xfrm flipV="1">
          <a:off x="2914650" y="3476625"/>
          <a:ext cx="123825" cy="123825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361950</xdr:colOff>
      <xdr:row>21</xdr:row>
      <xdr:rowOff>47625</xdr:rowOff>
    </xdr:from>
    <xdr:to>
      <xdr:col>5</xdr:col>
      <xdr:colOff>485775</xdr:colOff>
      <xdr:row>22</xdr:row>
      <xdr:rowOff>9525</xdr:rowOff>
    </xdr:to>
    <xdr:sp macro="" textlink="">
      <xdr:nvSpPr>
        <xdr:cNvPr id="20" name="Line 20"/>
        <xdr:cNvSpPr>
          <a:spLocks noChangeShapeType="1"/>
        </xdr:cNvSpPr>
      </xdr:nvSpPr>
      <xdr:spPr bwMode="auto">
        <a:xfrm flipV="1">
          <a:off x="3076575" y="3476625"/>
          <a:ext cx="123825" cy="123825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523875</xdr:colOff>
      <xdr:row>21</xdr:row>
      <xdr:rowOff>47625</xdr:rowOff>
    </xdr:from>
    <xdr:to>
      <xdr:col>6</xdr:col>
      <xdr:colOff>47625</xdr:colOff>
      <xdr:row>22</xdr:row>
      <xdr:rowOff>9525</xdr:rowOff>
    </xdr:to>
    <xdr:sp macro="" textlink="">
      <xdr:nvSpPr>
        <xdr:cNvPr id="21" name="Line 21"/>
        <xdr:cNvSpPr>
          <a:spLocks noChangeShapeType="1"/>
        </xdr:cNvSpPr>
      </xdr:nvSpPr>
      <xdr:spPr bwMode="auto">
        <a:xfrm flipV="1">
          <a:off x="3238500" y="3476625"/>
          <a:ext cx="123825" cy="123825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85725</xdr:colOff>
      <xdr:row>21</xdr:row>
      <xdr:rowOff>47625</xdr:rowOff>
    </xdr:from>
    <xdr:to>
      <xdr:col>6</xdr:col>
      <xdr:colOff>209550</xdr:colOff>
      <xdr:row>22</xdr:row>
      <xdr:rowOff>9525</xdr:rowOff>
    </xdr:to>
    <xdr:sp macro="" textlink="">
      <xdr:nvSpPr>
        <xdr:cNvPr id="22" name="Line 22"/>
        <xdr:cNvSpPr>
          <a:spLocks noChangeShapeType="1"/>
        </xdr:cNvSpPr>
      </xdr:nvSpPr>
      <xdr:spPr bwMode="auto">
        <a:xfrm flipV="1">
          <a:off x="3400425" y="3476625"/>
          <a:ext cx="123825" cy="123825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247650</xdr:colOff>
      <xdr:row>21</xdr:row>
      <xdr:rowOff>47625</xdr:rowOff>
    </xdr:from>
    <xdr:to>
      <xdr:col>6</xdr:col>
      <xdr:colOff>371475</xdr:colOff>
      <xdr:row>22</xdr:row>
      <xdr:rowOff>9525</xdr:rowOff>
    </xdr:to>
    <xdr:sp macro="" textlink="">
      <xdr:nvSpPr>
        <xdr:cNvPr id="23" name="Line 23"/>
        <xdr:cNvSpPr>
          <a:spLocks noChangeShapeType="1"/>
        </xdr:cNvSpPr>
      </xdr:nvSpPr>
      <xdr:spPr bwMode="auto">
        <a:xfrm flipV="1">
          <a:off x="3562350" y="3476625"/>
          <a:ext cx="123825" cy="123825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409575</xdr:colOff>
      <xdr:row>21</xdr:row>
      <xdr:rowOff>47625</xdr:rowOff>
    </xdr:from>
    <xdr:to>
      <xdr:col>6</xdr:col>
      <xdr:colOff>533400</xdr:colOff>
      <xdr:row>22</xdr:row>
      <xdr:rowOff>9525</xdr:rowOff>
    </xdr:to>
    <xdr:sp macro="" textlink="">
      <xdr:nvSpPr>
        <xdr:cNvPr id="24" name="Line 24"/>
        <xdr:cNvSpPr>
          <a:spLocks noChangeShapeType="1"/>
        </xdr:cNvSpPr>
      </xdr:nvSpPr>
      <xdr:spPr bwMode="auto">
        <a:xfrm flipV="1">
          <a:off x="3724275" y="3476625"/>
          <a:ext cx="123825" cy="123825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571500</xdr:colOff>
      <xdr:row>21</xdr:row>
      <xdr:rowOff>47625</xdr:rowOff>
    </xdr:from>
    <xdr:to>
      <xdr:col>7</xdr:col>
      <xdr:colOff>95250</xdr:colOff>
      <xdr:row>22</xdr:row>
      <xdr:rowOff>9525</xdr:rowOff>
    </xdr:to>
    <xdr:sp macro="" textlink="">
      <xdr:nvSpPr>
        <xdr:cNvPr id="25" name="Line 25"/>
        <xdr:cNvSpPr>
          <a:spLocks noChangeShapeType="1"/>
        </xdr:cNvSpPr>
      </xdr:nvSpPr>
      <xdr:spPr bwMode="auto">
        <a:xfrm flipV="1">
          <a:off x="3886200" y="3476625"/>
          <a:ext cx="123825" cy="123825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133350</xdr:colOff>
      <xdr:row>21</xdr:row>
      <xdr:rowOff>47625</xdr:rowOff>
    </xdr:from>
    <xdr:to>
      <xdr:col>7</xdr:col>
      <xdr:colOff>257175</xdr:colOff>
      <xdr:row>22</xdr:row>
      <xdr:rowOff>9525</xdr:rowOff>
    </xdr:to>
    <xdr:sp macro="" textlink="">
      <xdr:nvSpPr>
        <xdr:cNvPr id="26" name="Line 26"/>
        <xdr:cNvSpPr>
          <a:spLocks noChangeShapeType="1"/>
        </xdr:cNvSpPr>
      </xdr:nvSpPr>
      <xdr:spPr bwMode="auto">
        <a:xfrm flipV="1">
          <a:off x="4048125" y="3476625"/>
          <a:ext cx="123825" cy="123825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295275</xdr:colOff>
      <xdr:row>21</xdr:row>
      <xdr:rowOff>47625</xdr:rowOff>
    </xdr:from>
    <xdr:to>
      <xdr:col>7</xdr:col>
      <xdr:colOff>419100</xdr:colOff>
      <xdr:row>22</xdr:row>
      <xdr:rowOff>9525</xdr:rowOff>
    </xdr:to>
    <xdr:sp macro="" textlink="">
      <xdr:nvSpPr>
        <xdr:cNvPr id="27" name="Line 27"/>
        <xdr:cNvSpPr>
          <a:spLocks noChangeShapeType="1"/>
        </xdr:cNvSpPr>
      </xdr:nvSpPr>
      <xdr:spPr bwMode="auto">
        <a:xfrm flipV="1">
          <a:off x="4210050" y="3476625"/>
          <a:ext cx="123825" cy="123825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457200</xdr:colOff>
      <xdr:row>21</xdr:row>
      <xdr:rowOff>47625</xdr:rowOff>
    </xdr:from>
    <xdr:to>
      <xdr:col>7</xdr:col>
      <xdr:colOff>581025</xdr:colOff>
      <xdr:row>22</xdr:row>
      <xdr:rowOff>9525</xdr:rowOff>
    </xdr:to>
    <xdr:sp macro="" textlink="">
      <xdr:nvSpPr>
        <xdr:cNvPr id="28" name="Line 28"/>
        <xdr:cNvSpPr>
          <a:spLocks noChangeShapeType="1"/>
        </xdr:cNvSpPr>
      </xdr:nvSpPr>
      <xdr:spPr bwMode="auto">
        <a:xfrm flipV="1">
          <a:off x="4371975" y="3476625"/>
          <a:ext cx="123825" cy="123825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19050</xdr:colOff>
      <xdr:row>21</xdr:row>
      <xdr:rowOff>47625</xdr:rowOff>
    </xdr:from>
    <xdr:to>
      <xdr:col>8</xdr:col>
      <xdr:colOff>142875</xdr:colOff>
      <xdr:row>22</xdr:row>
      <xdr:rowOff>9525</xdr:rowOff>
    </xdr:to>
    <xdr:sp macro="" textlink="">
      <xdr:nvSpPr>
        <xdr:cNvPr id="29" name="Line 29"/>
        <xdr:cNvSpPr>
          <a:spLocks noChangeShapeType="1"/>
        </xdr:cNvSpPr>
      </xdr:nvSpPr>
      <xdr:spPr bwMode="auto">
        <a:xfrm flipV="1">
          <a:off x="4533900" y="3476625"/>
          <a:ext cx="123825" cy="123825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180975</xdr:colOff>
      <xdr:row>21</xdr:row>
      <xdr:rowOff>47625</xdr:rowOff>
    </xdr:from>
    <xdr:to>
      <xdr:col>8</xdr:col>
      <xdr:colOff>304800</xdr:colOff>
      <xdr:row>22</xdr:row>
      <xdr:rowOff>9525</xdr:rowOff>
    </xdr:to>
    <xdr:sp macro="" textlink="">
      <xdr:nvSpPr>
        <xdr:cNvPr id="30" name="Line 30"/>
        <xdr:cNvSpPr>
          <a:spLocks noChangeShapeType="1"/>
        </xdr:cNvSpPr>
      </xdr:nvSpPr>
      <xdr:spPr bwMode="auto">
        <a:xfrm flipV="1">
          <a:off x="4695825" y="3476625"/>
          <a:ext cx="123825" cy="123825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342900</xdr:colOff>
      <xdr:row>21</xdr:row>
      <xdr:rowOff>47625</xdr:rowOff>
    </xdr:from>
    <xdr:to>
      <xdr:col>8</xdr:col>
      <xdr:colOff>466725</xdr:colOff>
      <xdr:row>22</xdr:row>
      <xdr:rowOff>9525</xdr:rowOff>
    </xdr:to>
    <xdr:sp macro="" textlink="">
      <xdr:nvSpPr>
        <xdr:cNvPr id="31" name="Line 31"/>
        <xdr:cNvSpPr>
          <a:spLocks noChangeShapeType="1"/>
        </xdr:cNvSpPr>
      </xdr:nvSpPr>
      <xdr:spPr bwMode="auto">
        <a:xfrm flipV="1">
          <a:off x="4857750" y="3476625"/>
          <a:ext cx="123825" cy="123825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504825</xdr:colOff>
      <xdr:row>21</xdr:row>
      <xdr:rowOff>47625</xdr:rowOff>
    </xdr:from>
    <xdr:to>
      <xdr:col>9</xdr:col>
      <xdr:colOff>28575</xdr:colOff>
      <xdr:row>22</xdr:row>
      <xdr:rowOff>9525</xdr:rowOff>
    </xdr:to>
    <xdr:sp macro="" textlink="">
      <xdr:nvSpPr>
        <xdr:cNvPr id="32" name="Line 32"/>
        <xdr:cNvSpPr>
          <a:spLocks noChangeShapeType="1"/>
        </xdr:cNvSpPr>
      </xdr:nvSpPr>
      <xdr:spPr bwMode="auto">
        <a:xfrm flipV="1">
          <a:off x="5019675" y="3476625"/>
          <a:ext cx="123825" cy="123825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66675</xdr:colOff>
      <xdr:row>21</xdr:row>
      <xdr:rowOff>47625</xdr:rowOff>
    </xdr:from>
    <xdr:to>
      <xdr:col>9</xdr:col>
      <xdr:colOff>190500</xdr:colOff>
      <xdr:row>22</xdr:row>
      <xdr:rowOff>9525</xdr:rowOff>
    </xdr:to>
    <xdr:sp macro="" textlink="">
      <xdr:nvSpPr>
        <xdr:cNvPr id="33" name="Line 33"/>
        <xdr:cNvSpPr>
          <a:spLocks noChangeShapeType="1"/>
        </xdr:cNvSpPr>
      </xdr:nvSpPr>
      <xdr:spPr bwMode="auto">
        <a:xfrm flipV="1">
          <a:off x="5181600" y="3476625"/>
          <a:ext cx="123825" cy="123825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228600</xdr:colOff>
      <xdr:row>21</xdr:row>
      <xdr:rowOff>47625</xdr:rowOff>
    </xdr:from>
    <xdr:to>
      <xdr:col>9</xdr:col>
      <xdr:colOff>352425</xdr:colOff>
      <xdr:row>22</xdr:row>
      <xdr:rowOff>9525</xdr:rowOff>
    </xdr:to>
    <xdr:sp macro="" textlink="">
      <xdr:nvSpPr>
        <xdr:cNvPr id="34" name="Line 34"/>
        <xdr:cNvSpPr>
          <a:spLocks noChangeShapeType="1"/>
        </xdr:cNvSpPr>
      </xdr:nvSpPr>
      <xdr:spPr bwMode="auto">
        <a:xfrm flipV="1">
          <a:off x="5343525" y="3476625"/>
          <a:ext cx="123825" cy="123825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390525</xdr:colOff>
      <xdr:row>21</xdr:row>
      <xdr:rowOff>47625</xdr:rowOff>
    </xdr:from>
    <xdr:to>
      <xdr:col>9</xdr:col>
      <xdr:colOff>514350</xdr:colOff>
      <xdr:row>22</xdr:row>
      <xdr:rowOff>9525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V="1">
          <a:off x="5505450" y="3476625"/>
          <a:ext cx="123825" cy="123825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552450</xdr:colOff>
      <xdr:row>21</xdr:row>
      <xdr:rowOff>47625</xdr:rowOff>
    </xdr:from>
    <xdr:to>
      <xdr:col>10</xdr:col>
      <xdr:colOff>76200</xdr:colOff>
      <xdr:row>22</xdr:row>
      <xdr:rowOff>9525</xdr:rowOff>
    </xdr:to>
    <xdr:sp macro="" textlink="">
      <xdr:nvSpPr>
        <xdr:cNvPr id="36" name="Line 36"/>
        <xdr:cNvSpPr>
          <a:spLocks noChangeShapeType="1"/>
        </xdr:cNvSpPr>
      </xdr:nvSpPr>
      <xdr:spPr bwMode="auto">
        <a:xfrm flipV="1">
          <a:off x="5667375" y="3476625"/>
          <a:ext cx="123825" cy="123825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114300</xdr:colOff>
      <xdr:row>21</xdr:row>
      <xdr:rowOff>47625</xdr:rowOff>
    </xdr:from>
    <xdr:to>
      <xdr:col>10</xdr:col>
      <xdr:colOff>238125</xdr:colOff>
      <xdr:row>22</xdr:row>
      <xdr:rowOff>9525</xdr:rowOff>
    </xdr:to>
    <xdr:sp macro="" textlink="">
      <xdr:nvSpPr>
        <xdr:cNvPr id="37" name="Line 37"/>
        <xdr:cNvSpPr>
          <a:spLocks noChangeShapeType="1"/>
        </xdr:cNvSpPr>
      </xdr:nvSpPr>
      <xdr:spPr bwMode="auto">
        <a:xfrm flipV="1">
          <a:off x="5829300" y="3476625"/>
          <a:ext cx="123825" cy="123825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276225</xdr:colOff>
      <xdr:row>21</xdr:row>
      <xdr:rowOff>47625</xdr:rowOff>
    </xdr:from>
    <xdr:to>
      <xdr:col>10</xdr:col>
      <xdr:colOff>400050</xdr:colOff>
      <xdr:row>22</xdr:row>
      <xdr:rowOff>9525</xdr:rowOff>
    </xdr:to>
    <xdr:sp macro="" textlink="">
      <xdr:nvSpPr>
        <xdr:cNvPr id="38" name="Line 38"/>
        <xdr:cNvSpPr>
          <a:spLocks noChangeShapeType="1"/>
        </xdr:cNvSpPr>
      </xdr:nvSpPr>
      <xdr:spPr bwMode="auto">
        <a:xfrm flipV="1">
          <a:off x="5991225" y="3476625"/>
          <a:ext cx="123825" cy="123825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438150</xdr:colOff>
      <xdr:row>21</xdr:row>
      <xdr:rowOff>47625</xdr:rowOff>
    </xdr:from>
    <xdr:to>
      <xdr:col>10</xdr:col>
      <xdr:colOff>561975</xdr:colOff>
      <xdr:row>22</xdr:row>
      <xdr:rowOff>9525</xdr:rowOff>
    </xdr:to>
    <xdr:sp macro="" textlink="">
      <xdr:nvSpPr>
        <xdr:cNvPr id="39" name="Line 39"/>
        <xdr:cNvSpPr>
          <a:spLocks noChangeShapeType="1"/>
        </xdr:cNvSpPr>
      </xdr:nvSpPr>
      <xdr:spPr bwMode="auto">
        <a:xfrm flipV="1">
          <a:off x="6153150" y="3476625"/>
          <a:ext cx="123825" cy="123825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21</xdr:row>
      <xdr:rowOff>47625</xdr:rowOff>
    </xdr:from>
    <xdr:to>
      <xdr:col>11</xdr:col>
      <xdr:colOff>123825</xdr:colOff>
      <xdr:row>22</xdr:row>
      <xdr:rowOff>9525</xdr:rowOff>
    </xdr:to>
    <xdr:sp macro="" textlink="">
      <xdr:nvSpPr>
        <xdr:cNvPr id="40" name="Line 40"/>
        <xdr:cNvSpPr>
          <a:spLocks noChangeShapeType="1"/>
        </xdr:cNvSpPr>
      </xdr:nvSpPr>
      <xdr:spPr bwMode="auto">
        <a:xfrm flipV="1">
          <a:off x="6315075" y="3476625"/>
          <a:ext cx="123825" cy="123825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304800</xdr:colOff>
      <xdr:row>21</xdr:row>
      <xdr:rowOff>47625</xdr:rowOff>
    </xdr:from>
    <xdr:to>
      <xdr:col>10</xdr:col>
      <xdr:colOff>428625</xdr:colOff>
      <xdr:row>22</xdr:row>
      <xdr:rowOff>9525</xdr:rowOff>
    </xdr:to>
    <xdr:sp macro="" textlink="">
      <xdr:nvSpPr>
        <xdr:cNvPr id="41" name="Line 41"/>
        <xdr:cNvSpPr>
          <a:spLocks noChangeShapeType="1"/>
        </xdr:cNvSpPr>
      </xdr:nvSpPr>
      <xdr:spPr bwMode="auto">
        <a:xfrm flipV="1">
          <a:off x="6019800" y="3476625"/>
          <a:ext cx="123825" cy="123825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466725</xdr:colOff>
      <xdr:row>21</xdr:row>
      <xdr:rowOff>47625</xdr:rowOff>
    </xdr:from>
    <xdr:to>
      <xdr:col>10</xdr:col>
      <xdr:colOff>590550</xdr:colOff>
      <xdr:row>22</xdr:row>
      <xdr:rowOff>9525</xdr:rowOff>
    </xdr:to>
    <xdr:sp macro="" textlink="">
      <xdr:nvSpPr>
        <xdr:cNvPr id="42" name="Line 42"/>
        <xdr:cNvSpPr>
          <a:spLocks noChangeShapeType="1"/>
        </xdr:cNvSpPr>
      </xdr:nvSpPr>
      <xdr:spPr bwMode="auto">
        <a:xfrm flipV="1">
          <a:off x="6181725" y="3476625"/>
          <a:ext cx="123825" cy="123825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28575</xdr:colOff>
      <xdr:row>21</xdr:row>
      <xdr:rowOff>47625</xdr:rowOff>
    </xdr:from>
    <xdr:to>
      <xdr:col>11</xdr:col>
      <xdr:colOff>152400</xdr:colOff>
      <xdr:row>22</xdr:row>
      <xdr:rowOff>9525</xdr:rowOff>
    </xdr:to>
    <xdr:sp macro="" textlink="">
      <xdr:nvSpPr>
        <xdr:cNvPr id="43" name="Line 43"/>
        <xdr:cNvSpPr>
          <a:spLocks noChangeShapeType="1"/>
        </xdr:cNvSpPr>
      </xdr:nvSpPr>
      <xdr:spPr bwMode="auto">
        <a:xfrm flipV="1">
          <a:off x="6343650" y="3476625"/>
          <a:ext cx="123825" cy="123825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190500</xdr:colOff>
      <xdr:row>21</xdr:row>
      <xdr:rowOff>47625</xdr:rowOff>
    </xdr:from>
    <xdr:to>
      <xdr:col>11</xdr:col>
      <xdr:colOff>314325</xdr:colOff>
      <xdr:row>22</xdr:row>
      <xdr:rowOff>9525</xdr:rowOff>
    </xdr:to>
    <xdr:sp macro="" textlink="">
      <xdr:nvSpPr>
        <xdr:cNvPr id="44" name="Line 44"/>
        <xdr:cNvSpPr>
          <a:spLocks noChangeShapeType="1"/>
        </xdr:cNvSpPr>
      </xdr:nvSpPr>
      <xdr:spPr bwMode="auto">
        <a:xfrm flipV="1">
          <a:off x="6505575" y="3476625"/>
          <a:ext cx="123825" cy="123825"/>
        </a:xfrm>
        <a:prstGeom prst="line">
          <a:avLst/>
        </a:prstGeom>
        <a:noFill/>
        <a:ln w="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550333</xdr:colOff>
      <xdr:row>9</xdr:row>
      <xdr:rowOff>137587</xdr:rowOff>
    </xdr:from>
    <xdr:to>
      <xdr:col>2</xdr:col>
      <xdr:colOff>349250</xdr:colOff>
      <xdr:row>15</xdr:row>
      <xdr:rowOff>134410</xdr:rowOff>
    </xdr:to>
    <xdr:sp macro="" textlink="">
      <xdr:nvSpPr>
        <xdr:cNvPr id="45" name="AutoShape 45"/>
        <xdr:cNvSpPr>
          <a:spLocks noChangeArrowheads="1"/>
        </xdr:cNvSpPr>
      </xdr:nvSpPr>
      <xdr:spPr bwMode="auto">
        <a:xfrm rot="5400000">
          <a:off x="537105" y="1865315"/>
          <a:ext cx="968373" cy="484717"/>
        </a:xfrm>
        <a:prstGeom prst="roundRect">
          <a:avLst>
            <a:gd name="adj" fmla="val 50000"/>
          </a:avLst>
        </a:prstGeom>
        <a:solidFill>
          <a:srgbClr val="FFFFFF"/>
        </a:solidFill>
        <a:ln w="158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523874</xdr:colOff>
      <xdr:row>19</xdr:row>
      <xdr:rowOff>95250</xdr:rowOff>
    </xdr:from>
    <xdr:to>
      <xdr:col>8</xdr:col>
      <xdr:colOff>369569</xdr:colOff>
      <xdr:row>19</xdr:row>
      <xdr:rowOff>95250</xdr:rowOff>
    </xdr:to>
    <xdr:sp macro="" textlink="">
      <xdr:nvSpPr>
        <xdr:cNvPr id="46" name="Line 46"/>
        <xdr:cNvSpPr>
          <a:spLocks noChangeShapeType="1"/>
        </xdr:cNvSpPr>
      </xdr:nvSpPr>
      <xdr:spPr bwMode="auto">
        <a:xfrm>
          <a:off x="3238499" y="3200400"/>
          <a:ext cx="1645920" cy="0"/>
        </a:xfrm>
        <a:prstGeom prst="line">
          <a:avLst/>
        </a:prstGeom>
        <a:noFill/>
        <a:ln w="0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6</xdr:col>
      <xdr:colOff>523870</xdr:colOff>
      <xdr:row>19</xdr:row>
      <xdr:rowOff>95250</xdr:rowOff>
    </xdr:from>
    <xdr:to>
      <xdr:col>6</xdr:col>
      <xdr:colOff>523870</xdr:colOff>
      <xdr:row>21</xdr:row>
      <xdr:rowOff>9525</xdr:rowOff>
    </xdr:to>
    <xdr:sp macro="" textlink="">
      <xdr:nvSpPr>
        <xdr:cNvPr id="47" name="Line 47"/>
        <xdr:cNvSpPr>
          <a:spLocks noChangeShapeType="1"/>
        </xdr:cNvSpPr>
      </xdr:nvSpPr>
      <xdr:spPr bwMode="auto">
        <a:xfrm rot="5400000">
          <a:off x="3719507" y="3319463"/>
          <a:ext cx="238125" cy="0"/>
        </a:xfrm>
        <a:prstGeom prst="line">
          <a:avLst/>
        </a:prstGeom>
        <a:noFill/>
        <a:ln w="0">
          <a:solidFill>
            <a:srgbClr val="000000"/>
          </a:solidFill>
          <a:round/>
          <a:headEnd type="triangle" w="sm" len="sm"/>
          <a:tailEnd type="triangle" w="sm" len="sm"/>
        </a:ln>
      </xdr:spPr>
    </xdr:sp>
    <xdr:clientData/>
  </xdr:twoCellAnchor>
  <xdr:twoCellAnchor>
    <xdr:from>
      <xdr:col>1</xdr:col>
      <xdr:colOff>523875</xdr:colOff>
      <xdr:row>15</xdr:row>
      <xdr:rowOff>114300</xdr:rowOff>
    </xdr:from>
    <xdr:to>
      <xdr:col>1</xdr:col>
      <xdr:colOff>523875</xdr:colOff>
      <xdr:row>20</xdr:row>
      <xdr:rowOff>152400</xdr:rowOff>
    </xdr:to>
    <xdr:sp macro="" textlink="">
      <xdr:nvSpPr>
        <xdr:cNvPr id="48" name="Line 48"/>
        <xdr:cNvSpPr>
          <a:spLocks noChangeShapeType="1"/>
        </xdr:cNvSpPr>
      </xdr:nvSpPr>
      <xdr:spPr bwMode="auto">
        <a:xfrm rot="5400000">
          <a:off x="328612" y="2995613"/>
          <a:ext cx="847725" cy="0"/>
        </a:xfrm>
        <a:prstGeom prst="line">
          <a:avLst/>
        </a:prstGeom>
        <a:noFill/>
        <a:ln w="0">
          <a:solidFill>
            <a:srgbClr val="000000"/>
          </a:solidFill>
          <a:round/>
          <a:headEnd type="triangle" w="sm" len="sm"/>
          <a:tailEnd type="triangle" w="sm" len="sm"/>
        </a:ln>
      </xdr:spPr>
    </xdr:sp>
    <xdr:clientData/>
  </xdr:twoCellAnchor>
  <xdr:twoCellAnchor>
    <xdr:from>
      <xdr:col>1</xdr:col>
      <xdr:colOff>95249</xdr:colOff>
      <xdr:row>15</xdr:row>
      <xdr:rowOff>123825</xdr:rowOff>
    </xdr:from>
    <xdr:to>
      <xdr:col>3</xdr:col>
      <xdr:colOff>89534</xdr:colOff>
      <xdr:row>15</xdr:row>
      <xdr:rowOff>123825</xdr:rowOff>
    </xdr:to>
    <xdr:sp macro="" textlink="">
      <xdr:nvSpPr>
        <xdr:cNvPr id="49" name="Line 49"/>
        <xdr:cNvSpPr>
          <a:spLocks noChangeShapeType="1"/>
        </xdr:cNvSpPr>
      </xdr:nvSpPr>
      <xdr:spPr bwMode="auto">
        <a:xfrm>
          <a:off x="323849" y="2581275"/>
          <a:ext cx="1280160" cy="0"/>
        </a:xfrm>
        <a:prstGeom prst="line">
          <a:avLst/>
        </a:prstGeom>
        <a:noFill/>
        <a:ln w="0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2</xdr:col>
      <xdr:colOff>598167</xdr:colOff>
      <xdr:row>15</xdr:row>
      <xdr:rowOff>123825</xdr:rowOff>
    </xdr:from>
    <xdr:to>
      <xdr:col>2</xdr:col>
      <xdr:colOff>598167</xdr:colOff>
      <xdr:row>19</xdr:row>
      <xdr:rowOff>152399</xdr:rowOff>
    </xdr:to>
    <xdr:sp macro="" textlink="">
      <xdr:nvSpPr>
        <xdr:cNvPr id="50" name="Line 50"/>
        <xdr:cNvSpPr>
          <a:spLocks noChangeShapeType="1"/>
        </xdr:cNvSpPr>
      </xdr:nvSpPr>
      <xdr:spPr bwMode="auto">
        <a:xfrm rot="5400000" flipV="1">
          <a:off x="1174430" y="2919412"/>
          <a:ext cx="676274" cy="0"/>
        </a:xfrm>
        <a:prstGeom prst="line">
          <a:avLst/>
        </a:prstGeom>
        <a:noFill/>
        <a:ln w="0">
          <a:solidFill>
            <a:srgbClr val="000000"/>
          </a:solidFill>
          <a:round/>
          <a:headEnd type="triangle" w="sm" len="sm"/>
          <a:tailEnd type="triangle" w="sm" len="sm"/>
        </a:ln>
      </xdr:spPr>
    </xdr:sp>
    <xdr:clientData/>
  </xdr:twoCellAnchor>
  <xdr:twoCellAnchor>
    <xdr:from>
      <xdr:col>9</xdr:col>
      <xdr:colOff>66674</xdr:colOff>
      <xdr:row>9</xdr:row>
      <xdr:rowOff>19051</xdr:rowOff>
    </xdr:from>
    <xdr:to>
      <xdr:col>9</xdr:col>
      <xdr:colOff>66674</xdr:colOff>
      <xdr:row>20</xdr:row>
      <xdr:rowOff>158116</xdr:rowOff>
    </xdr:to>
    <xdr:sp macro="" textlink="">
      <xdr:nvSpPr>
        <xdr:cNvPr id="51" name="Line 51"/>
        <xdr:cNvSpPr>
          <a:spLocks noChangeShapeType="1"/>
        </xdr:cNvSpPr>
      </xdr:nvSpPr>
      <xdr:spPr bwMode="auto">
        <a:xfrm rot="5400000">
          <a:off x="4221479" y="2465071"/>
          <a:ext cx="1920240" cy="0"/>
        </a:xfrm>
        <a:prstGeom prst="line">
          <a:avLst/>
        </a:prstGeom>
        <a:noFill/>
        <a:ln w="0">
          <a:solidFill>
            <a:srgbClr val="000000"/>
          </a:solidFill>
          <a:round/>
          <a:headEnd type="triangle" w="sm" len="sm"/>
          <a:tailEnd type="triangle" w="sm" len="sm"/>
        </a:ln>
      </xdr:spPr>
    </xdr:sp>
    <xdr:clientData/>
  </xdr:twoCellAnchor>
  <xdr:twoCellAnchor>
    <xdr:from>
      <xdr:col>5</xdr:col>
      <xdr:colOff>542924</xdr:colOff>
      <xdr:row>9</xdr:row>
      <xdr:rowOff>9525</xdr:rowOff>
    </xdr:from>
    <xdr:to>
      <xdr:col>9</xdr:col>
      <xdr:colOff>520064</xdr:colOff>
      <xdr:row>18</xdr:row>
      <xdr:rowOff>142875</xdr:rowOff>
    </xdr:to>
    <xdr:cxnSp macro="">
      <xdr:nvCxnSpPr>
        <xdr:cNvPr id="52" name="Elbow Connector 51"/>
        <xdr:cNvCxnSpPr/>
      </xdr:nvCxnSpPr>
      <xdr:spPr>
        <a:xfrm flipV="1">
          <a:off x="3257549" y="1495425"/>
          <a:ext cx="2377440" cy="1590675"/>
        </a:xfrm>
        <a:prstGeom prst="bentConnector3">
          <a:avLst>
            <a:gd name="adj1" fmla="val 679"/>
          </a:avLst>
        </a:prstGeom>
        <a:ln w="158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266699</xdr:colOff>
      <xdr:row>9</xdr:row>
      <xdr:rowOff>38102</xdr:rowOff>
    </xdr:from>
    <xdr:to>
      <xdr:col>8</xdr:col>
      <xdr:colOff>266699</xdr:colOff>
      <xdr:row>19</xdr:row>
      <xdr:rowOff>64772</xdr:rowOff>
    </xdr:to>
    <xdr:sp macro="" textlink="">
      <xdr:nvSpPr>
        <xdr:cNvPr id="53" name="Line 51"/>
        <xdr:cNvSpPr>
          <a:spLocks noChangeShapeType="1"/>
        </xdr:cNvSpPr>
      </xdr:nvSpPr>
      <xdr:spPr bwMode="auto">
        <a:xfrm rot="5400000">
          <a:off x="3958589" y="2346962"/>
          <a:ext cx="1645920" cy="0"/>
        </a:xfrm>
        <a:prstGeom prst="line">
          <a:avLst/>
        </a:prstGeom>
        <a:noFill/>
        <a:ln w="0">
          <a:solidFill>
            <a:srgbClr val="000000"/>
          </a:solidFill>
          <a:round/>
          <a:headEnd type="triangle" w="sm" len="sm"/>
          <a:tailEnd type="triangle" w="sm" len="sm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6</xdr:row>
      <xdr:rowOff>19050</xdr:rowOff>
    </xdr:from>
    <xdr:to>
      <xdr:col>14</xdr:col>
      <xdr:colOff>247650</xdr:colOff>
      <xdr:row>25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DBS\Eng%20Tips\SV\V-3601-SV%20Ca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sis"/>
      <sheetName val="Cases"/>
      <sheetName val="CW Failure"/>
      <sheetName val="Tube Rupture"/>
      <sheetName val="Blocked Discharge"/>
      <sheetName val="CV Fail"/>
      <sheetName val="Fire Case"/>
    </sheetNames>
    <sheetDataSet>
      <sheetData sheetId="0" refreshError="1"/>
      <sheetData sheetId="1">
        <row r="3">
          <cell r="BJ3">
            <v>0</v>
          </cell>
          <cell r="BK3" t="str">
            <v>D</v>
          </cell>
        </row>
        <row r="4">
          <cell r="BJ4">
            <v>0.71</v>
          </cell>
          <cell r="BK4" t="str">
            <v>E</v>
          </cell>
          <cell r="BM4" t="str">
            <v>D</v>
          </cell>
          <cell r="BN4">
            <v>0.71</v>
          </cell>
        </row>
        <row r="5">
          <cell r="BJ5">
            <v>1.26</v>
          </cell>
          <cell r="BK5" t="str">
            <v>F</v>
          </cell>
          <cell r="BM5" t="str">
            <v>E</v>
          </cell>
          <cell r="BN5">
            <v>1.26</v>
          </cell>
        </row>
        <row r="6">
          <cell r="BJ6">
            <v>1.98</v>
          </cell>
          <cell r="BK6" t="str">
            <v>G</v>
          </cell>
          <cell r="BM6" t="str">
            <v>F</v>
          </cell>
          <cell r="BN6">
            <v>1.98</v>
          </cell>
        </row>
        <row r="7">
          <cell r="BJ7">
            <v>3.24</v>
          </cell>
          <cell r="BK7" t="str">
            <v>H</v>
          </cell>
          <cell r="BM7" t="str">
            <v>G</v>
          </cell>
          <cell r="BN7">
            <v>3.24</v>
          </cell>
        </row>
        <row r="8">
          <cell r="BJ8">
            <v>5.0599999999999996</v>
          </cell>
          <cell r="BK8" t="str">
            <v>J</v>
          </cell>
          <cell r="BM8" t="str">
            <v>H</v>
          </cell>
          <cell r="BN8">
            <v>5.0599999999999996</v>
          </cell>
        </row>
        <row r="9">
          <cell r="BJ9">
            <v>8.3000000000000007</v>
          </cell>
          <cell r="BK9" t="str">
            <v>K</v>
          </cell>
          <cell r="BM9" t="str">
            <v>J</v>
          </cell>
          <cell r="BN9">
            <v>8.3000000000000007</v>
          </cell>
        </row>
        <row r="10">
          <cell r="BJ10">
            <v>11.86</v>
          </cell>
          <cell r="BK10" t="str">
            <v>L</v>
          </cell>
          <cell r="BM10" t="str">
            <v>K</v>
          </cell>
          <cell r="BN10">
            <v>11.86</v>
          </cell>
        </row>
        <row r="11">
          <cell r="BJ11">
            <v>18.41</v>
          </cell>
          <cell r="BK11" t="str">
            <v>M</v>
          </cell>
          <cell r="BM11" t="str">
            <v>L</v>
          </cell>
          <cell r="BN11">
            <v>18.41</v>
          </cell>
        </row>
        <row r="12">
          <cell r="BJ12">
            <v>23.2</v>
          </cell>
          <cell r="BK12" t="str">
            <v>N</v>
          </cell>
          <cell r="BM12" t="str">
            <v>M</v>
          </cell>
          <cell r="BN12">
            <v>23.2</v>
          </cell>
        </row>
        <row r="13">
          <cell r="BJ13">
            <v>28</v>
          </cell>
          <cell r="BK13" t="str">
            <v>P</v>
          </cell>
          <cell r="BM13" t="str">
            <v>N</v>
          </cell>
          <cell r="BN13">
            <v>28</v>
          </cell>
        </row>
        <row r="14">
          <cell r="BJ14">
            <v>41.2</v>
          </cell>
          <cell r="BK14" t="str">
            <v>Q</v>
          </cell>
          <cell r="BM14" t="str">
            <v>P</v>
          </cell>
          <cell r="BN14">
            <v>41.2</v>
          </cell>
        </row>
        <row r="15">
          <cell r="BJ15">
            <v>71.2</v>
          </cell>
          <cell r="BK15" t="str">
            <v>R</v>
          </cell>
          <cell r="BM15" t="str">
            <v>Q</v>
          </cell>
          <cell r="BN15">
            <v>71.2</v>
          </cell>
        </row>
        <row r="16">
          <cell r="BJ16">
            <v>103</v>
          </cell>
          <cell r="BK16" t="str">
            <v>T</v>
          </cell>
          <cell r="BM16" t="str">
            <v>R</v>
          </cell>
          <cell r="BN16">
            <v>103</v>
          </cell>
        </row>
        <row r="17">
          <cell r="BJ17">
            <v>168</v>
          </cell>
          <cell r="BK17" t="str">
            <v>V</v>
          </cell>
          <cell r="BM17" t="str">
            <v>T</v>
          </cell>
          <cell r="BN17">
            <v>168</v>
          </cell>
        </row>
        <row r="18">
          <cell r="BJ18">
            <v>258</v>
          </cell>
          <cell r="BK18" t="str">
            <v>W</v>
          </cell>
          <cell r="BM18" t="str">
            <v>V</v>
          </cell>
          <cell r="BN18">
            <v>258</v>
          </cell>
        </row>
        <row r="19">
          <cell r="BJ19">
            <v>387</v>
          </cell>
          <cell r="BM19" t="str">
            <v>W</v>
          </cell>
          <cell r="BN19">
            <v>387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N71"/>
  <sheetViews>
    <sheetView showGridLines="0" tabSelected="1" topLeftCell="A25" zoomScale="90" zoomScaleNormal="90" workbookViewId="0">
      <selection activeCell="B21" sqref="B21"/>
    </sheetView>
  </sheetViews>
  <sheetFormatPr defaultRowHeight="12.75"/>
  <cols>
    <col min="1" max="1" width="3.42578125" style="1" customWidth="1"/>
    <col min="2" max="2" width="10.28515625" style="1" customWidth="1"/>
    <col min="3" max="12" width="9" style="1" customWidth="1"/>
    <col min="13" max="13" width="7.28515625" style="1" customWidth="1"/>
    <col min="14" max="14" width="9.140625" style="2"/>
    <col min="15" max="16384" width="9.140625" style="1"/>
  </cols>
  <sheetData>
    <row r="2" spans="2:12">
      <c r="B2" s="140" t="s">
        <v>623</v>
      </c>
      <c r="C2" s="139"/>
    </row>
    <row r="3" spans="2:12" ht="13.5" thickBot="1"/>
    <row r="4" spans="2:12">
      <c r="B4" s="3"/>
      <c r="C4" s="4"/>
      <c r="D4" s="4"/>
      <c r="E4" s="4"/>
      <c r="F4" s="4"/>
      <c r="G4" s="4"/>
      <c r="H4" s="4" t="s">
        <v>0</v>
      </c>
      <c r="I4" s="4"/>
      <c r="J4" s="4" t="s">
        <v>67</v>
      </c>
      <c r="K4" s="4"/>
      <c r="L4" s="5"/>
    </row>
    <row r="5" spans="2:12">
      <c r="B5" s="6" t="s">
        <v>1</v>
      </c>
      <c r="C5" s="7" t="s">
        <v>65</v>
      </c>
      <c r="D5" s="8"/>
      <c r="E5" s="8"/>
      <c r="F5" s="8"/>
      <c r="G5" s="8"/>
      <c r="H5" s="8" t="s">
        <v>2</v>
      </c>
      <c r="I5" s="8"/>
      <c r="J5" s="9" t="s">
        <v>66</v>
      </c>
      <c r="K5" s="8"/>
      <c r="L5" s="10"/>
    </row>
    <row r="6" spans="2:12" ht="13.5" thickBot="1">
      <c r="B6" s="6"/>
      <c r="C6" s="8"/>
      <c r="D6" s="8"/>
      <c r="E6" s="8"/>
      <c r="F6" s="8"/>
      <c r="G6" s="8"/>
      <c r="H6" s="8" t="s">
        <v>3</v>
      </c>
      <c r="I6" s="8"/>
      <c r="J6" s="11">
        <v>2</v>
      </c>
      <c r="K6" s="8"/>
      <c r="L6" s="10"/>
    </row>
    <row r="7" spans="2:12" ht="13.5" thickBot="1">
      <c r="B7" s="12" t="s">
        <v>4</v>
      </c>
      <c r="C7" s="13"/>
      <c r="D7" s="13" t="s">
        <v>69</v>
      </c>
      <c r="E7" s="14"/>
      <c r="F7" s="14"/>
      <c r="G7" s="14"/>
      <c r="H7" s="14"/>
      <c r="I7" s="14"/>
      <c r="J7" s="14"/>
      <c r="K7" s="14"/>
      <c r="L7" s="15"/>
    </row>
    <row r="8" spans="2:12">
      <c r="B8" s="16"/>
      <c r="C8" s="9"/>
      <c r="D8" s="9"/>
      <c r="E8" s="9"/>
      <c r="F8" s="9"/>
      <c r="G8" s="9"/>
      <c r="H8" s="9"/>
      <c r="I8" s="9"/>
      <c r="J8" s="9"/>
      <c r="K8" s="9" t="s">
        <v>70</v>
      </c>
      <c r="L8" s="17"/>
    </row>
    <row r="9" spans="2:12">
      <c r="B9" s="16"/>
      <c r="C9" s="9"/>
      <c r="D9" s="9"/>
      <c r="E9" s="9"/>
      <c r="G9" s="18" t="s">
        <v>71</v>
      </c>
      <c r="H9" s="19">
        <v>50</v>
      </c>
      <c r="I9" s="9"/>
      <c r="J9" s="9"/>
      <c r="K9" s="20">
        <v>6.7</v>
      </c>
      <c r="L9" s="10" t="s">
        <v>6</v>
      </c>
    </row>
    <row r="10" spans="2:12">
      <c r="B10" s="16"/>
      <c r="C10" s="9"/>
      <c r="D10" s="9"/>
      <c r="E10" s="9"/>
      <c r="G10" s="18" t="s">
        <v>77</v>
      </c>
      <c r="H10" s="21">
        <v>2</v>
      </c>
      <c r="K10" s="8"/>
      <c r="L10" s="17"/>
    </row>
    <row r="11" spans="2:12">
      <c r="B11" s="16"/>
      <c r="C11" s="9"/>
      <c r="D11" s="9"/>
      <c r="E11" s="9"/>
      <c r="F11" s="9"/>
      <c r="G11" s="9"/>
      <c r="H11" s="9"/>
      <c r="I11" s="9"/>
      <c r="J11" s="9"/>
      <c r="K11" s="9"/>
      <c r="L11" s="17"/>
    </row>
    <row r="12" spans="2:12">
      <c r="B12" s="16"/>
      <c r="C12" s="9"/>
      <c r="D12" s="9"/>
      <c r="E12" s="22"/>
      <c r="F12" s="22"/>
      <c r="G12" s="23"/>
      <c r="H12" s="23"/>
      <c r="I12" s="9"/>
      <c r="J12" s="24"/>
      <c r="K12" s="9"/>
      <c r="L12" s="17"/>
    </row>
    <row r="13" spans="2:12">
      <c r="B13" s="16"/>
      <c r="C13" s="9"/>
      <c r="D13" s="9"/>
      <c r="E13" s="22"/>
      <c r="F13" s="22"/>
      <c r="G13" s="23"/>
      <c r="H13" s="25"/>
      <c r="I13" s="9"/>
      <c r="J13" s="9"/>
      <c r="K13" s="9"/>
      <c r="L13" s="17"/>
    </row>
    <row r="14" spans="2:12">
      <c r="B14" s="16"/>
      <c r="C14" s="9"/>
      <c r="D14" s="9" t="s">
        <v>68</v>
      </c>
      <c r="E14" s="22"/>
      <c r="F14" s="22"/>
      <c r="G14" s="23"/>
      <c r="H14" s="23"/>
      <c r="I14" s="9"/>
      <c r="J14" s="9"/>
      <c r="K14" s="9"/>
      <c r="L14" s="17"/>
    </row>
    <row r="15" spans="2:12">
      <c r="B15" s="16"/>
      <c r="C15" s="9"/>
      <c r="D15" s="20">
        <v>1</v>
      </c>
      <c r="E15" s="8" t="s">
        <v>7</v>
      </c>
      <c r="F15" s="9"/>
      <c r="H15" s="26">
        <f>J15-G21</f>
        <v>9.6999999999999993</v>
      </c>
      <c r="I15" s="9"/>
      <c r="J15" s="27">
        <v>10</v>
      </c>
      <c r="K15" s="9" t="s">
        <v>72</v>
      </c>
      <c r="L15" s="17"/>
    </row>
    <row r="16" spans="2:12">
      <c r="B16" s="16"/>
      <c r="C16" s="9"/>
      <c r="D16" s="28"/>
      <c r="F16" s="9"/>
      <c r="G16" s="9"/>
      <c r="H16" s="9"/>
      <c r="I16" s="9"/>
      <c r="K16" s="9"/>
      <c r="L16" s="17"/>
    </row>
    <row r="17" spans="2:12">
      <c r="B17" s="16"/>
      <c r="C17" s="9"/>
      <c r="E17" s="9"/>
      <c r="F17" s="9"/>
      <c r="G17" s="9"/>
      <c r="H17" s="9"/>
      <c r="I17" s="9"/>
      <c r="J17" s="29"/>
      <c r="K17" s="9"/>
      <c r="L17" s="17"/>
    </row>
    <row r="18" spans="2:12">
      <c r="B18" s="16"/>
      <c r="C18" s="30">
        <f>B20-G21</f>
        <v>24.7</v>
      </c>
      <c r="E18" s="9"/>
      <c r="F18" s="9"/>
      <c r="G18" s="9"/>
      <c r="H18" s="9"/>
      <c r="I18" s="18"/>
      <c r="J18" s="9"/>
      <c r="K18" s="9"/>
      <c r="L18" s="17"/>
    </row>
    <row r="19" spans="2:12">
      <c r="B19" s="16"/>
      <c r="C19" s="9"/>
      <c r="D19" s="9"/>
      <c r="E19" s="9"/>
      <c r="F19" s="9"/>
      <c r="G19" s="9"/>
      <c r="H19" s="9"/>
      <c r="I19" s="18"/>
      <c r="J19" s="9"/>
      <c r="K19" s="9"/>
      <c r="L19" s="17"/>
    </row>
    <row r="20" spans="2:12">
      <c r="B20" s="31">
        <v>25</v>
      </c>
      <c r="C20" s="9"/>
      <c r="D20" s="32" t="s">
        <v>5</v>
      </c>
      <c r="E20" s="33">
        <v>15</v>
      </c>
      <c r="F20" s="9"/>
      <c r="G20" s="9"/>
      <c r="H20" s="9"/>
      <c r="J20" s="34"/>
      <c r="L20" s="17"/>
    </row>
    <row r="21" spans="2:12">
      <c r="B21" s="16"/>
      <c r="C21" s="9"/>
      <c r="D21" s="32" t="s">
        <v>77</v>
      </c>
      <c r="E21" s="35">
        <v>4</v>
      </c>
      <c r="F21" s="9"/>
      <c r="G21" s="36">
        <v>0.3</v>
      </c>
      <c r="H21" s="9"/>
      <c r="I21" s="37"/>
      <c r="J21" s="34"/>
      <c r="K21" s="9"/>
      <c r="L21" s="17"/>
    </row>
    <row r="22" spans="2:12">
      <c r="B22" s="16"/>
      <c r="C22" s="9"/>
      <c r="D22" s="9"/>
      <c r="E22" s="9"/>
      <c r="F22" s="9"/>
      <c r="G22" s="9"/>
      <c r="H22" s="9"/>
      <c r="I22" s="37"/>
      <c r="J22" s="34"/>
      <c r="K22" s="9"/>
      <c r="L22" s="17"/>
    </row>
    <row r="23" spans="2:12">
      <c r="B23" s="16"/>
      <c r="C23" s="38"/>
      <c r="D23" s="9"/>
      <c r="E23" s="9"/>
      <c r="F23" s="9"/>
      <c r="G23" s="9"/>
      <c r="H23" s="9"/>
      <c r="I23" s="37"/>
      <c r="J23" s="34"/>
      <c r="K23" s="9"/>
      <c r="L23" s="17"/>
    </row>
    <row r="24" spans="2:12">
      <c r="B24" s="39" t="s">
        <v>8</v>
      </c>
      <c r="C24" s="40"/>
      <c r="D24" s="41"/>
      <c r="E24" s="41"/>
      <c r="F24" s="41"/>
      <c r="G24" s="41"/>
      <c r="H24" s="41"/>
      <c r="I24" s="42"/>
      <c r="J24" s="43"/>
      <c r="K24" s="41"/>
      <c r="L24" s="44"/>
    </row>
    <row r="25" spans="2:12">
      <c r="B25" s="39"/>
      <c r="C25" s="45" t="s">
        <v>9</v>
      </c>
      <c r="D25" s="41"/>
      <c r="E25" s="41"/>
      <c r="F25" s="41"/>
      <c r="G25" s="46"/>
      <c r="H25" s="47" t="s">
        <v>10</v>
      </c>
      <c r="I25" s="42"/>
      <c r="J25" s="43"/>
      <c r="K25" s="41"/>
      <c r="L25" s="44"/>
    </row>
    <row r="26" spans="2:12">
      <c r="B26" s="16" t="s">
        <v>11</v>
      </c>
      <c r="C26" s="48">
        <v>0</v>
      </c>
      <c r="D26" s="49"/>
      <c r="E26" s="34" t="s">
        <v>12</v>
      </c>
      <c r="F26" s="48">
        <v>0</v>
      </c>
      <c r="G26" s="50"/>
      <c r="H26" s="51" t="s">
        <v>13</v>
      </c>
      <c r="I26" s="48">
        <v>0.5</v>
      </c>
      <c r="J26" s="34" t="s">
        <v>14</v>
      </c>
      <c r="K26" s="48">
        <v>0.1</v>
      </c>
      <c r="L26" s="17"/>
    </row>
    <row r="27" spans="2:12">
      <c r="B27" s="16" t="s">
        <v>15</v>
      </c>
      <c r="C27" s="48">
        <v>0.1</v>
      </c>
      <c r="D27" s="49"/>
      <c r="E27" s="34" t="s">
        <v>16</v>
      </c>
      <c r="F27" s="48">
        <v>0</v>
      </c>
      <c r="G27" s="50"/>
      <c r="H27" s="51" t="s">
        <v>17</v>
      </c>
      <c r="I27" s="48">
        <v>0.5</v>
      </c>
      <c r="J27" s="34" t="s">
        <v>18</v>
      </c>
      <c r="K27" s="48">
        <v>0.5</v>
      </c>
      <c r="L27" s="17"/>
    </row>
    <row r="28" spans="2:12" ht="13.5" thickBot="1">
      <c r="B28" s="52" t="s">
        <v>19</v>
      </c>
      <c r="C28" s="53">
        <v>0</v>
      </c>
      <c r="D28" s="54"/>
      <c r="E28" s="54" t="s">
        <v>20</v>
      </c>
      <c r="F28" s="55">
        <f>F26+C28+C26+C27+F27</f>
        <v>0.1</v>
      </c>
      <c r="G28" s="56" t="s">
        <v>21</v>
      </c>
      <c r="H28" s="57" t="s">
        <v>19</v>
      </c>
      <c r="I28" s="53">
        <v>0</v>
      </c>
      <c r="J28" s="54" t="s">
        <v>20</v>
      </c>
      <c r="K28" s="55">
        <f>I26+I28+K26+I27+K27</f>
        <v>1.6</v>
      </c>
      <c r="L28" s="58" t="s">
        <v>21</v>
      </c>
    </row>
    <row r="29" spans="2:12">
      <c r="B29" s="3" t="s">
        <v>22</v>
      </c>
      <c r="C29" s="59"/>
      <c r="D29" s="59"/>
      <c r="E29" s="59"/>
      <c r="F29" s="59"/>
      <c r="G29" s="59"/>
      <c r="H29" s="59"/>
      <c r="I29" s="59"/>
      <c r="J29" s="60"/>
      <c r="K29" s="59"/>
      <c r="L29" s="61"/>
    </row>
    <row r="30" spans="2:12">
      <c r="B30" s="16"/>
      <c r="C30" s="9"/>
      <c r="D30" s="9"/>
      <c r="E30" s="9"/>
      <c r="F30" s="9"/>
      <c r="H30" s="28"/>
      <c r="I30" s="28"/>
      <c r="J30" s="28"/>
      <c r="K30" s="28"/>
      <c r="L30" s="17"/>
    </row>
    <row r="31" spans="2:12">
      <c r="B31" s="16"/>
      <c r="C31" s="9"/>
      <c r="D31" s="9"/>
      <c r="E31" s="9"/>
      <c r="F31" s="9"/>
      <c r="H31" s="63"/>
      <c r="I31" s="63"/>
      <c r="J31" s="63"/>
      <c r="K31" s="63"/>
      <c r="L31" s="17"/>
    </row>
    <row r="32" spans="2:12">
      <c r="B32" s="16"/>
      <c r="C32" s="9" t="s">
        <v>23</v>
      </c>
      <c r="D32" s="9"/>
      <c r="E32" s="9"/>
      <c r="F32" s="9"/>
      <c r="H32" s="62" t="s">
        <v>24</v>
      </c>
      <c r="I32" s="63"/>
      <c r="J32" s="63"/>
      <c r="K32" s="63"/>
      <c r="L32" s="17"/>
    </row>
    <row r="33" spans="2:12">
      <c r="B33" s="16"/>
      <c r="C33" s="9" t="s">
        <v>25</v>
      </c>
      <c r="F33" s="9"/>
      <c r="G33" s="9" t="s">
        <v>26</v>
      </c>
      <c r="H33" s="116">
        <v>20</v>
      </c>
      <c r="I33" s="63"/>
      <c r="J33" s="63"/>
      <c r="K33" s="64"/>
      <c r="L33" s="17"/>
    </row>
    <row r="34" spans="2:12">
      <c r="B34" s="16"/>
      <c r="C34" s="9" t="s">
        <v>27</v>
      </c>
      <c r="F34" s="9"/>
      <c r="G34" s="9" t="s">
        <v>28</v>
      </c>
      <c r="H34" s="62">
        <v>40</v>
      </c>
      <c r="I34" s="63"/>
      <c r="J34" s="63"/>
      <c r="K34" s="63"/>
      <c r="L34" s="17"/>
    </row>
    <row r="35" spans="2:12">
      <c r="B35" s="16"/>
      <c r="C35" s="34" t="s">
        <v>29</v>
      </c>
      <c r="F35" s="9"/>
      <c r="G35" s="9" t="s">
        <v>30</v>
      </c>
      <c r="H35" s="62">
        <v>1000</v>
      </c>
      <c r="I35" s="63"/>
      <c r="J35" s="63"/>
      <c r="K35" s="63"/>
      <c r="L35" s="17"/>
    </row>
    <row r="36" spans="2:12">
      <c r="B36" s="16"/>
      <c r="C36" s="34" t="s">
        <v>31</v>
      </c>
      <c r="F36" s="9"/>
      <c r="G36" s="34" t="s">
        <v>32</v>
      </c>
      <c r="H36" s="62">
        <v>0.8</v>
      </c>
      <c r="I36" s="63"/>
      <c r="J36" s="63"/>
      <c r="K36" s="63"/>
      <c r="L36" s="17"/>
    </row>
    <row r="37" spans="2:12">
      <c r="B37" s="16"/>
      <c r="C37" s="34" t="s">
        <v>33</v>
      </c>
      <c r="D37" s="9"/>
      <c r="F37" s="9"/>
      <c r="G37" s="34" t="s">
        <v>34</v>
      </c>
      <c r="H37" s="65">
        <v>0.1</v>
      </c>
      <c r="I37" s="66"/>
      <c r="J37" s="63"/>
      <c r="K37" s="63"/>
      <c r="L37" s="17"/>
    </row>
    <row r="38" spans="2:12" ht="13.5" thickBot="1">
      <c r="B38" s="52"/>
      <c r="C38" s="54"/>
      <c r="D38" s="54"/>
      <c r="E38" s="54"/>
      <c r="F38" s="54"/>
      <c r="G38" s="54"/>
      <c r="H38" s="54"/>
      <c r="I38" s="54"/>
      <c r="J38" s="54"/>
      <c r="K38" s="54"/>
      <c r="L38" s="67"/>
    </row>
    <row r="39" spans="2:12">
      <c r="B39" s="3" t="s">
        <v>35</v>
      </c>
      <c r="C39" s="59"/>
      <c r="D39" s="59"/>
      <c r="E39" s="59"/>
      <c r="F39" s="59"/>
      <c r="G39" s="68"/>
      <c r="H39" s="68"/>
      <c r="I39" s="68"/>
      <c r="J39" s="68"/>
      <c r="K39" s="68"/>
      <c r="L39" s="61"/>
    </row>
    <row r="40" spans="2:12" ht="13.5" thickBot="1">
      <c r="B40" s="16"/>
      <c r="C40" s="34"/>
      <c r="D40" s="9"/>
      <c r="E40" s="9"/>
      <c r="F40" s="9"/>
      <c r="G40" s="66"/>
      <c r="H40" s="63"/>
      <c r="I40" s="63"/>
      <c r="J40" s="63"/>
      <c r="K40" s="69"/>
      <c r="L40" s="17"/>
    </row>
    <row r="41" spans="2:12">
      <c r="B41" s="16"/>
      <c r="C41" s="9" t="s">
        <v>36</v>
      </c>
      <c r="D41" s="9"/>
      <c r="F41" s="9"/>
      <c r="G41" s="66" t="s">
        <v>37</v>
      </c>
      <c r="H41" s="70">
        <f>$D$15</f>
        <v>1</v>
      </c>
      <c r="I41" s="63"/>
      <c r="J41" s="120" t="s">
        <v>73</v>
      </c>
      <c r="K41" s="121"/>
      <c r="L41" s="61"/>
    </row>
    <row r="42" spans="2:12" ht="13.5" thickBot="1">
      <c r="B42" s="16"/>
      <c r="C42" s="9" t="s">
        <v>38</v>
      </c>
      <c r="D42" s="9"/>
      <c r="E42" s="9"/>
      <c r="F42" s="9"/>
      <c r="G42" s="66" t="s">
        <v>39</v>
      </c>
      <c r="H42" s="70">
        <f>$C$18</f>
        <v>24.7</v>
      </c>
      <c r="I42" s="69"/>
      <c r="J42" s="122">
        <f>H33/1.8/H44/H44</f>
        <v>0.69444444444444442</v>
      </c>
      <c r="K42" s="123" t="s">
        <v>74</v>
      </c>
      <c r="L42" s="67"/>
    </row>
    <row r="43" spans="2:12">
      <c r="B43" s="16"/>
      <c r="C43" s="9" t="s">
        <v>40</v>
      </c>
      <c r="D43" s="9"/>
      <c r="E43" s="9"/>
      <c r="F43" s="9"/>
      <c r="G43" s="66" t="s">
        <v>39</v>
      </c>
      <c r="H43" s="72">
        <f>$E$20</f>
        <v>15</v>
      </c>
      <c r="I43" s="63"/>
      <c r="J43" s="117"/>
      <c r="K43" s="63"/>
      <c r="L43" s="17"/>
    </row>
    <row r="44" spans="2:12">
      <c r="B44" s="16"/>
      <c r="C44" s="34" t="s">
        <v>76</v>
      </c>
      <c r="D44" s="9"/>
      <c r="E44" s="9"/>
      <c r="F44" s="9"/>
      <c r="G44" s="34" t="s">
        <v>41</v>
      </c>
      <c r="H44" s="73">
        <f>$E$21</f>
        <v>4</v>
      </c>
      <c r="I44" s="74"/>
      <c r="J44" s="118"/>
      <c r="K44" s="74"/>
      <c r="L44" s="17"/>
    </row>
    <row r="45" spans="2:12">
      <c r="B45" s="16"/>
      <c r="C45" s="9" t="s">
        <v>42</v>
      </c>
      <c r="D45" s="9"/>
      <c r="E45" s="9"/>
      <c r="F45" s="9"/>
      <c r="G45" s="66" t="s">
        <v>21</v>
      </c>
      <c r="H45" s="75">
        <f>1/1500*(H33^1.8*H36^0.2*H35^0.8)/(H44^4.8)*H43/100</f>
        <v>6.8011762757509706E-3</v>
      </c>
      <c r="I45" s="69"/>
      <c r="J45" s="119"/>
      <c r="K45" s="69"/>
      <c r="L45" s="17"/>
    </row>
    <row r="46" spans="2:12">
      <c r="B46" s="16"/>
      <c r="C46" s="34" t="s">
        <v>43</v>
      </c>
      <c r="D46" s="9"/>
      <c r="E46" s="9"/>
      <c r="F46" s="9"/>
      <c r="G46" s="66"/>
      <c r="H46" s="76">
        <f>$F$28</f>
        <v>0.1</v>
      </c>
      <c r="I46" s="66"/>
      <c r="J46" s="76"/>
      <c r="K46" s="63"/>
      <c r="L46" s="17"/>
    </row>
    <row r="47" spans="2:12">
      <c r="B47" s="16"/>
      <c r="C47" s="34" t="s">
        <v>44</v>
      </c>
      <c r="D47" s="9"/>
      <c r="E47" s="9"/>
      <c r="F47" s="9"/>
      <c r="G47" s="66" t="s">
        <v>37</v>
      </c>
      <c r="H47" s="77">
        <f>H42*H35/1000/10.2+H41-H45-H46</f>
        <v>3.3147674511752294</v>
      </c>
      <c r="I47" s="78"/>
      <c r="J47" s="77"/>
      <c r="K47" s="78"/>
      <c r="L47" s="17"/>
    </row>
    <row r="48" spans="2:12">
      <c r="B48" s="16"/>
      <c r="C48" s="34" t="s">
        <v>45</v>
      </c>
      <c r="D48" s="9"/>
      <c r="E48" s="9"/>
      <c r="F48" s="9"/>
      <c r="G48" s="66" t="s">
        <v>39</v>
      </c>
      <c r="H48" s="70">
        <f>(H47-H37)/H35*1000*10.2</f>
        <v>32.790628001987336</v>
      </c>
      <c r="I48" s="64"/>
      <c r="J48" s="70"/>
      <c r="K48" s="64"/>
      <c r="L48" s="17"/>
    </row>
    <row r="49" spans="2:12">
      <c r="B49" s="79"/>
      <c r="C49" s="9" t="s">
        <v>624</v>
      </c>
      <c r="D49" s="9"/>
      <c r="E49" s="9"/>
      <c r="F49" s="9"/>
      <c r="G49" s="80" t="s">
        <v>39</v>
      </c>
      <c r="H49" s="97">
        <f>H48*0.85</f>
        <v>27.872033801689234</v>
      </c>
      <c r="I49" s="81"/>
      <c r="J49" s="97">
        <f>H48-1</f>
        <v>31.790628001987336</v>
      </c>
      <c r="K49" s="28"/>
      <c r="L49" s="17"/>
    </row>
    <row r="50" spans="2:12" ht="13.5" thickBot="1">
      <c r="B50" s="82"/>
      <c r="C50" s="83" t="s">
        <v>46</v>
      </c>
      <c r="D50" s="54"/>
      <c r="E50" s="84"/>
      <c r="F50" s="54"/>
      <c r="G50" s="83" t="s">
        <v>39</v>
      </c>
      <c r="H50" s="85">
        <f>MIN(H49,J49)</f>
        <v>27.872033801689234</v>
      </c>
      <c r="I50" s="86"/>
      <c r="J50" s="85"/>
      <c r="K50" s="86"/>
      <c r="L50" s="67"/>
    </row>
    <row r="51" spans="2:12" ht="13.5" thickBot="1">
      <c r="B51" s="87"/>
      <c r="C51" s="34"/>
      <c r="D51" s="9"/>
      <c r="E51" s="88"/>
      <c r="F51" s="9"/>
      <c r="G51" s="89"/>
      <c r="H51" s="63"/>
      <c r="I51" s="64"/>
      <c r="J51" s="63"/>
      <c r="K51" s="78"/>
      <c r="L51" s="17"/>
    </row>
    <row r="52" spans="2:12" ht="13.5" thickBot="1">
      <c r="B52" s="90" t="s">
        <v>47</v>
      </c>
      <c r="C52" s="91"/>
      <c r="D52" s="59"/>
      <c r="E52" s="92"/>
      <c r="F52" s="59"/>
      <c r="G52" s="59"/>
      <c r="H52" s="59"/>
      <c r="I52" s="68"/>
      <c r="J52" s="59"/>
      <c r="K52" s="93"/>
      <c r="L52" s="61"/>
    </row>
    <row r="53" spans="2:12">
      <c r="B53" s="79"/>
      <c r="C53" s="34" t="s">
        <v>48</v>
      </c>
      <c r="D53" s="9"/>
      <c r="E53" s="88"/>
      <c r="F53" s="9"/>
      <c r="G53" s="9" t="s">
        <v>34</v>
      </c>
      <c r="H53" s="70">
        <f>$K$9</f>
        <v>6.7</v>
      </c>
      <c r="I53" s="63"/>
      <c r="J53" s="120" t="s">
        <v>78</v>
      </c>
      <c r="K53" s="121"/>
      <c r="L53" s="61"/>
    </row>
    <row r="54" spans="2:12" ht="13.5" thickBot="1">
      <c r="B54" s="79"/>
      <c r="C54" s="34" t="s">
        <v>49</v>
      </c>
      <c r="D54" s="9"/>
      <c r="E54" s="94"/>
      <c r="F54" s="9"/>
      <c r="G54" s="9" t="s">
        <v>39</v>
      </c>
      <c r="H54" s="70">
        <f>+$H$15</f>
        <v>9.6999999999999993</v>
      </c>
      <c r="I54" s="78"/>
      <c r="J54" s="122">
        <f>H33/1.8/H56/H56</f>
        <v>2.7777777777777777</v>
      </c>
      <c r="K54" s="123" t="s">
        <v>74</v>
      </c>
      <c r="L54" s="67"/>
    </row>
    <row r="55" spans="2:12">
      <c r="B55" s="79"/>
      <c r="C55" s="9" t="s">
        <v>40</v>
      </c>
      <c r="D55" s="9"/>
      <c r="E55" s="9"/>
      <c r="F55" s="9"/>
      <c r="G55" s="66" t="s">
        <v>39</v>
      </c>
      <c r="H55" s="76">
        <f>$H$9</f>
        <v>50</v>
      </c>
      <c r="I55" s="64"/>
      <c r="J55" s="76"/>
      <c r="K55" s="64"/>
      <c r="L55" s="17"/>
    </row>
    <row r="56" spans="2:12">
      <c r="B56" s="79"/>
      <c r="C56" s="34" t="s">
        <v>75</v>
      </c>
      <c r="D56" s="9"/>
      <c r="E56" s="9"/>
      <c r="F56" s="9"/>
      <c r="G56" s="34" t="s">
        <v>41</v>
      </c>
      <c r="H56" s="73">
        <f>$H$10</f>
        <v>2</v>
      </c>
      <c r="I56" s="74"/>
      <c r="J56" s="73"/>
      <c r="K56" s="74"/>
      <c r="L56" s="17"/>
    </row>
    <row r="57" spans="2:12">
      <c r="B57" s="79"/>
      <c r="C57" s="9" t="s">
        <v>50</v>
      </c>
      <c r="D57" s="9"/>
      <c r="E57" s="9"/>
      <c r="F57" s="9"/>
      <c r="G57" s="66" t="s">
        <v>21</v>
      </c>
      <c r="H57" s="77">
        <f>1/1500*(H33^1.8*H36^0.2*H35^0.8)/(H56^4.8)*H55/100</f>
        <v>0.63154856937933257</v>
      </c>
      <c r="I57" s="95"/>
      <c r="J57" s="77"/>
      <c r="K57" s="95"/>
      <c r="L57" s="17"/>
    </row>
    <row r="58" spans="2:12">
      <c r="B58" s="79"/>
      <c r="C58" s="34" t="s">
        <v>51</v>
      </c>
      <c r="D58" s="9"/>
      <c r="E58" s="9"/>
      <c r="F58" s="9"/>
      <c r="G58" s="66" t="s">
        <v>21</v>
      </c>
      <c r="H58" s="76">
        <f>$K$28</f>
        <v>1.6</v>
      </c>
      <c r="I58" s="96"/>
      <c r="J58" s="76"/>
      <c r="K58" s="69"/>
      <c r="L58" s="17"/>
    </row>
    <row r="59" spans="2:12">
      <c r="B59" s="79"/>
      <c r="C59" s="34" t="s">
        <v>52</v>
      </c>
      <c r="D59" s="9"/>
      <c r="E59" s="9"/>
      <c r="F59" s="9"/>
      <c r="G59" s="66" t="s">
        <v>34</v>
      </c>
      <c r="H59" s="97">
        <f>H53+(H54*H35/1000/10.2)+H57+H58</f>
        <v>9.8825289615361953</v>
      </c>
      <c r="I59" s="98"/>
      <c r="J59" s="99"/>
      <c r="K59" s="71"/>
      <c r="L59" s="17"/>
    </row>
    <row r="60" spans="2:12" ht="13.5" thickBot="1">
      <c r="B60" s="79"/>
      <c r="C60" s="34"/>
      <c r="D60" s="9"/>
      <c r="E60" s="9"/>
      <c r="F60" s="9"/>
      <c r="G60" s="66"/>
      <c r="H60" s="69"/>
      <c r="I60" s="69"/>
      <c r="J60" s="69"/>
      <c r="K60" s="69"/>
      <c r="L60" s="17"/>
    </row>
    <row r="61" spans="2:12">
      <c r="B61" s="90" t="s">
        <v>53</v>
      </c>
      <c r="C61" s="91"/>
      <c r="D61" s="59"/>
      <c r="E61" s="59"/>
      <c r="F61" s="59"/>
      <c r="G61" s="100"/>
      <c r="H61" s="101"/>
      <c r="I61" s="101"/>
      <c r="J61" s="101"/>
      <c r="K61" s="101"/>
      <c r="L61" s="61"/>
    </row>
    <row r="62" spans="2:12">
      <c r="B62" s="79"/>
      <c r="C62" s="34" t="s">
        <v>54</v>
      </c>
      <c r="D62" s="9"/>
      <c r="E62" s="9"/>
      <c r="F62" s="9"/>
      <c r="G62" s="66" t="s">
        <v>21</v>
      </c>
      <c r="H62" s="70">
        <f>H59-H47</f>
        <v>6.5677615103609659</v>
      </c>
      <c r="I62" s="69"/>
      <c r="J62" s="70"/>
      <c r="K62" s="69"/>
      <c r="L62" s="17"/>
    </row>
    <row r="63" spans="2:12">
      <c r="B63" s="79"/>
      <c r="C63" s="34" t="s">
        <v>55</v>
      </c>
      <c r="D63" s="9"/>
      <c r="E63" s="9"/>
      <c r="F63" s="9"/>
      <c r="G63" s="66" t="s">
        <v>56</v>
      </c>
      <c r="H63" s="102">
        <f>H62/H35*1000*10.2</f>
        <v>66.99116740568185</v>
      </c>
      <c r="I63" s="64"/>
      <c r="J63" s="73"/>
      <c r="K63" s="69"/>
      <c r="L63" s="17"/>
    </row>
    <row r="64" spans="2:12">
      <c r="B64" s="79"/>
      <c r="C64" s="34" t="s">
        <v>57</v>
      </c>
      <c r="D64" s="9"/>
      <c r="E64" s="9"/>
      <c r="F64" s="9"/>
      <c r="G64" s="66" t="s">
        <v>58</v>
      </c>
      <c r="H64" s="70">
        <f>H33*H35*H63*0.751/(3600*75)</f>
        <v>3.7266938312345976</v>
      </c>
      <c r="I64" s="103"/>
      <c r="J64" s="73"/>
      <c r="K64" s="69"/>
      <c r="L64" s="17"/>
    </row>
    <row r="65" spans="2:12" ht="13.5" thickBot="1">
      <c r="B65" s="104"/>
      <c r="C65" s="105"/>
      <c r="D65" s="54"/>
      <c r="E65" s="106"/>
      <c r="F65" s="54"/>
      <c r="G65" s="54"/>
      <c r="H65" s="107"/>
      <c r="I65" s="108"/>
      <c r="J65" s="109"/>
      <c r="K65" s="54"/>
      <c r="L65" s="67"/>
    </row>
    <row r="66" spans="2:12">
      <c r="B66" s="90" t="s">
        <v>59</v>
      </c>
      <c r="C66" s="91"/>
      <c r="D66" s="59"/>
      <c r="E66" s="110"/>
      <c r="F66" s="59"/>
      <c r="G66" s="59"/>
      <c r="H66" s="59"/>
      <c r="I66" s="59"/>
      <c r="J66" s="59"/>
      <c r="K66" s="59"/>
      <c r="L66" s="61"/>
    </row>
    <row r="67" spans="2:12" ht="13.5" thickBot="1">
      <c r="B67" s="111"/>
      <c r="C67" s="112"/>
      <c r="D67" s="54"/>
      <c r="E67" s="106"/>
      <c r="F67" s="54"/>
      <c r="G67" s="54"/>
      <c r="H67" s="54"/>
      <c r="I67" s="54"/>
      <c r="J67" s="54"/>
      <c r="K67" s="54"/>
      <c r="L67" s="67"/>
    </row>
    <row r="68" spans="2:12">
      <c r="B68" s="6" t="s">
        <v>60</v>
      </c>
      <c r="C68" s="9"/>
      <c r="D68" s="8" t="s">
        <v>61</v>
      </c>
      <c r="E68" s="8"/>
      <c r="F68" s="8" t="s">
        <v>62</v>
      </c>
      <c r="G68" s="8"/>
      <c r="H68" s="8" t="s">
        <v>63</v>
      </c>
      <c r="I68" s="9"/>
      <c r="J68" s="8" t="s">
        <v>64</v>
      </c>
      <c r="K68" s="9"/>
      <c r="L68" s="17"/>
    </row>
    <row r="69" spans="2:12">
      <c r="B69" s="113">
        <v>2</v>
      </c>
      <c r="C69" s="9"/>
      <c r="D69" s="114"/>
      <c r="E69" s="9"/>
      <c r="F69" s="9"/>
      <c r="G69" s="9"/>
      <c r="H69" s="9"/>
      <c r="I69" s="9"/>
      <c r="J69" s="9"/>
      <c r="K69" s="9"/>
      <c r="L69" s="17"/>
    </row>
    <row r="70" spans="2:12">
      <c r="B70" s="113">
        <v>1</v>
      </c>
      <c r="C70" s="9"/>
      <c r="D70" s="9"/>
      <c r="E70" s="9"/>
      <c r="F70" s="9"/>
      <c r="G70" s="9"/>
      <c r="H70" s="9"/>
      <c r="I70" s="9"/>
      <c r="J70" s="9"/>
      <c r="K70" s="9"/>
      <c r="L70" s="17"/>
    </row>
    <row r="71" spans="2:12" ht="13.5" thickBot="1">
      <c r="B71" s="115">
        <v>0</v>
      </c>
      <c r="C71" s="54"/>
      <c r="D71" s="54"/>
      <c r="E71" s="54"/>
      <c r="F71" s="54"/>
      <c r="G71" s="54"/>
      <c r="H71" s="54"/>
      <c r="I71" s="54"/>
      <c r="J71" s="54"/>
      <c r="K71" s="54"/>
      <c r="L71" s="67"/>
    </row>
  </sheetData>
  <pageMargins left="0.27559055118110237" right="0.23622047244094491" top="0.47244094488188981" bottom="0.43307086614173229" header="0.21" footer="0.27559055118110237"/>
  <pageSetup paperSize="9" scale="92" orientation="portrait" r:id="rId1"/>
  <headerFooter alignWithMargins="0">
    <oddHeader>&amp;R&amp;F.xls</odd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515"/>
  <sheetViews>
    <sheetView workbookViewId="0">
      <selection activeCell="E17" sqref="E17"/>
    </sheetView>
  </sheetViews>
  <sheetFormatPr defaultRowHeight="12.75"/>
  <cols>
    <col min="1" max="1" width="2.85546875" style="124" customWidth="1"/>
    <col min="2" max="5" width="9.140625" style="124"/>
    <col min="6" max="6" width="11.28515625" style="124" customWidth="1"/>
    <col min="7" max="7" width="10.28515625" style="124" customWidth="1"/>
    <col min="8" max="256" width="9.140625" style="124"/>
    <col min="257" max="257" width="2.85546875" style="124" customWidth="1"/>
    <col min="258" max="261" width="9.140625" style="124"/>
    <col min="262" max="262" width="11.28515625" style="124" customWidth="1"/>
    <col min="263" max="263" width="10.28515625" style="124" customWidth="1"/>
    <col min="264" max="512" width="9.140625" style="124"/>
    <col min="513" max="513" width="2.85546875" style="124" customWidth="1"/>
    <col min="514" max="517" width="9.140625" style="124"/>
    <col min="518" max="518" width="11.28515625" style="124" customWidth="1"/>
    <col min="519" max="519" width="10.28515625" style="124" customWidth="1"/>
    <col min="520" max="768" width="9.140625" style="124"/>
    <col min="769" max="769" width="2.85546875" style="124" customWidth="1"/>
    <col min="770" max="773" width="9.140625" style="124"/>
    <col min="774" max="774" width="11.28515625" style="124" customWidth="1"/>
    <col min="775" max="775" width="10.28515625" style="124" customWidth="1"/>
    <col min="776" max="1024" width="9.140625" style="124"/>
    <col min="1025" max="1025" width="2.85546875" style="124" customWidth="1"/>
    <col min="1026" max="1029" width="9.140625" style="124"/>
    <col min="1030" max="1030" width="11.28515625" style="124" customWidth="1"/>
    <col min="1031" max="1031" width="10.28515625" style="124" customWidth="1"/>
    <col min="1032" max="1280" width="9.140625" style="124"/>
    <col min="1281" max="1281" width="2.85546875" style="124" customWidth="1"/>
    <col min="1282" max="1285" width="9.140625" style="124"/>
    <col min="1286" max="1286" width="11.28515625" style="124" customWidth="1"/>
    <col min="1287" max="1287" width="10.28515625" style="124" customWidth="1"/>
    <col min="1288" max="1536" width="9.140625" style="124"/>
    <col min="1537" max="1537" width="2.85546875" style="124" customWidth="1"/>
    <col min="1538" max="1541" width="9.140625" style="124"/>
    <col min="1542" max="1542" width="11.28515625" style="124" customWidth="1"/>
    <col min="1543" max="1543" width="10.28515625" style="124" customWidth="1"/>
    <col min="1544" max="1792" width="9.140625" style="124"/>
    <col min="1793" max="1793" width="2.85546875" style="124" customWidth="1"/>
    <col min="1794" max="1797" width="9.140625" style="124"/>
    <col min="1798" max="1798" width="11.28515625" style="124" customWidth="1"/>
    <col min="1799" max="1799" width="10.28515625" style="124" customWidth="1"/>
    <col min="1800" max="2048" width="9.140625" style="124"/>
    <col min="2049" max="2049" width="2.85546875" style="124" customWidth="1"/>
    <col min="2050" max="2053" width="9.140625" style="124"/>
    <col min="2054" max="2054" width="11.28515625" style="124" customWidth="1"/>
    <col min="2055" max="2055" width="10.28515625" style="124" customWidth="1"/>
    <col min="2056" max="2304" width="9.140625" style="124"/>
    <col min="2305" max="2305" width="2.85546875" style="124" customWidth="1"/>
    <col min="2306" max="2309" width="9.140625" style="124"/>
    <col min="2310" max="2310" width="11.28515625" style="124" customWidth="1"/>
    <col min="2311" max="2311" width="10.28515625" style="124" customWidth="1"/>
    <col min="2312" max="2560" width="9.140625" style="124"/>
    <col min="2561" max="2561" width="2.85546875" style="124" customWidth="1"/>
    <col min="2562" max="2565" width="9.140625" style="124"/>
    <col min="2566" max="2566" width="11.28515625" style="124" customWidth="1"/>
    <col min="2567" max="2567" width="10.28515625" style="124" customWidth="1"/>
    <col min="2568" max="2816" width="9.140625" style="124"/>
    <col min="2817" max="2817" width="2.85546875" style="124" customWidth="1"/>
    <col min="2818" max="2821" width="9.140625" style="124"/>
    <col min="2822" max="2822" width="11.28515625" style="124" customWidth="1"/>
    <col min="2823" max="2823" width="10.28515625" style="124" customWidth="1"/>
    <col min="2824" max="3072" width="9.140625" style="124"/>
    <col min="3073" max="3073" width="2.85546875" style="124" customWidth="1"/>
    <col min="3074" max="3077" width="9.140625" style="124"/>
    <col min="3078" max="3078" width="11.28515625" style="124" customWidth="1"/>
    <col min="3079" max="3079" width="10.28515625" style="124" customWidth="1"/>
    <col min="3080" max="3328" width="9.140625" style="124"/>
    <col min="3329" max="3329" width="2.85546875" style="124" customWidth="1"/>
    <col min="3330" max="3333" width="9.140625" style="124"/>
    <col min="3334" max="3334" width="11.28515625" style="124" customWidth="1"/>
    <col min="3335" max="3335" width="10.28515625" style="124" customWidth="1"/>
    <col min="3336" max="3584" width="9.140625" style="124"/>
    <col min="3585" max="3585" width="2.85546875" style="124" customWidth="1"/>
    <col min="3586" max="3589" width="9.140625" style="124"/>
    <col min="3590" max="3590" width="11.28515625" style="124" customWidth="1"/>
    <col min="3591" max="3591" width="10.28515625" style="124" customWidth="1"/>
    <col min="3592" max="3840" width="9.140625" style="124"/>
    <col min="3841" max="3841" width="2.85546875" style="124" customWidth="1"/>
    <col min="3842" max="3845" width="9.140625" style="124"/>
    <col min="3846" max="3846" width="11.28515625" style="124" customWidth="1"/>
    <col min="3847" max="3847" width="10.28515625" style="124" customWidth="1"/>
    <col min="3848" max="4096" width="9.140625" style="124"/>
    <col min="4097" max="4097" width="2.85546875" style="124" customWidth="1"/>
    <col min="4098" max="4101" width="9.140625" style="124"/>
    <col min="4102" max="4102" width="11.28515625" style="124" customWidth="1"/>
    <col min="4103" max="4103" width="10.28515625" style="124" customWidth="1"/>
    <col min="4104" max="4352" width="9.140625" style="124"/>
    <col min="4353" max="4353" width="2.85546875" style="124" customWidth="1"/>
    <col min="4354" max="4357" width="9.140625" style="124"/>
    <col min="4358" max="4358" width="11.28515625" style="124" customWidth="1"/>
    <col min="4359" max="4359" width="10.28515625" style="124" customWidth="1"/>
    <col min="4360" max="4608" width="9.140625" style="124"/>
    <col min="4609" max="4609" width="2.85546875" style="124" customWidth="1"/>
    <col min="4610" max="4613" width="9.140625" style="124"/>
    <col min="4614" max="4614" width="11.28515625" style="124" customWidth="1"/>
    <col min="4615" max="4615" width="10.28515625" style="124" customWidth="1"/>
    <col min="4616" max="4864" width="9.140625" style="124"/>
    <col min="4865" max="4865" width="2.85546875" style="124" customWidth="1"/>
    <col min="4866" max="4869" width="9.140625" style="124"/>
    <col min="4870" max="4870" width="11.28515625" style="124" customWidth="1"/>
    <col min="4871" max="4871" width="10.28515625" style="124" customWidth="1"/>
    <col min="4872" max="5120" width="9.140625" style="124"/>
    <col min="5121" max="5121" width="2.85546875" style="124" customWidth="1"/>
    <col min="5122" max="5125" width="9.140625" style="124"/>
    <col min="5126" max="5126" width="11.28515625" style="124" customWidth="1"/>
    <col min="5127" max="5127" width="10.28515625" style="124" customWidth="1"/>
    <col min="5128" max="5376" width="9.140625" style="124"/>
    <col min="5377" max="5377" width="2.85546875" style="124" customWidth="1"/>
    <col min="5378" max="5381" width="9.140625" style="124"/>
    <col min="5382" max="5382" width="11.28515625" style="124" customWidth="1"/>
    <col min="5383" max="5383" width="10.28515625" style="124" customWidth="1"/>
    <col min="5384" max="5632" width="9.140625" style="124"/>
    <col min="5633" max="5633" width="2.85546875" style="124" customWidth="1"/>
    <col min="5634" max="5637" width="9.140625" style="124"/>
    <col min="5638" max="5638" width="11.28515625" style="124" customWidth="1"/>
    <col min="5639" max="5639" width="10.28515625" style="124" customWidth="1"/>
    <col min="5640" max="5888" width="9.140625" style="124"/>
    <col min="5889" max="5889" width="2.85546875" style="124" customWidth="1"/>
    <col min="5890" max="5893" width="9.140625" style="124"/>
    <col min="5894" max="5894" width="11.28515625" style="124" customWidth="1"/>
    <col min="5895" max="5895" width="10.28515625" style="124" customWidth="1"/>
    <col min="5896" max="6144" width="9.140625" style="124"/>
    <col min="6145" max="6145" width="2.85546875" style="124" customWidth="1"/>
    <col min="6146" max="6149" width="9.140625" style="124"/>
    <col min="6150" max="6150" width="11.28515625" style="124" customWidth="1"/>
    <col min="6151" max="6151" width="10.28515625" style="124" customWidth="1"/>
    <col min="6152" max="6400" width="9.140625" style="124"/>
    <col min="6401" max="6401" width="2.85546875" style="124" customWidth="1"/>
    <col min="6402" max="6405" width="9.140625" style="124"/>
    <col min="6406" max="6406" width="11.28515625" style="124" customWidth="1"/>
    <col min="6407" max="6407" width="10.28515625" style="124" customWidth="1"/>
    <col min="6408" max="6656" width="9.140625" style="124"/>
    <col min="6657" max="6657" width="2.85546875" style="124" customWidth="1"/>
    <col min="6658" max="6661" width="9.140625" style="124"/>
    <col min="6662" max="6662" width="11.28515625" style="124" customWidth="1"/>
    <col min="6663" max="6663" width="10.28515625" style="124" customWidth="1"/>
    <col min="6664" max="6912" width="9.140625" style="124"/>
    <col min="6913" max="6913" width="2.85546875" style="124" customWidth="1"/>
    <col min="6914" max="6917" width="9.140625" style="124"/>
    <col min="6918" max="6918" width="11.28515625" style="124" customWidth="1"/>
    <col min="6919" max="6919" width="10.28515625" style="124" customWidth="1"/>
    <col min="6920" max="7168" width="9.140625" style="124"/>
    <col min="7169" max="7169" width="2.85546875" style="124" customWidth="1"/>
    <col min="7170" max="7173" width="9.140625" style="124"/>
    <col min="7174" max="7174" width="11.28515625" style="124" customWidth="1"/>
    <col min="7175" max="7175" width="10.28515625" style="124" customWidth="1"/>
    <col min="7176" max="7424" width="9.140625" style="124"/>
    <col min="7425" max="7425" width="2.85546875" style="124" customWidth="1"/>
    <col min="7426" max="7429" width="9.140625" style="124"/>
    <col min="7430" max="7430" width="11.28515625" style="124" customWidth="1"/>
    <col min="7431" max="7431" width="10.28515625" style="124" customWidth="1"/>
    <col min="7432" max="7680" width="9.140625" style="124"/>
    <col min="7681" max="7681" width="2.85546875" style="124" customWidth="1"/>
    <col min="7682" max="7685" width="9.140625" style="124"/>
    <col min="7686" max="7686" width="11.28515625" style="124" customWidth="1"/>
    <col min="7687" max="7687" width="10.28515625" style="124" customWidth="1"/>
    <col min="7688" max="7936" width="9.140625" style="124"/>
    <col min="7937" max="7937" width="2.85546875" style="124" customWidth="1"/>
    <col min="7938" max="7941" width="9.140625" style="124"/>
    <col min="7942" max="7942" width="11.28515625" style="124" customWidth="1"/>
    <col min="7943" max="7943" width="10.28515625" style="124" customWidth="1"/>
    <col min="7944" max="8192" width="9.140625" style="124"/>
    <col min="8193" max="8193" width="2.85546875" style="124" customWidth="1"/>
    <col min="8194" max="8197" width="9.140625" style="124"/>
    <col min="8198" max="8198" width="11.28515625" style="124" customWidth="1"/>
    <col min="8199" max="8199" width="10.28515625" style="124" customWidth="1"/>
    <col min="8200" max="8448" width="9.140625" style="124"/>
    <col min="8449" max="8449" width="2.85546875" style="124" customWidth="1"/>
    <col min="8450" max="8453" width="9.140625" style="124"/>
    <col min="8454" max="8454" width="11.28515625" style="124" customWidth="1"/>
    <col min="8455" max="8455" width="10.28515625" style="124" customWidth="1"/>
    <col min="8456" max="8704" width="9.140625" style="124"/>
    <col min="8705" max="8705" width="2.85546875" style="124" customWidth="1"/>
    <col min="8706" max="8709" width="9.140625" style="124"/>
    <col min="8710" max="8710" width="11.28515625" style="124" customWidth="1"/>
    <col min="8711" max="8711" width="10.28515625" style="124" customWidth="1"/>
    <col min="8712" max="8960" width="9.140625" style="124"/>
    <col min="8961" max="8961" width="2.85546875" style="124" customWidth="1"/>
    <col min="8962" max="8965" width="9.140625" style="124"/>
    <col min="8966" max="8966" width="11.28515625" style="124" customWidth="1"/>
    <col min="8967" max="8967" width="10.28515625" style="124" customWidth="1"/>
    <col min="8968" max="9216" width="9.140625" style="124"/>
    <col min="9217" max="9217" width="2.85546875" style="124" customWidth="1"/>
    <col min="9218" max="9221" width="9.140625" style="124"/>
    <col min="9222" max="9222" width="11.28515625" style="124" customWidth="1"/>
    <col min="9223" max="9223" width="10.28515625" style="124" customWidth="1"/>
    <col min="9224" max="9472" width="9.140625" style="124"/>
    <col min="9473" max="9473" width="2.85546875" style="124" customWidth="1"/>
    <col min="9474" max="9477" width="9.140625" style="124"/>
    <col min="9478" max="9478" width="11.28515625" style="124" customWidth="1"/>
    <col min="9479" max="9479" width="10.28515625" style="124" customWidth="1"/>
    <col min="9480" max="9728" width="9.140625" style="124"/>
    <col min="9729" max="9729" width="2.85546875" style="124" customWidth="1"/>
    <col min="9730" max="9733" width="9.140625" style="124"/>
    <col min="9734" max="9734" width="11.28515625" style="124" customWidth="1"/>
    <col min="9735" max="9735" width="10.28515625" style="124" customWidth="1"/>
    <col min="9736" max="9984" width="9.140625" style="124"/>
    <col min="9985" max="9985" width="2.85546875" style="124" customWidth="1"/>
    <col min="9986" max="9989" width="9.140625" style="124"/>
    <col min="9990" max="9990" width="11.28515625" style="124" customWidth="1"/>
    <col min="9991" max="9991" width="10.28515625" style="124" customWidth="1"/>
    <col min="9992" max="10240" width="9.140625" style="124"/>
    <col min="10241" max="10241" width="2.85546875" style="124" customWidth="1"/>
    <col min="10242" max="10245" width="9.140625" style="124"/>
    <col min="10246" max="10246" width="11.28515625" style="124" customWidth="1"/>
    <col min="10247" max="10247" width="10.28515625" style="124" customWidth="1"/>
    <col min="10248" max="10496" width="9.140625" style="124"/>
    <col min="10497" max="10497" width="2.85546875" style="124" customWidth="1"/>
    <col min="10498" max="10501" width="9.140625" style="124"/>
    <col min="10502" max="10502" width="11.28515625" style="124" customWidth="1"/>
    <col min="10503" max="10503" width="10.28515625" style="124" customWidth="1"/>
    <col min="10504" max="10752" width="9.140625" style="124"/>
    <col min="10753" max="10753" width="2.85546875" style="124" customWidth="1"/>
    <col min="10754" max="10757" width="9.140625" style="124"/>
    <col min="10758" max="10758" width="11.28515625" style="124" customWidth="1"/>
    <col min="10759" max="10759" width="10.28515625" style="124" customWidth="1"/>
    <col min="10760" max="11008" width="9.140625" style="124"/>
    <col min="11009" max="11009" width="2.85546875" style="124" customWidth="1"/>
    <col min="11010" max="11013" width="9.140625" style="124"/>
    <col min="11014" max="11014" width="11.28515625" style="124" customWidth="1"/>
    <col min="11015" max="11015" width="10.28515625" style="124" customWidth="1"/>
    <col min="11016" max="11264" width="9.140625" style="124"/>
    <col min="11265" max="11265" width="2.85546875" style="124" customWidth="1"/>
    <col min="11266" max="11269" width="9.140625" style="124"/>
    <col min="11270" max="11270" width="11.28515625" style="124" customWidth="1"/>
    <col min="11271" max="11271" width="10.28515625" style="124" customWidth="1"/>
    <col min="11272" max="11520" width="9.140625" style="124"/>
    <col min="11521" max="11521" width="2.85546875" style="124" customWidth="1"/>
    <col min="11522" max="11525" width="9.140625" style="124"/>
    <col min="11526" max="11526" width="11.28515625" style="124" customWidth="1"/>
    <col min="11527" max="11527" width="10.28515625" style="124" customWidth="1"/>
    <col min="11528" max="11776" width="9.140625" style="124"/>
    <col min="11777" max="11777" width="2.85546875" style="124" customWidth="1"/>
    <col min="11778" max="11781" width="9.140625" style="124"/>
    <col min="11782" max="11782" width="11.28515625" style="124" customWidth="1"/>
    <col min="11783" max="11783" width="10.28515625" style="124" customWidth="1"/>
    <col min="11784" max="12032" width="9.140625" style="124"/>
    <col min="12033" max="12033" width="2.85546875" style="124" customWidth="1"/>
    <col min="12034" max="12037" width="9.140625" style="124"/>
    <col min="12038" max="12038" width="11.28515625" style="124" customWidth="1"/>
    <col min="12039" max="12039" width="10.28515625" style="124" customWidth="1"/>
    <col min="12040" max="12288" width="9.140625" style="124"/>
    <col min="12289" max="12289" width="2.85546875" style="124" customWidth="1"/>
    <col min="12290" max="12293" width="9.140625" style="124"/>
    <col min="12294" max="12294" width="11.28515625" style="124" customWidth="1"/>
    <col min="12295" max="12295" width="10.28515625" style="124" customWidth="1"/>
    <col min="12296" max="12544" width="9.140625" style="124"/>
    <col min="12545" max="12545" width="2.85546875" style="124" customWidth="1"/>
    <col min="12546" max="12549" width="9.140625" style="124"/>
    <col min="12550" max="12550" width="11.28515625" style="124" customWidth="1"/>
    <col min="12551" max="12551" width="10.28515625" style="124" customWidth="1"/>
    <col min="12552" max="12800" width="9.140625" style="124"/>
    <col min="12801" max="12801" width="2.85546875" style="124" customWidth="1"/>
    <col min="12802" max="12805" width="9.140625" style="124"/>
    <col min="12806" max="12806" width="11.28515625" style="124" customWidth="1"/>
    <col min="12807" max="12807" width="10.28515625" style="124" customWidth="1"/>
    <col min="12808" max="13056" width="9.140625" style="124"/>
    <col min="13057" max="13057" width="2.85546875" style="124" customWidth="1"/>
    <col min="13058" max="13061" width="9.140625" style="124"/>
    <col min="13062" max="13062" width="11.28515625" style="124" customWidth="1"/>
    <col min="13063" max="13063" width="10.28515625" style="124" customWidth="1"/>
    <col min="13064" max="13312" width="9.140625" style="124"/>
    <col min="13313" max="13313" width="2.85546875" style="124" customWidth="1"/>
    <col min="13314" max="13317" width="9.140625" style="124"/>
    <col min="13318" max="13318" width="11.28515625" style="124" customWidth="1"/>
    <col min="13319" max="13319" width="10.28515625" style="124" customWidth="1"/>
    <col min="13320" max="13568" width="9.140625" style="124"/>
    <col min="13569" max="13569" width="2.85546875" style="124" customWidth="1"/>
    <col min="13570" max="13573" width="9.140625" style="124"/>
    <col min="13574" max="13574" width="11.28515625" style="124" customWidth="1"/>
    <col min="13575" max="13575" width="10.28515625" style="124" customWidth="1"/>
    <col min="13576" max="13824" width="9.140625" style="124"/>
    <col min="13825" max="13825" width="2.85546875" style="124" customWidth="1"/>
    <col min="13826" max="13829" width="9.140625" style="124"/>
    <col min="13830" max="13830" width="11.28515625" style="124" customWidth="1"/>
    <col min="13831" max="13831" width="10.28515625" style="124" customWidth="1"/>
    <col min="13832" max="14080" width="9.140625" style="124"/>
    <col min="14081" max="14081" width="2.85546875" style="124" customWidth="1"/>
    <col min="14082" max="14085" width="9.140625" style="124"/>
    <col min="14086" max="14086" width="11.28515625" style="124" customWidth="1"/>
    <col min="14087" max="14087" width="10.28515625" style="124" customWidth="1"/>
    <col min="14088" max="14336" width="9.140625" style="124"/>
    <col min="14337" max="14337" width="2.85546875" style="124" customWidth="1"/>
    <col min="14338" max="14341" width="9.140625" style="124"/>
    <col min="14342" max="14342" width="11.28515625" style="124" customWidth="1"/>
    <col min="14343" max="14343" width="10.28515625" style="124" customWidth="1"/>
    <col min="14344" max="14592" width="9.140625" style="124"/>
    <col min="14593" max="14593" width="2.85546875" style="124" customWidth="1"/>
    <col min="14594" max="14597" width="9.140625" style="124"/>
    <col min="14598" max="14598" width="11.28515625" style="124" customWidth="1"/>
    <col min="14599" max="14599" width="10.28515625" style="124" customWidth="1"/>
    <col min="14600" max="14848" width="9.140625" style="124"/>
    <col min="14849" max="14849" width="2.85546875" style="124" customWidth="1"/>
    <col min="14850" max="14853" width="9.140625" style="124"/>
    <col min="14854" max="14854" width="11.28515625" style="124" customWidth="1"/>
    <col min="14855" max="14855" width="10.28515625" style="124" customWidth="1"/>
    <col min="14856" max="15104" width="9.140625" style="124"/>
    <col min="15105" max="15105" width="2.85546875" style="124" customWidth="1"/>
    <col min="15106" max="15109" width="9.140625" style="124"/>
    <col min="15110" max="15110" width="11.28515625" style="124" customWidth="1"/>
    <col min="15111" max="15111" width="10.28515625" style="124" customWidth="1"/>
    <col min="15112" max="15360" width="9.140625" style="124"/>
    <col min="15361" max="15361" width="2.85546875" style="124" customWidth="1"/>
    <col min="15362" max="15365" width="9.140625" style="124"/>
    <col min="15366" max="15366" width="11.28515625" style="124" customWidth="1"/>
    <col min="15367" max="15367" width="10.28515625" style="124" customWidth="1"/>
    <col min="15368" max="15616" width="9.140625" style="124"/>
    <col min="15617" max="15617" width="2.85546875" style="124" customWidth="1"/>
    <col min="15618" max="15621" width="9.140625" style="124"/>
    <col min="15622" max="15622" width="11.28515625" style="124" customWidth="1"/>
    <col min="15623" max="15623" width="10.28515625" style="124" customWidth="1"/>
    <col min="15624" max="15872" width="9.140625" style="124"/>
    <col min="15873" max="15873" width="2.85546875" style="124" customWidth="1"/>
    <col min="15874" max="15877" width="9.140625" style="124"/>
    <col min="15878" max="15878" width="11.28515625" style="124" customWidth="1"/>
    <col min="15879" max="15879" width="10.28515625" style="124" customWidth="1"/>
    <col min="15880" max="16128" width="9.140625" style="124"/>
    <col min="16129" max="16129" width="2.85546875" style="124" customWidth="1"/>
    <col min="16130" max="16133" width="9.140625" style="124"/>
    <col min="16134" max="16134" width="11.28515625" style="124" customWidth="1"/>
    <col min="16135" max="16135" width="10.28515625" style="124" customWidth="1"/>
    <col min="16136" max="16384" width="9.140625" style="124"/>
  </cols>
  <sheetData>
    <row r="1" spans="2:17">
      <c r="B1" s="141" t="s">
        <v>79</v>
      </c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</row>
    <row r="2" spans="2:17"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</row>
    <row r="3" spans="2:17"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</row>
    <row r="4" spans="2:17" ht="12" customHeight="1">
      <c r="B4" s="125"/>
      <c r="C4" s="125"/>
      <c r="D4" s="125"/>
    </row>
    <row r="5" spans="2:17" ht="21" customHeight="1">
      <c r="B5" s="142" t="s">
        <v>80</v>
      </c>
      <c r="C5" s="142"/>
      <c r="D5" s="125"/>
      <c r="E5" s="126" t="s">
        <v>81</v>
      </c>
      <c r="F5" s="126" t="s">
        <v>82</v>
      </c>
      <c r="G5" s="126" t="s">
        <v>83</v>
      </c>
    </row>
    <row r="6" spans="2:17" ht="14.25" customHeight="1">
      <c r="B6" s="143" t="s">
        <v>621</v>
      </c>
      <c r="C6" s="144"/>
      <c r="D6" s="125"/>
      <c r="E6" s="126">
        <v>0</v>
      </c>
      <c r="F6" s="126">
        <f>EXP($C$11-$C$12/(E6+273.16+$C$13))</f>
        <v>4.451809358397294</v>
      </c>
      <c r="G6" s="126">
        <f>F6*101325/760</f>
        <v>593.52576742053395</v>
      </c>
    </row>
    <row r="7" spans="2:17" ht="12" customHeight="1">
      <c r="B7" s="145"/>
      <c r="C7" s="146"/>
      <c r="D7" s="125"/>
      <c r="E7" s="126">
        <v>10</v>
      </c>
      <c r="F7" s="126">
        <f t="shared" ref="F7:F31" si="0">EXP($C$11-$C$12/(E7+273.16+$C$13))</f>
        <v>9.047746752263409</v>
      </c>
      <c r="G7" s="126">
        <f t="shared" ref="G7:G31" si="1">F7*101325/760</f>
        <v>1206.2670258856447</v>
      </c>
    </row>
    <row r="8" spans="2:17">
      <c r="E8" s="126">
        <v>20</v>
      </c>
      <c r="F8" s="126">
        <f t="shared" si="0"/>
        <v>17.362320051892191</v>
      </c>
      <c r="G8" s="126">
        <f t="shared" si="1"/>
        <v>2314.7856306026001</v>
      </c>
    </row>
    <row r="9" spans="2:17">
      <c r="B9" s="142" t="s">
        <v>85</v>
      </c>
      <c r="C9" s="142"/>
      <c r="D9" s="142"/>
      <c r="E9" s="126">
        <v>30</v>
      </c>
      <c r="F9" s="126">
        <f t="shared" si="0"/>
        <v>31.670073034987077</v>
      </c>
      <c r="G9" s="126">
        <f t="shared" si="1"/>
        <v>4222.3291450921915</v>
      </c>
    </row>
    <row r="10" spans="2:17">
      <c r="B10" s="127"/>
      <c r="C10" s="127"/>
      <c r="D10" s="127"/>
      <c r="E10" s="126">
        <v>40</v>
      </c>
      <c r="F10" s="126">
        <f t="shared" si="0"/>
        <v>55.225405448653511</v>
      </c>
      <c r="G10" s="126">
        <f t="shared" si="1"/>
        <v>7362.7818514273904</v>
      </c>
    </row>
    <row r="11" spans="2:17">
      <c r="B11" s="128" t="s">
        <v>86</v>
      </c>
      <c r="C11" s="129">
        <f>VLOOKUP(B6,Data,21,0)</f>
        <v>18.303599999999999</v>
      </c>
      <c r="E11" s="126">
        <v>50</v>
      </c>
      <c r="F11" s="126">
        <f t="shared" si="0"/>
        <v>92.511252143877485</v>
      </c>
      <c r="G11" s="126">
        <f t="shared" si="1"/>
        <v>12333.819241418929</v>
      </c>
    </row>
    <row r="12" spans="2:17">
      <c r="B12" s="128" t="s">
        <v>87</v>
      </c>
      <c r="C12" s="129">
        <f>VLOOKUP(B6,Data,22,0)</f>
        <v>3816.44</v>
      </c>
      <c r="E12" s="126">
        <v>60</v>
      </c>
      <c r="F12" s="126">
        <f t="shared" si="0"/>
        <v>149.49897099154256</v>
      </c>
      <c r="G12" s="126">
        <f t="shared" si="1"/>
        <v>19931.5568891027</v>
      </c>
    </row>
    <row r="13" spans="2:17">
      <c r="B13" s="128" t="s">
        <v>88</v>
      </c>
      <c r="C13" s="129">
        <f>VLOOKUP(B6,Data,23,0)</f>
        <v>-46.13</v>
      </c>
      <c r="E13" s="126">
        <v>70</v>
      </c>
      <c r="F13" s="126">
        <f t="shared" si="0"/>
        <v>233.90885135163424</v>
      </c>
      <c r="G13" s="126">
        <f t="shared" si="1"/>
        <v>31185.282056847813</v>
      </c>
    </row>
    <row r="14" spans="2:17">
      <c r="E14" s="126">
        <v>80</v>
      </c>
      <c r="F14" s="126">
        <f t="shared" si="0"/>
        <v>355.46046186948905</v>
      </c>
      <c r="G14" s="126">
        <f t="shared" si="1"/>
        <v>47390.83065648155</v>
      </c>
    </row>
    <row r="15" spans="2:17">
      <c r="E15" s="126">
        <v>90</v>
      </c>
      <c r="F15" s="126">
        <f t="shared" si="0"/>
        <v>526.10265247996153</v>
      </c>
      <c r="G15" s="126">
        <f t="shared" si="1"/>
        <v>70141.251661226444</v>
      </c>
    </row>
    <row r="16" spans="2:17">
      <c r="E16" s="126">
        <v>100</v>
      </c>
      <c r="F16" s="126">
        <f t="shared" si="0"/>
        <v>760.21425329613339</v>
      </c>
      <c r="G16" s="126">
        <f t="shared" si="1"/>
        <v>101353.56475688252</v>
      </c>
    </row>
    <row r="17" spans="4:7">
      <c r="E17" s="126">
        <v>110</v>
      </c>
      <c r="F17" s="126">
        <f t="shared" si="0"/>
        <v>1074.7681829782562</v>
      </c>
      <c r="G17" s="126">
        <f t="shared" si="1"/>
        <v>143290.63965825239</v>
      </c>
    </row>
    <row r="18" spans="4:7">
      <c r="D18" s="130"/>
      <c r="E18" s="126">
        <v>120</v>
      </c>
      <c r="F18" s="126">
        <f t="shared" si="0"/>
        <v>1489.4535992529927</v>
      </c>
      <c r="G18" s="126">
        <f t="shared" si="1"/>
        <v>198577.48150567035</v>
      </c>
    </row>
    <row r="19" spans="4:7">
      <c r="E19" s="126">
        <v>130</v>
      </c>
      <c r="F19" s="126">
        <f t="shared" si="0"/>
        <v>2026.7527211538188</v>
      </c>
      <c r="G19" s="126">
        <f t="shared" si="1"/>
        <v>270211.47298804042</v>
      </c>
    </row>
    <row r="20" spans="4:7">
      <c r="E20" s="126">
        <v>140</v>
      </c>
      <c r="F20" s="126">
        <f t="shared" si="0"/>
        <v>2711.9708839726941</v>
      </c>
      <c r="G20" s="126">
        <f t="shared" si="1"/>
        <v>361566.38134017534</v>
      </c>
    </row>
    <row r="21" spans="4:7">
      <c r="E21" s="126">
        <v>145.19207114551008</v>
      </c>
      <c r="F21" s="126">
        <f t="shared" si="0"/>
        <v>3135.2790191315776</v>
      </c>
      <c r="G21" s="126">
        <f t="shared" si="1"/>
        <v>418002.82449145667</v>
      </c>
    </row>
    <row r="22" spans="4:7">
      <c r="E22" s="126">
        <v>160</v>
      </c>
      <c r="F22" s="126">
        <f t="shared" si="0"/>
        <v>4641.3582971532314</v>
      </c>
      <c r="G22" s="126">
        <f t="shared" si="1"/>
        <v>618796.88086717261</v>
      </c>
    </row>
    <row r="23" spans="4:7" ht="12" customHeight="1">
      <c r="E23" s="126">
        <v>170.37773540559863</v>
      </c>
      <c r="F23" s="126">
        <f t="shared" si="0"/>
        <v>6004.4973781009166</v>
      </c>
      <c r="G23" s="126">
        <f t="shared" si="1"/>
        <v>800533.811626415</v>
      </c>
    </row>
    <row r="24" spans="4:7">
      <c r="E24" s="126">
        <v>180</v>
      </c>
      <c r="F24" s="126">
        <f t="shared" si="0"/>
        <v>7534.8083160776359</v>
      </c>
      <c r="G24" s="126">
        <f t="shared" si="1"/>
        <v>1004558.4902981137</v>
      </c>
    </row>
    <row r="25" spans="4:7">
      <c r="E25" s="126">
        <v>190</v>
      </c>
      <c r="F25" s="126">
        <f t="shared" si="0"/>
        <v>9434.4587219674886</v>
      </c>
      <c r="G25" s="126">
        <f t="shared" si="1"/>
        <v>1257824.3815833628</v>
      </c>
    </row>
    <row r="26" spans="4:7">
      <c r="E26" s="126">
        <v>200</v>
      </c>
      <c r="F26" s="126">
        <f t="shared" si="0"/>
        <v>11689.301601229639</v>
      </c>
      <c r="G26" s="126">
        <f t="shared" si="1"/>
        <v>1558445.3746639383</v>
      </c>
    </row>
    <row r="27" spans="4:7">
      <c r="E27" s="126">
        <v>210</v>
      </c>
      <c r="F27" s="126">
        <f t="shared" si="0"/>
        <v>14341.707588736035</v>
      </c>
      <c r="G27" s="126">
        <f t="shared" si="1"/>
        <v>1912070.4229324721</v>
      </c>
    </row>
    <row r="28" spans="4:7">
      <c r="E28" s="126">
        <v>220</v>
      </c>
      <c r="F28" s="126">
        <f t="shared" si="0"/>
        <v>17435.713523504415</v>
      </c>
      <c r="G28" s="126">
        <f t="shared" si="1"/>
        <v>2324570.6220645853</v>
      </c>
    </row>
    <row r="29" spans="4:7">
      <c r="E29" s="126">
        <v>230</v>
      </c>
      <c r="F29" s="126">
        <f t="shared" si="0"/>
        <v>21016.769893509801</v>
      </c>
      <c r="G29" s="126">
        <f t="shared" si="1"/>
        <v>2802005.5387630006</v>
      </c>
    </row>
    <row r="30" spans="4:7">
      <c r="E30" s="126">
        <v>240</v>
      </c>
      <c r="F30" s="126">
        <f t="shared" si="0"/>
        <v>25131.480843259964</v>
      </c>
      <c r="G30" s="126">
        <f t="shared" si="1"/>
        <v>3350588.5479517314</v>
      </c>
    </row>
    <row r="31" spans="4:7">
      <c r="E31" s="126">
        <v>250</v>
      </c>
      <c r="F31" s="126">
        <f t="shared" si="0"/>
        <v>29827.341121467787</v>
      </c>
      <c r="G31" s="126">
        <f t="shared" si="1"/>
        <v>3976651.7620167411</v>
      </c>
    </row>
    <row r="1042" spans="1:31">
      <c r="A1042" s="131" t="s">
        <v>89</v>
      </c>
      <c r="B1042" s="132" t="s">
        <v>90</v>
      </c>
      <c r="C1042" s="132" t="s">
        <v>91</v>
      </c>
      <c r="D1042" s="132" t="s">
        <v>92</v>
      </c>
      <c r="E1042" s="132" t="s">
        <v>93</v>
      </c>
      <c r="F1042" s="132" t="s">
        <v>94</v>
      </c>
      <c r="G1042" s="132" t="s">
        <v>94</v>
      </c>
      <c r="H1042" s="132" t="s">
        <v>95</v>
      </c>
      <c r="I1042" s="132" t="s">
        <v>94</v>
      </c>
      <c r="J1042" s="132" t="s">
        <v>96</v>
      </c>
      <c r="K1042" s="132" t="s">
        <v>97</v>
      </c>
      <c r="L1042" s="132" t="s">
        <v>98</v>
      </c>
      <c r="M1042" s="132" t="s">
        <v>99</v>
      </c>
      <c r="N1042" s="131"/>
      <c r="O1042" s="131" t="s">
        <v>100</v>
      </c>
      <c r="P1042" s="131"/>
      <c r="Q1042" s="131"/>
      <c r="R1042" s="131" t="s">
        <v>101</v>
      </c>
      <c r="S1042" s="131"/>
      <c r="T1042" s="132" t="s">
        <v>102</v>
      </c>
      <c r="U1042" s="132" t="s">
        <v>103</v>
      </c>
      <c r="V1042" s="132" t="s">
        <v>104</v>
      </c>
      <c r="W1042" s="131"/>
      <c r="X1042" s="131"/>
      <c r="Y1042" s="132" t="s">
        <v>105</v>
      </c>
      <c r="Z1042" s="132" t="s">
        <v>105</v>
      </c>
      <c r="AA1042" s="131"/>
      <c r="AB1042" s="132" t="s">
        <v>106</v>
      </c>
      <c r="AC1042" s="131"/>
      <c r="AD1042" s="131"/>
      <c r="AE1042" s="132" t="s">
        <v>107</v>
      </c>
    </row>
    <row r="1043" spans="1:31">
      <c r="A1043" s="131"/>
      <c r="B1043" s="131"/>
      <c r="C1043" s="131"/>
      <c r="D1043" s="132" t="s">
        <v>108</v>
      </c>
      <c r="E1043" s="132" t="s">
        <v>108</v>
      </c>
      <c r="F1043" s="132" t="s">
        <v>109</v>
      </c>
      <c r="G1043" s="132" t="s">
        <v>110</v>
      </c>
      <c r="H1043" s="132" t="s">
        <v>111</v>
      </c>
      <c r="I1043" s="132" t="s">
        <v>112</v>
      </c>
      <c r="J1043" s="132" t="s">
        <v>113</v>
      </c>
      <c r="K1043" s="132" t="s">
        <v>114</v>
      </c>
      <c r="L1043" s="132" t="s">
        <v>115</v>
      </c>
      <c r="M1043" s="132" t="s">
        <v>116</v>
      </c>
      <c r="N1043" s="131" t="s">
        <v>117</v>
      </c>
      <c r="O1043" s="131"/>
      <c r="P1043" s="131"/>
      <c r="Q1043" s="131"/>
      <c r="R1043" s="131" t="s">
        <v>118</v>
      </c>
      <c r="S1043" s="131"/>
      <c r="T1043" s="132" t="s">
        <v>119</v>
      </c>
      <c r="U1043" s="132" t="s">
        <v>119</v>
      </c>
      <c r="V1043" s="131"/>
      <c r="W1043" s="131" t="s">
        <v>120</v>
      </c>
      <c r="X1043" s="131"/>
      <c r="Y1043" s="132" t="s">
        <v>121</v>
      </c>
      <c r="Z1043" s="132" t="s">
        <v>122</v>
      </c>
      <c r="AA1043" s="131" t="s">
        <v>123</v>
      </c>
      <c r="AB1043" s="131"/>
      <c r="AC1043" s="131"/>
      <c r="AD1043" s="131"/>
      <c r="AE1043" s="132" t="s">
        <v>124</v>
      </c>
    </row>
    <row r="1044" spans="1:31">
      <c r="A1044" s="131"/>
      <c r="B1044" s="131"/>
      <c r="C1044" s="131"/>
      <c r="D1044" s="132" t="s">
        <v>125</v>
      </c>
      <c r="E1044" s="132" t="s">
        <v>125</v>
      </c>
      <c r="F1044" s="132" t="s">
        <v>125</v>
      </c>
      <c r="G1044" s="132" t="s">
        <v>126</v>
      </c>
      <c r="H1044" s="132" t="s">
        <v>127</v>
      </c>
      <c r="I1044" s="131"/>
      <c r="J1044" s="131"/>
      <c r="K1044" s="132" t="s">
        <v>128</v>
      </c>
      <c r="L1044" s="132" t="s">
        <v>125</v>
      </c>
      <c r="M1044" s="132" t="s">
        <v>129</v>
      </c>
      <c r="N1044" s="133" t="s">
        <v>130</v>
      </c>
      <c r="O1044" s="131"/>
      <c r="P1044" s="131"/>
      <c r="Q1044" s="131"/>
      <c r="R1044" s="131" t="s">
        <v>131</v>
      </c>
      <c r="S1044" s="131"/>
      <c r="T1044" s="131" t="s">
        <v>132</v>
      </c>
      <c r="U1044" s="131" t="s">
        <v>132</v>
      </c>
      <c r="V1044" s="131" t="s">
        <v>133</v>
      </c>
      <c r="W1044" s="131"/>
      <c r="X1044" s="131"/>
      <c r="Y1044" s="132" t="s">
        <v>125</v>
      </c>
      <c r="Z1044" s="132" t="s">
        <v>125</v>
      </c>
      <c r="AA1044" s="131"/>
      <c r="AB1044" s="131" t="s">
        <v>134</v>
      </c>
      <c r="AC1044" s="131"/>
      <c r="AD1044" s="131"/>
      <c r="AE1044" s="132" t="s">
        <v>135</v>
      </c>
    </row>
    <row r="1045" spans="1:31">
      <c r="A1045" s="131"/>
      <c r="B1045" s="131"/>
      <c r="C1045" s="131"/>
      <c r="D1045" s="132" t="s">
        <v>136</v>
      </c>
      <c r="E1045" s="132" t="s">
        <v>137</v>
      </c>
      <c r="F1045" s="132" t="s">
        <v>138</v>
      </c>
      <c r="G1045" s="132" t="s">
        <v>139</v>
      </c>
      <c r="H1045" s="132" t="s">
        <v>140</v>
      </c>
      <c r="I1045" s="132" t="s">
        <v>141</v>
      </c>
      <c r="J1045" s="132" t="s">
        <v>142</v>
      </c>
      <c r="K1045" s="132" t="s">
        <v>143</v>
      </c>
      <c r="L1045" s="132" t="s">
        <v>144</v>
      </c>
      <c r="M1045" s="132" t="s">
        <v>145</v>
      </c>
      <c r="N1045" s="132" t="s">
        <v>146</v>
      </c>
      <c r="O1045" s="132" t="s">
        <v>147</v>
      </c>
      <c r="P1045" s="132" t="s">
        <v>148</v>
      </c>
      <c r="Q1045" s="132" t="s">
        <v>149</v>
      </c>
      <c r="R1045" s="132" t="s">
        <v>87</v>
      </c>
      <c r="S1045" s="132" t="s">
        <v>88</v>
      </c>
      <c r="T1045" s="132" t="s">
        <v>150</v>
      </c>
      <c r="U1045" s="132" t="s">
        <v>151</v>
      </c>
      <c r="V1045" s="132" t="s">
        <v>86</v>
      </c>
      <c r="W1045" s="132" t="s">
        <v>87</v>
      </c>
      <c r="X1045" s="132" t="s">
        <v>88</v>
      </c>
      <c r="Y1045" s="132" t="s">
        <v>152</v>
      </c>
      <c r="Z1045" s="132" t="s">
        <v>153</v>
      </c>
      <c r="AA1045" s="132" t="s">
        <v>86</v>
      </c>
      <c r="AB1045" s="132" t="s">
        <v>87</v>
      </c>
      <c r="AC1045" s="132" t="s">
        <v>88</v>
      </c>
      <c r="AD1045" s="132" t="s">
        <v>154</v>
      </c>
      <c r="AE1045" s="132" t="s">
        <v>155</v>
      </c>
    </row>
    <row r="1046" spans="1:31">
      <c r="A1046" s="131" t="s">
        <v>156</v>
      </c>
      <c r="B1046" s="131" t="s">
        <v>157</v>
      </c>
      <c r="C1046" s="131" t="s">
        <v>158</v>
      </c>
      <c r="D1046" s="131" t="s">
        <v>158</v>
      </c>
      <c r="E1046" s="131" t="s">
        <v>158</v>
      </c>
      <c r="F1046" s="131" t="s">
        <v>158</v>
      </c>
      <c r="G1046" s="131" t="s">
        <v>158</v>
      </c>
      <c r="H1046" s="131" t="s">
        <v>158</v>
      </c>
      <c r="I1046" s="131" t="s">
        <v>158</v>
      </c>
      <c r="J1046" s="131" t="s">
        <v>158</v>
      </c>
      <c r="K1046" s="131" t="s">
        <v>158</v>
      </c>
      <c r="L1046" s="131" t="s">
        <v>158</v>
      </c>
      <c r="M1046" s="131" t="s">
        <v>158</v>
      </c>
      <c r="N1046" s="131" t="s">
        <v>158</v>
      </c>
      <c r="O1046" s="131" t="s">
        <v>158</v>
      </c>
      <c r="P1046" s="131" t="s">
        <v>158</v>
      </c>
      <c r="Q1046" s="131" t="s">
        <v>158</v>
      </c>
      <c r="R1046" s="131" t="s">
        <v>158</v>
      </c>
      <c r="S1046" s="131" t="s">
        <v>158</v>
      </c>
      <c r="T1046" s="131" t="s">
        <v>158</v>
      </c>
      <c r="U1046" s="131" t="s">
        <v>158</v>
      </c>
      <c r="V1046" s="131" t="s">
        <v>158</v>
      </c>
      <c r="W1046" s="131" t="s">
        <v>158</v>
      </c>
      <c r="X1046" s="131" t="s">
        <v>158</v>
      </c>
      <c r="Y1046" s="131" t="s">
        <v>158</v>
      </c>
      <c r="Z1046" s="131" t="s">
        <v>158</v>
      </c>
      <c r="AA1046" s="131" t="s">
        <v>158</v>
      </c>
      <c r="AB1046" s="131" t="s">
        <v>158</v>
      </c>
      <c r="AC1046" s="131" t="s">
        <v>158</v>
      </c>
      <c r="AD1046" s="131" t="s">
        <v>158</v>
      </c>
      <c r="AE1046" s="131" t="s">
        <v>158</v>
      </c>
    </row>
    <row r="1047" spans="1:31">
      <c r="A1047" s="131"/>
      <c r="B1047" s="131">
        <v>1</v>
      </c>
      <c r="C1047" s="131">
        <v>2</v>
      </c>
      <c r="D1047" s="131">
        <v>3</v>
      </c>
      <c r="E1047" s="131">
        <v>4</v>
      </c>
      <c r="F1047" s="131">
        <v>5</v>
      </c>
      <c r="G1047" s="131">
        <v>6</v>
      </c>
      <c r="H1047" s="131">
        <v>7</v>
      </c>
      <c r="I1047" s="131">
        <v>8</v>
      </c>
      <c r="J1047" s="131">
        <v>9</v>
      </c>
      <c r="K1047" s="131">
        <v>10</v>
      </c>
      <c r="L1047" s="131">
        <v>11</v>
      </c>
      <c r="M1047" s="131">
        <v>12</v>
      </c>
      <c r="N1047" s="131">
        <v>13</v>
      </c>
      <c r="O1047" s="131">
        <v>14</v>
      </c>
      <c r="P1047" s="131">
        <v>15</v>
      </c>
      <c r="Q1047" s="131">
        <v>16</v>
      </c>
      <c r="R1047" s="131">
        <v>17</v>
      </c>
      <c r="S1047" s="131">
        <v>18</v>
      </c>
      <c r="T1047" s="131">
        <v>19</v>
      </c>
      <c r="U1047" s="131">
        <v>20</v>
      </c>
      <c r="V1047" s="131">
        <v>21</v>
      </c>
      <c r="W1047" s="131">
        <v>22</v>
      </c>
      <c r="X1047" s="131">
        <v>23</v>
      </c>
      <c r="Y1047" s="131">
        <v>24</v>
      </c>
      <c r="Z1047" s="131">
        <v>25</v>
      </c>
      <c r="AA1047" s="131">
        <v>26</v>
      </c>
      <c r="AB1047" s="131">
        <v>27</v>
      </c>
      <c r="AC1047" s="131">
        <v>28</v>
      </c>
      <c r="AD1047" s="131">
        <v>29</v>
      </c>
      <c r="AE1047" s="131">
        <v>30</v>
      </c>
    </row>
    <row r="1048" spans="1:31">
      <c r="A1048" s="131">
        <v>1</v>
      </c>
      <c r="B1048" s="131" t="s">
        <v>159</v>
      </c>
      <c r="C1048" s="134">
        <v>84.040999999999997</v>
      </c>
      <c r="D1048" s="135">
        <v>161.9</v>
      </c>
      <c r="E1048" s="135">
        <v>225.5</v>
      </c>
      <c r="F1048" s="135">
        <v>346.2</v>
      </c>
      <c r="G1048" s="135">
        <v>37.1</v>
      </c>
      <c r="H1048" s="135">
        <v>221</v>
      </c>
      <c r="I1048" s="134">
        <v>0.28899999999999998</v>
      </c>
      <c r="J1048" s="134">
        <v>0.25700000000000001</v>
      </c>
      <c r="K1048" s="134">
        <v>0</v>
      </c>
      <c r="L1048" s="135">
        <v>0</v>
      </c>
      <c r="M1048" s="135">
        <v>2.2999999999999998</v>
      </c>
      <c r="N1048" s="136">
        <v>1.3720000000000001</v>
      </c>
      <c r="O1048" s="137">
        <v>7.5020000000000003E-2</v>
      </c>
      <c r="P1048" s="137">
        <v>-6.2030000000000001E-5</v>
      </c>
      <c r="Q1048" s="137">
        <v>2.0100000000000001E-8</v>
      </c>
      <c r="R1048" s="138">
        <v>0</v>
      </c>
      <c r="S1048" s="138">
        <v>0</v>
      </c>
      <c r="T1048" s="131">
        <v>-178.2</v>
      </c>
      <c r="U1048" s="131">
        <v>-162.22999999999999</v>
      </c>
      <c r="V1048" s="136">
        <v>15.8965</v>
      </c>
      <c r="W1048" s="138">
        <v>1814.91</v>
      </c>
      <c r="X1048" s="138">
        <v>-29.92</v>
      </c>
      <c r="Y1048" s="131">
        <v>300</v>
      </c>
      <c r="Z1048" s="131">
        <v>270</v>
      </c>
      <c r="AA1048" s="134">
        <v>50.588999999999999</v>
      </c>
      <c r="AB1048" s="138">
        <v>-3540.17</v>
      </c>
      <c r="AC1048" s="134">
        <v>-5.2229999999999999</v>
      </c>
      <c r="AD1048" s="134">
        <v>1.79</v>
      </c>
      <c r="AE1048" s="131">
        <v>4580</v>
      </c>
    </row>
    <row r="1049" spans="1:31">
      <c r="A1049" s="131">
        <v>2</v>
      </c>
      <c r="B1049" s="131" t="s">
        <v>160</v>
      </c>
      <c r="C1049" s="134">
        <v>203.83099999999999</v>
      </c>
      <c r="D1049" s="135">
        <v>298</v>
      </c>
      <c r="E1049" s="135">
        <v>364.7</v>
      </c>
      <c r="F1049" s="135">
        <v>551</v>
      </c>
      <c r="G1049" s="135">
        <v>0</v>
      </c>
      <c r="H1049" s="135">
        <v>0</v>
      </c>
      <c r="I1049" s="134">
        <v>0</v>
      </c>
      <c r="J1049" s="134">
        <v>0</v>
      </c>
      <c r="K1049" s="134">
        <v>1.645</v>
      </c>
      <c r="L1049" s="135">
        <v>298</v>
      </c>
      <c r="M1049" s="135">
        <v>0</v>
      </c>
      <c r="N1049" s="136">
        <v>0</v>
      </c>
      <c r="O1049" s="137">
        <v>0</v>
      </c>
      <c r="P1049" s="137">
        <v>0</v>
      </c>
      <c r="Q1049" s="137">
        <v>0</v>
      </c>
      <c r="R1049" s="138">
        <v>0</v>
      </c>
      <c r="S1049" s="138">
        <v>0</v>
      </c>
      <c r="T1049" s="131">
        <v>0</v>
      </c>
      <c r="U1049" s="131">
        <v>0</v>
      </c>
      <c r="V1049" s="136">
        <v>0</v>
      </c>
      <c r="W1049" s="138">
        <v>0</v>
      </c>
      <c r="X1049" s="138">
        <v>0</v>
      </c>
      <c r="Y1049" s="131">
        <v>0</v>
      </c>
      <c r="Z1049" s="131">
        <v>0</v>
      </c>
      <c r="AA1049" s="134">
        <v>75.314999999999998</v>
      </c>
      <c r="AB1049" s="138">
        <v>-7113.72</v>
      </c>
      <c r="AC1049" s="134">
        <v>-8.3439999999999994</v>
      </c>
      <c r="AD1049" s="134">
        <v>4.95</v>
      </c>
      <c r="AE1049" s="131">
        <v>0</v>
      </c>
    </row>
    <row r="1050" spans="1:31">
      <c r="A1050" s="131">
        <v>3</v>
      </c>
      <c r="B1050" s="131" t="s">
        <v>161</v>
      </c>
      <c r="C1050" s="134">
        <v>133.405</v>
      </c>
      <c r="D1050" s="135">
        <v>236.5</v>
      </c>
      <c r="E1050" s="135">
        <v>386.9</v>
      </c>
      <c r="F1050" s="135">
        <v>602</v>
      </c>
      <c r="G1050" s="135">
        <v>41</v>
      </c>
      <c r="H1050" s="135">
        <v>294</v>
      </c>
      <c r="I1050" s="134">
        <v>0.24</v>
      </c>
      <c r="J1050" s="134">
        <v>0.22</v>
      </c>
      <c r="K1050" s="134">
        <v>1.4410000000000001</v>
      </c>
      <c r="L1050" s="135">
        <v>293</v>
      </c>
      <c r="M1050" s="135">
        <v>1.7</v>
      </c>
      <c r="N1050" s="136">
        <v>1.51</v>
      </c>
      <c r="O1050" s="137">
        <v>8.1939999999999999E-2</v>
      </c>
      <c r="P1050" s="137">
        <v>-7.0640000000000001E-5</v>
      </c>
      <c r="Q1050" s="137">
        <v>2.339E-8</v>
      </c>
      <c r="R1050" s="138">
        <v>346.72</v>
      </c>
      <c r="S1050" s="138">
        <v>304.43</v>
      </c>
      <c r="T1050" s="131">
        <v>-33.1</v>
      </c>
      <c r="U1050" s="131">
        <v>-18.52</v>
      </c>
      <c r="V1050" s="136">
        <v>16.0381</v>
      </c>
      <c r="W1050" s="138">
        <v>3110.79</v>
      </c>
      <c r="X1050" s="138">
        <v>-56.16</v>
      </c>
      <c r="Y1050" s="131">
        <v>428</v>
      </c>
      <c r="Z1050" s="131">
        <v>302</v>
      </c>
      <c r="AA1050" s="134">
        <v>0</v>
      </c>
      <c r="AB1050" s="138">
        <v>0</v>
      </c>
      <c r="AC1050" s="134">
        <v>0</v>
      </c>
      <c r="AD1050" s="134">
        <v>0</v>
      </c>
      <c r="AE1050" s="131">
        <v>7960</v>
      </c>
    </row>
    <row r="1051" spans="1:31">
      <c r="A1051" s="131">
        <v>4</v>
      </c>
      <c r="B1051" s="131" t="s">
        <v>162</v>
      </c>
      <c r="C1051" s="134">
        <v>112.21599999999999</v>
      </c>
      <c r="D1051" s="135">
        <v>0</v>
      </c>
      <c r="E1051" s="135">
        <v>386.9</v>
      </c>
      <c r="F1051" s="135">
        <v>579.5</v>
      </c>
      <c r="G1051" s="135">
        <v>29</v>
      </c>
      <c r="H1051" s="135">
        <v>0</v>
      </c>
      <c r="I1051" s="134">
        <v>0</v>
      </c>
      <c r="J1051" s="134">
        <v>0.252</v>
      </c>
      <c r="K1051" s="134">
        <v>0</v>
      </c>
      <c r="L1051" s="135">
        <v>0</v>
      </c>
      <c r="M1051" s="135">
        <v>0</v>
      </c>
      <c r="N1051" s="136">
        <v>0</v>
      </c>
      <c r="O1051" s="137">
        <v>0</v>
      </c>
      <c r="P1051" s="137">
        <v>0</v>
      </c>
      <c r="Q1051" s="137">
        <v>0</v>
      </c>
      <c r="R1051" s="138">
        <v>0</v>
      </c>
      <c r="S1051" s="138">
        <v>0</v>
      </c>
      <c r="T1051" s="131">
        <v>0</v>
      </c>
      <c r="U1051" s="131">
        <v>0</v>
      </c>
      <c r="V1051" s="136">
        <v>15.708399999999999</v>
      </c>
      <c r="W1051" s="138">
        <v>3015.51</v>
      </c>
      <c r="X1051" s="138">
        <v>-54.59</v>
      </c>
      <c r="Y1051" s="131">
        <v>414</v>
      </c>
      <c r="Z1051" s="131">
        <v>279</v>
      </c>
      <c r="AA1051" s="134">
        <v>0</v>
      </c>
      <c r="AB1051" s="138">
        <v>0</v>
      </c>
      <c r="AC1051" s="134">
        <v>0</v>
      </c>
      <c r="AD1051" s="134">
        <v>0</v>
      </c>
      <c r="AE1051" s="131">
        <v>7790</v>
      </c>
    </row>
    <row r="1052" spans="1:31">
      <c r="A1052" s="131">
        <v>5</v>
      </c>
      <c r="B1052" s="131" t="s">
        <v>163</v>
      </c>
      <c r="C1052" s="134">
        <v>112.21599999999999</v>
      </c>
      <c r="D1052" s="135">
        <v>0</v>
      </c>
      <c r="E1052" s="135">
        <v>378</v>
      </c>
      <c r="F1052" s="135">
        <v>569.5</v>
      </c>
      <c r="G1052" s="135">
        <v>27.9</v>
      </c>
      <c r="H1052" s="135">
        <v>0</v>
      </c>
      <c r="I1052" s="134">
        <v>0</v>
      </c>
      <c r="J1052" s="134">
        <v>0.21099999999999999</v>
      </c>
      <c r="K1052" s="134">
        <v>0</v>
      </c>
      <c r="L1052" s="135">
        <v>0</v>
      </c>
      <c r="M1052" s="135">
        <v>0</v>
      </c>
      <c r="N1052" s="136">
        <v>0</v>
      </c>
      <c r="O1052" s="137">
        <v>0</v>
      </c>
      <c r="P1052" s="137">
        <v>0</v>
      </c>
      <c r="Q1052" s="137">
        <v>0</v>
      </c>
      <c r="R1052" s="138">
        <v>0</v>
      </c>
      <c r="S1052" s="138">
        <v>0</v>
      </c>
      <c r="T1052" s="131">
        <v>0</v>
      </c>
      <c r="U1052" s="131">
        <v>0</v>
      </c>
      <c r="V1052" s="136">
        <v>15.679399999999999</v>
      </c>
      <c r="W1052" s="138">
        <v>2938.09</v>
      </c>
      <c r="X1052" s="138">
        <v>-53.25</v>
      </c>
      <c r="Y1052" s="131">
        <v>404</v>
      </c>
      <c r="Z1052" s="131">
        <v>273</v>
      </c>
      <c r="AA1052" s="134">
        <v>0</v>
      </c>
      <c r="AB1052" s="138">
        <v>0</v>
      </c>
      <c r="AC1052" s="134">
        <v>0</v>
      </c>
      <c r="AD1052" s="134">
        <v>0</v>
      </c>
      <c r="AE1052" s="131">
        <v>7570</v>
      </c>
    </row>
    <row r="1053" spans="1:31">
      <c r="A1053" s="131">
        <v>6</v>
      </c>
      <c r="B1053" s="131" t="s">
        <v>164</v>
      </c>
      <c r="C1053" s="134">
        <v>170.922</v>
      </c>
      <c r="D1053" s="135">
        <v>179</v>
      </c>
      <c r="E1053" s="135">
        <v>277</v>
      </c>
      <c r="F1053" s="135">
        <v>418.6</v>
      </c>
      <c r="G1053" s="135">
        <v>32.6</v>
      </c>
      <c r="H1053" s="135">
        <v>294</v>
      </c>
      <c r="I1053" s="134">
        <v>0.27900000000000003</v>
      </c>
      <c r="J1053" s="134">
        <v>0</v>
      </c>
      <c r="K1053" s="134">
        <v>1.4550000000000001</v>
      </c>
      <c r="L1053" s="135">
        <v>298</v>
      </c>
      <c r="M1053" s="135">
        <v>0</v>
      </c>
      <c r="N1053" s="136">
        <v>9.6620000000000008</v>
      </c>
      <c r="O1053" s="137">
        <v>7.8299999999999995E-2</v>
      </c>
      <c r="P1053" s="137">
        <v>6.5720000000000001E-5</v>
      </c>
      <c r="Q1053" s="137">
        <v>1.8679999999999999E-8</v>
      </c>
      <c r="R1053" s="138">
        <v>0</v>
      </c>
      <c r="S1053" s="138">
        <v>0</v>
      </c>
      <c r="T1053" s="131">
        <v>0</v>
      </c>
      <c r="U1053" s="131">
        <v>0</v>
      </c>
      <c r="V1053" s="136">
        <v>0</v>
      </c>
      <c r="W1053" s="138">
        <v>0</v>
      </c>
      <c r="X1053" s="138">
        <v>0</v>
      </c>
      <c r="Y1053" s="131">
        <v>0</v>
      </c>
      <c r="Z1053" s="131">
        <v>0</v>
      </c>
      <c r="AA1053" s="134">
        <v>0</v>
      </c>
      <c r="AB1053" s="138">
        <v>0</v>
      </c>
      <c r="AC1053" s="134">
        <v>0</v>
      </c>
      <c r="AD1053" s="134">
        <v>0</v>
      </c>
      <c r="AE1053" s="131">
        <v>0</v>
      </c>
    </row>
    <row r="1054" spans="1:31">
      <c r="A1054" s="131">
        <v>7</v>
      </c>
      <c r="B1054" s="131" t="s">
        <v>165</v>
      </c>
      <c r="C1054" s="134">
        <v>98.96</v>
      </c>
      <c r="D1054" s="135">
        <v>176.2</v>
      </c>
      <c r="E1054" s="135">
        <v>330.4</v>
      </c>
      <c r="F1054" s="135">
        <v>523</v>
      </c>
      <c r="G1054" s="135">
        <v>50</v>
      </c>
      <c r="H1054" s="135">
        <v>240</v>
      </c>
      <c r="I1054" s="134">
        <v>0.28000000000000003</v>
      </c>
      <c r="J1054" s="134">
        <v>0.248</v>
      </c>
      <c r="K1054" s="134">
        <v>1.1679999999999999</v>
      </c>
      <c r="L1054" s="135">
        <v>298</v>
      </c>
      <c r="M1054" s="135">
        <v>2</v>
      </c>
      <c r="N1054" s="136">
        <v>2.9790000000000001</v>
      </c>
      <c r="O1054" s="137">
        <v>6.4390000000000003E-2</v>
      </c>
      <c r="P1054" s="137">
        <v>-4.8959999999999999E-5</v>
      </c>
      <c r="Q1054" s="137">
        <v>1.5049999999999999E-8</v>
      </c>
      <c r="R1054" s="138">
        <v>412.27</v>
      </c>
      <c r="S1054" s="138">
        <v>239.1</v>
      </c>
      <c r="T1054" s="131">
        <v>-31.05</v>
      </c>
      <c r="U1054" s="131">
        <v>-17.47</v>
      </c>
      <c r="V1054" s="136">
        <v>16.084199999999999</v>
      </c>
      <c r="W1054" s="138">
        <v>2697.29</v>
      </c>
      <c r="X1054" s="138">
        <v>-45.03</v>
      </c>
      <c r="Y1054" s="131">
        <v>352</v>
      </c>
      <c r="Z1054" s="131">
        <v>242</v>
      </c>
      <c r="AA1054" s="134">
        <v>56.232999999999997</v>
      </c>
      <c r="AB1054" s="138">
        <v>-5422.68</v>
      </c>
      <c r="AC1054" s="134">
        <v>-5.726</v>
      </c>
      <c r="AD1054" s="134">
        <v>3.17</v>
      </c>
      <c r="AE1054" s="131">
        <v>6860</v>
      </c>
    </row>
    <row r="1055" spans="1:31">
      <c r="A1055" s="131">
        <v>8</v>
      </c>
      <c r="B1055" s="131" t="s">
        <v>166</v>
      </c>
      <c r="C1055" s="134">
        <v>66.051000000000002</v>
      </c>
      <c r="D1055" s="135">
        <v>156.19999999999999</v>
      </c>
      <c r="E1055" s="135">
        <v>248.4</v>
      </c>
      <c r="F1055" s="135">
        <v>386.6</v>
      </c>
      <c r="G1055" s="135">
        <v>44.4</v>
      </c>
      <c r="H1055" s="135">
        <v>181</v>
      </c>
      <c r="I1055" s="134">
        <v>0.253</v>
      </c>
      <c r="J1055" s="134">
        <v>0.26600000000000001</v>
      </c>
      <c r="K1055" s="134">
        <v>0</v>
      </c>
      <c r="L1055" s="135">
        <v>0</v>
      </c>
      <c r="M1055" s="135">
        <v>2.2999999999999998</v>
      </c>
      <c r="N1055" s="136">
        <v>2.0720000000000001</v>
      </c>
      <c r="O1055" s="137">
        <v>5.722E-2</v>
      </c>
      <c r="P1055" s="137">
        <v>-3.4799999999999999E-5</v>
      </c>
      <c r="Q1055" s="137">
        <v>8.1069999999999994E-9</v>
      </c>
      <c r="R1055" s="138">
        <v>319.27</v>
      </c>
      <c r="S1055" s="138">
        <v>186.56</v>
      </c>
      <c r="T1055" s="131">
        <v>-118</v>
      </c>
      <c r="U1055" s="131">
        <v>-104.26</v>
      </c>
      <c r="V1055" s="136">
        <v>16.187100000000001</v>
      </c>
      <c r="W1055" s="138">
        <v>2095.35</v>
      </c>
      <c r="X1055" s="138">
        <v>-29.16</v>
      </c>
      <c r="Y1055" s="131">
        <v>273</v>
      </c>
      <c r="Z1055" s="131">
        <v>238</v>
      </c>
      <c r="AA1055" s="134">
        <v>48.591000000000001</v>
      </c>
      <c r="AB1055" s="138">
        <v>-3837.61</v>
      </c>
      <c r="AC1055" s="134">
        <v>-4.8109999999999999</v>
      </c>
      <c r="AD1055" s="134">
        <v>1.87</v>
      </c>
      <c r="AE1055" s="131">
        <v>5100</v>
      </c>
    </row>
    <row r="1056" spans="1:31">
      <c r="A1056" s="131">
        <v>9</v>
      </c>
      <c r="B1056" s="131" t="s">
        <v>167</v>
      </c>
      <c r="C1056" s="134">
        <v>64.034999999999997</v>
      </c>
      <c r="D1056" s="135">
        <v>0</v>
      </c>
      <c r="E1056" s="135">
        <v>0</v>
      </c>
      <c r="F1056" s="135">
        <v>302.8</v>
      </c>
      <c r="G1056" s="135">
        <v>44</v>
      </c>
      <c r="H1056" s="135">
        <v>154</v>
      </c>
      <c r="I1056" s="134">
        <v>0.27300000000000002</v>
      </c>
      <c r="J1056" s="134">
        <v>0</v>
      </c>
      <c r="K1056" s="134">
        <v>0</v>
      </c>
      <c r="L1056" s="135">
        <v>0</v>
      </c>
      <c r="M1056" s="135">
        <v>1.4</v>
      </c>
      <c r="N1056" s="136">
        <v>0.73399999999999999</v>
      </c>
      <c r="O1056" s="137">
        <v>5.8389999999999997E-2</v>
      </c>
      <c r="P1056" s="137">
        <v>-5.0139999999999998E-5</v>
      </c>
      <c r="Q1056" s="137">
        <v>1.6770000000000001E-8</v>
      </c>
      <c r="R1056" s="138">
        <v>0</v>
      </c>
      <c r="S1056" s="138">
        <v>0</v>
      </c>
      <c r="T1056" s="131">
        <v>-82.5</v>
      </c>
      <c r="U1056" s="131">
        <v>-76.84</v>
      </c>
      <c r="V1056" s="136">
        <v>0</v>
      </c>
      <c r="W1056" s="138">
        <v>0</v>
      </c>
      <c r="X1056" s="138">
        <v>0</v>
      </c>
      <c r="Y1056" s="131">
        <v>0</v>
      </c>
      <c r="Z1056" s="131">
        <v>0</v>
      </c>
      <c r="AA1056" s="134">
        <v>0</v>
      </c>
      <c r="AB1056" s="138">
        <v>0</v>
      </c>
      <c r="AC1056" s="134">
        <v>0</v>
      </c>
      <c r="AD1056" s="134">
        <v>0</v>
      </c>
      <c r="AE1056" s="131">
        <v>0</v>
      </c>
    </row>
    <row r="1057" spans="1:31">
      <c r="A1057" s="131">
        <v>10</v>
      </c>
      <c r="B1057" s="131" t="s">
        <v>168</v>
      </c>
      <c r="C1057" s="134">
        <v>112.21599999999999</v>
      </c>
      <c r="D1057" s="135">
        <v>239.7</v>
      </c>
      <c r="E1057" s="135">
        <v>392.7</v>
      </c>
      <c r="F1057" s="135">
        <v>591</v>
      </c>
      <c r="G1057" s="135">
        <v>29.3</v>
      </c>
      <c r="H1057" s="135">
        <v>416</v>
      </c>
      <c r="I1057" s="134">
        <v>0.25</v>
      </c>
      <c r="J1057" s="134">
        <v>0.23799999999999999</v>
      </c>
      <c r="K1057" s="134">
        <v>0.78500000000000003</v>
      </c>
      <c r="L1057" s="135">
        <v>289</v>
      </c>
      <c r="M1057" s="135">
        <v>0</v>
      </c>
      <c r="N1057" s="136">
        <v>-17.122</v>
      </c>
      <c r="O1057" s="137">
        <v>0.21490000000000001</v>
      </c>
      <c r="P1057" s="137">
        <v>-1.199E-4</v>
      </c>
      <c r="Q1057" s="137">
        <v>2.461E-8</v>
      </c>
      <c r="R1057" s="138">
        <v>0</v>
      </c>
      <c r="S1057" s="138">
        <v>0</v>
      </c>
      <c r="T1057" s="131">
        <v>-43.26</v>
      </c>
      <c r="U1057" s="131">
        <v>8.42</v>
      </c>
      <c r="V1057" s="136">
        <v>16.964700000000001</v>
      </c>
      <c r="W1057" s="138">
        <v>4276.08</v>
      </c>
      <c r="X1057" s="138">
        <v>-52.8</v>
      </c>
      <c r="Y1057" s="131">
        <v>480</v>
      </c>
      <c r="Z1057" s="131">
        <v>345</v>
      </c>
      <c r="AA1057" s="134">
        <v>0</v>
      </c>
      <c r="AB1057" s="138">
        <v>0</v>
      </c>
      <c r="AC1057" s="134">
        <v>0</v>
      </c>
      <c r="AD1057" s="134">
        <v>0</v>
      </c>
      <c r="AE1057" s="131">
        <v>0</v>
      </c>
    </row>
    <row r="1058" spans="1:31">
      <c r="A1058" s="131">
        <v>11</v>
      </c>
      <c r="B1058" s="131" t="s">
        <v>169</v>
      </c>
      <c r="C1058" s="134">
        <v>98.188999999999993</v>
      </c>
      <c r="D1058" s="135">
        <v>203.4</v>
      </c>
      <c r="E1058" s="135">
        <v>361</v>
      </c>
      <c r="F1058" s="135">
        <v>547</v>
      </c>
      <c r="G1058" s="135">
        <v>34</v>
      </c>
      <c r="H1058" s="135">
        <v>360</v>
      </c>
      <c r="I1058" s="134">
        <v>0.27</v>
      </c>
      <c r="J1058" s="134">
        <v>0.27300000000000002</v>
      </c>
      <c r="K1058" s="134">
        <v>0.75900000000000001</v>
      </c>
      <c r="L1058" s="135">
        <v>289</v>
      </c>
      <c r="M1058" s="135">
        <v>0</v>
      </c>
      <c r="N1058" s="136">
        <v>-13.827</v>
      </c>
      <c r="O1058" s="137">
        <v>0.1832</v>
      </c>
      <c r="P1058" s="137">
        <v>-1.075E-4</v>
      </c>
      <c r="Q1058" s="137">
        <v>2.4129999999999998E-8</v>
      </c>
      <c r="R1058" s="138">
        <v>0</v>
      </c>
      <c r="S1058" s="138">
        <v>0</v>
      </c>
      <c r="T1058" s="131">
        <v>-33.049999999999997</v>
      </c>
      <c r="U1058" s="131">
        <v>9.33</v>
      </c>
      <c r="V1058" s="136">
        <v>15.6973</v>
      </c>
      <c r="W1058" s="138">
        <v>2807.94</v>
      </c>
      <c r="X1058" s="138">
        <v>-51.2</v>
      </c>
      <c r="Y1058" s="131">
        <v>390</v>
      </c>
      <c r="Z1058" s="131">
        <v>260</v>
      </c>
      <c r="AA1058" s="134">
        <v>0</v>
      </c>
      <c r="AB1058" s="138">
        <v>0</v>
      </c>
      <c r="AC1058" s="134">
        <v>0</v>
      </c>
      <c r="AD1058" s="134">
        <v>0</v>
      </c>
      <c r="AE1058" s="131">
        <v>7240</v>
      </c>
    </row>
    <row r="1059" spans="1:31">
      <c r="A1059" s="131">
        <v>12</v>
      </c>
      <c r="B1059" s="131" t="s">
        <v>170</v>
      </c>
      <c r="C1059" s="134">
        <v>187.38</v>
      </c>
      <c r="D1059" s="135">
        <v>238.2</v>
      </c>
      <c r="E1059" s="135">
        <v>320.7</v>
      </c>
      <c r="F1059" s="135">
        <v>487.2</v>
      </c>
      <c r="G1059" s="135">
        <v>33.700000000000003</v>
      </c>
      <c r="H1059" s="135">
        <v>304</v>
      </c>
      <c r="I1059" s="134">
        <v>0.25600000000000001</v>
      </c>
      <c r="J1059" s="134">
        <v>0.252</v>
      </c>
      <c r="K1059" s="134">
        <v>1.58</v>
      </c>
      <c r="L1059" s="135">
        <v>289</v>
      </c>
      <c r="M1059" s="135">
        <v>0</v>
      </c>
      <c r="N1059" s="136">
        <v>14.603</v>
      </c>
      <c r="O1059" s="137">
        <v>6.8650000000000003E-2</v>
      </c>
      <c r="P1059" s="137">
        <v>-5.7800000000000002E-5</v>
      </c>
      <c r="Q1059" s="137">
        <v>1.6490000000000001E-8</v>
      </c>
      <c r="R1059" s="138">
        <v>0</v>
      </c>
      <c r="S1059" s="138">
        <v>0</v>
      </c>
      <c r="T1059" s="131">
        <v>-178.1</v>
      </c>
      <c r="U1059" s="131">
        <v>0</v>
      </c>
      <c r="V1059" s="136">
        <v>15.8424</v>
      </c>
      <c r="W1059" s="138">
        <v>2523.61</v>
      </c>
      <c r="X1059" s="138">
        <v>-45.67</v>
      </c>
      <c r="Y1059" s="131">
        <v>360</v>
      </c>
      <c r="Z1059" s="131">
        <v>250</v>
      </c>
      <c r="AA1059" s="134">
        <v>57.097000000000001</v>
      </c>
      <c r="AB1059" s="138">
        <v>-5249.75</v>
      </c>
      <c r="AC1059" s="134">
        <v>-5.9130000000000003</v>
      </c>
      <c r="AD1059" s="134">
        <v>3.91</v>
      </c>
      <c r="AE1059" s="131">
        <v>6570</v>
      </c>
    </row>
    <row r="1060" spans="1:31">
      <c r="A1060" s="131">
        <v>13</v>
      </c>
      <c r="B1060" s="131" t="s">
        <v>171</v>
      </c>
      <c r="C1060" s="134">
        <v>132.20599999999999</v>
      </c>
      <c r="D1060" s="135">
        <v>242</v>
      </c>
      <c r="E1060" s="135">
        <v>480.7</v>
      </c>
      <c r="F1060" s="135">
        <v>719</v>
      </c>
      <c r="G1060" s="135">
        <v>34.700000000000003</v>
      </c>
      <c r="H1060" s="135">
        <v>0</v>
      </c>
      <c r="I1060" s="134">
        <v>0</v>
      </c>
      <c r="J1060" s="134">
        <v>0.30299999999999999</v>
      </c>
      <c r="K1060" s="134">
        <v>0.97299999999999998</v>
      </c>
      <c r="L1060" s="135">
        <v>293</v>
      </c>
      <c r="M1060" s="135">
        <v>0</v>
      </c>
      <c r="N1060" s="136">
        <v>0</v>
      </c>
      <c r="O1060" s="137">
        <v>0</v>
      </c>
      <c r="P1060" s="137">
        <v>0</v>
      </c>
      <c r="Q1060" s="137">
        <v>0</v>
      </c>
      <c r="R1060" s="138">
        <v>0</v>
      </c>
      <c r="S1060" s="138">
        <v>0</v>
      </c>
      <c r="T1060" s="131">
        <v>6.6</v>
      </c>
      <c r="U1060" s="131">
        <v>39.9</v>
      </c>
      <c r="V1060" s="136">
        <v>16.2805</v>
      </c>
      <c r="W1060" s="138">
        <v>4009.49</v>
      </c>
      <c r="X1060" s="138">
        <v>-64.89</v>
      </c>
      <c r="Y1060" s="131">
        <v>500</v>
      </c>
      <c r="Z1060" s="131">
        <v>365</v>
      </c>
      <c r="AA1060" s="134">
        <v>0</v>
      </c>
      <c r="AB1060" s="138">
        <v>0</v>
      </c>
      <c r="AC1060" s="134">
        <v>0</v>
      </c>
      <c r="AD1060" s="134">
        <v>0</v>
      </c>
      <c r="AE1060" s="131">
        <v>9490</v>
      </c>
    </row>
    <row r="1061" spans="1:31">
      <c r="A1061" s="131">
        <v>14</v>
      </c>
      <c r="B1061" s="131" t="s">
        <v>172</v>
      </c>
      <c r="C1061" s="134">
        <v>147.43199999999999</v>
      </c>
      <c r="D1061" s="135">
        <v>258.5</v>
      </c>
      <c r="E1061" s="135">
        <v>429</v>
      </c>
      <c r="F1061" s="135">
        <v>651</v>
      </c>
      <c r="G1061" s="135">
        <v>39</v>
      </c>
      <c r="H1061" s="135">
        <v>348</v>
      </c>
      <c r="I1061" s="134">
        <v>0.25</v>
      </c>
      <c r="J1061" s="134">
        <v>0.31</v>
      </c>
      <c r="K1061" s="134">
        <v>1.389</v>
      </c>
      <c r="L1061" s="135">
        <v>293</v>
      </c>
      <c r="M1061" s="135">
        <v>0</v>
      </c>
      <c r="N1061" s="136">
        <v>6.4210000000000003</v>
      </c>
      <c r="O1061" s="137">
        <v>8.6510000000000004E-2</v>
      </c>
      <c r="P1061" s="137">
        <v>-6.656E-5</v>
      </c>
      <c r="Q1061" s="137">
        <v>2.0990000000000001E-8</v>
      </c>
      <c r="R1061" s="138">
        <v>818.63</v>
      </c>
      <c r="S1061" s="138">
        <v>342.88</v>
      </c>
      <c r="T1061" s="131">
        <v>-44.4</v>
      </c>
      <c r="U1061" s="131">
        <v>-23.37</v>
      </c>
      <c r="V1061" s="136">
        <v>16.124600000000001</v>
      </c>
      <c r="W1061" s="138">
        <v>3417.27</v>
      </c>
      <c r="X1061" s="138">
        <v>-69.150000000000006</v>
      </c>
      <c r="Y1061" s="131">
        <v>470</v>
      </c>
      <c r="Z1061" s="131">
        <v>315</v>
      </c>
      <c r="AA1061" s="134">
        <v>0</v>
      </c>
      <c r="AB1061" s="138">
        <v>0</v>
      </c>
      <c r="AC1061" s="134">
        <v>0</v>
      </c>
      <c r="AD1061" s="134">
        <v>0</v>
      </c>
      <c r="AE1061" s="131">
        <v>9180</v>
      </c>
    </row>
    <row r="1062" spans="1:31">
      <c r="A1062" s="131">
        <v>15</v>
      </c>
      <c r="B1062" s="131" t="s">
        <v>173</v>
      </c>
      <c r="C1062" s="134">
        <v>120.19499999999999</v>
      </c>
      <c r="D1062" s="135">
        <v>247.7</v>
      </c>
      <c r="E1062" s="135">
        <v>449.2</v>
      </c>
      <c r="F1062" s="135">
        <v>664.5</v>
      </c>
      <c r="G1062" s="135">
        <v>34.1</v>
      </c>
      <c r="H1062" s="135">
        <v>430</v>
      </c>
      <c r="I1062" s="134">
        <v>0.27</v>
      </c>
      <c r="J1062" s="134">
        <v>0.39</v>
      </c>
      <c r="K1062" s="134">
        <v>0.89400000000000002</v>
      </c>
      <c r="L1062" s="135">
        <v>293</v>
      </c>
      <c r="M1062" s="135">
        <v>0.6</v>
      </c>
      <c r="N1062" s="136">
        <v>-1.6579999999999999</v>
      </c>
      <c r="O1062" s="137">
        <v>0.15129999999999999</v>
      </c>
      <c r="P1062" s="137">
        <v>-7.9450000000000007E-5</v>
      </c>
      <c r="Q1062" s="137">
        <v>1.5790000000000001E-8</v>
      </c>
      <c r="R1062" s="138">
        <v>0</v>
      </c>
      <c r="S1062" s="138">
        <v>0</v>
      </c>
      <c r="T1062" s="131">
        <v>-2.29</v>
      </c>
      <c r="U1062" s="131">
        <v>29.77</v>
      </c>
      <c r="V1062" s="136">
        <v>16.2121</v>
      </c>
      <c r="W1062" s="138">
        <v>3670.22</v>
      </c>
      <c r="X1062" s="138">
        <v>-66.069999999999993</v>
      </c>
      <c r="Y1062" s="131">
        <v>479</v>
      </c>
      <c r="Z1062" s="131">
        <v>329</v>
      </c>
      <c r="AA1062" s="134">
        <v>0</v>
      </c>
      <c r="AB1062" s="138">
        <v>0</v>
      </c>
      <c r="AC1062" s="134">
        <v>0</v>
      </c>
      <c r="AD1062" s="134">
        <v>0</v>
      </c>
      <c r="AE1062" s="131">
        <v>9570</v>
      </c>
    </row>
    <row r="1063" spans="1:31">
      <c r="A1063" s="131">
        <v>16</v>
      </c>
      <c r="B1063" s="131" t="s">
        <v>174</v>
      </c>
      <c r="C1063" s="134">
        <v>134.22200000000001</v>
      </c>
      <c r="D1063" s="135">
        <v>352</v>
      </c>
      <c r="E1063" s="135">
        <v>470</v>
      </c>
      <c r="F1063" s="135">
        <v>675</v>
      </c>
      <c r="G1063" s="135">
        <v>29</v>
      </c>
      <c r="H1063" s="135">
        <v>480</v>
      </c>
      <c r="I1063" s="134">
        <v>0.25</v>
      </c>
      <c r="J1063" s="134">
        <v>0.42599999999999999</v>
      </c>
      <c r="K1063" s="134">
        <v>0.83799999999999997</v>
      </c>
      <c r="L1063" s="135">
        <v>354</v>
      </c>
      <c r="M1063" s="135">
        <v>0</v>
      </c>
      <c r="N1063" s="136">
        <v>3.9460000000000002</v>
      </c>
      <c r="O1063" s="137">
        <v>0.15570000000000001</v>
      </c>
      <c r="P1063" s="137">
        <v>-6.8759999999999999E-5</v>
      </c>
      <c r="Q1063" s="137">
        <v>7.7789999999999997E-9</v>
      </c>
      <c r="R1063" s="138">
        <v>0</v>
      </c>
      <c r="S1063" s="138">
        <v>0</v>
      </c>
      <c r="T1063" s="131">
        <v>-10.82</v>
      </c>
      <c r="U1063" s="131">
        <v>28.55</v>
      </c>
      <c r="V1063" s="136">
        <v>16.302299999999999</v>
      </c>
      <c r="W1063" s="138">
        <v>3850.91</v>
      </c>
      <c r="X1063" s="138">
        <v>-71.72</v>
      </c>
      <c r="Y1063" s="131">
        <v>500</v>
      </c>
      <c r="Z1063" s="131">
        <v>361</v>
      </c>
      <c r="AA1063" s="134">
        <v>64.138999999999996</v>
      </c>
      <c r="AB1063" s="138">
        <v>-8300.92</v>
      </c>
      <c r="AC1063" s="134">
        <v>-6.4779999999999998</v>
      </c>
      <c r="AD1063" s="134">
        <v>8.8000000000000007</v>
      </c>
      <c r="AE1063" s="131">
        <v>10880</v>
      </c>
    </row>
    <row r="1064" spans="1:31">
      <c r="A1064" s="131">
        <v>17</v>
      </c>
      <c r="B1064" s="131" t="s">
        <v>175</v>
      </c>
      <c r="C1064" s="134">
        <v>120.19499999999999</v>
      </c>
      <c r="D1064" s="135">
        <v>227</v>
      </c>
      <c r="E1064" s="135">
        <v>442.5</v>
      </c>
      <c r="F1064" s="135">
        <v>649.1</v>
      </c>
      <c r="G1064" s="135">
        <v>31.9</v>
      </c>
      <c r="H1064" s="135">
        <v>430</v>
      </c>
      <c r="I1064" s="134">
        <v>0.25800000000000001</v>
      </c>
      <c r="J1064" s="134">
        <v>0.39</v>
      </c>
      <c r="K1064" s="134">
        <v>0.88</v>
      </c>
      <c r="L1064" s="135">
        <v>289</v>
      </c>
      <c r="M1064" s="135">
        <v>0.3</v>
      </c>
      <c r="N1064" s="136">
        <v>-1.115</v>
      </c>
      <c r="O1064" s="137">
        <v>0.14899999999999999</v>
      </c>
      <c r="P1064" s="137">
        <v>-7.7929999999999994E-5</v>
      </c>
      <c r="Q1064" s="137">
        <v>1.5230000000000001E-8</v>
      </c>
      <c r="R1064" s="138">
        <v>872.74</v>
      </c>
      <c r="S1064" s="138">
        <v>297.75</v>
      </c>
      <c r="T1064" s="131">
        <v>-3.33</v>
      </c>
      <c r="U1064" s="131">
        <v>27.95</v>
      </c>
      <c r="V1064" s="136">
        <v>16.219000000000001</v>
      </c>
      <c r="W1064" s="138">
        <v>3622.58</v>
      </c>
      <c r="X1064" s="138">
        <v>-64.59</v>
      </c>
      <c r="Y1064" s="131">
        <v>471</v>
      </c>
      <c r="Z1064" s="131">
        <v>324</v>
      </c>
      <c r="AA1064" s="134">
        <v>56.241</v>
      </c>
      <c r="AB1064" s="138">
        <v>-7256.56</v>
      </c>
      <c r="AC1064" s="134">
        <v>-5.4589999999999996</v>
      </c>
      <c r="AD1064" s="134">
        <v>7.27</v>
      </c>
      <c r="AE1064" s="131">
        <v>9380</v>
      </c>
    </row>
    <row r="1065" spans="1:31">
      <c r="A1065" s="131">
        <v>18</v>
      </c>
      <c r="B1065" s="131" t="s">
        <v>176</v>
      </c>
      <c r="C1065" s="134">
        <v>54.091999999999999</v>
      </c>
      <c r="D1065" s="135">
        <v>137</v>
      </c>
      <c r="E1065" s="135">
        <v>284</v>
      </c>
      <c r="F1065" s="135">
        <v>443.7</v>
      </c>
      <c r="G1065" s="135">
        <v>44.4</v>
      </c>
      <c r="H1065" s="135">
        <v>219</v>
      </c>
      <c r="I1065" s="134">
        <v>0.26700000000000002</v>
      </c>
      <c r="J1065" s="134">
        <v>0.255</v>
      </c>
      <c r="K1065" s="134">
        <v>0.65200000000000002</v>
      </c>
      <c r="L1065" s="135">
        <v>293</v>
      </c>
      <c r="M1065" s="135">
        <v>0.4</v>
      </c>
      <c r="N1065" s="136">
        <v>2.6749999999999998</v>
      </c>
      <c r="O1065" s="137">
        <v>6.5049999999999997E-2</v>
      </c>
      <c r="P1065" s="137">
        <v>-3.5070000000000001E-5</v>
      </c>
      <c r="Q1065" s="137">
        <v>7.378E-9</v>
      </c>
      <c r="R1065" s="138">
        <v>0</v>
      </c>
      <c r="S1065" s="138">
        <v>0</v>
      </c>
      <c r="T1065" s="131">
        <v>38.770000000000003</v>
      </c>
      <c r="U1065" s="131">
        <v>47.43</v>
      </c>
      <c r="V1065" s="136">
        <v>16.103899999999999</v>
      </c>
      <c r="W1065" s="138">
        <v>2397.2600000000002</v>
      </c>
      <c r="X1065" s="138">
        <v>-30.88</v>
      </c>
      <c r="Y1065" s="131">
        <v>305</v>
      </c>
      <c r="Z1065" s="131">
        <v>245</v>
      </c>
      <c r="AA1065" s="134">
        <v>0</v>
      </c>
      <c r="AB1065" s="138">
        <v>0</v>
      </c>
      <c r="AC1065" s="134">
        <v>0</v>
      </c>
      <c r="AD1065" s="134">
        <v>0</v>
      </c>
      <c r="AE1065" s="131">
        <v>5800</v>
      </c>
    </row>
    <row r="1066" spans="1:31">
      <c r="A1066" s="131">
        <v>19</v>
      </c>
      <c r="B1066" s="131" t="s">
        <v>177</v>
      </c>
      <c r="C1066" s="134">
        <v>170.922</v>
      </c>
      <c r="D1066" s="135">
        <v>179.3</v>
      </c>
      <c r="E1066" s="135">
        <v>276.89999999999998</v>
      </c>
      <c r="F1066" s="135">
        <v>418.9</v>
      </c>
      <c r="G1066" s="135">
        <v>32.200000000000003</v>
      </c>
      <c r="H1066" s="135">
        <v>293</v>
      </c>
      <c r="I1066" s="134">
        <v>0.27500000000000002</v>
      </c>
      <c r="J1066" s="134">
        <v>0.255</v>
      </c>
      <c r="K1066" s="134">
        <v>1.48</v>
      </c>
      <c r="L1066" s="135">
        <v>277</v>
      </c>
      <c r="M1066" s="135">
        <v>0.5</v>
      </c>
      <c r="N1066" s="136">
        <v>9.2620000000000005</v>
      </c>
      <c r="O1066" s="137">
        <v>8.2159999999999997E-2</v>
      </c>
      <c r="P1066" s="137">
        <v>7.0469999999999994E-5</v>
      </c>
      <c r="Q1066" s="137">
        <v>2.0319999999999999E-8</v>
      </c>
      <c r="R1066" s="138">
        <v>0</v>
      </c>
      <c r="S1066" s="138">
        <v>0</v>
      </c>
      <c r="T1066" s="131">
        <v>-214.6</v>
      </c>
      <c r="U1066" s="131">
        <v>0</v>
      </c>
      <c r="V1066" s="136">
        <v>0</v>
      </c>
      <c r="W1066" s="138">
        <v>0</v>
      </c>
      <c r="X1066" s="138">
        <v>0</v>
      </c>
      <c r="Y1066" s="131">
        <v>0</v>
      </c>
      <c r="Z1066" s="131">
        <v>0</v>
      </c>
      <c r="AA1066" s="134">
        <v>52.316000000000003</v>
      </c>
      <c r="AB1066" s="138">
        <v>-4327.01</v>
      </c>
      <c r="AC1066" s="134">
        <v>-5.35</v>
      </c>
      <c r="AD1066" s="134">
        <v>3.02</v>
      </c>
      <c r="AE1066" s="131">
        <v>5560</v>
      </c>
    </row>
    <row r="1067" spans="1:31">
      <c r="A1067" s="131">
        <v>20</v>
      </c>
      <c r="B1067" s="131" t="s">
        <v>178</v>
      </c>
      <c r="C1067" s="134">
        <v>98.96</v>
      </c>
      <c r="D1067" s="135">
        <v>237.5</v>
      </c>
      <c r="E1067" s="135">
        <v>356.6</v>
      </c>
      <c r="F1067" s="135">
        <v>561</v>
      </c>
      <c r="G1067" s="135">
        <v>53</v>
      </c>
      <c r="H1067" s="135">
        <v>220</v>
      </c>
      <c r="I1067" s="134">
        <v>0.25</v>
      </c>
      <c r="J1067" s="134">
        <v>0.28599999999999998</v>
      </c>
      <c r="K1067" s="134">
        <v>1.25</v>
      </c>
      <c r="L1067" s="135">
        <v>289</v>
      </c>
      <c r="M1067" s="135">
        <v>1.8</v>
      </c>
      <c r="N1067" s="136">
        <v>4.8929999999999998</v>
      </c>
      <c r="O1067" s="137">
        <v>5.518E-2</v>
      </c>
      <c r="P1067" s="137">
        <v>-3.4350000000000001E-5</v>
      </c>
      <c r="Q1067" s="137">
        <v>8.0939999999999996E-9</v>
      </c>
      <c r="R1067" s="138">
        <v>473.95</v>
      </c>
      <c r="S1067" s="138">
        <v>277.98</v>
      </c>
      <c r="T1067" s="131">
        <v>-31</v>
      </c>
      <c r="U1067" s="131">
        <v>-17.649999999999999</v>
      </c>
      <c r="V1067" s="136">
        <v>16.176400000000001</v>
      </c>
      <c r="W1067" s="138">
        <v>2927.17</v>
      </c>
      <c r="X1067" s="138">
        <v>-50.22</v>
      </c>
      <c r="Y1067" s="131">
        <v>373</v>
      </c>
      <c r="Z1067" s="131">
        <v>240</v>
      </c>
      <c r="AA1067" s="134">
        <v>51.956000000000003</v>
      </c>
      <c r="AB1067" s="138">
        <v>-5712.66</v>
      </c>
      <c r="AC1067" s="134">
        <v>-4.9909999999999997</v>
      </c>
      <c r="AD1067" s="134">
        <v>3.3</v>
      </c>
      <c r="AE1067" s="131">
        <v>7650</v>
      </c>
    </row>
    <row r="1068" spans="1:31">
      <c r="A1068" s="131">
        <v>21</v>
      </c>
      <c r="B1068" s="131" t="s">
        <v>179</v>
      </c>
      <c r="C1068" s="134">
        <v>112.98699999999999</v>
      </c>
      <c r="D1068" s="135">
        <v>172.7</v>
      </c>
      <c r="E1068" s="135">
        <v>369.5</v>
      </c>
      <c r="F1068" s="135">
        <v>577</v>
      </c>
      <c r="G1068" s="135">
        <v>44</v>
      </c>
      <c r="H1068" s="135">
        <v>226</v>
      </c>
      <c r="I1068" s="134">
        <v>0.21</v>
      </c>
      <c r="J1068" s="134">
        <v>0.24</v>
      </c>
      <c r="K1068" s="134">
        <v>1.1499999999999999</v>
      </c>
      <c r="L1068" s="135">
        <v>293</v>
      </c>
      <c r="M1068" s="135">
        <v>1.9</v>
      </c>
      <c r="N1068" s="136">
        <v>2.496</v>
      </c>
      <c r="O1068" s="137">
        <v>8.7290000000000006E-2</v>
      </c>
      <c r="P1068" s="137">
        <v>-6.2189999999999999E-5</v>
      </c>
      <c r="Q1068" s="137">
        <v>1.8489999999999999E-8</v>
      </c>
      <c r="R1068" s="138">
        <v>514.36</v>
      </c>
      <c r="S1068" s="138">
        <v>281.02999999999997</v>
      </c>
      <c r="T1068" s="131">
        <v>-39.6</v>
      </c>
      <c r="U1068" s="131">
        <v>-19.86</v>
      </c>
      <c r="V1068" s="136">
        <v>16.038499999999999</v>
      </c>
      <c r="W1068" s="138">
        <v>2985.07</v>
      </c>
      <c r="X1068" s="138">
        <v>-52.16</v>
      </c>
      <c r="Y1068" s="131">
        <v>408</v>
      </c>
      <c r="Z1068" s="131">
        <v>288</v>
      </c>
      <c r="AA1068" s="134">
        <v>0</v>
      </c>
      <c r="AB1068" s="138">
        <v>0</v>
      </c>
      <c r="AC1068" s="134">
        <v>0</v>
      </c>
      <c r="AD1068" s="134">
        <v>0</v>
      </c>
      <c r="AE1068" s="131">
        <v>7500</v>
      </c>
    </row>
    <row r="1069" spans="1:31">
      <c r="A1069" s="131">
        <v>22</v>
      </c>
      <c r="B1069" s="131" t="s">
        <v>180</v>
      </c>
      <c r="C1069" s="134">
        <v>90.123000000000005</v>
      </c>
      <c r="D1069" s="135">
        <v>202</v>
      </c>
      <c r="E1069" s="135">
        <v>358.6</v>
      </c>
      <c r="F1069" s="135">
        <v>536</v>
      </c>
      <c r="G1069" s="135">
        <v>38.200000000000003</v>
      </c>
      <c r="H1069" s="135">
        <v>271</v>
      </c>
      <c r="I1069" s="134">
        <v>0.23499999999999999</v>
      </c>
      <c r="J1069" s="134">
        <v>0.371</v>
      </c>
      <c r="K1069" s="134">
        <v>0.86699999999999999</v>
      </c>
      <c r="L1069" s="135">
        <v>293</v>
      </c>
      <c r="M1069" s="135">
        <v>0</v>
      </c>
      <c r="N1069" s="136">
        <v>7.6989999999999998</v>
      </c>
      <c r="O1069" s="137">
        <v>8.5199999999999998E-2</v>
      </c>
      <c r="P1069" s="137">
        <v>-3.1900000000000003E-5</v>
      </c>
      <c r="Q1069" s="137">
        <v>6.0000000000000003E-12</v>
      </c>
      <c r="R1069" s="138">
        <v>0</v>
      </c>
      <c r="S1069" s="138">
        <v>0</v>
      </c>
      <c r="T1069" s="131">
        <v>0</v>
      </c>
      <c r="U1069" s="131">
        <v>0</v>
      </c>
      <c r="V1069" s="136">
        <v>16.021000000000001</v>
      </c>
      <c r="W1069" s="138">
        <v>2869.79</v>
      </c>
      <c r="X1069" s="138">
        <v>-53.15</v>
      </c>
      <c r="Y1069" s="131">
        <v>393</v>
      </c>
      <c r="Z1069" s="131">
        <v>262</v>
      </c>
      <c r="AA1069" s="134">
        <v>0</v>
      </c>
      <c r="AB1069" s="138">
        <v>0</v>
      </c>
      <c r="AC1069" s="134">
        <v>0</v>
      </c>
      <c r="AD1069" s="134">
        <v>0</v>
      </c>
      <c r="AE1069" s="131">
        <v>7510</v>
      </c>
    </row>
    <row r="1070" spans="1:31">
      <c r="A1070" s="131">
        <v>23</v>
      </c>
      <c r="B1070" s="131" t="s">
        <v>181</v>
      </c>
      <c r="C1070" s="134">
        <v>68.119</v>
      </c>
      <c r="D1070" s="135">
        <v>135.9</v>
      </c>
      <c r="E1070" s="135">
        <v>318</v>
      </c>
      <c r="F1070" s="135">
        <v>503</v>
      </c>
      <c r="G1070" s="135">
        <v>40.200000000000003</v>
      </c>
      <c r="H1070" s="135">
        <v>276</v>
      </c>
      <c r="I1070" s="134">
        <v>0.26900000000000002</v>
      </c>
      <c r="J1070" s="134">
        <v>0.17299999999999999</v>
      </c>
      <c r="K1070" s="134">
        <v>0.69299999999999995</v>
      </c>
      <c r="L1070" s="135">
        <v>293</v>
      </c>
      <c r="M1070" s="135">
        <v>0</v>
      </c>
      <c r="N1070" s="136">
        <v>2.1080000000000001</v>
      </c>
      <c r="O1070" s="137">
        <v>9.2670000000000002E-2</v>
      </c>
      <c r="P1070" s="137">
        <v>-5.4459999999999997E-5</v>
      </c>
      <c r="Q1070" s="137">
        <v>1.253E-8</v>
      </c>
      <c r="R1070" s="138">
        <v>0</v>
      </c>
      <c r="S1070" s="138">
        <v>0</v>
      </c>
      <c r="T1070" s="131">
        <v>34.799999999999997</v>
      </c>
      <c r="U1070" s="131">
        <v>50.29</v>
      </c>
      <c r="V1070" s="136">
        <v>15.9297</v>
      </c>
      <c r="W1070" s="138">
        <v>2544.34</v>
      </c>
      <c r="X1070" s="138">
        <v>-44.3</v>
      </c>
      <c r="Y1070" s="131">
        <v>340</v>
      </c>
      <c r="Z1070" s="131">
        <v>250</v>
      </c>
      <c r="AA1070" s="134">
        <v>0</v>
      </c>
      <c r="AB1070" s="138">
        <v>0</v>
      </c>
      <c r="AC1070" s="134">
        <v>0</v>
      </c>
      <c r="AD1070" s="134">
        <v>0</v>
      </c>
      <c r="AE1070" s="131">
        <v>6590</v>
      </c>
    </row>
    <row r="1071" spans="1:31">
      <c r="A1071" s="131">
        <v>24</v>
      </c>
      <c r="B1071" s="131" t="s">
        <v>182</v>
      </c>
      <c r="C1071" s="134">
        <v>76.096000000000004</v>
      </c>
      <c r="D1071" s="135">
        <v>213</v>
      </c>
      <c r="E1071" s="135">
        <v>460.5</v>
      </c>
      <c r="F1071" s="135">
        <v>625</v>
      </c>
      <c r="G1071" s="135">
        <v>60</v>
      </c>
      <c r="H1071" s="135">
        <v>237</v>
      </c>
      <c r="I1071" s="134">
        <v>0.28000000000000003</v>
      </c>
      <c r="J1071" s="134">
        <v>0</v>
      </c>
      <c r="K1071" s="134">
        <v>1.036</v>
      </c>
      <c r="L1071" s="135">
        <v>293</v>
      </c>
      <c r="M1071" s="135">
        <v>3.6</v>
      </c>
      <c r="N1071" s="136">
        <v>0.151</v>
      </c>
      <c r="O1071" s="137">
        <v>0.10059999999999999</v>
      </c>
      <c r="P1071" s="137">
        <v>-7.1210000000000004E-5</v>
      </c>
      <c r="Q1071" s="137">
        <v>2.138E-8</v>
      </c>
      <c r="R1071" s="138">
        <v>1404.2</v>
      </c>
      <c r="S1071" s="138">
        <v>426.74</v>
      </c>
      <c r="T1071" s="131">
        <v>-101.33</v>
      </c>
      <c r="U1071" s="131">
        <v>0</v>
      </c>
      <c r="V1071" s="136">
        <v>20.532399999999999</v>
      </c>
      <c r="W1071" s="138">
        <v>6091.95</v>
      </c>
      <c r="X1071" s="138">
        <v>-22.46</v>
      </c>
      <c r="Y1071" s="131">
        <v>483</v>
      </c>
      <c r="Z1071" s="131">
        <v>357</v>
      </c>
      <c r="AA1071" s="134">
        <v>0</v>
      </c>
      <c r="AB1071" s="138">
        <v>0</v>
      </c>
      <c r="AC1071" s="134">
        <v>0</v>
      </c>
      <c r="AD1071" s="134">
        <v>0</v>
      </c>
      <c r="AE1071" s="131">
        <v>12940</v>
      </c>
    </row>
    <row r="1072" spans="1:31">
      <c r="A1072" s="131">
        <v>25</v>
      </c>
      <c r="B1072" s="131" t="s">
        <v>183</v>
      </c>
      <c r="C1072" s="134">
        <v>120.19499999999999</v>
      </c>
      <c r="D1072" s="135">
        <v>228.4</v>
      </c>
      <c r="E1072" s="135">
        <v>437.9</v>
      </c>
      <c r="F1072" s="135">
        <v>637.29999999999995</v>
      </c>
      <c r="G1072" s="135">
        <v>30.9</v>
      </c>
      <c r="H1072" s="135">
        <v>433</v>
      </c>
      <c r="I1072" s="134">
        <v>0.26</v>
      </c>
      <c r="J1072" s="134">
        <v>0.39800000000000002</v>
      </c>
      <c r="K1072" s="134">
        <v>0.86499999999999999</v>
      </c>
      <c r="L1072" s="135">
        <v>293</v>
      </c>
      <c r="M1072" s="135">
        <v>0.1</v>
      </c>
      <c r="N1072" s="136">
        <v>-4.6790000000000003</v>
      </c>
      <c r="O1072" s="137">
        <v>0.16059999999999999</v>
      </c>
      <c r="P1072" s="137">
        <v>-8.8189999999999994E-5</v>
      </c>
      <c r="Q1072" s="137">
        <v>1.8390000000000001E-8</v>
      </c>
      <c r="R1072" s="138">
        <v>437.52</v>
      </c>
      <c r="S1072" s="138">
        <v>268.27</v>
      </c>
      <c r="T1072" s="131">
        <v>3.84</v>
      </c>
      <c r="U1072" s="131">
        <v>28.19</v>
      </c>
      <c r="V1072" s="136">
        <v>16.289300000000001</v>
      </c>
      <c r="W1072" s="138">
        <v>3614.19</v>
      </c>
      <c r="X1072" s="138">
        <v>-63.57</v>
      </c>
      <c r="Y1072" s="131">
        <v>466</v>
      </c>
      <c r="Z1072" s="131">
        <v>321</v>
      </c>
      <c r="AA1072" s="134">
        <v>58.040999999999997</v>
      </c>
      <c r="AB1072" s="138">
        <v>-7326.78</v>
      </c>
      <c r="AC1072" s="134">
        <v>-5.7060000000000004</v>
      </c>
      <c r="AD1072" s="134">
        <v>7.22</v>
      </c>
      <c r="AE1072" s="131">
        <v>9330</v>
      </c>
    </row>
    <row r="1073" spans="1:31">
      <c r="A1073" s="131">
        <v>26</v>
      </c>
      <c r="B1073" s="131" t="s">
        <v>184</v>
      </c>
      <c r="C1073" s="134">
        <v>54.091999999999999</v>
      </c>
      <c r="D1073" s="135">
        <v>164.3</v>
      </c>
      <c r="E1073" s="135">
        <v>268.7</v>
      </c>
      <c r="F1073" s="135">
        <v>425</v>
      </c>
      <c r="G1073" s="135">
        <v>42.7</v>
      </c>
      <c r="H1073" s="135">
        <v>221</v>
      </c>
      <c r="I1073" s="134">
        <v>0.27</v>
      </c>
      <c r="J1073" s="134">
        <v>0.19500000000000001</v>
      </c>
      <c r="K1073" s="134">
        <v>0.621</v>
      </c>
      <c r="L1073" s="135">
        <v>293</v>
      </c>
      <c r="M1073" s="135">
        <v>0</v>
      </c>
      <c r="N1073" s="136">
        <v>-0.40300000000000002</v>
      </c>
      <c r="O1073" s="137">
        <v>8.165E-2</v>
      </c>
      <c r="P1073" s="137">
        <v>-5.5890000000000002E-5</v>
      </c>
      <c r="Q1073" s="137">
        <v>1.513E-8</v>
      </c>
      <c r="R1073" s="138">
        <v>300.58999999999997</v>
      </c>
      <c r="S1073" s="138">
        <v>163.12</v>
      </c>
      <c r="T1073" s="131">
        <v>26.33</v>
      </c>
      <c r="U1073" s="131">
        <v>36.01</v>
      </c>
      <c r="V1073" s="136">
        <v>15.7727</v>
      </c>
      <c r="W1073" s="138">
        <v>2142.66</v>
      </c>
      <c r="X1073" s="138">
        <v>-34.299999999999997</v>
      </c>
      <c r="Y1073" s="131">
        <v>290</v>
      </c>
      <c r="Z1073" s="131">
        <v>215</v>
      </c>
      <c r="AA1073" s="134">
        <v>0</v>
      </c>
      <c r="AB1073" s="138">
        <v>0</v>
      </c>
      <c r="AC1073" s="134">
        <v>0</v>
      </c>
      <c r="AD1073" s="134">
        <v>0</v>
      </c>
      <c r="AE1073" s="131">
        <v>5370</v>
      </c>
    </row>
    <row r="1074" spans="1:31">
      <c r="A1074" s="131">
        <v>27</v>
      </c>
      <c r="B1074" s="131" t="s">
        <v>185</v>
      </c>
      <c r="C1074" s="134">
        <v>76.096000000000004</v>
      </c>
      <c r="D1074" s="135">
        <v>246.4</v>
      </c>
      <c r="E1074" s="135">
        <v>487.6</v>
      </c>
      <c r="F1074" s="135">
        <v>658</v>
      </c>
      <c r="G1074" s="135">
        <v>59</v>
      </c>
      <c r="H1074" s="135">
        <v>241</v>
      </c>
      <c r="I1074" s="134">
        <v>0.26</v>
      </c>
      <c r="J1074" s="134">
        <v>0</v>
      </c>
      <c r="K1074" s="134">
        <v>1.0529999999999999</v>
      </c>
      <c r="L1074" s="135">
        <v>293</v>
      </c>
      <c r="M1074" s="135">
        <v>3.7</v>
      </c>
      <c r="N1074" s="136">
        <v>1.9750000000000001</v>
      </c>
      <c r="O1074" s="137">
        <v>8.7790000000000007E-2</v>
      </c>
      <c r="P1074" s="137">
        <v>-5.1629999999999999E-5</v>
      </c>
      <c r="Q1074" s="137">
        <v>1.207E-8</v>
      </c>
      <c r="R1074" s="138">
        <v>1813</v>
      </c>
      <c r="S1074" s="138">
        <v>406.96</v>
      </c>
      <c r="T1074" s="131">
        <v>-97.71</v>
      </c>
      <c r="U1074" s="131">
        <v>0</v>
      </c>
      <c r="V1074" s="136">
        <v>17.291699999999999</v>
      </c>
      <c r="W1074" s="138">
        <v>3888.84</v>
      </c>
      <c r="X1074" s="138">
        <v>-123.2</v>
      </c>
      <c r="Y1074" s="131">
        <v>525</v>
      </c>
      <c r="Z1074" s="131">
        <v>380</v>
      </c>
      <c r="AA1074" s="134">
        <v>0</v>
      </c>
      <c r="AB1074" s="138">
        <v>0</v>
      </c>
      <c r="AC1074" s="134">
        <v>0</v>
      </c>
      <c r="AD1074" s="134">
        <v>0</v>
      </c>
      <c r="AE1074" s="131">
        <v>13500</v>
      </c>
    </row>
    <row r="1075" spans="1:31">
      <c r="A1075" s="131">
        <v>28</v>
      </c>
      <c r="B1075" s="131" t="s">
        <v>186</v>
      </c>
      <c r="C1075" s="134">
        <v>88.106999999999999</v>
      </c>
      <c r="D1075" s="135">
        <v>285</v>
      </c>
      <c r="E1075" s="135">
        <v>374.5</v>
      </c>
      <c r="F1075" s="135">
        <v>587</v>
      </c>
      <c r="G1075" s="135">
        <v>51.4</v>
      </c>
      <c r="H1075" s="135">
        <v>238</v>
      </c>
      <c r="I1075" s="134">
        <v>0.254</v>
      </c>
      <c r="J1075" s="134">
        <v>0.28799999999999998</v>
      </c>
      <c r="K1075" s="134">
        <v>1.0329999999999999</v>
      </c>
      <c r="L1075" s="135">
        <v>293</v>
      </c>
      <c r="M1075" s="135">
        <v>0.4</v>
      </c>
      <c r="N1075" s="136">
        <v>-12.795999999999999</v>
      </c>
      <c r="O1075" s="137">
        <v>0.14299999999999999</v>
      </c>
      <c r="P1075" s="137">
        <v>-9.7570000000000003E-5</v>
      </c>
      <c r="Q1075" s="137">
        <v>2.5370000000000002E-8</v>
      </c>
      <c r="R1075" s="138">
        <v>660.36</v>
      </c>
      <c r="S1075" s="138">
        <v>308.77</v>
      </c>
      <c r="T1075" s="131">
        <v>-75.3</v>
      </c>
      <c r="U1075" s="131">
        <v>-43.21</v>
      </c>
      <c r="V1075" s="136">
        <v>16.1327</v>
      </c>
      <c r="W1075" s="138">
        <v>2966.88</v>
      </c>
      <c r="X1075" s="138">
        <v>-62.15</v>
      </c>
      <c r="Y1075" s="131">
        <v>410</v>
      </c>
      <c r="Z1075" s="131">
        <v>275</v>
      </c>
      <c r="AA1075" s="134">
        <v>0</v>
      </c>
      <c r="AB1075" s="138">
        <v>0</v>
      </c>
      <c r="AC1075" s="134">
        <v>0</v>
      </c>
      <c r="AD1075" s="134">
        <v>0</v>
      </c>
      <c r="AE1075" s="131">
        <v>8690</v>
      </c>
    </row>
    <row r="1076" spans="1:31">
      <c r="A1076" s="131">
        <v>29</v>
      </c>
      <c r="B1076" s="131" t="s">
        <v>187</v>
      </c>
      <c r="C1076" s="134">
        <v>134.22200000000001</v>
      </c>
      <c r="D1076" s="135">
        <v>231</v>
      </c>
      <c r="E1076" s="135">
        <v>456.9</v>
      </c>
      <c r="F1076" s="135">
        <v>657.9</v>
      </c>
      <c r="G1076" s="135">
        <v>27.7</v>
      </c>
      <c r="H1076" s="135">
        <v>480</v>
      </c>
      <c r="I1076" s="134">
        <v>0.25</v>
      </c>
      <c r="J1076" s="134">
        <v>0.40300000000000002</v>
      </c>
      <c r="K1076" s="134">
        <v>0.86199999999999999</v>
      </c>
      <c r="L1076" s="135">
        <v>293</v>
      </c>
      <c r="M1076" s="135">
        <v>0.1</v>
      </c>
      <c r="N1076" s="136">
        <v>-8.9369999999999994</v>
      </c>
      <c r="O1076" s="137">
        <v>0.20710000000000001</v>
      </c>
      <c r="P1076" s="137">
        <v>-1.328E-4</v>
      </c>
      <c r="Q1076" s="137">
        <v>3.3699999999999997E-8</v>
      </c>
      <c r="R1076" s="138">
        <v>0</v>
      </c>
      <c r="S1076" s="138">
        <v>0</v>
      </c>
      <c r="T1076" s="131">
        <v>-5.32</v>
      </c>
      <c r="U1076" s="131">
        <v>32.950000000000003</v>
      </c>
      <c r="V1076" s="136">
        <v>16.114000000000001</v>
      </c>
      <c r="W1076" s="138">
        <v>3657.22</v>
      </c>
      <c r="X1076" s="138">
        <v>-71.180000000000007</v>
      </c>
      <c r="Y1076" s="131">
        <v>487</v>
      </c>
      <c r="Z1076" s="131">
        <v>335</v>
      </c>
      <c r="AA1076" s="134">
        <v>0</v>
      </c>
      <c r="AB1076" s="138">
        <v>0</v>
      </c>
      <c r="AC1076" s="134">
        <v>0</v>
      </c>
      <c r="AD1076" s="134">
        <v>0</v>
      </c>
      <c r="AE1076" s="131">
        <v>9410</v>
      </c>
    </row>
    <row r="1077" spans="1:31">
      <c r="A1077" s="131">
        <v>30</v>
      </c>
      <c r="B1077" s="131" t="s">
        <v>188</v>
      </c>
      <c r="C1077" s="134">
        <v>68.119</v>
      </c>
      <c r="D1077" s="135">
        <v>124.9</v>
      </c>
      <c r="E1077" s="135">
        <v>299.10000000000002</v>
      </c>
      <c r="F1077" s="135">
        <v>478</v>
      </c>
      <c r="G1077" s="135">
        <v>37.4</v>
      </c>
      <c r="H1077" s="135">
        <v>276</v>
      </c>
      <c r="I1077" s="134">
        <v>0.26300000000000001</v>
      </c>
      <c r="J1077" s="134">
        <v>0.104</v>
      </c>
      <c r="K1077" s="134">
        <v>0.66100000000000003</v>
      </c>
      <c r="L1077" s="135">
        <v>293</v>
      </c>
      <c r="M1077" s="135">
        <v>0.4</v>
      </c>
      <c r="N1077" s="136">
        <v>1.671</v>
      </c>
      <c r="O1077" s="137">
        <v>9.4380000000000006E-2</v>
      </c>
      <c r="P1077" s="137">
        <v>-5.6700000000000003E-5</v>
      </c>
      <c r="Q1077" s="137">
        <v>1.337E-8</v>
      </c>
      <c r="R1077" s="138">
        <v>0</v>
      </c>
      <c r="S1077" s="138">
        <v>0</v>
      </c>
      <c r="T1077" s="131">
        <v>25.2</v>
      </c>
      <c r="U1077" s="131">
        <v>40.69</v>
      </c>
      <c r="V1077" s="136">
        <v>15.7392</v>
      </c>
      <c r="W1077" s="138">
        <v>2344.02</v>
      </c>
      <c r="X1077" s="138">
        <v>-41.69</v>
      </c>
      <c r="Y1077" s="131">
        <v>320</v>
      </c>
      <c r="Z1077" s="131">
        <v>240</v>
      </c>
      <c r="AA1077" s="134">
        <v>0</v>
      </c>
      <c r="AB1077" s="138">
        <v>0</v>
      </c>
      <c r="AC1077" s="134">
        <v>0</v>
      </c>
      <c r="AD1077" s="134">
        <v>0</v>
      </c>
      <c r="AE1077" s="131">
        <v>6010</v>
      </c>
    </row>
    <row r="1078" spans="1:31">
      <c r="A1078" s="131">
        <v>31</v>
      </c>
      <c r="B1078" s="131" t="s">
        <v>189</v>
      </c>
      <c r="C1078" s="134">
        <v>82.146000000000001</v>
      </c>
      <c r="D1078" s="135">
        <v>132</v>
      </c>
      <c r="E1078" s="135">
        <v>332.6</v>
      </c>
      <c r="F1078" s="135">
        <v>507</v>
      </c>
      <c r="G1078" s="135">
        <v>34</v>
      </c>
      <c r="H1078" s="135">
        <v>328</v>
      </c>
      <c r="I1078" s="134">
        <v>0.26</v>
      </c>
      <c r="J1078" s="134">
        <v>0.16</v>
      </c>
      <c r="K1078" s="134">
        <v>0.69199999999999995</v>
      </c>
      <c r="L1078" s="135">
        <v>293</v>
      </c>
      <c r="M1078" s="135">
        <v>0</v>
      </c>
      <c r="N1078" s="136">
        <v>0</v>
      </c>
      <c r="O1078" s="137">
        <v>0</v>
      </c>
      <c r="P1078" s="137">
        <v>0</v>
      </c>
      <c r="Q1078" s="137">
        <v>0</v>
      </c>
      <c r="R1078" s="138">
        <v>0</v>
      </c>
      <c r="S1078" s="138">
        <v>0</v>
      </c>
      <c r="T1078" s="131">
        <v>20</v>
      </c>
      <c r="U1078" s="131">
        <v>0</v>
      </c>
      <c r="V1078" s="136">
        <v>16.135100000000001</v>
      </c>
      <c r="W1078" s="138">
        <v>2728.54</v>
      </c>
      <c r="X1078" s="138">
        <v>45.45</v>
      </c>
      <c r="Y1078" s="131">
        <v>350</v>
      </c>
      <c r="Z1078" s="131">
        <v>282</v>
      </c>
      <c r="AA1078" s="134">
        <v>0</v>
      </c>
      <c r="AB1078" s="138">
        <v>0</v>
      </c>
      <c r="AC1078" s="134">
        <v>0</v>
      </c>
      <c r="AD1078" s="134">
        <v>0</v>
      </c>
      <c r="AE1078" s="131">
        <v>6561</v>
      </c>
    </row>
    <row r="1079" spans="1:31">
      <c r="A1079" s="131">
        <v>32</v>
      </c>
      <c r="B1079" s="131" t="s">
        <v>190</v>
      </c>
      <c r="C1079" s="134">
        <v>56.107999999999997</v>
      </c>
      <c r="D1079" s="135">
        <v>87.8</v>
      </c>
      <c r="E1079" s="135">
        <v>266.89999999999998</v>
      </c>
      <c r="F1079" s="135">
        <v>419.6</v>
      </c>
      <c r="G1079" s="135">
        <v>39.700000000000003</v>
      </c>
      <c r="H1079" s="135">
        <v>240</v>
      </c>
      <c r="I1079" s="134">
        <v>0.27700000000000002</v>
      </c>
      <c r="J1079" s="134">
        <v>0.187</v>
      </c>
      <c r="K1079" s="134">
        <v>0.59499999999999997</v>
      </c>
      <c r="L1079" s="135">
        <v>293</v>
      </c>
      <c r="M1079" s="135">
        <v>0.3</v>
      </c>
      <c r="N1079" s="136">
        <v>-0.71499999999999997</v>
      </c>
      <c r="O1079" s="137">
        <v>8.4360000000000004E-2</v>
      </c>
      <c r="P1079" s="137">
        <v>-4.7540000000000002E-5</v>
      </c>
      <c r="Q1079" s="137">
        <v>1.0660000000000001E-8</v>
      </c>
      <c r="R1079" s="138">
        <v>256.3</v>
      </c>
      <c r="S1079" s="138">
        <v>151.86000000000001</v>
      </c>
      <c r="T1079" s="131">
        <v>-0.03</v>
      </c>
      <c r="U1079" s="131">
        <v>17.04</v>
      </c>
      <c r="V1079" s="136">
        <v>15.756399999999999</v>
      </c>
      <c r="W1079" s="138">
        <v>2132.42</v>
      </c>
      <c r="X1079" s="138">
        <v>-33.15</v>
      </c>
      <c r="Y1079" s="131">
        <v>295</v>
      </c>
      <c r="Z1079" s="131">
        <v>190</v>
      </c>
      <c r="AA1079" s="134">
        <v>48.332999999999998</v>
      </c>
      <c r="AB1079" s="138">
        <v>-3996.8</v>
      </c>
      <c r="AC1079" s="134">
        <v>-4.7880000000000003</v>
      </c>
      <c r="AD1079" s="134">
        <v>2.46</v>
      </c>
      <c r="AE1079" s="131">
        <v>5238</v>
      </c>
    </row>
    <row r="1080" spans="1:31">
      <c r="A1080" s="131">
        <v>33</v>
      </c>
      <c r="B1080" s="131" t="s">
        <v>191</v>
      </c>
      <c r="C1080" s="134">
        <v>54.091999999999999</v>
      </c>
      <c r="D1080" s="135">
        <v>147.4</v>
      </c>
      <c r="E1080" s="135">
        <v>281.2</v>
      </c>
      <c r="F1080" s="135">
        <v>463.7</v>
      </c>
      <c r="G1080" s="135">
        <v>46.5</v>
      </c>
      <c r="H1080" s="135">
        <v>220</v>
      </c>
      <c r="I1080" s="134">
        <v>0.27</v>
      </c>
      <c r="J1080" s="134">
        <v>0.05</v>
      </c>
      <c r="K1080" s="134">
        <v>0.65</v>
      </c>
      <c r="L1080" s="135">
        <v>289</v>
      </c>
      <c r="M1080" s="135">
        <v>0.8</v>
      </c>
      <c r="N1080" s="136">
        <v>2.9969999999999999</v>
      </c>
      <c r="O1080" s="137">
        <v>6.5530000000000005E-2</v>
      </c>
      <c r="P1080" s="137">
        <v>-3.6900000000000002E-5</v>
      </c>
      <c r="Q1080" s="137">
        <v>8.2399999999999997E-9</v>
      </c>
      <c r="R1080" s="138">
        <v>0</v>
      </c>
      <c r="S1080" s="138">
        <v>0</v>
      </c>
      <c r="T1080" s="131">
        <v>39.479999999999997</v>
      </c>
      <c r="U1080" s="131">
        <v>48.3</v>
      </c>
      <c r="V1080" s="136">
        <v>16.060500000000001</v>
      </c>
      <c r="W1080" s="138">
        <v>2271.42</v>
      </c>
      <c r="X1080" s="138">
        <v>-40.299999999999997</v>
      </c>
      <c r="Y1080" s="131">
        <v>300</v>
      </c>
      <c r="Z1080" s="131">
        <v>200</v>
      </c>
      <c r="AA1080" s="134">
        <v>0</v>
      </c>
      <c r="AB1080" s="138">
        <v>0</v>
      </c>
      <c r="AC1080" s="134">
        <v>0</v>
      </c>
      <c r="AD1080" s="134">
        <v>0</v>
      </c>
      <c r="AE1080" s="131">
        <v>5970</v>
      </c>
    </row>
    <row r="1081" spans="1:31">
      <c r="A1081" s="131">
        <v>34</v>
      </c>
      <c r="B1081" s="131" t="s">
        <v>192</v>
      </c>
      <c r="C1081" s="134">
        <v>100.496</v>
      </c>
      <c r="D1081" s="135">
        <v>142</v>
      </c>
      <c r="E1081" s="135">
        <v>263.39999999999998</v>
      </c>
      <c r="F1081" s="135">
        <v>410.2</v>
      </c>
      <c r="G1081" s="135">
        <v>40.700000000000003</v>
      </c>
      <c r="H1081" s="135">
        <v>231</v>
      </c>
      <c r="I1081" s="134">
        <v>0.27900000000000003</v>
      </c>
      <c r="J1081" s="134">
        <v>0</v>
      </c>
      <c r="K1081" s="134">
        <v>1.1000000000000001</v>
      </c>
      <c r="L1081" s="135">
        <v>303</v>
      </c>
      <c r="M1081" s="135">
        <v>2.1</v>
      </c>
      <c r="N1081" s="136">
        <v>4.0170000000000003</v>
      </c>
      <c r="O1081" s="137">
        <v>6.5839999999999996E-2</v>
      </c>
      <c r="P1081" s="137">
        <v>-4.7580000000000002E-5</v>
      </c>
      <c r="Q1081" s="137">
        <v>1.267E-8</v>
      </c>
      <c r="R1081" s="138">
        <v>0</v>
      </c>
      <c r="S1081" s="138">
        <v>0</v>
      </c>
      <c r="T1081" s="131">
        <v>0</v>
      </c>
      <c r="U1081" s="131">
        <v>0</v>
      </c>
      <c r="V1081" s="136">
        <v>0</v>
      </c>
      <c r="W1081" s="138">
        <v>0</v>
      </c>
      <c r="X1081" s="138">
        <v>0</v>
      </c>
      <c r="Y1081" s="131">
        <v>0</v>
      </c>
      <c r="Z1081" s="131">
        <v>0</v>
      </c>
      <c r="AA1081" s="134">
        <v>0</v>
      </c>
      <c r="AB1081" s="138">
        <v>0</v>
      </c>
      <c r="AC1081" s="134">
        <v>0</v>
      </c>
      <c r="AD1081" s="134">
        <v>0</v>
      </c>
      <c r="AE1081" s="131">
        <v>0</v>
      </c>
    </row>
    <row r="1082" spans="1:31">
      <c r="A1082" s="131">
        <v>35</v>
      </c>
      <c r="B1082" s="131" t="s">
        <v>193</v>
      </c>
      <c r="C1082" s="134">
        <v>92.569000000000003</v>
      </c>
      <c r="D1082" s="135">
        <v>150.1</v>
      </c>
      <c r="E1082" s="135">
        <v>351.6</v>
      </c>
      <c r="F1082" s="135">
        <v>542</v>
      </c>
      <c r="G1082" s="135">
        <v>36.4</v>
      </c>
      <c r="H1082" s="135">
        <v>312</v>
      </c>
      <c r="I1082" s="134">
        <v>0.255</v>
      </c>
      <c r="J1082" s="134">
        <v>0.218</v>
      </c>
      <c r="K1082" s="134">
        <v>0.88600000000000001</v>
      </c>
      <c r="L1082" s="135">
        <v>293</v>
      </c>
      <c r="M1082" s="135">
        <v>2</v>
      </c>
      <c r="N1082" s="136">
        <v>-0.624</v>
      </c>
      <c r="O1082" s="137">
        <v>0.1074</v>
      </c>
      <c r="P1082" s="137">
        <v>-7.0140000000000003E-5</v>
      </c>
      <c r="Q1082" s="137">
        <v>1.9300000000000001E-8</v>
      </c>
      <c r="R1082" s="138">
        <v>783.72</v>
      </c>
      <c r="S1082" s="138">
        <v>260.02999999999997</v>
      </c>
      <c r="T1082" s="131">
        <v>-35.200000000000003</v>
      </c>
      <c r="U1082" s="131">
        <v>-9.27</v>
      </c>
      <c r="V1082" s="136">
        <v>15.975</v>
      </c>
      <c r="W1082" s="138">
        <v>2826.26</v>
      </c>
      <c r="X1082" s="138">
        <v>-49.05</v>
      </c>
      <c r="Y1082" s="131">
        <v>385</v>
      </c>
      <c r="Z1082" s="131">
        <v>255</v>
      </c>
      <c r="AA1082" s="134">
        <v>0</v>
      </c>
      <c r="AB1082" s="138">
        <v>0</v>
      </c>
      <c r="AC1082" s="134">
        <v>0</v>
      </c>
      <c r="AD1082" s="134">
        <v>0</v>
      </c>
      <c r="AE1082" s="131">
        <v>7170</v>
      </c>
    </row>
    <row r="1083" spans="1:31">
      <c r="A1083" s="131">
        <v>36</v>
      </c>
      <c r="B1083" s="131" t="s">
        <v>194</v>
      </c>
      <c r="C1083" s="134">
        <v>158.285</v>
      </c>
      <c r="D1083" s="135">
        <v>280.10000000000002</v>
      </c>
      <c r="E1083" s="135">
        <v>503.4</v>
      </c>
      <c r="F1083" s="135">
        <v>700</v>
      </c>
      <c r="G1083" s="135">
        <v>22</v>
      </c>
      <c r="H1083" s="135">
        <v>600</v>
      </c>
      <c r="I1083" s="134">
        <v>0.23</v>
      </c>
      <c r="J1083" s="134">
        <v>0</v>
      </c>
      <c r="K1083" s="134">
        <v>0.83</v>
      </c>
      <c r="L1083" s="135">
        <v>293</v>
      </c>
      <c r="M1083" s="135">
        <v>1.8</v>
      </c>
      <c r="N1083" s="136">
        <v>3.48</v>
      </c>
      <c r="O1083" s="137">
        <v>0.2137</v>
      </c>
      <c r="P1083" s="137">
        <v>-9.365E-5</v>
      </c>
      <c r="Q1083" s="137">
        <v>8.2420000000000003E-9</v>
      </c>
      <c r="R1083" s="138">
        <v>1481.8</v>
      </c>
      <c r="S1083" s="138">
        <v>380</v>
      </c>
      <c r="T1083" s="131">
        <v>-96</v>
      </c>
      <c r="U1083" s="131">
        <v>-24.9</v>
      </c>
      <c r="V1083" s="136">
        <v>15.939500000000001</v>
      </c>
      <c r="W1083" s="138">
        <v>3389.43</v>
      </c>
      <c r="X1083" s="138">
        <v>-139</v>
      </c>
      <c r="Y1083" s="131">
        <v>503</v>
      </c>
      <c r="Z1083" s="131">
        <v>376</v>
      </c>
      <c r="AA1083" s="134">
        <v>0</v>
      </c>
      <c r="AB1083" s="138">
        <v>0</v>
      </c>
      <c r="AC1083" s="134">
        <v>0</v>
      </c>
      <c r="AD1083" s="134">
        <v>0</v>
      </c>
      <c r="AE1083" s="131">
        <v>12000</v>
      </c>
    </row>
    <row r="1084" spans="1:31">
      <c r="A1084" s="131">
        <v>37</v>
      </c>
      <c r="B1084" s="131" t="s">
        <v>195</v>
      </c>
      <c r="C1084" s="134">
        <v>140.27000000000001</v>
      </c>
      <c r="D1084" s="135">
        <v>206.9</v>
      </c>
      <c r="E1084" s="135">
        <v>443.7</v>
      </c>
      <c r="F1084" s="135">
        <v>615</v>
      </c>
      <c r="G1084" s="135">
        <v>21.8</v>
      </c>
      <c r="H1084" s="135">
        <v>650</v>
      </c>
      <c r="I1084" s="134">
        <v>0.28000000000000003</v>
      </c>
      <c r="J1084" s="134">
        <v>0.49099999999999999</v>
      </c>
      <c r="K1084" s="134">
        <v>0.74099999999999999</v>
      </c>
      <c r="L1084" s="135">
        <v>293</v>
      </c>
      <c r="M1084" s="135">
        <v>0</v>
      </c>
      <c r="N1084" s="136">
        <v>-1.1140000000000001</v>
      </c>
      <c r="O1084" s="137">
        <v>0.21679999999999999</v>
      </c>
      <c r="P1084" s="137">
        <v>-1.208E-4</v>
      </c>
      <c r="Q1084" s="137">
        <v>2.6160000000000001E-8</v>
      </c>
      <c r="R1084" s="138">
        <v>518.37</v>
      </c>
      <c r="S1084" s="138">
        <v>277.8</v>
      </c>
      <c r="T1084" s="131">
        <v>-29.67</v>
      </c>
      <c r="U1084" s="131">
        <v>28.93</v>
      </c>
      <c r="V1084" s="136">
        <v>16.012899999999998</v>
      </c>
      <c r="W1084" s="138">
        <v>3448.18</v>
      </c>
      <c r="X1084" s="138">
        <v>-76.09</v>
      </c>
      <c r="Y1084" s="131">
        <v>460</v>
      </c>
      <c r="Z1084" s="131">
        <v>356</v>
      </c>
      <c r="AA1084" s="134">
        <v>73.938000000000002</v>
      </c>
      <c r="AB1084" s="138">
        <v>-8380.48</v>
      </c>
      <c r="AC1084" s="134">
        <v>-7.95</v>
      </c>
      <c r="AD1084" s="134">
        <v>9.9</v>
      </c>
      <c r="AE1084" s="131">
        <v>9240</v>
      </c>
    </row>
    <row r="1085" spans="1:31">
      <c r="A1085" s="131">
        <v>38</v>
      </c>
      <c r="B1085" s="131" t="s">
        <v>196</v>
      </c>
      <c r="C1085" s="134">
        <v>168.32400000000001</v>
      </c>
      <c r="D1085" s="135">
        <v>238</v>
      </c>
      <c r="E1085" s="135">
        <v>486.5</v>
      </c>
      <c r="F1085" s="135">
        <v>657</v>
      </c>
      <c r="G1085" s="135">
        <v>18.3</v>
      </c>
      <c r="H1085" s="135">
        <v>0</v>
      </c>
      <c r="I1085" s="134">
        <v>0</v>
      </c>
      <c r="J1085" s="134">
        <v>0.55800000000000005</v>
      </c>
      <c r="K1085" s="134">
        <v>0.75800000000000001</v>
      </c>
      <c r="L1085" s="135">
        <v>293</v>
      </c>
      <c r="M1085" s="135">
        <v>0</v>
      </c>
      <c r="N1085" s="136">
        <v>-1.5629999999999999</v>
      </c>
      <c r="O1085" s="137">
        <v>0.26219999999999999</v>
      </c>
      <c r="P1085" s="137">
        <v>-1.47E-4</v>
      </c>
      <c r="Q1085" s="137">
        <v>3.2030000000000003E-8</v>
      </c>
      <c r="R1085" s="138">
        <v>615.66999999999996</v>
      </c>
      <c r="S1085" s="138">
        <v>310.07</v>
      </c>
      <c r="T1085" s="131">
        <v>-39.520000000000003</v>
      </c>
      <c r="U1085" s="131">
        <v>32.96</v>
      </c>
      <c r="V1085" s="136">
        <v>16.061</v>
      </c>
      <c r="W1085" s="138">
        <v>3729.87</v>
      </c>
      <c r="X1085" s="138">
        <v>-90.88</v>
      </c>
      <c r="Y1085" s="131">
        <v>517</v>
      </c>
      <c r="Z1085" s="131">
        <v>361</v>
      </c>
      <c r="AA1085" s="134">
        <v>82.968000000000004</v>
      </c>
      <c r="AB1085" s="138">
        <v>-9846.99</v>
      </c>
      <c r="AC1085" s="134">
        <v>-9.0730000000000004</v>
      </c>
      <c r="AD1085" s="134">
        <v>13.1</v>
      </c>
      <c r="AE1085" s="131">
        <v>10270</v>
      </c>
    </row>
    <row r="1086" spans="1:31">
      <c r="A1086" s="131">
        <v>39</v>
      </c>
      <c r="B1086" s="131" t="s">
        <v>197</v>
      </c>
      <c r="C1086" s="134">
        <v>298.55500000000001</v>
      </c>
      <c r="D1086" s="135">
        <v>339</v>
      </c>
      <c r="E1086" s="135">
        <v>629</v>
      </c>
      <c r="F1086" s="135">
        <v>770</v>
      </c>
      <c r="G1086" s="135">
        <v>12</v>
      </c>
      <c r="H1086" s="135">
        <v>0</v>
      </c>
      <c r="I1086" s="134">
        <v>0</v>
      </c>
      <c r="J1086" s="134">
        <v>0</v>
      </c>
      <c r="K1086" s="134">
        <v>0</v>
      </c>
      <c r="L1086" s="135">
        <v>0</v>
      </c>
      <c r="M1086" s="135">
        <v>0</v>
      </c>
      <c r="N1086" s="136">
        <v>-3.0049999999999999</v>
      </c>
      <c r="O1086" s="137">
        <v>0.4657</v>
      </c>
      <c r="P1086" s="137">
        <v>-2.6709999999999999E-4</v>
      </c>
      <c r="Q1086" s="137">
        <v>6.0090000000000004E-8</v>
      </c>
      <c r="R1086" s="138">
        <v>0</v>
      </c>
      <c r="S1086" s="138">
        <v>0</v>
      </c>
      <c r="T1086" s="131">
        <v>-145.25</v>
      </c>
      <c r="U1086" s="131">
        <v>-4.6399999999999997</v>
      </c>
      <c r="V1086" s="136">
        <v>15.8233</v>
      </c>
      <c r="W1086" s="138">
        <v>3912.1</v>
      </c>
      <c r="X1086" s="138">
        <v>-203.1</v>
      </c>
      <c r="Y1086" s="131">
        <v>679</v>
      </c>
      <c r="Z1086" s="131">
        <v>492</v>
      </c>
      <c r="AA1086" s="134">
        <v>0</v>
      </c>
      <c r="AB1086" s="138">
        <v>0</v>
      </c>
      <c r="AC1086" s="134">
        <v>0</v>
      </c>
      <c r="AD1086" s="134">
        <v>0</v>
      </c>
      <c r="AE1086" s="131">
        <v>15600</v>
      </c>
    </row>
    <row r="1087" spans="1:31">
      <c r="A1087" s="131">
        <v>40</v>
      </c>
      <c r="B1087" s="131" t="s">
        <v>198</v>
      </c>
      <c r="C1087" s="134">
        <v>116.20399999999999</v>
      </c>
      <c r="D1087" s="135">
        <v>239.2</v>
      </c>
      <c r="E1087" s="135">
        <v>449.5</v>
      </c>
      <c r="F1087" s="135">
        <v>633</v>
      </c>
      <c r="G1087" s="135">
        <v>30</v>
      </c>
      <c r="H1087" s="135">
        <v>435</v>
      </c>
      <c r="I1087" s="134">
        <v>0.25</v>
      </c>
      <c r="J1087" s="134">
        <v>0.56000000000000005</v>
      </c>
      <c r="K1087" s="134">
        <v>0.82199999999999995</v>
      </c>
      <c r="L1087" s="135">
        <v>293</v>
      </c>
      <c r="M1087" s="135">
        <v>1.7</v>
      </c>
      <c r="N1087" s="136">
        <v>1.1719999999999999</v>
      </c>
      <c r="O1087" s="137">
        <v>0.16189999999999999</v>
      </c>
      <c r="P1087" s="137">
        <v>-8.2319999999999998E-5</v>
      </c>
      <c r="Q1087" s="137">
        <v>1.4440000000000001E-8</v>
      </c>
      <c r="R1087" s="138">
        <v>1287</v>
      </c>
      <c r="S1087" s="138">
        <v>361.83</v>
      </c>
      <c r="T1087" s="131">
        <v>-79.3</v>
      </c>
      <c r="U1087" s="131">
        <v>-28.9</v>
      </c>
      <c r="V1087" s="136">
        <v>15.306800000000001</v>
      </c>
      <c r="W1087" s="138">
        <v>2626.42</v>
      </c>
      <c r="X1087" s="138">
        <v>-146.6</v>
      </c>
      <c r="Y1087" s="131">
        <v>449</v>
      </c>
      <c r="Z1087" s="131">
        <v>333</v>
      </c>
      <c r="AA1087" s="134">
        <v>0</v>
      </c>
      <c r="AB1087" s="138">
        <v>0</v>
      </c>
      <c r="AC1087" s="134">
        <v>0</v>
      </c>
      <c r="AD1087" s="134">
        <v>0</v>
      </c>
      <c r="AE1087" s="131">
        <v>11500</v>
      </c>
    </row>
    <row r="1088" spans="1:31">
      <c r="A1088" s="131">
        <v>41</v>
      </c>
      <c r="B1088" s="131" t="s">
        <v>199</v>
      </c>
      <c r="C1088" s="134">
        <v>98.188999999999993</v>
      </c>
      <c r="D1088" s="135">
        <v>154.30000000000001</v>
      </c>
      <c r="E1088" s="135">
        <v>366.8</v>
      </c>
      <c r="F1088" s="135">
        <v>537.20000000000005</v>
      </c>
      <c r="G1088" s="135">
        <v>28</v>
      </c>
      <c r="H1088" s="135">
        <v>440</v>
      </c>
      <c r="I1088" s="134">
        <v>0.28000000000000003</v>
      </c>
      <c r="J1088" s="134">
        <v>0.35799999999999998</v>
      </c>
      <c r="K1088" s="134">
        <v>0.69699999999999995</v>
      </c>
      <c r="L1088" s="135">
        <v>293</v>
      </c>
      <c r="M1088" s="135">
        <v>0.3</v>
      </c>
      <c r="N1088" s="136">
        <v>-0.78900000000000003</v>
      </c>
      <c r="O1088" s="137">
        <v>0.15040000000000001</v>
      </c>
      <c r="P1088" s="137">
        <v>-8.3880000000000003E-5</v>
      </c>
      <c r="Q1088" s="137">
        <v>1.817E-8</v>
      </c>
      <c r="R1088" s="138">
        <v>368.69</v>
      </c>
      <c r="S1088" s="138">
        <v>214.32</v>
      </c>
      <c r="T1088" s="131">
        <v>-14.89</v>
      </c>
      <c r="U1088" s="131">
        <v>22.9</v>
      </c>
      <c r="V1088" s="136">
        <v>15.8894</v>
      </c>
      <c r="W1088" s="138">
        <v>2895.51</v>
      </c>
      <c r="X1088" s="138">
        <v>-53.97</v>
      </c>
      <c r="Y1088" s="131">
        <v>400</v>
      </c>
      <c r="Z1088" s="131">
        <v>265</v>
      </c>
      <c r="AA1088" s="134">
        <v>60.034999999999997</v>
      </c>
      <c r="AB1088" s="138">
        <v>-6147.41</v>
      </c>
      <c r="AC1088" s="134">
        <v>-6.2110000000000003</v>
      </c>
      <c r="AD1088" s="134">
        <v>5.7</v>
      </c>
      <c r="AE1088" s="131">
        <v>7430</v>
      </c>
    </row>
    <row r="1089" spans="1:31">
      <c r="A1089" s="131">
        <v>42</v>
      </c>
      <c r="B1089" s="131" t="s">
        <v>200</v>
      </c>
      <c r="C1089" s="134">
        <v>224.43199999999999</v>
      </c>
      <c r="D1089" s="135">
        <v>277.3</v>
      </c>
      <c r="E1089" s="135">
        <v>558</v>
      </c>
      <c r="F1089" s="135">
        <v>717</v>
      </c>
      <c r="G1089" s="135">
        <v>13.2</v>
      </c>
      <c r="H1089" s="135">
        <v>0</v>
      </c>
      <c r="I1089" s="134">
        <v>0</v>
      </c>
      <c r="J1089" s="134">
        <v>0.72099999999999997</v>
      </c>
      <c r="K1089" s="134">
        <v>0.78800000000000003</v>
      </c>
      <c r="L1089" s="135">
        <v>283</v>
      </c>
      <c r="M1089" s="135">
        <v>0</v>
      </c>
      <c r="N1089" s="136">
        <v>-2.3180000000000001</v>
      </c>
      <c r="O1089" s="137">
        <v>3.5230000000000001</v>
      </c>
      <c r="P1089" s="137">
        <v>-1</v>
      </c>
      <c r="Q1089" s="137">
        <v>-1.982</v>
      </c>
      <c r="R1089" s="138">
        <v>-4</v>
      </c>
      <c r="S1089" s="138">
        <v>4.3239999999999998</v>
      </c>
      <c r="T1089" s="131">
        <v>-8</v>
      </c>
      <c r="U1089" s="131">
        <v>767.48</v>
      </c>
      <c r="V1089" s="136">
        <v>357.85</v>
      </c>
      <c r="W1089" s="138">
        <v>-59.23</v>
      </c>
      <c r="X1089" s="138">
        <v>40.99</v>
      </c>
      <c r="Y1089" s="131">
        <v>16.220300000000002</v>
      </c>
      <c r="Z1089" s="131">
        <v>4245</v>
      </c>
      <c r="AA1089" s="134">
        <v>-115.2</v>
      </c>
      <c r="AB1089" s="138">
        <v>592</v>
      </c>
      <c r="AC1089" s="134">
        <v>420</v>
      </c>
      <c r="AD1089" s="134">
        <v>105.9</v>
      </c>
      <c r="AE1089" s="131">
        <v>-13117</v>
      </c>
    </row>
    <row r="1090" spans="1:31">
      <c r="A1090" s="131">
        <v>43</v>
      </c>
      <c r="B1090" s="131" t="s">
        <v>201</v>
      </c>
      <c r="C1090" s="134">
        <v>102.17700000000001</v>
      </c>
      <c r="D1090" s="135">
        <v>229.2</v>
      </c>
      <c r="E1090" s="135">
        <v>430.2</v>
      </c>
      <c r="F1090" s="135">
        <v>610</v>
      </c>
      <c r="G1090" s="135">
        <v>40</v>
      </c>
      <c r="H1090" s="135">
        <v>381</v>
      </c>
      <c r="I1090" s="134">
        <v>0.3</v>
      </c>
      <c r="J1090" s="134">
        <v>0.56000000000000005</v>
      </c>
      <c r="K1090" s="134">
        <v>0.81899999999999995</v>
      </c>
      <c r="L1090" s="135">
        <v>293</v>
      </c>
      <c r="M1090" s="135">
        <v>1.8</v>
      </c>
      <c r="N1090" s="136">
        <v>1.149</v>
      </c>
      <c r="O1090" s="137">
        <v>0.14069999999999999</v>
      </c>
      <c r="P1090" s="137">
        <v>-7.1890000000000005E-5</v>
      </c>
      <c r="Q1090" s="137">
        <v>1.296E-8</v>
      </c>
      <c r="R1090" s="138">
        <v>1179.4000000000001</v>
      </c>
      <c r="S1090" s="138">
        <v>354.94</v>
      </c>
      <c r="T1090" s="131">
        <v>-75.900000000000006</v>
      </c>
      <c r="U1090" s="131">
        <v>-32.4</v>
      </c>
      <c r="V1090" s="136">
        <v>18.099399999999999</v>
      </c>
      <c r="W1090" s="138">
        <v>4055.45</v>
      </c>
      <c r="X1090" s="138">
        <v>-76.489999999999995</v>
      </c>
      <c r="Y1090" s="131">
        <v>430</v>
      </c>
      <c r="Z1090" s="131">
        <v>308</v>
      </c>
      <c r="AA1090" s="134">
        <v>0</v>
      </c>
      <c r="AB1090" s="138">
        <v>0</v>
      </c>
      <c r="AC1090" s="134">
        <v>0</v>
      </c>
      <c r="AD1090" s="134">
        <v>0</v>
      </c>
      <c r="AE1090" s="131">
        <v>11600</v>
      </c>
    </row>
    <row r="1091" spans="1:31">
      <c r="A1091" s="131">
        <v>44</v>
      </c>
      <c r="B1091" s="131" t="s">
        <v>202</v>
      </c>
      <c r="C1091" s="134">
        <v>84.162000000000006</v>
      </c>
      <c r="D1091" s="135">
        <v>133.30000000000001</v>
      </c>
      <c r="E1091" s="135">
        <v>336.6</v>
      </c>
      <c r="F1091" s="135">
        <v>504</v>
      </c>
      <c r="G1091" s="135">
        <v>31.3</v>
      </c>
      <c r="H1091" s="135">
        <v>350</v>
      </c>
      <c r="I1091" s="134">
        <v>0.26</v>
      </c>
      <c r="J1091" s="134">
        <v>0.28499999999999998</v>
      </c>
      <c r="K1091" s="134">
        <v>0.67300000000000004</v>
      </c>
      <c r="L1091" s="135">
        <v>293</v>
      </c>
      <c r="M1091" s="135">
        <v>0.4</v>
      </c>
      <c r="N1091" s="136">
        <v>0.41699999999999998</v>
      </c>
      <c r="O1091" s="137">
        <v>0.1268</v>
      </c>
      <c r="P1091" s="137">
        <v>-6.9330000000000002E-5</v>
      </c>
      <c r="Q1091" s="137">
        <v>1.446E-8</v>
      </c>
      <c r="R1091" s="138">
        <v>357.43</v>
      </c>
      <c r="S1091" s="138">
        <v>197.74</v>
      </c>
      <c r="T1091" s="131">
        <v>-9.9600000000000009</v>
      </c>
      <c r="U1091" s="131">
        <v>20.9</v>
      </c>
      <c r="V1091" s="136">
        <v>15.8089</v>
      </c>
      <c r="W1091" s="138">
        <v>2654.81</v>
      </c>
      <c r="X1091" s="138">
        <v>-47.3</v>
      </c>
      <c r="Y1091" s="131">
        <v>360</v>
      </c>
      <c r="Z1091" s="131">
        <v>240</v>
      </c>
      <c r="AA1091" s="134">
        <v>55.908999999999999</v>
      </c>
      <c r="AB1091" s="138">
        <v>-5423.07</v>
      </c>
      <c r="AC1091" s="134">
        <v>-5.7050000000000001</v>
      </c>
      <c r="AD1091" s="134">
        <v>4.54</v>
      </c>
      <c r="AE1091" s="131">
        <v>6760</v>
      </c>
    </row>
    <row r="1092" spans="1:31">
      <c r="A1092" s="131">
        <v>45</v>
      </c>
      <c r="B1092" s="131" t="s">
        <v>203</v>
      </c>
      <c r="C1092" s="134">
        <v>112.21599999999999</v>
      </c>
      <c r="D1092" s="135">
        <v>0</v>
      </c>
      <c r="E1092" s="135">
        <v>394.7</v>
      </c>
      <c r="F1092" s="135">
        <v>592</v>
      </c>
      <c r="G1092" s="135">
        <v>29.5</v>
      </c>
      <c r="H1092" s="135">
        <v>0</v>
      </c>
      <c r="I1092" s="134">
        <v>0</v>
      </c>
      <c r="J1092" s="134">
        <v>0.25</v>
      </c>
      <c r="K1092" s="134">
        <v>0</v>
      </c>
      <c r="L1092" s="135">
        <v>0</v>
      </c>
      <c r="M1092" s="135">
        <v>0</v>
      </c>
      <c r="N1092" s="136">
        <v>0</v>
      </c>
      <c r="O1092" s="137">
        <v>0</v>
      </c>
      <c r="P1092" s="137">
        <v>0</v>
      </c>
      <c r="Q1092" s="137">
        <v>0</v>
      </c>
      <c r="R1092" s="138">
        <v>0</v>
      </c>
      <c r="S1092" s="138">
        <v>0</v>
      </c>
      <c r="T1092" s="131">
        <v>0</v>
      </c>
      <c r="U1092" s="131">
        <v>0</v>
      </c>
      <c r="V1092" s="136">
        <v>15.8222</v>
      </c>
      <c r="W1092" s="138">
        <v>3120.66</v>
      </c>
      <c r="X1092" s="138">
        <v>-55.06</v>
      </c>
      <c r="Y1092" s="131">
        <v>422</v>
      </c>
      <c r="Z1092" s="131">
        <v>286</v>
      </c>
      <c r="AA1092" s="134">
        <v>0</v>
      </c>
      <c r="AB1092" s="138">
        <v>0</v>
      </c>
      <c r="AC1092" s="134">
        <v>0</v>
      </c>
      <c r="AD1092" s="134">
        <v>0</v>
      </c>
      <c r="AE1092" s="131">
        <v>8040</v>
      </c>
    </row>
    <row r="1093" spans="1:31">
      <c r="A1093" s="131">
        <v>46</v>
      </c>
      <c r="B1093" s="131" t="s">
        <v>204</v>
      </c>
      <c r="C1093" s="134">
        <v>120.19499999999999</v>
      </c>
      <c r="D1093" s="135">
        <v>192.3</v>
      </c>
      <c r="E1093" s="135">
        <v>438.3</v>
      </c>
      <c r="F1093" s="135">
        <v>651</v>
      </c>
      <c r="G1093" s="135">
        <v>30</v>
      </c>
      <c r="H1093" s="135">
        <v>460</v>
      </c>
      <c r="I1093" s="134">
        <v>0.26</v>
      </c>
      <c r="J1093" s="134">
        <v>0.29399999999999998</v>
      </c>
      <c r="K1093" s="134">
        <v>0.88100000000000001</v>
      </c>
      <c r="L1093" s="135">
        <v>293</v>
      </c>
      <c r="M1093" s="135">
        <v>0</v>
      </c>
      <c r="N1093" s="136">
        <v>-3.9279999999999999</v>
      </c>
      <c r="O1093" s="137">
        <v>0.1671</v>
      </c>
      <c r="P1093" s="137">
        <v>-9.8410000000000001E-5</v>
      </c>
      <c r="Q1093" s="137">
        <v>2.2280000000000002E-8</v>
      </c>
      <c r="R1093" s="138">
        <v>0</v>
      </c>
      <c r="S1093" s="138">
        <v>0</v>
      </c>
      <c r="T1093" s="131">
        <v>0.28999999999999998</v>
      </c>
      <c r="U1093" s="131">
        <v>31.33</v>
      </c>
      <c r="V1093" s="136">
        <v>16.125299999999999</v>
      </c>
      <c r="W1093" s="138">
        <v>3535.33</v>
      </c>
      <c r="X1093" s="138">
        <v>-65.849999999999994</v>
      </c>
      <c r="Y1093" s="131">
        <v>467</v>
      </c>
      <c r="Z1093" s="131">
        <v>321</v>
      </c>
      <c r="AA1093" s="134">
        <v>64.337000000000003</v>
      </c>
      <c r="AB1093" s="138">
        <v>-7662.94</v>
      </c>
      <c r="AC1093" s="134">
        <v>-6.617</v>
      </c>
      <c r="AD1093" s="134">
        <v>7.18</v>
      </c>
      <c r="AE1093" s="131">
        <v>9290</v>
      </c>
    </row>
    <row r="1094" spans="1:31">
      <c r="A1094" s="131">
        <v>47</v>
      </c>
      <c r="B1094" s="131" t="s">
        <v>205</v>
      </c>
      <c r="C1094" s="134">
        <v>134.22200000000001</v>
      </c>
      <c r="D1094" s="135">
        <v>0</v>
      </c>
      <c r="E1094" s="135">
        <v>451.5</v>
      </c>
      <c r="F1094" s="135">
        <v>670</v>
      </c>
      <c r="G1094" s="135">
        <v>28.6</v>
      </c>
      <c r="H1094" s="135">
        <v>0</v>
      </c>
      <c r="I1094" s="134">
        <v>0</v>
      </c>
      <c r="J1094" s="134">
        <v>0.27700000000000002</v>
      </c>
      <c r="K1094" s="134">
        <v>0.876</v>
      </c>
      <c r="L1094" s="135">
        <v>293</v>
      </c>
      <c r="M1094" s="135">
        <v>0</v>
      </c>
      <c r="N1094" s="136">
        <v>0</v>
      </c>
      <c r="O1094" s="137">
        <v>0</v>
      </c>
      <c r="P1094" s="137">
        <v>0</v>
      </c>
      <c r="Q1094" s="137">
        <v>0</v>
      </c>
      <c r="R1094" s="138">
        <v>0</v>
      </c>
      <c r="S1094" s="138">
        <v>0</v>
      </c>
      <c r="T1094" s="131">
        <v>0</v>
      </c>
      <c r="U1094" s="131">
        <v>0</v>
      </c>
      <c r="V1094" s="136">
        <v>15.9809</v>
      </c>
      <c r="W1094" s="138">
        <v>3564.52</v>
      </c>
      <c r="X1094" s="138">
        <v>-70</v>
      </c>
      <c r="Y1094" s="131">
        <v>481</v>
      </c>
      <c r="Z1094" s="131">
        <v>330</v>
      </c>
      <c r="AA1094" s="134">
        <v>0</v>
      </c>
      <c r="AB1094" s="138">
        <v>0</v>
      </c>
      <c r="AC1094" s="134">
        <v>0</v>
      </c>
      <c r="AD1094" s="134">
        <v>0</v>
      </c>
      <c r="AE1094" s="131">
        <v>0</v>
      </c>
    </row>
    <row r="1095" spans="1:31">
      <c r="A1095" s="131">
        <v>48</v>
      </c>
      <c r="B1095" s="131" t="s">
        <v>205</v>
      </c>
      <c r="C1095" s="134">
        <v>134.22200000000001</v>
      </c>
      <c r="D1095" s="135">
        <v>0</v>
      </c>
      <c r="E1095" s="135">
        <v>448.3</v>
      </c>
      <c r="F1095" s="135">
        <v>666</v>
      </c>
      <c r="G1095" s="135">
        <v>29</v>
      </c>
      <c r="H1095" s="135">
        <v>0</v>
      </c>
      <c r="I1095" s="134">
        <v>0</v>
      </c>
      <c r="J1095" s="134">
        <v>0.27900000000000003</v>
      </c>
      <c r="K1095" s="134">
        <v>0.86099999999999999</v>
      </c>
      <c r="L1095" s="135">
        <v>293</v>
      </c>
      <c r="M1095" s="135">
        <v>0</v>
      </c>
      <c r="N1095" s="136">
        <v>-11.646000000000001</v>
      </c>
      <c r="O1095" s="137">
        <v>0.2165</v>
      </c>
      <c r="P1095" s="137">
        <v>-1.4459999999999999E-4</v>
      </c>
      <c r="Q1095" s="137">
        <v>3.8870000000000003E-8</v>
      </c>
      <c r="R1095" s="138">
        <v>0</v>
      </c>
      <c r="S1095" s="138">
        <v>0</v>
      </c>
      <c r="T1095" s="131">
        <v>-7</v>
      </c>
      <c r="U1095" s="131">
        <v>0</v>
      </c>
      <c r="V1095" s="136">
        <v>15.9811</v>
      </c>
      <c r="W1095" s="138">
        <v>3543.79</v>
      </c>
      <c r="X1095" s="138">
        <v>-69.22</v>
      </c>
      <c r="Y1095" s="131">
        <v>478</v>
      </c>
      <c r="Z1095" s="131">
        <v>328</v>
      </c>
      <c r="AA1095" s="134">
        <v>67.725999999999999</v>
      </c>
      <c r="AB1095" s="138">
        <v>-8033.58</v>
      </c>
      <c r="AC1095" s="134">
        <v>-7.0759999999999996</v>
      </c>
      <c r="AD1095" s="134">
        <v>8.39</v>
      </c>
      <c r="AE1095" s="131">
        <v>9110</v>
      </c>
    </row>
    <row r="1096" spans="1:31">
      <c r="A1096" s="131">
        <v>49</v>
      </c>
      <c r="B1096" s="131" t="s">
        <v>206</v>
      </c>
      <c r="C1096" s="134">
        <v>120.19499999999999</v>
      </c>
      <c r="D1096" s="135">
        <v>177.6</v>
      </c>
      <c r="E1096" s="135">
        <v>434.5</v>
      </c>
      <c r="F1096" s="135">
        <v>637</v>
      </c>
      <c r="G1096" s="135">
        <v>28</v>
      </c>
      <c r="H1096" s="135">
        <v>490</v>
      </c>
      <c r="I1096" s="134">
        <v>0.26</v>
      </c>
      <c r="J1096" s="134">
        <v>0.36</v>
      </c>
      <c r="K1096" s="134">
        <v>0.86499999999999999</v>
      </c>
      <c r="L1096" s="135">
        <v>293</v>
      </c>
      <c r="M1096" s="135">
        <v>0</v>
      </c>
      <c r="N1096" s="136">
        <v>-6.9260000000000002</v>
      </c>
      <c r="O1096" s="137">
        <v>0.17419999999999999</v>
      </c>
      <c r="P1096" s="137">
        <v>-1.042E-4</v>
      </c>
      <c r="Q1096" s="137">
        <v>2.3879999999999999</v>
      </c>
      <c r="R1096" s="138">
        <v>8</v>
      </c>
      <c r="S1096" s="138">
        <v>0</v>
      </c>
      <c r="T1096" s="131">
        <v>0</v>
      </c>
      <c r="U1096" s="131">
        <v>-0.46</v>
      </c>
      <c r="V1096" s="136">
        <v>30.22</v>
      </c>
      <c r="W1096" s="138">
        <v>16.154499999999999</v>
      </c>
      <c r="X1096" s="138">
        <v>3521.08</v>
      </c>
      <c r="Y1096" s="131">
        <v>-64.64</v>
      </c>
      <c r="Z1096" s="131">
        <v>463</v>
      </c>
      <c r="AA1096" s="134">
        <v>318</v>
      </c>
      <c r="AB1096" s="138">
        <v>65.67</v>
      </c>
      <c r="AC1096" s="134">
        <v>-7678.11</v>
      </c>
      <c r="AD1096" s="134">
        <v>-6.8150000000000004</v>
      </c>
      <c r="AE1096" s="131">
        <v>7.2</v>
      </c>
    </row>
    <row r="1097" spans="1:31">
      <c r="A1097" s="131">
        <v>50</v>
      </c>
      <c r="B1097" s="131" t="s">
        <v>207</v>
      </c>
      <c r="C1097" s="134">
        <v>120.19499999999999</v>
      </c>
      <c r="D1097" s="135">
        <v>210.8</v>
      </c>
      <c r="E1097" s="135">
        <v>435.2</v>
      </c>
      <c r="F1097" s="135">
        <v>640</v>
      </c>
      <c r="G1097" s="135">
        <v>29</v>
      </c>
      <c r="H1097" s="135">
        <v>470</v>
      </c>
      <c r="I1097" s="134">
        <v>0.26</v>
      </c>
      <c r="J1097" s="134">
        <v>0.32200000000000001</v>
      </c>
      <c r="K1097" s="134">
        <v>0.86099999999999999</v>
      </c>
      <c r="L1097" s="135">
        <v>293</v>
      </c>
      <c r="M1097" s="135">
        <v>0</v>
      </c>
      <c r="N1097" s="136">
        <v>-6.5229999999999997</v>
      </c>
      <c r="O1097" s="137">
        <v>0.1714</v>
      </c>
      <c r="P1097" s="137">
        <v>-1.009E-4</v>
      </c>
      <c r="Q1097" s="137">
        <v>2.2790000000000001E-8</v>
      </c>
      <c r="R1097" s="138">
        <v>463.17</v>
      </c>
      <c r="S1097" s="138">
        <v>266.08</v>
      </c>
      <c r="T1097" s="131">
        <v>-0.49</v>
      </c>
      <c r="U1097" s="131">
        <v>30.28</v>
      </c>
      <c r="V1097" s="136">
        <v>16.113499999999998</v>
      </c>
      <c r="W1097" s="138">
        <v>3516.31</v>
      </c>
      <c r="X1097" s="138">
        <v>-64.23</v>
      </c>
      <c r="Y1097" s="131">
        <v>463</v>
      </c>
      <c r="Z1097" s="131">
        <v>318</v>
      </c>
      <c r="AA1097" s="134">
        <v>61.404000000000003</v>
      </c>
      <c r="AB1097" s="138">
        <v>-7422.59</v>
      </c>
      <c r="AC1097" s="134">
        <v>-6.2119999999999997</v>
      </c>
      <c r="AD1097" s="134">
        <v>7.23</v>
      </c>
      <c r="AE1097" s="131">
        <v>9180</v>
      </c>
    </row>
    <row r="1098" spans="1:31">
      <c r="A1098" s="131">
        <v>51</v>
      </c>
      <c r="B1098" s="131" t="s">
        <v>208</v>
      </c>
      <c r="C1098" s="134">
        <v>134.22200000000001</v>
      </c>
      <c r="D1098" s="135">
        <v>200</v>
      </c>
      <c r="E1098" s="135">
        <v>450.3</v>
      </c>
      <c r="F1098" s="135">
        <v>653</v>
      </c>
      <c r="G1098" s="135">
        <v>27.9</v>
      </c>
      <c r="H1098" s="135">
        <v>0</v>
      </c>
      <c r="I1098" s="134">
        <v>0</v>
      </c>
      <c r="J1098" s="134">
        <v>0.371</v>
      </c>
      <c r="K1098" s="134">
        <v>0.85699999999999998</v>
      </c>
      <c r="L1098" s="135">
        <v>293</v>
      </c>
      <c r="M1098" s="135">
        <v>0</v>
      </c>
      <c r="N1098" s="136">
        <v>0</v>
      </c>
      <c r="O1098" s="137">
        <v>0</v>
      </c>
      <c r="P1098" s="137">
        <v>0</v>
      </c>
      <c r="Q1098" s="137">
        <v>0</v>
      </c>
      <c r="R1098" s="138">
        <v>0</v>
      </c>
      <c r="S1098" s="138">
        <v>0</v>
      </c>
      <c r="T1098" s="131">
        <v>0</v>
      </c>
      <c r="U1098" s="131">
        <v>0</v>
      </c>
      <c r="V1098" s="136">
        <v>15.942399999999999</v>
      </c>
      <c r="W1098" s="138">
        <v>3539.21</v>
      </c>
      <c r="X1098" s="138">
        <v>-70.099999999999994</v>
      </c>
      <c r="Y1098" s="131">
        <v>480</v>
      </c>
      <c r="Z1098" s="131">
        <v>329</v>
      </c>
      <c r="AA1098" s="134">
        <v>63.225000000000001</v>
      </c>
      <c r="AB1098" s="138">
        <v>-7800.97</v>
      </c>
      <c r="AC1098" s="134">
        <v>-6.4320000000000004</v>
      </c>
      <c r="AD1098" s="134">
        <v>8.41</v>
      </c>
      <c r="AE1098" s="131">
        <v>0</v>
      </c>
    </row>
    <row r="1099" spans="1:31">
      <c r="A1099" s="131">
        <v>52</v>
      </c>
      <c r="B1099" s="131" t="s">
        <v>209</v>
      </c>
      <c r="C1099" s="134">
        <v>142.20099999999999</v>
      </c>
      <c r="D1099" s="135">
        <v>242.7</v>
      </c>
      <c r="E1099" s="135">
        <v>517.79999999999995</v>
      </c>
      <c r="F1099" s="135">
        <v>772</v>
      </c>
      <c r="G1099" s="135">
        <v>35.200000000000003</v>
      </c>
      <c r="H1099" s="135">
        <v>445</v>
      </c>
      <c r="I1099" s="134">
        <v>0.25</v>
      </c>
      <c r="J1099" s="134">
        <v>0.33400000000000002</v>
      </c>
      <c r="K1099" s="134">
        <v>1.02</v>
      </c>
      <c r="L1099" s="135">
        <v>293</v>
      </c>
      <c r="M1099" s="135">
        <v>0.5</v>
      </c>
      <c r="N1099" s="136">
        <v>-15.481999999999999</v>
      </c>
      <c r="O1099" s="137">
        <v>0.22420000000000001</v>
      </c>
      <c r="P1099" s="137">
        <v>-1.6579999999999999E-4</v>
      </c>
      <c r="Q1099" s="137">
        <v>4.814E-8</v>
      </c>
      <c r="R1099" s="138">
        <v>862.89</v>
      </c>
      <c r="S1099" s="138">
        <v>361.76</v>
      </c>
      <c r="T1099" s="131">
        <v>27.93</v>
      </c>
      <c r="U1099" s="131">
        <v>52.03</v>
      </c>
      <c r="V1099" s="136">
        <v>16.200800000000001</v>
      </c>
      <c r="W1099" s="138">
        <v>4206.7</v>
      </c>
      <c r="X1099" s="138">
        <v>-78.150000000000006</v>
      </c>
      <c r="Y1099" s="131">
        <v>551</v>
      </c>
      <c r="Z1099" s="131">
        <v>380</v>
      </c>
      <c r="AA1099" s="134">
        <v>0</v>
      </c>
      <c r="AB1099" s="138">
        <v>0</v>
      </c>
      <c r="AC1099" s="134">
        <v>0</v>
      </c>
      <c r="AD1099" s="134">
        <v>0</v>
      </c>
      <c r="AE1099" s="131">
        <v>11000</v>
      </c>
    </row>
    <row r="1100" spans="1:31">
      <c r="A1100" s="131">
        <v>53</v>
      </c>
      <c r="B1100" s="131" t="s">
        <v>210</v>
      </c>
      <c r="C1100" s="134">
        <v>126.24299999999999</v>
      </c>
      <c r="D1100" s="135">
        <v>191.8</v>
      </c>
      <c r="E1100" s="135">
        <v>420</v>
      </c>
      <c r="F1100" s="135">
        <v>592</v>
      </c>
      <c r="G1100" s="135">
        <v>23.1</v>
      </c>
      <c r="H1100" s="135">
        <v>580</v>
      </c>
      <c r="I1100" s="134">
        <v>0.28000000000000003</v>
      </c>
      <c r="J1100" s="134">
        <v>0.43</v>
      </c>
      <c r="K1100" s="134">
        <v>0.745</v>
      </c>
      <c r="L1100" s="135">
        <v>273</v>
      </c>
      <c r="M1100" s="135">
        <v>0</v>
      </c>
      <c r="N1100" s="136">
        <v>0.88800000000000001</v>
      </c>
      <c r="O1100" s="137">
        <v>0.19400000000000001</v>
      </c>
      <c r="P1100" s="137">
        <v>-1.077E-4</v>
      </c>
      <c r="Q1100" s="137">
        <v>2.318E-8</v>
      </c>
      <c r="R1100" s="138">
        <v>471</v>
      </c>
      <c r="S1100" s="138">
        <v>258.92</v>
      </c>
      <c r="T1100" s="131">
        <v>-24.74</v>
      </c>
      <c r="U1100" s="131">
        <v>26.93</v>
      </c>
      <c r="V1100" s="136">
        <v>16.011800000000001</v>
      </c>
      <c r="W1100" s="138">
        <v>3305.03</v>
      </c>
      <c r="X1100" s="138">
        <v>-67.61</v>
      </c>
      <c r="Y1100" s="131">
        <v>448</v>
      </c>
      <c r="Z1100" s="131">
        <v>308</v>
      </c>
      <c r="AA1100" s="134">
        <v>69.084999999999994</v>
      </c>
      <c r="AB1100" s="138">
        <v>-7626.91</v>
      </c>
      <c r="AC1100" s="134">
        <v>-7.3390000000000004</v>
      </c>
      <c r="AD1100" s="134">
        <v>8.3800000000000008</v>
      </c>
      <c r="AE1100" s="131">
        <v>8680</v>
      </c>
    </row>
    <row r="1101" spans="1:31">
      <c r="A1101" s="131">
        <v>54</v>
      </c>
      <c r="B1101" s="131" t="s">
        <v>211</v>
      </c>
      <c r="C1101" s="134">
        <v>270.50099999999998</v>
      </c>
      <c r="D1101" s="135">
        <v>331</v>
      </c>
      <c r="E1101" s="135">
        <v>608</v>
      </c>
      <c r="F1101" s="135">
        <v>747</v>
      </c>
      <c r="G1101" s="135">
        <v>14</v>
      </c>
      <c r="H1101" s="135">
        <v>0</v>
      </c>
      <c r="I1101" s="134">
        <v>0</v>
      </c>
      <c r="J1101" s="134">
        <v>0</v>
      </c>
      <c r="K1101" s="134">
        <v>0.81200000000000006</v>
      </c>
      <c r="L1101" s="135">
        <v>332</v>
      </c>
      <c r="M1101" s="135">
        <v>1.7</v>
      </c>
      <c r="N1101" s="136">
        <v>-2.0790000000000002</v>
      </c>
      <c r="O1101" s="137">
        <v>0.41739999999999999</v>
      </c>
      <c r="P1101" s="137">
        <v>-2.3599999999999999E-4</v>
      </c>
      <c r="Q1101" s="137">
        <v>5.1529999999999999E-8</v>
      </c>
      <c r="R1101" s="138">
        <v>0</v>
      </c>
      <c r="S1101" s="138">
        <v>0</v>
      </c>
      <c r="T1101" s="131">
        <v>-135.38999999999999</v>
      </c>
      <c r="U1101" s="131">
        <v>-8.65</v>
      </c>
      <c r="V1101" s="136">
        <v>15.6898</v>
      </c>
      <c r="W1101" s="138">
        <v>3757.82</v>
      </c>
      <c r="X1101" s="138">
        <v>-193.1</v>
      </c>
      <c r="Y1101" s="131">
        <v>658</v>
      </c>
      <c r="Z1101" s="131">
        <v>474</v>
      </c>
      <c r="AA1101" s="134">
        <v>0</v>
      </c>
      <c r="AB1101" s="138">
        <v>0</v>
      </c>
      <c r="AC1101" s="134">
        <v>0</v>
      </c>
      <c r="AD1101" s="134">
        <v>0</v>
      </c>
      <c r="AE1101" s="131">
        <v>0</v>
      </c>
    </row>
    <row r="1102" spans="1:31">
      <c r="A1102" s="131">
        <v>55</v>
      </c>
      <c r="B1102" s="131" t="s">
        <v>212</v>
      </c>
      <c r="C1102" s="134">
        <v>252.48599999999999</v>
      </c>
      <c r="D1102" s="135">
        <v>290.8</v>
      </c>
      <c r="E1102" s="135">
        <v>588</v>
      </c>
      <c r="F1102" s="135">
        <v>739</v>
      </c>
      <c r="G1102" s="135">
        <v>11.2</v>
      </c>
      <c r="H1102" s="135">
        <v>0</v>
      </c>
      <c r="I1102" s="134">
        <v>0</v>
      </c>
      <c r="J1102" s="134">
        <v>0.80700000000000005</v>
      </c>
      <c r="K1102" s="134">
        <v>0.78900000000000003</v>
      </c>
      <c r="L1102" s="135">
        <v>293</v>
      </c>
      <c r="M1102" s="135">
        <v>0</v>
      </c>
      <c r="N1102" s="136">
        <v>-2.706</v>
      </c>
      <c r="O1102" s="137">
        <v>0.39750000000000002</v>
      </c>
      <c r="P1102" s="137">
        <v>-2.2389999999999999E-4</v>
      </c>
      <c r="Q1102" s="137">
        <v>4.8930000000000002E-8</v>
      </c>
      <c r="R1102" s="138">
        <v>816.19</v>
      </c>
      <c r="S1102" s="138">
        <v>376.93</v>
      </c>
      <c r="T1102" s="131">
        <v>-69.08</v>
      </c>
      <c r="U1102" s="131">
        <v>45.01</v>
      </c>
      <c r="V1102" s="136">
        <v>16.222100000000001</v>
      </c>
      <c r="W1102" s="138">
        <v>4416.13</v>
      </c>
      <c r="X1102" s="138">
        <v>-127.3</v>
      </c>
      <c r="Y1102" s="131">
        <v>623</v>
      </c>
      <c r="Z1102" s="131">
        <v>444</v>
      </c>
      <c r="AA1102" s="134">
        <v>0</v>
      </c>
      <c r="AB1102" s="138">
        <v>0</v>
      </c>
      <c r="AC1102" s="134">
        <v>0</v>
      </c>
      <c r="AD1102" s="134">
        <v>0</v>
      </c>
      <c r="AE1102" s="131">
        <v>12970</v>
      </c>
    </row>
    <row r="1103" spans="1:31">
      <c r="A1103" s="131">
        <v>56</v>
      </c>
      <c r="B1103" s="131" t="s">
        <v>213</v>
      </c>
      <c r="C1103" s="134">
        <v>130.23099999999999</v>
      </c>
      <c r="D1103" s="135">
        <v>257.7</v>
      </c>
      <c r="E1103" s="135">
        <v>468.4</v>
      </c>
      <c r="F1103" s="135">
        <v>58</v>
      </c>
      <c r="G1103" s="135">
        <v>34</v>
      </c>
      <c r="H1103" s="135">
        <v>490</v>
      </c>
      <c r="I1103" s="134">
        <v>0.31</v>
      </c>
      <c r="J1103" s="134">
        <v>0.53</v>
      </c>
      <c r="K1103" s="134">
        <v>0.82599999999999996</v>
      </c>
      <c r="L1103" s="135">
        <v>293</v>
      </c>
      <c r="M1103" s="135">
        <v>2</v>
      </c>
      <c r="N1103" s="136">
        <v>1.474</v>
      </c>
      <c r="O1103" s="137">
        <v>0.1817</v>
      </c>
      <c r="P1103" s="137">
        <v>-9.0690000000000001E-5</v>
      </c>
      <c r="Q1103" s="137">
        <v>1.496E-8</v>
      </c>
      <c r="R1103" s="138">
        <v>1312.1</v>
      </c>
      <c r="S1103" s="138">
        <v>369.97</v>
      </c>
      <c r="T1103" s="131">
        <v>-86</v>
      </c>
      <c r="U1103" s="131">
        <v>-28.7</v>
      </c>
      <c r="V1103" s="136">
        <v>15.742800000000001</v>
      </c>
      <c r="W1103" s="138">
        <v>3017.81</v>
      </c>
      <c r="X1103" s="138">
        <v>-137.1</v>
      </c>
      <c r="Y1103" s="131">
        <v>468</v>
      </c>
      <c r="Z1103" s="131">
        <v>343</v>
      </c>
      <c r="AA1103" s="134">
        <v>0</v>
      </c>
      <c r="AB1103" s="138">
        <v>0</v>
      </c>
      <c r="AC1103" s="134">
        <v>0</v>
      </c>
      <c r="AD1103" s="134">
        <v>0</v>
      </c>
      <c r="AE1103" s="131">
        <v>12100</v>
      </c>
    </row>
    <row r="1104" spans="1:31">
      <c r="A1104" s="131">
        <v>57</v>
      </c>
      <c r="B1104" s="131" t="s">
        <v>214</v>
      </c>
      <c r="C1104" s="134">
        <v>112.21599999999999</v>
      </c>
      <c r="D1104" s="135">
        <v>171.4</v>
      </c>
      <c r="E1104" s="135">
        <v>394.4</v>
      </c>
      <c r="F1104" s="135">
        <v>566.6</v>
      </c>
      <c r="G1104" s="135">
        <v>25.9</v>
      </c>
      <c r="H1104" s="135">
        <v>464</v>
      </c>
      <c r="I1104" s="134">
        <v>0.26</v>
      </c>
      <c r="J1104" s="134">
        <v>0.38600000000000001</v>
      </c>
      <c r="K1104" s="134">
        <v>0.71499999999999997</v>
      </c>
      <c r="L1104" s="135">
        <v>293</v>
      </c>
      <c r="M1104" s="135">
        <v>0.3</v>
      </c>
      <c r="N1104" s="136">
        <v>-0.97899999999999998</v>
      </c>
      <c r="O1104" s="137">
        <v>0.1729</v>
      </c>
      <c r="P1104" s="137">
        <v>-9.6409999999999993E-5</v>
      </c>
      <c r="Q1104" s="137">
        <v>2.072E-8</v>
      </c>
      <c r="R1104" s="138">
        <v>418.82</v>
      </c>
      <c r="S1104" s="138">
        <v>237.63</v>
      </c>
      <c r="T1104" s="131">
        <v>-19.82</v>
      </c>
      <c r="U1104" s="131">
        <v>24.91</v>
      </c>
      <c r="V1104" s="136">
        <v>15.962999999999999</v>
      </c>
      <c r="W1104" s="138">
        <v>3116.52</v>
      </c>
      <c r="X1104" s="138">
        <v>-60.39</v>
      </c>
      <c r="Y1104" s="131">
        <v>420</v>
      </c>
      <c r="Z1104" s="131">
        <v>288</v>
      </c>
      <c r="AA1104" s="134">
        <v>64.486999999999995</v>
      </c>
      <c r="AB1104" s="138">
        <v>6883.34</v>
      </c>
      <c r="AC1104" s="134">
        <v>-6.7649999999999997</v>
      </c>
      <c r="AD1104" s="134">
        <v>6.98</v>
      </c>
      <c r="AE1104" s="131">
        <v>8070</v>
      </c>
    </row>
    <row r="1105" spans="1:31">
      <c r="A1105" s="131">
        <v>58</v>
      </c>
      <c r="B1105" s="131" t="s">
        <v>215</v>
      </c>
      <c r="C1105" s="134">
        <v>210.405</v>
      </c>
      <c r="D1105" s="135">
        <v>269.39999999999998</v>
      </c>
      <c r="E1105" s="135">
        <v>541.5</v>
      </c>
      <c r="F1105" s="135">
        <v>704</v>
      </c>
      <c r="G1105" s="135">
        <v>14.4</v>
      </c>
      <c r="H1105" s="135">
        <v>0</v>
      </c>
      <c r="I1105" s="134">
        <v>0</v>
      </c>
      <c r="J1105" s="134">
        <v>0.68200000000000005</v>
      </c>
      <c r="K1105" s="134">
        <v>0.79100000000000004</v>
      </c>
      <c r="L1105" s="135">
        <v>273</v>
      </c>
      <c r="M1105" s="135">
        <v>0</v>
      </c>
      <c r="N1105" s="136">
        <v>-2.198</v>
      </c>
      <c r="O1105" s="137">
        <v>3.302</v>
      </c>
      <c r="P1105" s="137">
        <v>-1</v>
      </c>
      <c r="Q1105" s="137">
        <v>-1.859</v>
      </c>
      <c r="R1105" s="138">
        <v>-4</v>
      </c>
      <c r="S1105" s="138">
        <v>4.0670000000000002</v>
      </c>
      <c r="T1105" s="131">
        <v>-8</v>
      </c>
      <c r="U1105" s="131">
        <v>739.13</v>
      </c>
      <c r="V1105" s="136">
        <v>347.46</v>
      </c>
      <c r="W1105" s="138">
        <v>-54.31</v>
      </c>
      <c r="X1105" s="138">
        <v>38.97</v>
      </c>
      <c r="Y1105" s="131">
        <v>16.1539</v>
      </c>
      <c r="Z1105" s="131">
        <v>4103.1499999999996</v>
      </c>
      <c r="AA1105" s="134">
        <v>-110.6</v>
      </c>
      <c r="AB1105" s="138">
        <v>574</v>
      </c>
      <c r="AC1105" s="134">
        <v>406</v>
      </c>
      <c r="AD1105" s="134">
        <v>98.92</v>
      </c>
      <c r="AE1105" s="131">
        <v>-12205.3</v>
      </c>
    </row>
    <row r="1106" spans="1:31">
      <c r="A1106" s="131">
        <v>59</v>
      </c>
      <c r="B1106" s="131" t="s">
        <v>216</v>
      </c>
      <c r="C1106" s="134">
        <v>88.15</v>
      </c>
      <c r="D1106" s="135">
        <v>195</v>
      </c>
      <c r="E1106" s="135">
        <v>411</v>
      </c>
      <c r="F1106" s="135">
        <v>586</v>
      </c>
      <c r="G1106" s="135">
        <v>38</v>
      </c>
      <c r="H1106" s="135">
        <v>326</v>
      </c>
      <c r="I1106" s="134">
        <v>0.26</v>
      </c>
      <c r="J1106" s="134">
        <v>0.57999999999999996</v>
      </c>
      <c r="K1106" s="134">
        <v>0.81499999999999995</v>
      </c>
      <c r="L1106" s="135">
        <v>293</v>
      </c>
      <c r="M1106" s="135">
        <v>1.7</v>
      </c>
      <c r="N1106" s="136">
        <v>0.92400000000000004</v>
      </c>
      <c r="O1106" s="137">
        <v>0.1205</v>
      </c>
      <c r="P1106" s="137">
        <v>-6.3040000000000006E-5</v>
      </c>
      <c r="Q1106" s="137">
        <v>1.2229999999999999E-8</v>
      </c>
      <c r="R1106" s="138">
        <v>1151.0999999999999</v>
      </c>
      <c r="S1106" s="138">
        <v>349.62</v>
      </c>
      <c r="T1106" s="131">
        <v>-71.400000000000006</v>
      </c>
      <c r="U1106" s="131">
        <v>-34.9</v>
      </c>
      <c r="V1106" s="136">
        <v>16.527000000000001</v>
      </c>
      <c r="W1106" s="138">
        <v>3026.89</v>
      </c>
      <c r="X1106" s="138">
        <v>-105</v>
      </c>
      <c r="Y1106" s="131">
        <v>411</v>
      </c>
      <c r="Z1106" s="131">
        <v>310</v>
      </c>
      <c r="AA1106" s="134">
        <v>0</v>
      </c>
      <c r="AB1106" s="138">
        <v>0</v>
      </c>
      <c r="AC1106" s="134">
        <v>0</v>
      </c>
      <c r="AD1106" s="134">
        <v>0</v>
      </c>
      <c r="AE1106" s="131">
        <v>10600</v>
      </c>
    </row>
    <row r="1107" spans="1:31">
      <c r="A1107" s="131">
        <v>60</v>
      </c>
      <c r="B1107" s="131" t="s">
        <v>217</v>
      </c>
      <c r="C1107" s="134">
        <v>70.135000000000005</v>
      </c>
      <c r="D1107" s="135">
        <v>107.9</v>
      </c>
      <c r="E1107" s="135">
        <v>303.10000000000002</v>
      </c>
      <c r="F1107" s="135">
        <v>464.7</v>
      </c>
      <c r="G1107" s="135">
        <v>40</v>
      </c>
      <c r="H1107" s="135">
        <v>300</v>
      </c>
      <c r="I1107" s="134">
        <v>0.31</v>
      </c>
      <c r="J1107" s="134">
        <v>0.245</v>
      </c>
      <c r="K1107" s="134">
        <v>0.64</v>
      </c>
      <c r="L1107" s="135">
        <v>293</v>
      </c>
      <c r="M1107" s="135">
        <v>0.4</v>
      </c>
      <c r="N1107" s="136">
        <v>-3.2000000000000001E-2</v>
      </c>
      <c r="O1107" s="137">
        <v>0.10340000000000001</v>
      </c>
      <c r="P1107" s="137">
        <v>-5.5340000000000002E-5</v>
      </c>
      <c r="Q1107" s="137">
        <v>1.118E-8</v>
      </c>
      <c r="R1107" s="138">
        <v>305.25</v>
      </c>
      <c r="S1107" s="138">
        <v>174.7</v>
      </c>
      <c r="T1107" s="131">
        <v>-5</v>
      </c>
      <c r="U1107" s="131">
        <v>18.91</v>
      </c>
      <c r="V1107" s="136">
        <v>15.7646</v>
      </c>
      <c r="W1107" s="138">
        <v>2405.96</v>
      </c>
      <c r="X1107" s="138">
        <v>-39.630000000000003</v>
      </c>
      <c r="Y1107" s="131">
        <v>325</v>
      </c>
      <c r="Z1107" s="131">
        <v>220</v>
      </c>
      <c r="AA1107" s="134">
        <v>51.816000000000003</v>
      </c>
      <c r="AB1107" s="138">
        <v>-4694.26</v>
      </c>
      <c r="AC1107" s="134">
        <v>-5.202</v>
      </c>
      <c r="AD1107" s="134">
        <v>3.42</v>
      </c>
      <c r="AE1107" s="131">
        <v>6022</v>
      </c>
    </row>
    <row r="1108" spans="1:31">
      <c r="A1108" s="131">
        <v>61</v>
      </c>
      <c r="B1108" s="131" t="s">
        <v>218</v>
      </c>
      <c r="C1108" s="134">
        <v>68.119</v>
      </c>
      <c r="D1108" s="135">
        <v>167.5</v>
      </c>
      <c r="E1108" s="135">
        <v>313.3</v>
      </c>
      <c r="F1108" s="135">
        <v>493.4</v>
      </c>
      <c r="G1108" s="135">
        <v>40</v>
      </c>
      <c r="H1108" s="135">
        <v>278</v>
      </c>
      <c r="I1108" s="134">
        <v>0.27500000000000002</v>
      </c>
      <c r="J1108" s="134">
        <v>0.16400000000000001</v>
      </c>
      <c r="K1108" s="134">
        <v>0.69</v>
      </c>
      <c r="L1108" s="135">
        <v>293</v>
      </c>
      <c r="M1108" s="135">
        <v>0.9</v>
      </c>
      <c r="N1108" s="136">
        <v>4.3150000000000004</v>
      </c>
      <c r="O1108" s="137">
        <v>8.3860000000000004E-2</v>
      </c>
      <c r="P1108" s="137">
        <v>-4.57E-5</v>
      </c>
      <c r="Q1108" s="137">
        <v>9.7870000000000002E-9</v>
      </c>
      <c r="R1108" s="138">
        <v>0</v>
      </c>
      <c r="S1108" s="138">
        <v>0</v>
      </c>
      <c r="T1108" s="131">
        <v>34.5</v>
      </c>
      <c r="U1108" s="131">
        <v>50.25</v>
      </c>
      <c r="V1108" s="136">
        <v>16.042899999999999</v>
      </c>
      <c r="W1108" s="138">
        <v>2515.62</v>
      </c>
      <c r="X1108" s="138">
        <v>-45.97</v>
      </c>
      <c r="Y1108" s="131">
        <v>335</v>
      </c>
      <c r="Z1108" s="131">
        <v>230</v>
      </c>
      <c r="AA1108" s="134">
        <v>0</v>
      </c>
      <c r="AB1108" s="138">
        <v>0</v>
      </c>
      <c r="AC1108" s="134">
        <v>0</v>
      </c>
      <c r="AD1108" s="134">
        <v>0</v>
      </c>
      <c r="AE1108" s="131">
        <v>0</v>
      </c>
    </row>
    <row r="1109" spans="1:31">
      <c r="A1109" s="131">
        <v>62</v>
      </c>
      <c r="B1109" s="131" t="s">
        <v>219</v>
      </c>
      <c r="C1109" s="134">
        <v>60.095999999999997</v>
      </c>
      <c r="D1109" s="135">
        <v>146.9</v>
      </c>
      <c r="E1109" s="135">
        <v>370.4</v>
      </c>
      <c r="F1109" s="135">
        <v>536.70000000000005</v>
      </c>
      <c r="G1109" s="135">
        <v>51</v>
      </c>
      <c r="H1109" s="135">
        <v>218.5</v>
      </c>
      <c r="I1109" s="134">
        <v>0.253</v>
      </c>
      <c r="J1109" s="134">
        <v>0.624</v>
      </c>
      <c r="K1109" s="134">
        <v>0.80400000000000005</v>
      </c>
      <c r="L1109" s="135">
        <v>293</v>
      </c>
      <c r="M1109" s="135">
        <v>1.7</v>
      </c>
      <c r="N1109" s="136">
        <v>0.59</v>
      </c>
      <c r="O1109" s="137">
        <v>7.9420000000000004E-2</v>
      </c>
      <c r="P1109" s="137">
        <v>-4.4310000000000001E-5</v>
      </c>
      <c r="Q1109" s="137">
        <v>1.0260000000000001E-8</v>
      </c>
      <c r="R1109" s="138">
        <v>951.04</v>
      </c>
      <c r="S1109" s="138">
        <v>327.83</v>
      </c>
      <c r="T1109" s="131">
        <v>-61.28</v>
      </c>
      <c r="U1109" s="131">
        <v>-38.67</v>
      </c>
      <c r="V1109" s="136">
        <v>17.543900000000001</v>
      </c>
      <c r="W1109" s="138">
        <v>3166.38</v>
      </c>
      <c r="X1109" s="138">
        <v>-80.150000000000006</v>
      </c>
      <c r="Y1109" s="131">
        <v>400</v>
      </c>
      <c r="Z1109" s="131">
        <v>285</v>
      </c>
      <c r="AA1109" s="134">
        <v>101.82</v>
      </c>
      <c r="AB1109" s="138">
        <v>-9416.25</v>
      </c>
      <c r="AC1109" s="134">
        <v>-11.79</v>
      </c>
      <c r="AD1109" s="134">
        <v>3.13</v>
      </c>
      <c r="AE1109" s="131">
        <v>9980</v>
      </c>
    </row>
    <row r="1110" spans="1:31">
      <c r="A1110" s="131">
        <v>63</v>
      </c>
      <c r="B1110" s="131" t="s">
        <v>220</v>
      </c>
      <c r="C1110" s="134">
        <v>196.37799999999999</v>
      </c>
      <c r="D1110" s="135">
        <v>260.3</v>
      </c>
      <c r="E1110" s="135">
        <v>524.29999999999995</v>
      </c>
      <c r="F1110" s="135">
        <v>689</v>
      </c>
      <c r="G1110" s="135">
        <v>15.4</v>
      </c>
      <c r="H1110" s="135">
        <v>0</v>
      </c>
      <c r="I1110" s="134">
        <v>0</v>
      </c>
      <c r="J1110" s="134">
        <v>0.64400000000000002</v>
      </c>
      <c r="K1110" s="134">
        <v>0.78600000000000003</v>
      </c>
      <c r="L1110" s="135">
        <v>273</v>
      </c>
      <c r="M1110" s="135">
        <v>0</v>
      </c>
      <c r="N1110" s="136">
        <v>-1.903</v>
      </c>
      <c r="O1110" s="137">
        <v>3.0710000000000002</v>
      </c>
      <c r="P1110" s="137">
        <v>-1</v>
      </c>
      <c r="Q1110" s="137">
        <v>-1.722</v>
      </c>
      <c r="R1110" s="138">
        <v>-4</v>
      </c>
      <c r="S1110" s="138">
        <v>3.7480000000000002</v>
      </c>
      <c r="T1110" s="131">
        <v>-8</v>
      </c>
      <c r="U1110" s="131">
        <v>697.49</v>
      </c>
      <c r="V1110" s="136">
        <v>336.13</v>
      </c>
      <c r="W1110" s="138">
        <v>-49.36</v>
      </c>
      <c r="X1110" s="138">
        <v>36.99</v>
      </c>
      <c r="Y1110" s="131">
        <v>16.164300000000001</v>
      </c>
      <c r="Z1110" s="131">
        <v>4018.01</v>
      </c>
      <c r="AA1110" s="134">
        <v>-102.7</v>
      </c>
      <c r="AB1110" s="138">
        <v>557</v>
      </c>
      <c r="AC1110" s="134">
        <v>392</v>
      </c>
      <c r="AD1110" s="134">
        <v>92.474000000000004</v>
      </c>
      <c r="AE1110" s="131">
        <v>-11329.2</v>
      </c>
    </row>
    <row r="1111" spans="1:31">
      <c r="A1111" s="131">
        <v>64</v>
      </c>
      <c r="B1111" s="131" t="s">
        <v>221</v>
      </c>
      <c r="C1111" s="134">
        <v>68.119</v>
      </c>
      <c r="D1111" s="135">
        <v>185.7</v>
      </c>
      <c r="E1111" s="135">
        <v>315.2</v>
      </c>
      <c r="F1111" s="135">
        <v>496</v>
      </c>
      <c r="G1111" s="135">
        <v>39.4</v>
      </c>
      <c r="H1111" s="135">
        <v>275</v>
      </c>
      <c r="I1111" s="134">
        <v>0.26600000000000001</v>
      </c>
      <c r="J1111" s="134">
        <v>0.17499999999999999</v>
      </c>
      <c r="K1111" s="134">
        <v>0.67600000000000005</v>
      </c>
      <c r="L1111" s="135">
        <v>293</v>
      </c>
      <c r="M1111" s="135">
        <v>0.7</v>
      </c>
      <c r="N1111" s="136">
        <v>7.33</v>
      </c>
      <c r="O1111" s="137">
        <v>6.7140000000000005E-2</v>
      </c>
      <c r="P1111" s="137">
        <v>-1.6030000000000001E-5</v>
      </c>
      <c r="Q1111" s="137">
        <v>-5.6169999999999999E-9</v>
      </c>
      <c r="R1111" s="138">
        <v>0</v>
      </c>
      <c r="S1111" s="138">
        <v>0</v>
      </c>
      <c r="T1111" s="131">
        <v>18.600000000000001</v>
      </c>
      <c r="U1111" s="131">
        <v>35.07</v>
      </c>
      <c r="V1111" s="136">
        <v>15.918200000000001</v>
      </c>
      <c r="W1111" s="138">
        <v>2541.69</v>
      </c>
      <c r="X1111" s="138">
        <v>-41.43</v>
      </c>
      <c r="Y1111" s="131">
        <v>340</v>
      </c>
      <c r="Z1111" s="131">
        <v>250</v>
      </c>
      <c r="AA1111" s="134">
        <v>0</v>
      </c>
      <c r="AB1111" s="138">
        <v>0</v>
      </c>
      <c r="AC1111" s="134">
        <v>0</v>
      </c>
      <c r="AD1111" s="134">
        <v>0</v>
      </c>
      <c r="AE1111" s="131">
        <v>6460</v>
      </c>
    </row>
    <row r="1112" spans="1:31">
      <c r="A1112" s="131">
        <v>65</v>
      </c>
      <c r="B1112" s="131" t="s">
        <v>222</v>
      </c>
      <c r="C1112" s="134">
        <v>182.351</v>
      </c>
      <c r="D1112" s="135">
        <v>250.1</v>
      </c>
      <c r="E1112" s="135">
        <v>505.9</v>
      </c>
      <c r="F1112" s="135">
        <v>674</v>
      </c>
      <c r="G1112" s="135">
        <v>16.8</v>
      </c>
      <c r="H1112" s="135">
        <v>0</v>
      </c>
      <c r="I1112" s="134">
        <v>0</v>
      </c>
      <c r="J1112" s="134">
        <v>0.59799999999999998</v>
      </c>
      <c r="K1112" s="134">
        <v>0.76600000000000001</v>
      </c>
      <c r="L1112" s="135">
        <v>293</v>
      </c>
      <c r="M1112" s="135">
        <v>0</v>
      </c>
      <c r="N1112" s="136">
        <v>-1.7</v>
      </c>
      <c r="O1112" s="137">
        <v>2.8450000000000002</v>
      </c>
      <c r="P1112" s="137">
        <v>-1</v>
      </c>
      <c r="Q1112" s="137">
        <v>-1.5940000000000001</v>
      </c>
      <c r="R1112" s="138">
        <v>-4</v>
      </c>
      <c r="S1112" s="138">
        <v>3.4660000000000002</v>
      </c>
      <c r="T1112" s="131">
        <v>-8</v>
      </c>
      <c r="U1112" s="131">
        <v>658.16</v>
      </c>
      <c r="V1112" s="136">
        <v>323.70999999999998</v>
      </c>
      <c r="W1112" s="138">
        <v>-44.45</v>
      </c>
      <c r="X1112" s="138">
        <v>34.96</v>
      </c>
      <c r="Y1112" s="131">
        <v>16.085000000000001</v>
      </c>
      <c r="Z1112" s="131">
        <v>3856.23</v>
      </c>
      <c r="AA1112" s="134">
        <v>-97.94</v>
      </c>
      <c r="AB1112" s="138">
        <v>537</v>
      </c>
      <c r="AC1112" s="134">
        <v>377</v>
      </c>
      <c r="AD1112" s="134">
        <v>88.01</v>
      </c>
      <c r="AE1112" s="131">
        <v>-10609.4</v>
      </c>
    </row>
    <row r="1113" spans="1:31">
      <c r="A1113" s="131">
        <v>66</v>
      </c>
      <c r="B1113" s="131" t="s">
        <v>223</v>
      </c>
      <c r="C1113" s="134">
        <v>154.297</v>
      </c>
      <c r="D1113" s="135">
        <v>224</v>
      </c>
      <c r="E1113" s="135">
        <v>465.8</v>
      </c>
      <c r="F1113" s="135">
        <v>637</v>
      </c>
      <c r="G1113" s="135">
        <v>19.7</v>
      </c>
      <c r="H1113" s="135">
        <v>0</v>
      </c>
      <c r="I1113" s="134">
        <v>0</v>
      </c>
      <c r="J1113" s="134">
        <v>0.51800000000000002</v>
      </c>
      <c r="K1113" s="134">
        <v>0.751</v>
      </c>
      <c r="L1113" s="135">
        <v>293</v>
      </c>
      <c r="M1113" s="135">
        <v>0</v>
      </c>
      <c r="N1113" s="136">
        <v>-1.3340000000000001</v>
      </c>
      <c r="O1113" s="137">
        <v>0.23949999999999999</v>
      </c>
      <c r="P1113" s="137">
        <v>-1.338E-4</v>
      </c>
      <c r="Q1113" s="137">
        <v>2.9049999999999999E-8</v>
      </c>
      <c r="R1113" s="138">
        <v>566.26</v>
      </c>
      <c r="S1113" s="138">
        <v>294.89</v>
      </c>
      <c r="T1113" s="131">
        <v>-34.6</v>
      </c>
      <c r="U1113" s="131">
        <v>30.94</v>
      </c>
      <c r="V1113" s="136">
        <v>16.0412</v>
      </c>
      <c r="W1113" s="138">
        <v>3597.72</v>
      </c>
      <c r="X1113" s="138">
        <v>-83.41</v>
      </c>
      <c r="Y1113" s="131">
        <v>496</v>
      </c>
      <c r="Z1113" s="131">
        <v>345</v>
      </c>
      <c r="AA1113" s="134">
        <v>78.295000000000002</v>
      </c>
      <c r="AB1113" s="138">
        <v>-9105.75</v>
      </c>
      <c r="AC1113" s="134">
        <v>-8.4890000000000008</v>
      </c>
      <c r="AD1113" s="134">
        <v>11.46</v>
      </c>
      <c r="AE1113" s="131">
        <v>9770</v>
      </c>
    </row>
    <row r="1114" spans="1:31">
      <c r="A1114" s="131">
        <v>67</v>
      </c>
      <c r="B1114" s="131" t="s">
        <v>224</v>
      </c>
      <c r="C1114" s="134">
        <v>86.177999999999997</v>
      </c>
      <c r="D1114" s="135">
        <v>173.3</v>
      </c>
      <c r="E1114" s="135">
        <v>322.89999999999998</v>
      </c>
      <c r="F1114" s="135">
        <v>488.7</v>
      </c>
      <c r="G1114" s="135">
        <v>30.4</v>
      </c>
      <c r="H1114" s="135">
        <v>359</v>
      </c>
      <c r="I1114" s="134">
        <v>0.27200000000000002</v>
      </c>
      <c r="J1114" s="134">
        <v>0.23100000000000001</v>
      </c>
      <c r="K1114" s="134">
        <v>0.64900000000000002</v>
      </c>
      <c r="L1114" s="135">
        <v>293</v>
      </c>
      <c r="M1114" s="135">
        <v>0</v>
      </c>
      <c r="N1114" s="136">
        <v>-3.9729999999999999</v>
      </c>
      <c r="O1114" s="137">
        <v>0.15029999999999999</v>
      </c>
      <c r="P1114" s="137">
        <v>-8.3139999999999993E-5</v>
      </c>
      <c r="Q1114" s="137">
        <v>1.6359999999999999E-8</v>
      </c>
      <c r="R1114" s="138">
        <v>438.44</v>
      </c>
      <c r="S1114" s="138">
        <v>226.67</v>
      </c>
      <c r="T1114" s="131">
        <v>-44.35</v>
      </c>
      <c r="U1114" s="131">
        <v>-2.2999999999999998</v>
      </c>
      <c r="V1114" s="136">
        <v>15.553599999999999</v>
      </c>
      <c r="W1114" s="138">
        <v>2489.5</v>
      </c>
      <c r="X1114" s="138">
        <v>-43.81</v>
      </c>
      <c r="Y1114" s="131">
        <v>350</v>
      </c>
      <c r="Z1114" s="131">
        <v>230</v>
      </c>
      <c r="AA1114" s="134">
        <v>51.47</v>
      </c>
      <c r="AB1114" s="138">
        <v>-4910.28</v>
      </c>
      <c r="AC1114" s="134">
        <v>-5.3140000000000001</v>
      </c>
      <c r="AD1114" s="134">
        <v>4.3230000000000004</v>
      </c>
      <c r="AE1114" s="131">
        <v>6287</v>
      </c>
    </row>
    <row r="1115" spans="1:31">
      <c r="A1115" s="131">
        <v>68</v>
      </c>
      <c r="B1115" s="131" t="s">
        <v>225</v>
      </c>
      <c r="C1115" s="134">
        <v>114.232</v>
      </c>
      <c r="D1115" s="135">
        <v>160.9</v>
      </c>
      <c r="E1115" s="135">
        <v>383</v>
      </c>
      <c r="F1115" s="135">
        <v>563.4</v>
      </c>
      <c r="G1115" s="135">
        <v>26.9</v>
      </c>
      <c r="H1115" s="135">
        <v>436</v>
      </c>
      <c r="I1115" s="134">
        <v>0.254</v>
      </c>
      <c r="J1115" s="134">
        <v>0.29699999999999999</v>
      </c>
      <c r="K1115" s="134">
        <v>0.71599999999999997</v>
      </c>
      <c r="L1115" s="135">
        <v>293</v>
      </c>
      <c r="M1115" s="135">
        <v>0</v>
      </c>
      <c r="N1115" s="136">
        <v>2.2010000000000001</v>
      </c>
      <c r="O1115" s="137">
        <v>0.18770000000000001</v>
      </c>
      <c r="P1115" s="137">
        <v>-1.0509999999999999E-4</v>
      </c>
      <c r="Q1115" s="137">
        <v>2.316E-8</v>
      </c>
      <c r="R1115" s="138">
        <v>474.57</v>
      </c>
      <c r="S1115" s="138">
        <v>257.61</v>
      </c>
      <c r="T1115" s="131">
        <v>-52.61</v>
      </c>
      <c r="U1115" s="131">
        <v>4.09</v>
      </c>
      <c r="V1115" s="136">
        <v>15.716200000000001</v>
      </c>
      <c r="W1115" s="138">
        <v>2981.56</v>
      </c>
      <c r="X1115" s="138">
        <v>-54.73</v>
      </c>
      <c r="Y1115" s="131">
        <v>409</v>
      </c>
      <c r="Z1115" s="131">
        <v>277</v>
      </c>
      <c r="AA1115" s="134">
        <v>58.179000000000002</v>
      </c>
      <c r="AB1115" s="138">
        <v>-6218.74</v>
      </c>
      <c r="AC1115" s="134">
        <v>-5.9420000000000002</v>
      </c>
      <c r="AD1115" s="134">
        <v>6.54</v>
      </c>
      <c r="AE1115" s="131">
        <v>7650</v>
      </c>
    </row>
    <row r="1116" spans="1:31">
      <c r="A1116" s="131">
        <v>69</v>
      </c>
      <c r="B1116" s="131" t="s">
        <v>226</v>
      </c>
      <c r="C1116" s="134">
        <v>142.286</v>
      </c>
      <c r="D1116" s="135">
        <v>0</v>
      </c>
      <c r="E1116" s="135">
        <v>433.5</v>
      </c>
      <c r="F1116" s="135">
        <v>623.1</v>
      </c>
      <c r="G1116" s="135">
        <v>24.8</v>
      </c>
      <c r="H1116" s="135">
        <v>0</v>
      </c>
      <c r="I1116" s="134">
        <v>0</v>
      </c>
      <c r="J1116" s="134">
        <v>0.36</v>
      </c>
      <c r="K1116" s="134">
        <v>0</v>
      </c>
      <c r="L1116" s="135">
        <v>0</v>
      </c>
      <c r="M1116" s="135">
        <v>0</v>
      </c>
      <c r="N1116" s="136">
        <v>-14.052</v>
      </c>
      <c r="O1116" s="137">
        <v>0.29409999999999997</v>
      </c>
      <c r="P1116" s="137">
        <v>-2.1100000000000001E-4</v>
      </c>
      <c r="Q1116" s="137">
        <v>6.1739999999999996E-8</v>
      </c>
      <c r="R1116" s="138">
        <v>0</v>
      </c>
      <c r="S1116" s="138">
        <v>0</v>
      </c>
      <c r="T1116" s="131">
        <v>0</v>
      </c>
      <c r="U1116" s="131">
        <v>0</v>
      </c>
      <c r="V1116" s="136">
        <v>15.7598</v>
      </c>
      <c r="W1116" s="138">
        <v>3371.05</v>
      </c>
      <c r="X1116" s="138">
        <v>-64.09</v>
      </c>
      <c r="Y1116" s="131">
        <v>463</v>
      </c>
      <c r="Z1116" s="131">
        <v>314</v>
      </c>
      <c r="AA1116" s="134">
        <v>0</v>
      </c>
      <c r="AB1116" s="138">
        <v>0</v>
      </c>
      <c r="AC1116" s="134">
        <v>0</v>
      </c>
      <c r="AD1116" s="134">
        <v>0</v>
      </c>
      <c r="AE1116" s="131">
        <v>8690</v>
      </c>
    </row>
    <row r="1117" spans="1:31">
      <c r="A1117" s="131">
        <v>70</v>
      </c>
      <c r="B1117" s="131" t="s">
        <v>227</v>
      </c>
      <c r="C1117" s="134">
        <v>128.25899999999999</v>
      </c>
      <c r="D1117" s="135">
        <v>0</v>
      </c>
      <c r="E1117" s="135">
        <v>413.4</v>
      </c>
      <c r="F1117" s="135">
        <v>607.6</v>
      </c>
      <c r="G1117" s="135">
        <v>27</v>
      </c>
      <c r="H1117" s="135">
        <v>0</v>
      </c>
      <c r="I1117" s="134">
        <v>0</v>
      </c>
      <c r="J1117" s="134">
        <v>0.27900000000000003</v>
      </c>
      <c r="K1117" s="134">
        <v>0</v>
      </c>
      <c r="L1117" s="135">
        <v>0</v>
      </c>
      <c r="M1117" s="135">
        <v>0</v>
      </c>
      <c r="N1117" s="136">
        <v>-13.037000000000001</v>
      </c>
      <c r="O1117" s="137">
        <v>0.2601</v>
      </c>
      <c r="P1117" s="137">
        <v>-1.808E-4</v>
      </c>
      <c r="Q1117" s="137">
        <v>5.1160000000000003E-8</v>
      </c>
      <c r="R1117" s="138">
        <v>0</v>
      </c>
      <c r="S1117" s="138">
        <v>0</v>
      </c>
      <c r="T1117" s="131">
        <v>-56.7</v>
      </c>
      <c r="U1117" s="131">
        <v>8.1999999999999993</v>
      </c>
      <c r="V1117" s="136">
        <v>15.728</v>
      </c>
      <c r="W1117" s="138">
        <v>3220.55</v>
      </c>
      <c r="X1117" s="138">
        <v>-59.31</v>
      </c>
      <c r="Y1117" s="131">
        <v>440</v>
      </c>
      <c r="Z1117" s="131">
        <v>328</v>
      </c>
      <c r="AA1117" s="134">
        <v>64.103999999999999</v>
      </c>
      <c r="AB1117" s="138">
        <v>-7011.38</v>
      </c>
      <c r="AC1117" s="134">
        <v>-6.7309999999999999</v>
      </c>
      <c r="AD1117" s="134">
        <v>8.4600000000000009</v>
      </c>
      <c r="AE1117" s="131">
        <v>8430</v>
      </c>
    </row>
    <row r="1118" spans="1:31">
      <c r="A1118" s="131">
        <v>71</v>
      </c>
      <c r="B1118" s="131" t="s">
        <v>228</v>
      </c>
      <c r="C1118" s="134">
        <v>128.25899999999999</v>
      </c>
      <c r="D1118" s="135">
        <v>0</v>
      </c>
      <c r="E1118" s="135">
        <v>406.2</v>
      </c>
      <c r="F1118" s="135">
        <v>592.70000000000005</v>
      </c>
      <c r="G1118" s="135">
        <v>25.7</v>
      </c>
      <c r="H1118" s="135">
        <v>0</v>
      </c>
      <c r="I1118" s="134">
        <v>0</v>
      </c>
      <c r="J1118" s="134">
        <v>0.311</v>
      </c>
      <c r="K1118" s="134">
        <v>0</v>
      </c>
      <c r="L1118" s="135">
        <v>0</v>
      </c>
      <c r="M1118" s="135">
        <v>0</v>
      </c>
      <c r="N1118" s="136">
        <v>-13.037000000000001</v>
      </c>
      <c r="O1118" s="137">
        <v>0.2601</v>
      </c>
      <c r="P1118" s="137">
        <v>-1.808E-4</v>
      </c>
      <c r="Q1118" s="137">
        <v>5.1660000000000001E-8</v>
      </c>
      <c r="R1118" s="138">
        <v>0</v>
      </c>
      <c r="S1118" s="138">
        <v>0</v>
      </c>
      <c r="T1118" s="131">
        <v>-56.64</v>
      </c>
      <c r="U1118" s="131">
        <v>7.8</v>
      </c>
      <c r="V1118" s="136">
        <v>15.7363</v>
      </c>
      <c r="W1118" s="138">
        <v>3167.42</v>
      </c>
      <c r="X1118" s="138">
        <v>-58.21</v>
      </c>
      <c r="Y1118" s="131">
        <v>430</v>
      </c>
      <c r="Z1118" s="131">
        <v>318</v>
      </c>
      <c r="AA1118" s="134">
        <v>0</v>
      </c>
      <c r="AB1118" s="138">
        <v>0</v>
      </c>
      <c r="AC1118" s="134">
        <v>0</v>
      </c>
      <c r="AD1118" s="134">
        <v>0</v>
      </c>
      <c r="AE1118" s="131">
        <v>8190</v>
      </c>
    </row>
    <row r="1119" spans="1:31">
      <c r="A1119" s="131">
        <v>72</v>
      </c>
      <c r="B1119" s="131" t="s">
        <v>229</v>
      </c>
      <c r="C1119" s="134">
        <v>100.205</v>
      </c>
      <c r="D1119" s="135">
        <v>248.3</v>
      </c>
      <c r="E1119" s="135">
        <v>354</v>
      </c>
      <c r="F1119" s="135">
        <v>531.1</v>
      </c>
      <c r="G1119" s="135">
        <v>29.2</v>
      </c>
      <c r="H1119" s="135">
        <v>398</v>
      </c>
      <c r="I1119" s="134">
        <v>0.26700000000000002</v>
      </c>
      <c r="J1119" s="134">
        <v>0.251</v>
      </c>
      <c r="K1119" s="134">
        <v>0.69</v>
      </c>
      <c r="L1119" s="135">
        <v>293</v>
      </c>
      <c r="M1119" s="135">
        <v>0</v>
      </c>
      <c r="N1119" s="136">
        <v>-5.48</v>
      </c>
      <c r="O1119" s="137">
        <v>0.17960000000000001</v>
      </c>
      <c r="P1119" s="137">
        <v>-1.0560000000000001E-4</v>
      </c>
      <c r="Q1119" s="137">
        <v>2.4E-8</v>
      </c>
      <c r="R1119" s="138">
        <v>0</v>
      </c>
      <c r="S1119" s="138">
        <v>0</v>
      </c>
      <c r="T1119" s="131">
        <v>-48.95</v>
      </c>
      <c r="U1119" s="131">
        <v>1.02</v>
      </c>
      <c r="V1119" s="136">
        <v>15.639799999999999</v>
      </c>
      <c r="W1119" s="138">
        <v>2764.4</v>
      </c>
      <c r="X1119" s="138">
        <v>-47.1</v>
      </c>
      <c r="Y1119" s="131">
        <v>379</v>
      </c>
      <c r="Z1119" s="131">
        <v>254</v>
      </c>
      <c r="AA1119" s="134">
        <v>52.761000000000003</v>
      </c>
      <c r="AB1119" s="138">
        <v>-5431.67</v>
      </c>
      <c r="AC1119" s="134">
        <v>-5.2510000000000003</v>
      </c>
      <c r="AD1119" s="134">
        <v>5.37</v>
      </c>
      <c r="AE1119" s="131">
        <v>6919</v>
      </c>
    </row>
    <row r="1120" spans="1:31">
      <c r="A1120" s="131">
        <v>73</v>
      </c>
      <c r="B1120" s="131" t="s">
        <v>230</v>
      </c>
      <c r="C1120" s="134">
        <v>128.25899999999999</v>
      </c>
      <c r="D1120" s="135">
        <v>0</v>
      </c>
      <c r="E1120" s="135">
        <v>406.8</v>
      </c>
      <c r="F1120" s="135">
        <v>588</v>
      </c>
      <c r="G1120" s="135">
        <v>24.6</v>
      </c>
      <c r="H1120" s="135">
        <v>0</v>
      </c>
      <c r="I1120" s="134">
        <v>0</v>
      </c>
      <c r="J1120" s="134">
        <v>0.33200000000000002</v>
      </c>
      <c r="K1120" s="134">
        <v>0</v>
      </c>
      <c r="L1120" s="135">
        <v>0</v>
      </c>
      <c r="M1120" s="135">
        <v>0</v>
      </c>
      <c r="N1120" s="136">
        <v>-10.898999999999999</v>
      </c>
      <c r="O1120" s="137">
        <v>0.25209999999999999</v>
      </c>
      <c r="P1120" s="137">
        <v>-1.7129999999999999E-4</v>
      </c>
      <c r="Q1120" s="137">
        <v>4.7449999999999998E-8</v>
      </c>
      <c r="R1120" s="138">
        <v>0</v>
      </c>
      <c r="S1120" s="138">
        <v>0</v>
      </c>
      <c r="T1120" s="131">
        <v>-57.65</v>
      </c>
      <c r="U1120" s="131">
        <v>5.86</v>
      </c>
      <c r="V1120" s="136">
        <v>15.8017</v>
      </c>
      <c r="W1120" s="138">
        <v>3164.17</v>
      </c>
      <c r="X1120" s="138">
        <v>-61.66</v>
      </c>
      <c r="Y1120" s="131">
        <v>436</v>
      </c>
      <c r="Z1120" s="131">
        <v>297</v>
      </c>
      <c r="AA1120" s="134">
        <v>0</v>
      </c>
      <c r="AB1120" s="138">
        <v>0</v>
      </c>
      <c r="AC1120" s="134">
        <v>0</v>
      </c>
      <c r="AD1120" s="134">
        <v>0</v>
      </c>
      <c r="AE1120" s="131">
        <v>8310</v>
      </c>
    </row>
    <row r="1121" spans="1:31">
      <c r="A1121" s="131">
        <v>74</v>
      </c>
      <c r="B1121" s="131" t="s">
        <v>231</v>
      </c>
      <c r="C1121" s="134">
        <v>114.232</v>
      </c>
      <c r="D1121" s="135">
        <v>165.8</v>
      </c>
      <c r="E1121" s="135">
        <v>372.4</v>
      </c>
      <c r="F1121" s="135">
        <v>543.9</v>
      </c>
      <c r="G1121" s="135">
        <v>25.3</v>
      </c>
      <c r="H1121" s="135">
        <v>468</v>
      </c>
      <c r="I1121" s="134">
        <v>0.26600000000000001</v>
      </c>
      <c r="J1121" s="134">
        <v>0.30299999999999999</v>
      </c>
      <c r="K1121" s="134">
        <v>0.69199999999999995</v>
      </c>
      <c r="L1121" s="135">
        <v>293</v>
      </c>
      <c r="M1121" s="135">
        <v>0</v>
      </c>
      <c r="N1121" s="136">
        <v>-1.782</v>
      </c>
      <c r="O1121" s="137">
        <v>0.18579999999999999</v>
      </c>
      <c r="P1121" s="137">
        <v>-1.024E-4</v>
      </c>
      <c r="Q1121" s="137">
        <v>2.1909999999999999E-8</v>
      </c>
      <c r="R1121" s="138">
        <v>467.04</v>
      </c>
      <c r="S1121" s="138">
        <v>246.43</v>
      </c>
      <c r="T1121" s="131">
        <v>-5357</v>
      </c>
      <c r="U1121" s="131">
        <v>3.27</v>
      </c>
      <c r="V1121" s="136">
        <v>15.685</v>
      </c>
      <c r="W1121" s="138">
        <v>2896.28</v>
      </c>
      <c r="X1121" s="138">
        <v>-52.41</v>
      </c>
      <c r="Y1121" s="131">
        <v>398</v>
      </c>
      <c r="Z1121" s="131">
        <v>269</v>
      </c>
      <c r="AA1121" s="134">
        <v>58.265000000000001</v>
      </c>
      <c r="AB1121" s="138">
        <v>-6039.34</v>
      </c>
      <c r="AC1121" s="134">
        <v>-5.9880000000000004</v>
      </c>
      <c r="AD1121" s="134">
        <v>6.48</v>
      </c>
      <c r="AE1121" s="131">
        <v>7411</v>
      </c>
    </row>
    <row r="1122" spans="1:31">
      <c r="A1122" s="131">
        <v>75</v>
      </c>
      <c r="B1122" s="131" t="s">
        <v>232</v>
      </c>
      <c r="C1122" s="134">
        <v>128.25899999999999</v>
      </c>
      <c r="D1122" s="135">
        <v>206</v>
      </c>
      <c r="E1122" s="135">
        <v>395.4</v>
      </c>
      <c r="F1122" s="135">
        <v>574.70000000000005</v>
      </c>
      <c r="G1122" s="135">
        <v>24.5</v>
      </c>
      <c r="H1122" s="135">
        <v>0</v>
      </c>
      <c r="I1122" s="134">
        <v>0</v>
      </c>
      <c r="J1122" s="134">
        <v>0.315</v>
      </c>
      <c r="K1122" s="134">
        <v>0.71899999999999997</v>
      </c>
      <c r="L1122" s="135">
        <v>293</v>
      </c>
      <c r="M1122" s="135">
        <v>0</v>
      </c>
      <c r="N1122" s="136">
        <v>-16.099</v>
      </c>
      <c r="O1122" s="137">
        <v>0.27900000000000003</v>
      </c>
      <c r="P1122" s="137">
        <v>-2.0570000000000001E-4</v>
      </c>
      <c r="Q1122" s="137">
        <v>6.1469999999999994E-8</v>
      </c>
      <c r="R1122" s="138">
        <v>0</v>
      </c>
      <c r="S1122" s="138">
        <v>0</v>
      </c>
      <c r="T1122" s="131">
        <v>-57.83</v>
      </c>
      <c r="U1122" s="131">
        <v>8.1300000000000008</v>
      </c>
      <c r="V1122" s="136">
        <v>15.6488</v>
      </c>
      <c r="W1122" s="138">
        <v>3049.98</v>
      </c>
      <c r="X1122" s="138">
        <v>-57.13</v>
      </c>
      <c r="Y1122" s="131">
        <v>413</v>
      </c>
      <c r="Z1122" s="131">
        <v>313</v>
      </c>
      <c r="AA1122" s="134">
        <v>0</v>
      </c>
      <c r="AB1122" s="138">
        <v>0</v>
      </c>
      <c r="AC1122" s="134">
        <v>0</v>
      </c>
      <c r="AD1122" s="134">
        <v>0</v>
      </c>
      <c r="AE1122" s="131">
        <v>7850</v>
      </c>
    </row>
    <row r="1123" spans="1:31">
      <c r="A1123" s="131">
        <v>76</v>
      </c>
      <c r="B1123" s="131" t="s">
        <v>233</v>
      </c>
      <c r="C1123" s="134">
        <v>128.25899999999999</v>
      </c>
      <c r="D1123" s="135">
        <v>153</v>
      </c>
      <c r="E1123" s="135">
        <v>399.7</v>
      </c>
      <c r="F1123" s="135">
        <v>573.70000000000005</v>
      </c>
      <c r="G1123" s="135">
        <v>23.4</v>
      </c>
      <c r="H1123" s="135">
        <v>0</v>
      </c>
      <c r="I1123" s="134">
        <v>0</v>
      </c>
      <c r="J1123" s="134">
        <v>0.32100000000000001</v>
      </c>
      <c r="K1123" s="134">
        <v>0.72</v>
      </c>
      <c r="L1123" s="135">
        <v>289</v>
      </c>
      <c r="M1123" s="135">
        <v>0</v>
      </c>
      <c r="N1123" s="136">
        <v>-14.404999999999999</v>
      </c>
      <c r="O1123" s="137">
        <v>0.26379999999999998</v>
      </c>
      <c r="P1123" s="137">
        <v>-1.8420000000000001E-4</v>
      </c>
      <c r="Q1123" s="137">
        <v>5.2250000000000001E-8</v>
      </c>
      <c r="R1123" s="138">
        <v>0</v>
      </c>
      <c r="S1123" s="138">
        <v>0</v>
      </c>
      <c r="T1123" s="131">
        <v>-58.13</v>
      </c>
      <c r="U1123" s="131">
        <v>5.38</v>
      </c>
      <c r="V1123" s="136">
        <v>15.7639</v>
      </c>
      <c r="W1123" s="138">
        <v>3084.08</v>
      </c>
      <c r="X1123" s="138">
        <v>-61.94</v>
      </c>
      <c r="Y1123" s="131">
        <v>428</v>
      </c>
      <c r="Z1123" s="131">
        <v>291</v>
      </c>
      <c r="AA1123" s="134">
        <v>0</v>
      </c>
      <c r="AB1123" s="138">
        <v>0</v>
      </c>
      <c r="AC1123" s="134">
        <v>0</v>
      </c>
      <c r="AD1123" s="134">
        <v>0</v>
      </c>
      <c r="AE1123" s="131">
        <v>8130</v>
      </c>
    </row>
    <row r="1124" spans="1:31">
      <c r="A1124" s="131">
        <v>77</v>
      </c>
      <c r="B1124" s="131" t="s">
        <v>234</v>
      </c>
      <c r="C1124" s="134">
        <v>142.286</v>
      </c>
      <c r="D1124" s="135">
        <v>0</v>
      </c>
      <c r="E1124" s="135">
        <v>410.6</v>
      </c>
      <c r="F1124" s="135">
        <v>581.5</v>
      </c>
      <c r="G1124" s="135">
        <v>21.6</v>
      </c>
      <c r="H1124" s="135">
        <v>0</v>
      </c>
      <c r="I1124" s="134">
        <v>0</v>
      </c>
      <c r="J1124" s="134">
        <v>0.374</v>
      </c>
      <c r="K1124" s="134">
        <v>0</v>
      </c>
      <c r="L1124" s="135">
        <v>0</v>
      </c>
      <c r="M1124" s="135">
        <v>0</v>
      </c>
      <c r="N1124" s="136">
        <v>-14.89</v>
      </c>
      <c r="O1124" s="137">
        <v>0.29730000000000001</v>
      </c>
      <c r="P1124" s="137">
        <v>-2.139E-4</v>
      </c>
      <c r="Q1124" s="137">
        <v>6.2530000000000005E-8</v>
      </c>
      <c r="R1124" s="138">
        <v>0</v>
      </c>
      <c r="S1124" s="138">
        <v>0</v>
      </c>
      <c r="T1124" s="131">
        <v>0</v>
      </c>
      <c r="U1124" s="131">
        <v>0</v>
      </c>
      <c r="V1124" s="136">
        <v>15.8446</v>
      </c>
      <c r="W1124" s="138">
        <v>3172.92</v>
      </c>
      <c r="X1124" s="138">
        <v>-66.150000000000006</v>
      </c>
      <c r="Y1124" s="131">
        <v>438</v>
      </c>
      <c r="Z1124" s="131">
        <v>300</v>
      </c>
      <c r="AA1124" s="134">
        <v>0</v>
      </c>
      <c r="AB1124" s="138">
        <v>0</v>
      </c>
      <c r="AC1124" s="134">
        <v>0</v>
      </c>
      <c r="AD1124" s="134">
        <v>0</v>
      </c>
      <c r="AE1124" s="131">
        <v>8430</v>
      </c>
    </row>
    <row r="1125" spans="1:31">
      <c r="A1125" s="131">
        <v>78</v>
      </c>
      <c r="B1125" s="131" t="s">
        <v>235</v>
      </c>
      <c r="C1125" s="134">
        <v>128.25899999999999</v>
      </c>
      <c r="D1125" s="135">
        <v>167.4</v>
      </c>
      <c r="E1125" s="135">
        <v>397.3</v>
      </c>
      <c r="F1125" s="135">
        <v>568</v>
      </c>
      <c r="G1125" s="135">
        <v>23</v>
      </c>
      <c r="H1125" s="135">
        <v>519</v>
      </c>
      <c r="I1125" s="134">
        <v>0.26</v>
      </c>
      <c r="J1125" s="134">
        <v>0.35699999999999998</v>
      </c>
      <c r="K1125" s="134">
        <v>0.71699999999999997</v>
      </c>
      <c r="L1125" s="135">
        <v>289</v>
      </c>
      <c r="M1125" s="135">
        <v>0</v>
      </c>
      <c r="N1125" s="136">
        <v>-12.923</v>
      </c>
      <c r="O1125" s="137">
        <v>0.26150000000000001</v>
      </c>
      <c r="P1125" s="137">
        <v>-1.85E-4</v>
      </c>
      <c r="Q1125" s="137">
        <v>5.3850000000000002E-8</v>
      </c>
      <c r="R1125" s="138">
        <v>0</v>
      </c>
      <c r="S1125" s="138">
        <v>0</v>
      </c>
      <c r="T1125" s="131">
        <v>-60.71</v>
      </c>
      <c r="U1125" s="131">
        <v>3.21</v>
      </c>
      <c r="V1125" s="136">
        <v>15.7445</v>
      </c>
      <c r="W1125" s="138">
        <v>3052.17</v>
      </c>
      <c r="X1125" s="138">
        <v>-62.24</v>
      </c>
      <c r="Y1125" s="131">
        <v>420</v>
      </c>
      <c r="Z1125" s="131">
        <v>315</v>
      </c>
      <c r="AA1125" s="134">
        <v>0</v>
      </c>
      <c r="AB1125" s="138">
        <v>0</v>
      </c>
      <c r="AC1125" s="134">
        <v>0</v>
      </c>
      <c r="AD1125" s="134">
        <v>0</v>
      </c>
      <c r="AE1125" s="131">
        <v>8070</v>
      </c>
    </row>
    <row r="1126" spans="1:31">
      <c r="A1126" s="131">
        <v>79</v>
      </c>
      <c r="B1126" s="131" t="s">
        <v>236</v>
      </c>
      <c r="C1126" s="134">
        <v>72.150999999999996</v>
      </c>
      <c r="D1126" s="135">
        <v>256.60000000000002</v>
      </c>
      <c r="E1126" s="135">
        <v>282.60000000000002</v>
      </c>
      <c r="F1126" s="135">
        <v>433.8</v>
      </c>
      <c r="G1126" s="135">
        <v>31.6</v>
      </c>
      <c r="H1126" s="135">
        <v>303</v>
      </c>
      <c r="I1126" s="134">
        <v>0.26900000000000002</v>
      </c>
      <c r="J1126" s="134">
        <v>0.19700000000000001</v>
      </c>
      <c r="K1126" s="134">
        <v>0.59099999999999997</v>
      </c>
      <c r="L1126" s="135">
        <v>293</v>
      </c>
      <c r="M1126" s="135">
        <v>0</v>
      </c>
      <c r="N1126" s="136">
        <v>-3.9630000000000001</v>
      </c>
      <c r="O1126" s="137">
        <v>0.1326</v>
      </c>
      <c r="P1126" s="137">
        <v>-7.8969999999999998E-5</v>
      </c>
      <c r="Q1126" s="137">
        <v>1.8229999999999998E-8</v>
      </c>
      <c r="R1126" s="138">
        <v>355.54</v>
      </c>
      <c r="S1126" s="138">
        <v>196.35</v>
      </c>
      <c r="T1126" s="131">
        <v>-39.67</v>
      </c>
      <c r="U1126" s="131">
        <v>-3.64</v>
      </c>
      <c r="V1126" s="136">
        <v>15.206899999999999</v>
      </c>
      <c r="W1126" s="138">
        <v>2034.15</v>
      </c>
      <c r="X1126" s="138">
        <v>-45.37</v>
      </c>
      <c r="Y1126" s="131">
        <v>305</v>
      </c>
      <c r="Z1126" s="131">
        <v>260</v>
      </c>
      <c r="AA1126" s="134">
        <v>49.6</v>
      </c>
      <c r="AB1126" s="138">
        <v>-4213.21</v>
      </c>
      <c r="AC1126" s="134">
        <v>-4.9770000000000003</v>
      </c>
      <c r="AD1126" s="134">
        <v>3.31</v>
      </c>
      <c r="AE1126" s="131">
        <v>5438</v>
      </c>
    </row>
    <row r="1127" spans="1:31">
      <c r="A1127" s="131">
        <v>80</v>
      </c>
      <c r="B1127" s="131" t="s">
        <v>237</v>
      </c>
      <c r="C1127" s="134">
        <v>88.15</v>
      </c>
      <c r="D1127" s="135">
        <v>327</v>
      </c>
      <c r="E1127" s="135">
        <v>386.3</v>
      </c>
      <c r="F1127" s="135">
        <v>549</v>
      </c>
      <c r="G1127" s="135">
        <v>39</v>
      </c>
      <c r="H1127" s="135">
        <v>319</v>
      </c>
      <c r="I1127" s="134">
        <v>0.28000000000000003</v>
      </c>
      <c r="J1127" s="134">
        <v>0</v>
      </c>
      <c r="K1127" s="134">
        <v>0.78300000000000003</v>
      </c>
      <c r="L1127" s="135">
        <v>327</v>
      </c>
      <c r="M1127" s="135">
        <v>0</v>
      </c>
      <c r="N1127" s="136">
        <v>2.903</v>
      </c>
      <c r="O1127" s="137">
        <v>0.12889999999999999</v>
      </c>
      <c r="P1127" s="137">
        <v>-7.5469999999999994E-5</v>
      </c>
      <c r="Q1127" s="137">
        <v>1.7010000000000001E-8</v>
      </c>
      <c r="R1127" s="138">
        <v>0</v>
      </c>
      <c r="S1127" s="138">
        <v>0</v>
      </c>
      <c r="T1127" s="131">
        <v>-70</v>
      </c>
      <c r="U1127" s="131">
        <v>-29.98</v>
      </c>
      <c r="V1127" s="136">
        <v>18.133600000000001</v>
      </c>
      <c r="W1127" s="138">
        <v>3694.96</v>
      </c>
      <c r="X1127" s="138">
        <v>-65</v>
      </c>
      <c r="Y1127" s="131">
        <v>406</v>
      </c>
      <c r="Z1127" s="131">
        <v>328</v>
      </c>
      <c r="AA1127" s="134">
        <v>0</v>
      </c>
      <c r="AB1127" s="138">
        <v>0</v>
      </c>
      <c r="AC1127" s="134">
        <v>0</v>
      </c>
      <c r="AD1127" s="134">
        <v>0</v>
      </c>
      <c r="AE1127" s="131">
        <v>10300</v>
      </c>
    </row>
    <row r="1128" spans="1:31">
      <c r="A1128" s="131">
        <v>81</v>
      </c>
      <c r="B1128" s="131" t="s">
        <v>238</v>
      </c>
      <c r="C1128" s="134">
        <v>114.232</v>
      </c>
      <c r="D1128" s="135">
        <v>152</v>
      </c>
      <c r="E1128" s="135">
        <v>382</v>
      </c>
      <c r="F1128" s="135">
        <v>549.79999999999995</v>
      </c>
      <c r="G1128" s="135">
        <v>25</v>
      </c>
      <c r="H1128" s="135">
        <v>478</v>
      </c>
      <c r="I1128" s="134">
        <v>0.26400000000000001</v>
      </c>
      <c r="J1128" s="134">
        <v>0.33800000000000002</v>
      </c>
      <c r="K1128" s="134">
        <v>0.69499999999999995</v>
      </c>
      <c r="L1128" s="135">
        <v>293</v>
      </c>
      <c r="M1128" s="135">
        <v>0</v>
      </c>
      <c r="N1128" s="136">
        <v>-2.2010000000000001</v>
      </c>
      <c r="O1128" s="137">
        <v>0.18770000000000001</v>
      </c>
      <c r="P1128" s="137">
        <v>-1.0509999999999999E-4</v>
      </c>
      <c r="Q1128" s="137">
        <v>2.316E-8</v>
      </c>
      <c r="R1128" s="138">
        <v>0</v>
      </c>
      <c r="S1128" s="138">
        <v>0</v>
      </c>
      <c r="T1128" s="131">
        <v>-53.71</v>
      </c>
      <c r="U1128" s="131">
        <v>2.56</v>
      </c>
      <c r="V1128" s="136">
        <v>15.7431</v>
      </c>
      <c r="W1128" s="138">
        <v>2932.56</v>
      </c>
      <c r="X1128" s="138">
        <v>-58.08</v>
      </c>
      <c r="Y1128" s="131">
        <v>405</v>
      </c>
      <c r="Z1128" s="131">
        <v>276</v>
      </c>
      <c r="AA1128" s="134">
        <v>61.970999999999997</v>
      </c>
      <c r="AB1128" s="138">
        <v>-6425.9</v>
      </c>
      <c r="AC1128" s="134">
        <v>-6.4749999999999996</v>
      </c>
      <c r="AD1128" s="134">
        <v>6.72</v>
      </c>
      <c r="AE1128" s="131">
        <v>7710</v>
      </c>
    </row>
    <row r="1129" spans="1:31">
      <c r="A1129" s="131">
        <v>82</v>
      </c>
      <c r="B1129" s="131" t="s">
        <v>239</v>
      </c>
      <c r="C1129" s="134">
        <v>100.205</v>
      </c>
      <c r="D1129" s="135">
        <v>149.4</v>
      </c>
      <c r="E1129" s="135">
        <v>352.4</v>
      </c>
      <c r="F1129" s="135">
        <v>520.4</v>
      </c>
      <c r="G1129" s="135">
        <v>27.4</v>
      </c>
      <c r="H1129" s="135">
        <v>416</v>
      </c>
      <c r="I1129" s="134">
        <v>0.26700000000000002</v>
      </c>
      <c r="J1129" s="134">
        <v>0.28899999999999998</v>
      </c>
      <c r="K1129" s="134">
        <v>0.67400000000000004</v>
      </c>
      <c r="L1129" s="135">
        <v>293</v>
      </c>
      <c r="M1129" s="135">
        <v>0</v>
      </c>
      <c r="N1129" s="136">
        <v>-11.965999999999999</v>
      </c>
      <c r="O1129" s="137">
        <v>0.21390000000000001</v>
      </c>
      <c r="P1129" s="137">
        <v>-1.5190000000000001E-4</v>
      </c>
      <c r="Q1129" s="137">
        <v>4.1460000000000002E-8</v>
      </c>
      <c r="R1129" s="138">
        <v>417.37</v>
      </c>
      <c r="S1129" s="138">
        <v>226.19</v>
      </c>
      <c r="T1129" s="131">
        <v>-49.27</v>
      </c>
      <c r="U1129" s="131">
        <v>0.02</v>
      </c>
      <c r="V1129" s="136">
        <v>15.691700000000001</v>
      </c>
      <c r="W1129" s="138">
        <v>2740.15</v>
      </c>
      <c r="X1129" s="138">
        <v>-49.85</v>
      </c>
      <c r="Y1129" s="131">
        <v>378</v>
      </c>
      <c r="Z1129" s="131">
        <v>254</v>
      </c>
      <c r="AA1129" s="134">
        <v>55.514000000000003</v>
      </c>
      <c r="AB1129" s="138">
        <v>-5590.61</v>
      </c>
      <c r="AC1129" s="134">
        <v>-5.6360000000000001</v>
      </c>
      <c r="AD1129" s="134">
        <v>5.49</v>
      </c>
      <c r="AE1129" s="131">
        <v>6970</v>
      </c>
    </row>
    <row r="1130" spans="1:31">
      <c r="A1130" s="131">
        <v>83</v>
      </c>
      <c r="B1130" s="131" t="s">
        <v>240</v>
      </c>
      <c r="C1130" s="134">
        <v>86.177999999999997</v>
      </c>
      <c r="D1130" s="135">
        <v>144.6</v>
      </c>
      <c r="E1130" s="135">
        <v>331.2</v>
      </c>
      <c r="F1130" s="135">
        <v>499.9</v>
      </c>
      <c r="G1130" s="135">
        <v>30.9</v>
      </c>
      <c r="H1130" s="135">
        <v>358</v>
      </c>
      <c r="I1130" s="134">
        <v>0.27</v>
      </c>
      <c r="J1130" s="134">
        <v>0.247</v>
      </c>
      <c r="K1130" s="134">
        <v>0.66200000000000003</v>
      </c>
      <c r="L1130" s="135">
        <v>293</v>
      </c>
      <c r="M1130" s="135">
        <v>0</v>
      </c>
      <c r="N1130" s="136">
        <v>-3.4889999999999999</v>
      </c>
      <c r="O1130" s="137">
        <v>0.1469</v>
      </c>
      <c r="P1130" s="137">
        <v>-8.0630000000000006E-5</v>
      </c>
      <c r="Q1130" s="137">
        <v>1.6289999999999999E-8</v>
      </c>
      <c r="R1130" s="138">
        <v>444.19</v>
      </c>
      <c r="S1130" s="138">
        <v>228.86</v>
      </c>
      <c r="T1130" s="131">
        <v>-42.49</v>
      </c>
      <c r="U1130" s="131">
        <v>-0.98</v>
      </c>
      <c r="V1130" s="136">
        <v>15.680199999999999</v>
      </c>
      <c r="W1130" s="138">
        <v>2595.44</v>
      </c>
      <c r="X1130" s="138">
        <v>-44.25</v>
      </c>
      <c r="Y1130" s="131">
        <v>354</v>
      </c>
      <c r="Z1130" s="131">
        <v>235</v>
      </c>
      <c r="AA1130" s="134">
        <v>51.7</v>
      </c>
      <c r="AB1130" s="138">
        <v>-5061.4399999999996</v>
      </c>
      <c r="AC1130" s="134">
        <v>-5.1379999999999999</v>
      </c>
      <c r="AD1130" s="134">
        <v>4.4720000000000004</v>
      </c>
      <c r="AE1130" s="131">
        <v>6520</v>
      </c>
    </row>
    <row r="1131" spans="1:31">
      <c r="A1131" s="131">
        <v>84</v>
      </c>
      <c r="B1131" s="131" t="s">
        <v>241</v>
      </c>
      <c r="C1131" s="134">
        <v>114.232</v>
      </c>
      <c r="D1131" s="135">
        <v>172.5</v>
      </c>
      <c r="E1131" s="135">
        <v>387.9</v>
      </c>
      <c r="F1131" s="135">
        <v>573.5</v>
      </c>
      <c r="G1131" s="135">
        <v>27.8</v>
      </c>
      <c r="H1131" s="135">
        <v>455</v>
      </c>
      <c r="I1131" s="134">
        <v>0.26900000000000002</v>
      </c>
      <c r="J1131" s="134">
        <v>0.28999999999999998</v>
      </c>
      <c r="K1131" s="134">
        <v>0.72599999999999998</v>
      </c>
      <c r="L1131" s="135">
        <v>293</v>
      </c>
      <c r="M1131" s="135">
        <v>0</v>
      </c>
      <c r="N1131" s="136">
        <v>-2.2010000000000001</v>
      </c>
      <c r="O1131" s="137">
        <v>0.18770000000000001</v>
      </c>
      <c r="P1131" s="137">
        <v>-1.0509999999999999E-4</v>
      </c>
      <c r="Q1131" s="137">
        <v>2.316E-8</v>
      </c>
      <c r="R1131" s="138">
        <v>0</v>
      </c>
      <c r="S1131" s="138">
        <v>0</v>
      </c>
      <c r="T1131" s="131">
        <v>-51.73</v>
      </c>
      <c r="U1131" s="131">
        <v>4.5199999999999996</v>
      </c>
      <c r="V1131" s="136">
        <v>15.7578</v>
      </c>
      <c r="W1131" s="138">
        <v>3057.94</v>
      </c>
      <c r="X1131" s="138">
        <v>-52.77</v>
      </c>
      <c r="Y1131" s="131">
        <v>415</v>
      </c>
      <c r="Z1131" s="131">
        <v>280</v>
      </c>
      <c r="AA1131" s="134">
        <v>56.436</v>
      </c>
      <c r="AB1131" s="138">
        <v>-6186.92</v>
      </c>
      <c r="AC1131" s="134">
        <v>-5.6849999999999996</v>
      </c>
      <c r="AD1131" s="134">
        <v>6.56</v>
      </c>
      <c r="AE1131" s="131">
        <v>7730</v>
      </c>
    </row>
    <row r="1132" spans="1:31">
      <c r="A1132" s="131">
        <v>85</v>
      </c>
      <c r="B1132" s="131" t="s">
        <v>242</v>
      </c>
      <c r="C1132" s="134">
        <v>128.25899999999999</v>
      </c>
      <c r="D1132" s="135">
        <v>0</v>
      </c>
      <c r="E1132" s="135">
        <v>414.7</v>
      </c>
      <c r="F1132" s="135">
        <v>607.6</v>
      </c>
      <c r="G1132" s="135">
        <v>26.8</v>
      </c>
      <c r="H1132" s="135">
        <v>0</v>
      </c>
      <c r="I1132" s="134">
        <v>0</v>
      </c>
      <c r="J1132" s="134">
        <v>0.29899999999999999</v>
      </c>
      <c r="K1132" s="134">
        <v>0</v>
      </c>
      <c r="L1132" s="135">
        <v>0</v>
      </c>
      <c r="M1132" s="135">
        <v>0</v>
      </c>
      <c r="N1132" s="136">
        <v>-13.117000000000001</v>
      </c>
      <c r="O1132" s="137">
        <v>0.2606</v>
      </c>
      <c r="P1132" s="137">
        <v>-1.816E-4</v>
      </c>
      <c r="Q1132" s="137">
        <v>5.1539999999999997E-8</v>
      </c>
      <c r="R1132" s="138">
        <v>0</v>
      </c>
      <c r="S1132" s="138">
        <v>0</v>
      </c>
      <c r="T1132" s="131">
        <v>-56.46</v>
      </c>
      <c r="U1132" s="131">
        <v>8.15</v>
      </c>
      <c r="V1132" s="136">
        <v>15.802899999999999</v>
      </c>
      <c r="W1132" s="138">
        <v>3269.07</v>
      </c>
      <c r="X1132" s="138">
        <v>-58.19</v>
      </c>
      <c r="Y1132" s="131">
        <v>425</v>
      </c>
      <c r="Z1132" s="131">
        <v>325</v>
      </c>
      <c r="AA1132" s="134">
        <v>0</v>
      </c>
      <c r="AB1132" s="138">
        <v>0</v>
      </c>
      <c r="AC1132" s="134">
        <v>0</v>
      </c>
      <c r="AD1132" s="134">
        <v>0</v>
      </c>
      <c r="AE1132" s="131">
        <v>8350</v>
      </c>
    </row>
    <row r="1133" spans="1:31">
      <c r="A1133" s="131">
        <v>86</v>
      </c>
      <c r="B1133" s="131" t="s">
        <v>243</v>
      </c>
      <c r="C1133" s="134">
        <v>98.188999999999993</v>
      </c>
      <c r="D1133" s="135">
        <v>163.30000000000001</v>
      </c>
      <c r="E1133" s="135">
        <v>351</v>
      </c>
      <c r="F1133" s="135">
        <v>533</v>
      </c>
      <c r="G1133" s="135">
        <v>28.6</v>
      </c>
      <c r="H1133" s="135">
        <v>400</v>
      </c>
      <c r="I1133" s="134">
        <v>0.26</v>
      </c>
      <c r="J1133" s="134">
        <v>0.192</v>
      </c>
      <c r="K1133" s="134">
        <v>0.70499999999999996</v>
      </c>
      <c r="L1133" s="135">
        <v>293</v>
      </c>
      <c r="M1133" s="135">
        <v>0</v>
      </c>
      <c r="N1133" s="136">
        <v>0</v>
      </c>
      <c r="O1133" s="137">
        <v>0</v>
      </c>
      <c r="P1133" s="137">
        <v>0</v>
      </c>
      <c r="Q1133" s="137">
        <v>0</v>
      </c>
      <c r="R1133" s="138">
        <v>0</v>
      </c>
      <c r="S1133" s="138">
        <v>0</v>
      </c>
      <c r="T1133" s="131">
        <v>-20.67</v>
      </c>
      <c r="U1133" s="131">
        <v>0</v>
      </c>
      <c r="V1133" s="136">
        <v>15.653600000000001</v>
      </c>
      <c r="W1133" s="138">
        <v>2719.47</v>
      </c>
      <c r="X1133" s="138">
        <v>-49.56</v>
      </c>
      <c r="Y1133" s="131">
        <v>375</v>
      </c>
      <c r="Z1133" s="131">
        <v>253</v>
      </c>
      <c r="AA1133" s="134">
        <v>0</v>
      </c>
      <c r="AB1133" s="138">
        <v>0</v>
      </c>
      <c r="AC1133" s="134">
        <v>0</v>
      </c>
      <c r="AD1133" s="134">
        <v>0</v>
      </c>
      <c r="AE1133" s="131">
        <v>6900</v>
      </c>
    </row>
    <row r="1134" spans="1:31">
      <c r="A1134" s="131">
        <v>87</v>
      </c>
      <c r="B1134" s="131" t="s">
        <v>244</v>
      </c>
      <c r="C1134" s="134">
        <v>114.232</v>
      </c>
      <c r="D1134" s="135">
        <v>163.9</v>
      </c>
      <c r="E1134" s="135">
        <v>386.6</v>
      </c>
      <c r="F1134" s="135">
        <v>56.3</v>
      </c>
      <c r="G1134" s="135">
        <v>26.9</v>
      </c>
      <c r="H1134" s="135">
        <v>461</v>
      </c>
      <c r="I1134" s="134">
        <v>0.26700000000000002</v>
      </c>
      <c r="J1134" s="134">
        <v>0.317</v>
      </c>
      <c r="K1134" s="134">
        <v>0.71899999999999997</v>
      </c>
      <c r="L1134" s="135">
        <v>293</v>
      </c>
      <c r="M1134" s="135">
        <v>0</v>
      </c>
      <c r="N1134" s="136">
        <v>-2.2010000000000001</v>
      </c>
      <c r="O1134" s="137">
        <v>0.18770000000000001</v>
      </c>
      <c r="P1134" s="137">
        <v>-1.0509999999999999E-4</v>
      </c>
      <c r="Q1134" s="137">
        <v>2.316E-8</v>
      </c>
      <c r="R1134" s="138">
        <v>0</v>
      </c>
      <c r="S1134" s="138">
        <v>0</v>
      </c>
      <c r="T1134" s="131">
        <v>-51.97</v>
      </c>
      <c r="U1134" s="131">
        <v>4.5199999999999996</v>
      </c>
      <c r="V1134" s="136">
        <v>15.7818</v>
      </c>
      <c r="W1134" s="138">
        <v>3028.09</v>
      </c>
      <c r="X1134" s="138">
        <v>55.62</v>
      </c>
      <c r="Y1134" s="131">
        <v>413</v>
      </c>
      <c r="Z1134" s="131">
        <v>280</v>
      </c>
      <c r="AA1134" s="134">
        <v>58.957000000000001</v>
      </c>
      <c r="AB1134" s="138">
        <v>-6346.9</v>
      </c>
      <c r="AC1134" s="134">
        <v>-6.0330000000000004</v>
      </c>
      <c r="AD1134" s="134">
        <v>6.61</v>
      </c>
      <c r="AE1134" s="131">
        <v>7823</v>
      </c>
    </row>
    <row r="1135" spans="1:31">
      <c r="A1135" s="131">
        <v>88</v>
      </c>
      <c r="B1135" s="131" t="s">
        <v>245</v>
      </c>
      <c r="C1135" s="134">
        <v>84.162000000000006</v>
      </c>
      <c r="D1135" s="135">
        <v>115.9</v>
      </c>
      <c r="E1135" s="135">
        <v>328.8</v>
      </c>
      <c r="F1135" s="135">
        <v>501</v>
      </c>
      <c r="G1135" s="135">
        <v>32</v>
      </c>
      <c r="H1135" s="135">
        <v>343</v>
      </c>
      <c r="I1135" s="134">
        <v>0.27</v>
      </c>
      <c r="J1135" s="134">
        <v>0.221</v>
      </c>
      <c r="K1135" s="134">
        <v>0.67800000000000005</v>
      </c>
      <c r="L1135" s="135">
        <v>293</v>
      </c>
      <c r="M1135" s="135">
        <v>0</v>
      </c>
      <c r="N1135" s="136">
        <v>1.6779999999999999</v>
      </c>
      <c r="O1135" s="137">
        <v>0.13339999999999999</v>
      </c>
      <c r="P1135" s="137">
        <v>-8.8280000000000002E-5</v>
      </c>
      <c r="Q1135" s="137">
        <v>2.5390000000000001E-8</v>
      </c>
      <c r="R1135" s="138">
        <v>0</v>
      </c>
      <c r="S1135" s="138">
        <v>0</v>
      </c>
      <c r="T1135" s="131">
        <v>-13.32</v>
      </c>
      <c r="U1135" s="131">
        <v>18.89</v>
      </c>
      <c r="V1135" s="136">
        <v>15.8012</v>
      </c>
      <c r="W1135" s="138">
        <v>2612.69</v>
      </c>
      <c r="X1135" s="138">
        <v>-43.78</v>
      </c>
      <c r="Y1135" s="131">
        <v>360</v>
      </c>
      <c r="Z1135" s="131">
        <v>235</v>
      </c>
      <c r="AA1135" s="134">
        <v>0</v>
      </c>
      <c r="AB1135" s="138">
        <v>0</v>
      </c>
      <c r="AC1135" s="134">
        <v>0</v>
      </c>
      <c r="AD1135" s="134">
        <v>0</v>
      </c>
      <c r="AE1135" s="131">
        <v>6550</v>
      </c>
    </row>
    <row r="1136" spans="1:31">
      <c r="A1136" s="131">
        <v>89</v>
      </c>
      <c r="B1136" s="131" t="s">
        <v>246</v>
      </c>
      <c r="C1136" s="134">
        <v>84.162000000000006</v>
      </c>
      <c r="D1136" s="135">
        <v>198.9</v>
      </c>
      <c r="E1136" s="135">
        <v>346.4</v>
      </c>
      <c r="F1136" s="135">
        <v>524</v>
      </c>
      <c r="G1136" s="135">
        <v>33.200000000000003</v>
      </c>
      <c r="H1136" s="135">
        <v>351</v>
      </c>
      <c r="I1136" s="134">
        <v>0.27</v>
      </c>
      <c r="J1136" s="134">
        <v>0.23899999999999999</v>
      </c>
      <c r="K1136" s="134">
        <v>0.70799999999999996</v>
      </c>
      <c r="L1136" s="135">
        <v>293</v>
      </c>
      <c r="M1136" s="135">
        <v>0</v>
      </c>
      <c r="N1136" s="136">
        <v>0.54800000000000004</v>
      </c>
      <c r="O1136" s="137">
        <v>0.1153</v>
      </c>
      <c r="P1136" s="137">
        <v>-5.2519999999999999E-5</v>
      </c>
      <c r="Q1136" s="137">
        <v>7.265E-9</v>
      </c>
      <c r="R1136" s="138">
        <v>0</v>
      </c>
      <c r="S1136" s="138">
        <v>0</v>
      </c>
      <c r="T1136" s="131">
        <v>-14.15</v>
      </c>
      <c r="U1136" s="131">
        <v>18.13</v>
      </c>
      <c r="V1136" s="136">
        <v>16.004300000000001</v>
      </c>
      <c r="W1136" s="138">
        <v>2798.63</v>
      </c>
      <c r="X1136" s="138">
        <v>-47.71</v>
      </c>
      <c r="Y1136" s="131">
        <v>375</v>
      </c>
      <c r="Z1136" s="131">
        <v>250</v>
      </c>
      <c r="AA1136" s="134">
        <v>0</v>
      </c>
      <c r="AB1136" s="138">
        <v>0</v>
      </c>
      <c r="AC1136" s="134">
        <v>0</v>
      </c>
      <c r="AD1136" s="134">
        <v>0</v>
      </c>
      <c r="AE1136" s="131">
        <v>7083</v>
      </c>
    </row>
    <row r="1137" spans="1:31">
      <c r="A1137" s="131">
        <v>90</v>
      </c>
      <c r="B1137" s="131" t="s">
        <v>247</v>
      </c>
      <c r="C1137" s="134">
        <v>114.232</v>
      </c>
      <c r="D1137" s="135">
        <v>0</v>
      </c>
      <c r="E1137" s="135">
        <v>388.8</v>
      </c>
      <c r="F1137" s="135">
        <v>563.4</v>
      </c>
      <c r="G1137" s="135">
        <v>25.9</v>
      </c>
      <c r="H1137" s="135">
        <v>468</v>
      </c>
      <c r="I1137" s="134">
        <v>0.26200000000000001</v>
      </c>
      <c r="J1137" s="134">
        <v>0.34599999999999997</v>
      </c>
      <c r="K1137" s="134">
        <v>0.71199999999999997</v>
      </c>
      <c r="L1137" s="135">
        <v>293</v>
      </c>
      <c r="M1137" s="135">
        <v>0</v>
      </c>
      <c r="N1137" s="136">
        <v>-2.2010000000000001</v>
      </c>
      <c r="O1137" s="137">
        <v>0.18770000000000001</v>
      </c>
      <c r="P1137" s="137">
        <v>-1.0509999999999999E-4</v>
      </c>
      <c r="Q1137" s="137">
        <v>2.316E-8</v>
      </c>
      <c r="R1137" s="138">
        <v>0</v>
      </c>
      <c r="S1137" s="138">
        <v>0</v>
      </c>
      <c r="T1137" s="131">
        <v>-51.13</v>
      </c>
      <c r="U1137" s="131">
        <v>4.2300000000000004</v>
      </c>
      <c r="V1137" s="136">
        <v>15.818899999999999</v>
      </c>
      <c r="W1137" s="138">
        <v>3029.06</v>
      </c>
      <c r="X1137" s="138">
        <v>-58.99</v>
      </c>
      <c r="Y1137" s="131">
        <v>415</v>
      </c>
      <c r="Z1137" s="131">
        <v>283</v>
      </c>
      <c r="AA1137" s="134">
        <v>61.854999999999997</v>
      </c>
      <c r="AB1137" s="138">
        <v>-6587.23</v>
      </c>
      <c r="AC1137" s="134">
        <v>-6.4249999999999998</v>
      </c>
      <c r="AD1137" s="134">
        <v>6.79</v>
      </c>
      <c r="AE1137" s="131">
        <v>7936</v>
      </c>
    </row>
    <row r="1138" spans="1:31">
      <c r="A1138" s="131">
        <v>91</v>
      </c>
      <c r="B1138" s="131" t="s">
        <v>248</v>
      </c>
      <c r="C1138" s="134">
        <v>100.205</v>
      </c>
      <c r="D1138" s="135">
        <v>0</v>
      </c>
      <c r="E1138" s="135">
        <v>362.9</v>
      </c>
      <c r="F1138" s="135">
        <v>537.29999999999995</v>
      </c>
      <c r="G1138" s="135">
        <v>28.7</v>
      </c>
      <c r="H1138" s="135">
        <v>393</v>
      </c>
      <c r="I1138" s="134">
        <v>0.25600000000000001</v>
      </c>
      <c r="J1138" s="134">
        <v>0.29899999999999999</v>
      </c>
      <c r="K1138" s="134">
        <v>0.69499999999999995</v>
      </c>
      <c r="L1138" s="135">
        <v>293</v>
      </c>
      <c r="M1138" s="135">
        <v>0</v>
      </c>
      <c r="N1138" s="136">
        <v>-1.6830000000000001</v>
      </c>
      <c r="O1138" s="137">
        <v>0.1633</v>
      </c>
      <c r="P1138" s="137">
        <v>-8.9190000000000005E-5</v>
      </c>
      <c r="Q1138" s="137">
        <v>1.871E-8</v>
      </c>
      <c r="R1138" s="138">
        <v>0</v>
      </c>
      <c r="S1138" s="138">
        <v>0</v>
      </c>
      <c r="T1138" s="131">
        <v>-47.62</v>
      </c>
      <c r="U1138" s="131">
        <v>0.16</v>
      </c>
      <c r="V1138" s="136">
        <v>15.781499999999999</v>
      </c>
      <c r="W1138" s="138">
        <v>2850.64</v>
      </c>
      <c r="X1138" s="138">
        <v>-51.33</v>
      </c>
      <c r="Y1138" s="131">
        <v>388</v>
      </c>
      <c r="Z1138" s="131">
        <v>262</v>
      </c>
      <c r="AA1138" s="134">
        <v>57.249000000000002</v>
      </c>
      <c r="AB1138" s="138">
        <v>-5882.73</v>
      </c>
      <c r="AC1138" s="134">
        <v>-5.843</v>
      </c>
      <c r="AD1138" s="134">
        <v>5.58</v>
      </c>
      <c r="AE1138" s="131">
        <v>7263</v>
      </c>
    </row>
    <row r="1139" spans="1:31">
      <c r="A1139" s="131">
        <v>92</v>
      </c>
      <c r="B1139" s="131" t="s">
        <v>249</v>
      </c>
      <c r="C1139" s="134">
        <v>107.15600000000001</v>
      </c>
      <c r="D1139" s="135">
        <v>0</v>
      </c>
      <c r="E1139" s="135">
        <v>434</v>
      </c>
      <c r="F1139" s="135">
        <v>655.4</v>
      </c>
      <c r="G1139" s="135">
        <v>0</v>
      </c>
      <c r="H1139" s="135">
        <v>0</v>
      </c>
      <c r="I1139" s="134">
        <v>0</v>
      </c>
      <c r="J1139" s="134">
        <v>0</v>
      </c>
      <c r="K1139" s="134">
        <v>0.94199999999999995</v>
      </c>
      <c r="L1139" s="135">
        <v>298</v>
      </c>
      <c r="M1139" s="135">
        <v>2.2000000000000002</v>
      </c>
      <c r="N1139" s="136">
        <v>0</v>
      </c>
      <c r="O1139" s="137">
        <v>0</v>
      </c>
      <c r="P1139" s="137">
        <v>0</v>
      </c>
      <c r="Q1139" s="137">
        <v>0</v>
      </c>
      <c r="R1139" s="138">
        <v>0</v>
      </c>
      <c r="S1139" s="138">
        <v>0</v>
      </c>
      <c r="T1139" s="131">
        <v>16.309999999999999</v>
      </c>
      <c r="U1139" s="131">
        <v>0</v>
      </c>
      <c r="V1139" s="136">
        <v>17.1492</v>
      </c>
      <c r="W1139" s="138">
        <v>4219.74</v>
      </c>
      <c r="X1139" s="138">
        <v>-33.04</v>
      </c>
      <c r="Y1139" s="131">
        <v>440</v>
      </c>
      <c r="Z1139" s="131">
        <v>420</v>
      </c>
      <c r="AA1139" s="134">
        <v>0</v>
      </c>
      <c r="AB1139" s="138">
        <v>0</v>
      </c>
      <c r="AC1139" s="134">
        <v>0</v>
      </c>
      <c r="AD1139" s="134">
        <v>0</v>
      </c>
      <c r="AE1139" s="131">
        <v>0</v>
      </c>
    </row>
    <row r="1140" spans="1:31">
      <c r="A1140" s="131">
        <v>93</v>
      </c>
      <c r="B1140" s="131" t="s">
        <v>250</v>
      </c>
      <c r="C1140" s="134">
        <v>122.167</v>
      </c>
      <c r="D1140" s="135">
        <v>348</v>
      </c>
      <c r="E1140" s="135">
        <v>490.1</v>
      </c>
      <c r="F1140" s="135">
        <v>722.8</v>
      </c>
      <c r="G1140" s="135">
        <v>0</v>
      </c>
      <c r="H1140" s="135">
        <v>0</v>
      </c>
      <c r="I1140" s="134">
        <v>0</v>
      </c>
      <c r="J1140" s="134">
        <v>0</v>
      </c>
      <c r="K1140" s="134">
        <v>0</v>
      </c>
      <c r="L1140" s="135">
        <v>0</v>
      </c>
      <c r="M1140" s="135">
        <v>0</v>
      </c>
      <c r="N1140" s="136">
        <v>0</v>
      </c>
      <c r="O1140" s="137">
        <v>0</v>
      </c>
      <c r="P1140" s="137">
        <v>0</v>
      </c>
      <c r="Q1140" s="137">
        <v>0</v>
      </c>
      <c r="R1140" s="138">
        <v>0</v>
      </c>
      <c r="S1140" s="138">
        <v>0</v>
      </c>
      <c r="T1140" s="131">
        <v>-37.58</v>
      </c>
      <c r="U1140" s="131">
        <v>0</v>
      </c>
      <c r="V1140" s="136">
        <v>16.2424</v>
      </c>
      <c r="W1140" s="138">
        <v>3724.58</v>
      </c>
      <c r="X1140" s="138">
        <v>-102.4</v>
      </c>
      <c r="Y1140" s="131">
        <v>500</v>
      </c>
      <c r="Z1140" s="131">
        <v>420</v>
      </c>
      <c r="AA1140" s="134">
        <v>0</v>
      </c>
      <c r="AB1140" s="138">
        <v>0</v>
      </c>
      <c r="AC1140" s="134">
        <v>0</v>
      </c>
      <c r="AD1140" s="134">
        <v>0</v>
      </c>
      <c r="AE1140" s="131">
        <v>11300</v>
      </c>
    </row>
    <row r="1141" spans="1:31">
      <c r="A1141" s="131">
        <v>94</v>
      </c>
      <c r="B1141" s="131" t="s">
        <v>251</v>
      </c>
      <c r="C1141" s="134">
        <v>114.232</v>
      </c>
      <c r="D1141" s="135">
        <v>0</v>
      </c>
      <c r="E1141" s="135">
        <v>382.6</v>
      </c>
      <c r="F1141" s="135">
        <v>553.5</v>
      </c>
      <c r="G1141" s="135">
        <v>25.2</v>
      </c>
      <c r="H1141" s="135">
        <v>472</v>
      </c>
      <c r="I1141" s="134">
        <v>0.26200000000000001</v>
      </c>
      <c r="J1141" s="134">
        <v>0.34300000000000003</v>
      </c>
      <c r="K1141" s="134">
        <v>0.7</v>
      </c>
      <c r="L1141" s="135">
        <v>293</v>
      </c>
      <c r="M1141" s="135">
        <v>0</v>
      </c>
      <c r="N1141" s="136">
        <v>-2.2010000000000001</v>
      </c>
      <c r="O1141" s="137">
        <v>0.18770000000000001</v>
      </c>
      <c r="P1141" s="137">
        <v>-1.0509999999999999E-4</v>
      </c>
      <c r="Q1141" s="137">
        <v>2.316E-8</v>
      </c>
      <c r="R1141" s="138">
        <v>0</v>
      </c>
      <c r="S1141" s="138">
        <v>0</v>
      </c>
      <c r="T1141" s="131">
        <v>-52.44</v>
      </c>
      <c r="U1141" s="131">
        <v>2.8</v>
      </c>
      <c r="V1141" s="136">
        <v>15.7797</v>
      </c>
      <c r="W1141" s="138">
        <v>2965.44</v>
      </c>
      <c r="X1141" s="138">
        <v>-58.36</v>
      </c>
      <c r="Y1141" s="131">
        <v>408</v>
      </c>
      <c r="Z1141" s="131">
        <v>278</v>
      </c>
      <c r="AA1141" s="134">
        <v>62.103000000000002</v>
      </c>
      <c r="AB1141" s="138">
        <v>-6487.48</v>
      </c>
      <c r="AC1141" s="134">
        <v>-6.4820000000000002</v>
      </c>
      <c r="AD1141" s="134">
        <v>6.74</v>
      </c>
      <c r="AE1141" s="131">
        <v>7790</v>
      </c>
    </row>
    <row r="1142" spans="1:31">
      <c r="A1142" s="131">
        <v>95</v>
      </c>
      <c r="B1142" s="131" t="s">
        <v>252</v>
      </c>
      <c r="C1142" s="134">
        <v>100.205</v>
      </c>
      <c r="D1142" s="135">
        <v>154</v>
      </c>
      <c r="E1142" s="135">
        <v>353.7</v>
      </c>
      <c r="F1142" s="135">
        <v>519.70000000000005</v>
      </c>
      <c r="G1142" s="135">
        <v>27</v>
      </c>
      <c r="H1142" s="135">
        <v>418</v>
      </c>
      <c r="I1142" s="134">
        <v>0.26500000000000001</v>
      </c>
      <c r="J1142" s="134">
        <v>0.30599999999999999</v>
      </c>
      <c r="K1142" s="134">
        <v>0.67300000000000004</v>
      </c>
      <c r="L1142" s="135">
        <v>293</v>
      </c>
      <c r="M1142" s="135">
        <v>0</v>
      </c>
      <c r="N1142" s="136">
        <v>-1.6830000000000001</v>
      </c>
      <c r="O1142" s="137">
        <v>0.1633</v>
      </c>
      <c r="P1142" s="137">
        <v>-8.9190000000000005E-5</v>
      </c>
      <c r="Q1142" s="137">
        <v>1.871E-8</v>
      </c>
      <c r="R1142" s="138">
        <v>0</v>
      </c>
      <c r="S1142" s="138">
        <v>0</v>
      </c>
      <c r="T1142" s="131">
        <v>-48.28</v>
      </c>
      <c r="U1142" s="131">
        <v>0.74</v>
      </c>
      <c r="V1142" s="136">
        <v>15.7179</v>
      </c>
      <c r="W1142" s="138">
        <v>2744.78</v>
      </c>
      <c r="X1142" s="138">
        <v>-51.52</v>
      </c>
      <c r="Y1142" s="131">
        <v>378</v>
      </c>
      <c r="Z1142" s="131">
        <v>256</v>
      </c>
      <c r="AA1142" s="134">
        <v>0</v>
      </c>
      <c r="AB1142" s="138">
        <v>0</v>
      </c>
      <c r="AC1142" s="134">
        <v>0</v>
      </c>
      <c r="AD1142" s="134">
        <v>0</v>
      </c>
      <c r="AE1142" s="131">
        <v>7050</v>
      </c>
    </row>
    <row r="1143" spans="1:31">
      <c r="A1143" s="131">
        <v>96</v>
      </c>
      <c r="B1143" s="131" t="s">
        <v>253</v>
      </c>
      <c r="C1143" s="134">
        <v>122.167</v>
      </c>
      <c r="D1143" s="135">
        <v>298</v>
      </c>
      <c r="E1143" s="135">
        <v>484</v>
      </c>
      <c r="F1143" s="135">
        <v>707.6</v>
      </c>
      <c r="G1143" s="135">
        <v>0</v>
      </c>
      <c r="H1143" s="135">
        <v>0</v>
      </c>
      <c r="I1143" s="134">
        <v>0</v>
      </c>
      <c r="J1143" s="134">
        <v>0</v>
      </c>
      <c r="K1143" s="134">
        <v>0</v>
      </c>
      <c r="L1143" s="135">
        <v>0</v>
      </c>
      <c r="M1143" s="135">
        <v>2</v>
      </c>
      <c r="N1143" s="136">
        <v>0</v>
      </c>
      <c r="O1143" s="137">
        <v>0</v>
      </c>
      <c r="P1143" s="137">
        <v>0</v>
      </c>
      <c r="Q1143" s="137">
        <v>0</v>
      </c>
      <c r="R1143" s="138">
        <v>0</v>
      </c>
      <c r="S1143" s="138">
        <v>0</v>
      </c>
      <c r="T1143" s="131">
        <v>-38.880000000000003</v>
      </c>
      <c r="U1143" s="131">
        <v>0</v>
      </c>
      <c r="V1143" s="136">
        <v>16.2456</v>
      </c>
      <c r="W1143" s="138">
        <v>3655.26</v>
      </c>
      <c r="X1143" s="138">
        <v>-103.8</v>
      </c>
      <c r="Y1143" s="131">
        <v>500</v>
      </c>
      <c r="Z1143" s="131">
        <v>410</v>
      </c>
      <c r="AA1143" s="134">
        <v>0</v>
      </c>
      <c r="AB1143" s="138">
        <v>0</v>
      </c>
      <c r="AC1143" s="134">
        <v>0</v>
      </c>
      <c r="AD1143" s="134">
        <v>0</v>
      </c>
      <c r="AE1143" s="131">
        <v>11260</v>
      </c>
    </row>
    <row r="1144" spans="1:31">
      <c r="A1144" s="131">
        <v>97</v>
      </c>
      <c r="B1144" s="131" t="s">
        <v>254</v>
      </c>
      <c r="C1144" s="134">
        <v>114.232</v>
      </c>
      <c r="D1144" s="135">
        <v>181.9</v>
      </c>
      <c r="E1144" s="135">
        <v>382.3</v>
      </c>
      <c r="F1144" s="135">
        <v>550</v>
      </c>
      <c r="G1144" s="135">
        <v>24.5</v>
      </c>
      <c r="H1144" s="135">
        <v>42</v>
      </c>
      <c r="I1144" s="134">
        <v>0.26200000000000001</v>
      </c>
      <c r="J1144" s="134">
        <v>0.35199999999999998</v>
      </c>
      <c r="K1144" s="134">
        <v>0.69299999999999995</v>
      </c>
      <c r="L1144" s="135">
        <v>293</v>
      </c>
      <c r="M1144" s="135">
        <v>0</v>
      </c>
      <c r="N1144" s="136">
        <v>-2.2010000000000001</v>
      </c>
      <c r="O1144" s="137">
        <v>0.18770000000000001</v>
      </c>
      <c r="P1144" s="137">
        <v>-1.0509999999999999E-4</v>
      </c>
      <c r="Q1144" s="137">
        <v>2.316E-8</v>
      </c>
      <c r="R1144" s="138">
        <v>0</v>
      </c>
      <c r="S1144" s="138">
        <v>0</v>
      </c>
      <c r="T1144" s="131">
        <v>-53.21</v>
      </c>
      <c r="U1144" s="131">
        <v>2.5</v>
      </c>
      <c r="V1144" s="136">
        <v>15.795400000000001</v>
      </c>
      <c r="W1144" s="138">
        <v>2964.06</v>
      </c>
      <c r="X1144" s="138">
        <v>-58.74</v>
      </c>
      <c r="Y1144" s="131">
        <v>408</v>
      </c>
      <c r="Z1144" s="131">
        <v>278</v>
      </c>
      <c r="AA1144" s="134">
        <v>62.872</v>
      </c>
      <c r="AB1144" s="138">
        <v>-6532.9</v>
      </c>
      <c r="AC1144" s="134">
        <v>-6.59</v>
      </c>
      <c r="AD1144" s="134">
        <v>6.84</v>
      </c>
      <c r="AE1144" s="131">
        <v>7800</v>
      </c>
    </row>
    <row r="1145" spans="1:31">
      <c r="A1145" s="131">
        <v>98</v>
      </c>
      <c r="B1145" s="131" t="s">
        <v>255</v>
      </c>
      <c r="C1145" s="134">
        <v>107.15600000000001</v>
      </c>
      <c r="D1145" s="135">
        <v>0</v>
      </c>
      <c r="E1145" s="135">
        <v>430.2</v>
      </c>
      <c r="F1145" s="135">
        <v>644.20000000000005</v>
      </c>
      <c r="G1145" s="135">
        <v>0</v>
      </c>
      <c r="H1145" s="135">
        <v>0</v>
      </c>
      <c r="I1145" s="134">
        <v>0</v>
      </c>
      <c r="J1145" s="134">
        <v>0</v>
      </c>
      <c r="K1145" s="134">
        <v>0.93799999999999994</v>
      </c>
      <c r="L1145" s="135">
        <v>273</v>
      </c>
      <c r="M1145" s="135">
        <v>2.2000000000000002</v>
      </c>
      <c r="N1145" s="136">
        <v>0</v>
      </c>
      <c r="O1145" s="137">
        <v>0</v>
      </c>
      <c r="P1145" s="137">
        <v>0</v>
      </c>
      <c r="Q1145" s="137">
        <v>0</v>
      </c>
      <c r="R1145" s="138">
        <v>0</v>
      </c>
      <c r="S1145" s="138">
        <v>0</v>
      </c>
      <c r="T1145" s="131">
        <v>15.87</v>
      </c>
      <c r="U1145" s="131">
        <v>0</v>
      </c>
      <c r="V1145" s="136">
        <v>16.304600000000001</v>
      </c>
      <c r="W1145" s="138">
        <v>3545.14</v>
      </c>
      <c r="X1145" s="138">
        <v>-63.59</v>
      </c>
      <c r="Y1145" s="131">
        <v>435</v>
      </c>
      <c r="Z1145" s="131">
        <v>350</v>
      </c>
      <c r="AA1145" s="134">
        <v>0</v>
      </c>
      <c r="AB1145" s="138">
        <v>0</v>
      </c>
      <c r="AC1145" s="134">
        <v>0</v>
      </c>
      <c r="AD1145" s="134">
        <v>0</v>
      </c>
      <c r="AE1145" s="131">
        <v>0</v>
      </c>
    </row>
    <row r="1146" spans="1:31">
      <c r="A1146" s="131">
        <v>99</v>
      </c>
      <c r="B1146" s="131" t="s">
        <v>256</v>
      </c>
      <c r="C1146" s="134">
        <v>122.167</v>
      </c>
      <c r="D1146" s="135">
        <v>348</v>
      </c>
      <c r="E1146" s="135">
        <v>484.3</v>
      </c>
      <c r="F1146" s="135">
        <v>723</v>
      </c>
      <c r="G1146" s="135">
        <v>0</v>
      </c>
      <c r="H1146" s="135">
        <v>0</v>
      </c>
      <c r="I1146" s="134">
        <v>0</v>
      </c>
      <c r="J1146" s="134">
        <v>0</v>
      </c>
      <c r="K1146" s="134">
        <v>0</v>
      </c>
      <c r="L1146" s="135">
        <v>0</v>
      </c>
      <c r="M1146" s="135">
        <v>1.5</v>
      </c>
      <c r="N1146" s="136">
        <v>0</v>
      </c>
      <c r="O1146" s="137">
        <v>0</v>
      </c>
      <c r="P1146" s="137">
        <v>0</v>
      </c>
      <c r="Q1146" s="137">
        <v>0</v>
      </c>
      <c r="R1146" s="138">
        <v>0</v>
      </c>
      <c r="S1146" s="138">
        <v>0</v>
      </c>
      <c r="T1146" s="131">
        <v>-38.58</v>
      </c>
      <c r="U1146" s="131">
        <v>0</v>
      </c>
      <c r="V1146" s="136">
        <v>16.236799999999999</v>
      </c>
      <c r="W1146" s="138">
        <v>3667.32</v>
      </c>
      <c r="X1146" s="138">
        <v>-102.4</v>
      </c>
      <c r="Y1146" s="131">
        <v>490</v>
      </c>
      <c r="Z1146" s="131">
        <v>410</v>
      </c>
      <c r="AA1146" s="134">
        <v>0</v>
      </c>
      <c r="AB1146" s="138">
        <v>0</v>
      </c>
      <c r="AC1146" s="134">
        <v>0</v>
      </c>
      <c r="AD1146" s="134">
        <v>0</v>
      </c>
      <c r="AE1146" s="131">
        <v>11200</v>
      </c>
    </row>
    <row r="1147" spans="1:31">
      <c r="A1147" s="131">
        <v>100</v>
      </c>
      <c r="B1147" s="131" t="s">
        <v>257</v>
      </c>
      <c r="C1147" s="134">
        <v>122.167</v>
      </c>
      <c r="D1147" s="135">
        <v>322</v>
      </c>
      <c r="E1147" s="135">
        <v>474.1</v>
      </c>
      <c r="F1147" s="135">
        <v>701</v>
      </c>
      <c r="G1147" s="135">
        <v>0</v>
      </c>
      <c r="H1147" s="135">
        <v>0</v>
      </c>
      <c r="I1147" s="134">
        <v>0</v>
      </c>
      <c r="J1147" s="134">
        <v>0</v>
      </c>
      <c r="K1147" s="134">
        <v>0</v>
      </c>
      <c r="L1147" s="135">
        <v>0</v>
      </c>
      <c r="M1147" s="135">
        <v>0</v>
      </c>
      <c r="N1147" s="136">
        <v>0</v>
      </c>
      <c r="O1147" s="137">
        <v>0</v>
      </c>
      <c r="P1147" s="137">
        <v>0</v>
      </c>
      <c r="Q1147" s="137">
        <v>0</v>
      </c>
      <c r="R1147" s="138">
        <v>0</v>
      </c>
      <c r="S1147" s="138">
        <v>0</v>
      </c>
      <c r="T1147" s="131">
        <v>-38.68</v>
      </c>
      <c r="U1147" s="131">
        <v>0</v>
      </c>
      <c r="V1147" s="136">
        <v>16.280899999999999</v>
      </c>
      <c r="W1147" s="138">
        <v>3749.35</v>
      </c>
      <c r="X1147" s="138">
        <v>-85.55</v>
      </c>
      <c r="Y1147" s="131">
        <v>480</v>
      </c>
      <c r="Z1147" s="131">
        <v>400</v>
      </c>
      <c r="AA1147" s="134">
        <v>0</v>
      </c>
      <c r="AB1147" s="138">
        <v>0</v>
      </c>
      <c r="AC1147" s="134">
        <v>0</v>
      </c>
      <c r="AD1147" s="134">
        <v>0</v>
      </c>
      <c r="AE1147" s="131">
        <v>10600</v>
      </c>
    </row>
    <row r="1148" spans="1:31">
      <c r="A1148" s="131">
        <v>101</v>
      </c>
      <c r="B1148" s="131" t="s">
        <v>258</v>
      </c>
      <c r="C1148" s="134">
        <v>74.123000000000005</v>
      </c>
      <c r="D1148" s="135">
        <v>158.5</v>
      </c>
      <c r="E1148" s="135">
        <v>372.7</v>
      </c>
      <c r="F1148" s="135">
        <v>536</v>
      </c>
      <c r="G1148" s="135">
        <v>41.4</v>
      </c>
      <c r="H1148" s="135">
        <v>268</v>
      </c>
      <c r="I1148" s="134">
        <v>0.252</v>
      </c>
      <c r="J1148" s="134">
        <v>0.57599999999999996</v>
      </c>
      <c r="K1148" s="134">
        <v>0.80700000000000005</v>
      </c>
      <c r="L1148" s="135">
        <v>293</v>
      </c>
      <c r="M1148" s="135">
        <v>1.7</v>
      </c>
      <c r="N1148" s="136">
        <v>1.3740000000000001</v>
      </c>
      <c r="O1148" s="137">
        <v>0.1014</v>
      </c>
      <c r="P1148" s="137">
        <v>-5.5609999999999998E-5</v>
      </c>
      <c r="Q1148" s="137">
        <v>1.14E-8</v>
      </c>
      <c r="R1148" s="138">
        <v>1441.7</v>
      </c>
      <c r="S1148" s="138">
        <v>331.5</v>
      </c>
      <c r="T1148" s="131">
        <v>-69.94</v>
      </c>
      <c r="U1148" s="131">
        <v>-40.06</v>
      </c>
      <c r="V1148" s="136">
        <v>17.2102</v>
      </c>
      <c r="W1148" s="138">
        <v>3026.03</v>
      </c>
      <c r="X1148" s="138">
        <v>-86.65</v>
      </c>
      <c r="Y1148" s="131">
        <v>393</v>
      </c>
      <c r="Z1148" s="131">
        <v>298</v>
      </c>
      <c r="AA1148" s="134">
        <v>0</v>
      </c>
      <c r="AB1148" s="138">
        <v>0</v>
      </c>
      <c r="AC1148" s="134">
        <v>0</v>
      </c>
      <c r="AD1148" s="134">
        <v>0</v>
      </c>
      <c r="AE1148" s="131">
        <v>9750</v>
      </c>
    </row>
    <row r="1149" spans="1:31">
      <c r="A1149" s="131">
        <v>102</v>
      </c>
      <c r="B1149" s="131" t="s">
        <v>259</v>
      </c>
      <c r="C1149" s="134">
        <v>54.091999999999999</v>
      </c>
      <c r="D1149" s="135">
        <v>240.9</v>
      </c>
      <c r="E1149" s="135">
        <v>300.2</v>
      </c>
      <c r="F1149" s="135">
        <v>488.6</v>
      </c>
      <c r="G1149" s="135">
        <v>50.2</v>
      </c>
      <c r="H1149" s="135">
        <v>221</v>
      </c>
      <c r="I1149" s="134">
        <v>0.27700000000000002</v>
      </c>
      <c r="J1149" s="134">
        <v>0.124</v>
      </c>
      <c r="K1149" s="134">
        <v>0.69099999999999995</v>
      </c>
      <c r="L1149" s="135">
        <v>293</v>
      </c>
      <c r="M1149" s="135">
        <v>0.8</v>
      </c>
      <c r="N1149" s="136">
        <v>3.8039999999999998</v>
      </c>
      <c r="O1149" s="137">
        <v>5.688E-2</v>
      </c>
      <c r="P1149" s="137">
        <v>-2.5550000000000001E-5</v>
      </c>
      <c r="Q1149" s="137">
        <v>4.188E-9</v>
      </c>
      <c r="R1149" s="138">
        <v>0</v>
      </c>
      <c r="S1149" s="138">
        <v>0</v>
      </c>
      <c r="T1149" s="131">
        <v>34.97</v>
      </c>
      <c r="U1149" s="131">
        <v>44.32</v>
      </c>
      <c r="V1149" s="136">
        <v>16.287099999999999</v>
      </c>
      <c r="W1149" s="138">
        <v>2536.7800000000002</v>
      </c>
      <c r="X1149" s="138">
        <v>-37.340000000000003</v>
      </c>
      <c r="Y1149" s="131">
        <v>320</v>
      </c>
      <c r="Z1149" s="131">
        <v>240</v>
      </c>
      <c r="AA1149" s="134">
        <v>0</v>
      </c>
      <c r="AB1149" s="138">
        <v>0</v>
      </c>
      <c r="AC1149" s="134">
        <v>0</v>
      </c>
      <c r="AD1149" s="134">
        <v>0</v>
      </c>
      <c r="AE1149" s="131">
        <v>6370</v>
      </c>
    </row>
    <row r="1150" spans="1:31">
      <c r="A1150" s="131">
        <v>103</v>
      </c>
      <c r="B1150" s="131" t="s">
        <v>260</v>
      </c>
      <c r="C1150" s="134">
        <v>92.569000000000003</v>
      </c>
      <c r="D1150" s="135">
        <v>141.80000000000001</v>
      </c>
      <c r="E1150" s="135">
        <v>341.4</v>
      </c>
      <c r="F1150" s="135">
        <v>520.6</v>
      </c>
      <c r="G1150" s="135">
        <v>39</v>
      </c>
      <c r="H1150" s="135">
        <v>305</v>
      </c>
      <c r="I1150" s="134">
        <v>0.28000000000000003</v>
      </c>
      <c r="J1150" s="134">
        <v>0.3</v>
      </c>
      <c r="K1150" s="134">
        <v>0.873</v>
      </c>
      <c r="L1150" s="135">
        <v>293</v>
      </c>
      <c r="M1150" s="135">
        <v>2.1</v>
      </c>
      <c r="N1150" s="136">
        <v>-0.82</v>
      </c>
      <c r="O1150" s="137">
        <v>0.1089</v>
      </c>
      <c r="P1150" s="137">
        <v>-7.1190000000000001E-5</v>
      </c>
      <c r="Q1150" s="137">
        <v>1.9720000000000001E-8</v>
      </c>
      <c r="R1150" s="138">
        <v>480.77</v>
      </c>
      <c r="S1150" s="138">
        <v>237.3</v>
      </c>
      <c r="T1150" s="131">
        <v>-38.6</v>
      </c>
      <c r="U1150" s="131">
        <v>-12.78</v>
      </c>
      <c r="V1150" s="136">
        <v>15.9907</v>
      </c>
      <c r="W1150" s="138">
        <v>2753.43</v>
      </c>
      <c r="X1150" s="138">
        <v>-47.15</v>
      </c>
      <c r="Y1150" s="131">
        <v>375</v>
      </c>
      <c r="Z1150" s="131">
        <v>250</v>
      </c>
      <c r="AA1150" s="134">
        <v>0</v>
      </c>
      <c r="AB1150" s="138">
        <v>0</v>
      </c>
      <c r="AC1150" s="134">
        <v>0</v>
      </c>
      <c r="AD1150" s="134">
        <v>0</v>
      </c>
      <c r="AE1150" s="131">
        <v>6980</v>
      </c>
    </row>
    <row r="1151" spans="1:31">
      <c r="A1151" s="131">
        <v>104</v>
      </c>
      <c r="B1151" s="131" t="s">
        <v>261</v>
      </c>
      <c r="C1151" s="134">
        <v>130.23099999999999</v>
      </c>
      <c r="D1151" s="135">
        <v>203.2</v>
      </c>
      <c r="E1151" s="135">
        <v>457.8</v>
      </c>
      <c r="F1151" s="135">
        <v>613</v>
      </c>
      <c r="G1151" s="135">
        <v>27.2</v>
      </c>
      <c r="H1151" s="135">
        <v>494</v>
      </c>
      <c r="I1151" s="134">
        <v>0.26700000000000002</v>
      </c>
      <c r="J1151" s="134">
        <v>0</v>
      </c>
      <c r="K1151" s="134">
        <v>0.83299999999999996</v>
      </c>
      <c r="L1151" s="135">
        <v>293</v>
      </c>
      <c r="M1151" s="135">
        <v>1.8</v>
      </c>
      <c r="N1151" s="136">
        <v>-3.581</v>
      </c>
      <c r="O1151" s="137">
        <v>0.20669999999999999</v>
      </c>
      <c r="P1151" s="137">
        <v>-1.261E-4</v>
      </c>
      <c r="Q1151" s="137">
        <v>3.0680000000000001E-8</v>
      </c>
      <c r="R1151" s="138">
        <v>1798</v>
      </c>
      <c r="S1151" s="138">
        <v>351.17</v>
      </c>
      <c r="T1151" s="131">
        <v>-87.31</v>
      </c>
      <c r="U1151" s="131">
        <v>0</v>
      </c>
      <c r="V1151" s="136">
        <v>15.3614</v>
      </c>
      <c r="W1151" s="138">
        <v>2773.46</v>
      </c>
      <c r="X1151" s="138">
        <v>-140</v>
      </c>
      <c r="Y1151" s="131">
        <v>458</v>
      </c>
      <c r="Z1151" s="131">
        <v>348</v>
      </c>
      <c r="AA1151" s="134">
        <v>0</v>
      </c>
      <c r="AB1151" s="138">
        <v>0</v>
      </c>
      <c r="AC1151" s="134">
        <v>0</v>
      </c>
      <c r="AD1151" s="134">
        <v>0</v>
      </c>
      <c r="AE1151" s="131">
        <v>11300</v>
      </c>
    </row>
    <row r="1152" spans="1:31">
      <c r="A1152" s="131">
        <v>105</v>
      </c>
      <c r="B1152" s="131" t="s">
        <v>262</v>
      </c>
      <c r="C1152" s="134">
        <v>72.150999999999996</v>
      </c>
      <c r="D1152" s="135">
        <v>113.3</v>
      </c>
      <c r="E1152" s="135">
        <v>301</v>
      </c>
      <c r="F1152" s="135">
        <v>460.4</v>
      </c>
      <c r="G1152" s="135">
        <v>33.4</v>
      </c>
      <c r="H1152" s="135">
        <v>306</v>
      </c>
      <c r="I1152" s="134">
        <v>0.27100000000000002</v>
      </c>
      <c r="J1152" s="134">
        <v>0.22700000000000001</v>
      </c>
      <c r="K1152" s="134">
        <v>0.62</v>
      </c>
      <c r="L1152" s="135">
        <v>293</v>
      </c>
      <c r="M1152" s="135">
        <v>0.1</v>
      </c>
      <c r="N1152" s="136">
        <v>-2.2749999999999999</v>
      </c>
      <c r="O1152" s="137">
        <v>0.121</v>
      </c>
      <c r="P1152" s="137">
        <v>-6.5190000000000004E-5</v>
      </c>
      <c r="Q1152" s="137">
        <v>1.3669999999999999E-8</v>
      </c>
      <c r="R1152" s="138">
        <v>367.32</v>
      </c>
      <c r="S1152" s="138">
        <v>191.58</v>
      </c>
      <c r="T1152" s="131">
        <v>-36.92</v>
      </c>
      <c r="U1152" s="131">
        <v>-3.54</v>
      </c>
      <c r="V1152" s="136">
        <v>15.633800000000001</v>
      </c>
      <c r="W1152" s="138">
        <v>2348.67</v>
      </c>
      <c r="X1152" s="138">
        <v>-40.049999999999997</v>
      </c>
      <c r="Y1152" s="131">
        <v>322</v>
      </c>
      <c r="Z1152" s="131">
        <v>216</v>
      </c>
      <c r="AA1152" s="134">
        <v>50.427999999999997</v>
      </c>
      <c r="AB1152" s="138">
        <v>-4565.6400000000003</v>
      </c>
      <c r="AC1152" s="134">
        <v>-5.0209999999999999</v>
      </c>
      <c r="AD1152" s="134">
        <v>3.55</v>
      </c>
      <c r="AE1152" s="131">
        <v>5900</v>
      </c>
    </row>
    <row r="1153" spans="1:31">
      <c r="A1153" s="131">
        <v>106</v>
      </c>
      <c r="B1153" s="131" t="s">
        <v>263</v>
      </c>
      <c r="C1153" s="134">
        <v>86.177999999999997</v>
      </c>
      <c r="D1153" s="135">
        <v>119.5</v>
      </c>
      <c r="E1153" s="135">
        <v>333.4</v>
      </c>
      <c r="F1153" s="135">
        <v>497.5</v>
      </c>
      <c r="G1153" s="135">
        <v>29.7</v>
      </c>
      <c r="H1153" s="135">
        <v>367</v>
      </c>
      <c r="I1153" s="134">
        <v>0.26700000000000002</v>
      </c>
      <c r="J1153" s="134">
        <v>0.27900000000000003</v>
      </c>
      <c r="K1153" s="134">
        <v>0.65300000000000002</v>
      </c>
      <c r="L1153" s="135">
        <v>293</v>
      </c>
      <c r="M1153" s="135">
        <v>0</v>
      </c>
      <c r="N1153" s="136">
        <v>-2.524</v>
      </c>
      <c r="O1153" s="137">
        <v>0.1477</v>
      </c>
      <c r="P1153" s="137">
        <v>-8.5329999999999998E-5</v>
      </c>
      <c r="Q1153" s="137">
        <v>1.9309999999999999E-8</v>
      </c>
      <c r="R1153" s="138">
        <v>384.13</v>
      </c>
      <c r="S1153" s="138">
        <v>208.27</v>
      </c>
      <c r="T1153" s="131">
        <v>-41.66</v>
      </c>
      <c r="U1153" s="131">
        <v>-1.2</v>
      </c>
      <c r="V1153" s="136">
        <v>15.7476</v>
      </c>
      <c r="W1153" s="138">
        <v>2614.38</v>
      </c>
      <c r="X1153" s="138">
        <v>-46.58</v>
      </c>
      <c r="Y1153" s="131">
        <v>370</v>
      </c>
      <c r="Z1153" s="131">
        <v>240</v>
      </c>
      <c r="AA1153" s="134">
        <v>55.351999999999997</v>
      </c>
      <c r="AB1153" s="138">
        <v>-5301.22</v>
      </c>
      <c r="AC1153" s="134">
        <v>-5.65</v>
      </c>
      <c r="AD1153" s="134">
        <v>4.9109999999999996</v>
      </c>
      <c r="AE1153" s="131">
        <v>6640</v>
      </c>
    </row>
    <row r="1154" spans="1:31">
      <c r="A1154" s="131">
        <v>107</v>
      </c>
      <c r="B1154" s="131" t="s">
        <v>264</v>
      </c>
      <c r="C1154" s="134">
        <v>68.119</v>
      </c>
      <c r="D1154" s="135">
        <v>127.2</v>
      </c>
      <c r="E1154" s="135">
        <v>307.2</v>
      </c>
      <c r="F1154" s="135">
        <v>484</v>
      </c>
      <c r="G1154" s="135">
        <v>38</v>
      </c>
      <c r="H1154" s="135">
        <v>276</v>
      </c>
      <c r="I1154" s="134">
        <v>0.26400000000000001</v>
      </c>
      <c r="J1154" s="134">
        <v>0.16400000000000001</v>
      </c>
      <c r="K1154" s="134">
        <v>0.68100000000000005</v>
      </c>
      <c r="L1154" s="135">
        <v>293</v>
      </c>
      <c r="M1154" s="135">
        <v>0.3</v>
      </c>
      <c r="N1154" s="136">
        <v>-0.81499999999999995</v>
      </c>
      <c r="O1154" s="137">
        <v>0.1095</v>
      </c>
      <c r="P1154" s="137">
        <v>-7.9709999999999994E-5</v>
      </c>
      <c r="Q1154" s="137">
        <v>2.3890000000000001E-8</v>
      </c>
      <c r="R1154" s="138">
        <v>328.49</v>
      </c>
      <c r="S1154" s="138">
        <v>182.48</v>
      </c>
      <c r="T1154" s="131">
        <v>18.100000000000001</v>
      </c>
      <c r="U1154" s="131">
        <v>34.86</v>
      </c>
      <c r="V1154" s="136">
        <v>15.854799999999999</v>
      </c>
      <c r="W1154" s="138">
        <v>2467.4</v>
      </c>
      <c r="X1154" s="138">
        <v>-39.64</v>
      </c>
      <c r="Y1154" s="131">
        <v>330</v>
      </c>
      <c r="Z1154" s="131">
        <v>250</v>
      </c>
      <c r="AA1154" s="134">
        <v>0</v>
      </c>
      <c r="AB1154" s="138">
        <v>0</v>
      </c>
      <c r="AC1154" s="134">
        <v>0</v>
      </c>
      <c r="AD1154" s="134">
        <v>0</v>
      </c>
      <c r="AE1154" s="131">
        <v>6230</v>
      </c>
    </row>
    <row r="1155" spans="1:31">
      <c r="A1155" s="131">
        <v>108</v>
      </c>
      <c r="B1155" s="131" t="s">
        <v>265</v>
      </c>
      <c r="C1155" s="134">
        <v>88.15</v>
      </c>
      <c r="D1155" s="135">
        <v>203</v>
      </c>
      <c r="E1155" s="135">
        <v>409.1</v>
      </c>
      <c r="F1155" s="135">
        <v>571</v>
      </c>
      <c r="G1155" s="135">
        <v>38</v>
      </c>
      <c r="H1155" s="135">
        <v>322</v>
      </c>
      <c r="I1155" s="134">
        <v>0.26</v>
      </c>
      <c r="J1155" s="134">
        <v>0.7</v>
      </c>
      <c r="K1155" s="134">
        <v>0.81899999999999995</v>
      </c>
      <c r="L1155" s="135">
        <v>293</v>
      </c>
      <c r="M1155" s="135">
        <v>0</v>
      </c>
      <c r="N1155" s="136">
        <v>-2.2665000000000002</v>
      </c>
      <c r="O1155" s="137">
        <v>0.1356</v>
      </c>
      <c r="P1155" s="137">
        <v>-8.3150000000000002E-5</v>
      </c>
      <c r="Q1155" s="137">
        <v>2.063E-8</v>
      </c>
      <c r="R1155" s="138">
        <v>1259.4000000000001</v>
      </c>
      <c r="S1155" s="138">
        <v>349.85</v>
      </c>
      <c r="T1155" s="131">
        <v>-72.3</v>
      </c>
      <c r="U1155" s="131">
        <v>-39.58</v>
      </c>
      <c r="V1155" s="136">
        <v>16.270800000000001</v>
      </c>
      <c r="W1155" s="138">
        <v>2752.19</v>
      </c>
      <c r="X1155" s="138">
        <v>-116.3</v>
      </c>
      <c r="Y1155" s="131">
        <v>402</v>
      </c>
      <c r="Z1155" s="131">
        <v>307</v>
      </c>
      <c r="AA1155" s="134">
        <v>0</v>
      </c>
      <c r="AB1155" s="138">
        <v>0</v>
      </c>
      <c r="AC1155" s="134">
        <v>0</v>
      </c>
      <c r="AD1155" s="134">
        <v>0</v>
      </c>
      <c r="AE1155" s="131">
        <v>10800</v>
      </c>
    </row>
    <row r="1156" spans="1:31">
      <c r="A1156" s="131">
        <v>109</v>
      </c>
      <c r="B1156" s="131" t="s">
        <v>266</v>
      </c>
      <c r="C1156" s="134">
        <v>70.135000000000005</v>
      </c>
      <c r="D1156" s="135">
        <v>135.6</v>
      </c>
      <c r="E1156" s="135">
        <v>304.3</v>
      </c>
      <c r="F1156" s="135">
        <v>465</v>
      </c>
      <c r="G1156" s="135">
        <v>34</v>
      </c>
      <c r="H1156" s="135">
        <v>294</v>
      </c>
      <c r="I1156" s="134">
        <v>0.26200000000000001</v>
      </c>
      <c r="J1156" s="134">
        <v>0.23200000000000001</v>
      </c>
      <c r="K1156" s="134">
        <v>0.65</v>
      </c>
      <c r="L1156" s="135">
        <v>293</v>
      </c>
      <c r="M1156" s="135">
        <v>0.5</v>
      </c>
      <c r="N1156" s="136">
        <v>2.5249999999999999</v>
      </c>
      <c r="O1156" s="137">
        <v>9.5469999999999999E-2</v>
      </c>
      <c r="P1156" s="137">
        <v>-4.6480000000000002E-5</v>
      </c>
      <c r="Q1156" s="137">
        <v>7.9150000000000001E-9</v>
      </c>
      <c r="R1156" s="138">
        <v>369.27</v>
      </c>
      <c r="S1156" s="138">
        <v>193.39</v>
      </c>
      <c r="T1156" s="131">
        <v>-8.68</v>
      </c>
      <c r="U1156" s="131">
        <v>15.68</v>
      </c>
      <c r="V1156" s="136">
        <v>15.826000000000001</v>
      </c>
      <c r="W1156" s="138">
        <v>2426.42</v>
      </c>
      <c r="X1156" s="138">
        <v>-40.36</v>
      </c>
      <c r="Y1156" s="131">
        <v>325</v>
      </c>
      <c r="Z1156" s="131">
        <v>220</v>
      </c>
      <c r="AA1156" s="134">
        <v>60.581000000000003</v>
      </c>
      <c r="AB1156" s="138">
        <v>-5160.84</v>
      </c>
      <c r="AC1156" s="134">
        <v>-6.4740000000000002</v>
      </c>
      <c r="AD1156" s="134">
        <v>3.47</v>
      </c>
      <c r="AE1156" s="131">
        <v>6094</v>
      </c>
    </row>
    <row r="1157" spans="1:31">
      <c r="A1157" s="131">
        <v>110</v>
      </c>
      <c r="B1157" s="131" t="s">
        <v>267</v>
      </c>
      <c r="C1157" s="134">
        <v>70.135000000000005</v>
      </c>
      <c r="D1157" s="135">
        <v>139.4</v>
      </c>
      <c r="E1157" s="135">
        <v>311.7</v>
      </c>
      <c r="F1157" s="135">
        <v>470</v>
      </c>
      <c r="G1157" s="135">
        <v>34</v>
      </c>
      <c r="H1157" s="135">
        <v>318</v>
      </c>
      <c r="I1157" s="134">
        <v>0.28000000000000003</v>
      </c>
      <c r="J1157" s="134">
        <v>0.28499999999999998</v>
      </c>
      <c r="K1157" s="134">
        <v>0.66200000000000003</v>
      </c>
      <c r="L1157" s="135">
        <v>293</v>
      </c>
      <c r="M1157" s="135">
        <v>0</v>
      </c>
      <c r="N1157" s="136">
        <v>2.819</v>
      </c>
      <c r="O1157" s="137">
        <v>8.3809999999999996E-2</v>
      </c>
      <c r="P1157" s="137">
        <v>-2.667E-5</v>
      </c>
      <c r="Q1157" s="137">
        <v>-1.3870000000000001E-9</v>
      </c>
      <c r="R1157" s="138">
        <v>322.47000000000003</v>
      </c>
      <c r="S1157" s="138">
        <v>180.43</v>
      </c>
      <c r="T1157" s="131">
        <v>-10.17</v>
      </c>
      <c r="U1157" s="131">
        <v>14.26</v>
      </c>
      <c r="V1157" s="136">
        <v>15.9238</v>
      </c>
      <c r="W1157" s="138">
        <v>2521.5300000000002</v>
      </c>
      <c r="X1157" s="138">
        <v>-40.31</v>
      </c>
      <c r="Y1157" s="131">
        <v>335</v>
      </c>
      <c r="Z1157" s="131">
        <v>226</v>
      </c>
      <c r="AA1157" s="134">
        <v>55.255000000000003</v>
      </c>
      <c r="AB1157" s="138">
        <v>-5010.9799999999996</v>
      </c>
      <c r="AC1157" s="134">
        <v>-5.6710000000000003</v>
      </c>
      <c r="AD1157" s="134">
        <v>3.71</v>
      </c>
      <c r="AE1157" s="131">
        <v>6287</v>
      </c>
    </row>
    <row r="1158" spans="1:31">
      <c r="A1158" s="131">
        <v>111</v>
      </c>
      <c r="B1158" s="131" t="s">
        <v>268</v>
      </c>
      <c r="C1158" s="134">
        <v>84.162000000000006</v>
      </c>
      <c r="D1158" s="135">
        <v>138.1</v>
      </c>
      <c r="E1158" s="135">
        <v>340.5</v>
      </c>
      <c r="F1158" s="135">
        <v>518</v>
      </c>
      <c r="G1158" s="135">
        <v>32.4</v>
      </c>
      <c r="H1158" s="135">
        <v>351</v>
      </c>
      <c r="I1158" s="134">
        <v>0.27</v>
      </c>
      <c r="J1158" s="134">
        <v>0.22900000000000001</v>
      </c>
      <c r="K1158" s="134">
        <v>0.69099999999999995</v>
      </c>
      <c r="L1158" s="135">
        <v>289</v>
      </c>
      <c r="M1158" s="135">
        <v>0</v>
      </c>
      <c r="N1158" s="136">
        <v>-3.5230000000000001</v>
      </c>
      <c r="O1158" s="137">
        <v>0.13539999999999999</v>
      </c>
      <c r="P1158" s="137">
        <v>-7.9789999999999993E-5</v>
      </c>
      <c r="Q1158" s="137">
        <v>1.9020000000000001E-8</v>
      </c>
      <c r="R1158" s="138">
        <v>0</v>
      </c>
      <c r="S1158" s="138">
        <v>0</v>
      </c>
      <c r="T1158" s="131">
        <v>-14.28</v>
      </c>
      <c r="U1158" s="131">
        <v>17.02</v>
      </c>
      <c r="V1158" s="136">
        <v>15.942299999999999</v>
      </c>
      <c r="W1158" s="138">
        <v>2725.89</v>
      </c>
      <c r="X1158" s="138">
        <v>-47.64</v>
      </c>
      <c r="Y1158" s="131">
        <v>370</v>
      </c>
      <c r="Z1158" s="131">
        <v>245</v>
      </c>
      <c r="AA1158" s="134">
        <v>0</v>
      </c>
      <c r="AB1158" s="138">
        <v>0</v>
      </c>
      <c r="AC1158" s="134">
        <v>0</v>
      </c>
      <c r="AD1158" s="134">
        <v>0</v>
      </c>
      <c r="AE1158" s="131">
        <v>6930</v>
      </c>
    </row>
    <row r="1159" spans="1:31">
      <c r="A1159" s="131">
        <v>112</v>
      </c>
      <c r="B1159" s="131" t="s">
        <v>269</v>
      </c>
      <c r="C1159" s="134">
        <v>114.232</v>
      </c>
      <c r="D1159" s="135">
        <v>158.19999999999999</v>
      </c>
      <c r="E1159" s="135">
        <v>388.8</v>
      </c>
      <c r="F1159" s="135">
        <v>567</v>
      </c>
      <c r="G1159" s="135">
        <v>26.7</v>
      </c>
      <c r="H1159" s="135">
        <v>443</v>
      </c>
      <c r="I1159" s="134">
        <v>0.254</v>
      </c>
      <c r="J1159" s="134">
        <v>0.33</v>
      </c>
      <c r="K1159" s="134">
        <v>0.71899999999999997</v>
      </c>
      <c r="L1159" s="135">
        <v>293</v>
      </c>
      <c r="M1159" s="135">
        <v>0</v>
      </c>
      <c r="N1159" s="136">
        <v>-2.2010000000000001</v>
      </c>
      <c r="O1159" s="137">
        <v>0.18770000000000001</v>
      </c>
      <c r="P1159" s="137">
        <v>-1.0509999999999999E-4</v>
      </c>
      <c r="Q1159" s="137">
        <v>2.316E-8</v>
      </c>
      <c r="R1159" s="138">
        <v>0</v>
      </c>
      <c r="S1159" s="138">
        <v>0</v>
      </c>
      <c r="T1159" s="131">
        <v>-50.48</v>
      </c>
      <c r="U1159" s="131">
        <v>5.08</v>
      </c>
      <c r="V1159" s="136">
        <v>15.804</v>
      </c>
      <c r="W1159" s="138">
        <v>3035.08</v>
      </c>
      <c r="X1159" s="138">
        <v>-57.84</v>
      </c>
      <c r="Y1159" s="131">
        <v>415</v>
      </c>
      <c r="Z1159" s="131">
        <v>282</v>
      </c>
      <c r="AA1159" s="134">
        <v>0</v>
      </c>
      <c r="AB1159" s="138">
        <v>0</v>
      </c>
      <c r="AC1159" s="134">
        <v>0</v>
      </c>
      <c r="AD1159" s="134">
        <v>0</v>
      </c>
      <c r="AE1159" s="131">
        <v>7879</v>
      </c>
    </row>
    <row r="1160" spans="1:31">
      <c r="A1160" s="131">
        <v>113</v>
      </c>
      <c r="B1160" s="131" t="s">
        <v>270</v>
      </c>
      <c r="C1160" s="134">
        <v>114.232</v>
      </c>
      <c r="D1160" s="135">
        <v>164</v>
      </c>
      <c r="E1160" s="135">
        <v>390.8</v>
      </c>
      <c r="F1160" s="135">
        <v>559.6</v>
      </c>
      <c r="G1160" s="135">
        <v>24.5</v>
      </c>
      <c r="H1160" s="135">
        <v>488</v>
      </c>
      <c r="I1160" s="134">
        <v>0.26</v>
      </c>
      <c r="J1160" s="134">
        <v>0.378</v>
      </c>
      <c r="K1160" s="134">
        <v>0.70199999999999996</v>
      </c>
      <c r="L1160" s="135">
        <v>289</v>
      </c>
      <c r="M1160" s="135">
        <v>0</v>
      </c>
      <c r="N1160" s="136">
        <v>-21.434999999999999</v>
      </c>
      <c r="O1160" s="137">
        <v>0.29670000000000002</v>
      </c>
      <c r="P1160" s="137">
        <v>-2.8079999999999999E-4</v>
      </c>
      <c r="Q1160" s="137">
        <v>1.103E-7</v>
      </c>
      <c r="R1160" s="138">
        <v>643.61</v>
      </c>
      <c r="S1160" s="138">
        <v>259.51</v>
      </c>
      <c r="T1160" s="131">
        <v>-51.5</v>
      </c>
      <c r="U1160" s="131">
        <v>3.05</v>
      </c>
      <c r="V1160" s="136">
        <v>15.9278</v>
      </c>
      <c r="W1160" s="138">
        <v>3079.63</v>
      </c>
      <c r="X1160" s="138">
        <v>-59.46</v>
      </c>
      <c r="Y1160" s="131">
        <v>417</v>
      </c>
      <c r="Z1160" s="131">
        <v>285</v>
      </c>
      <c r="AA1160" s="134">
        <v>65.685000000000002</v>
      </c>
      <c r="AB1160" s="138">
        <v>-6865.4</v>
      </c>
      <c r="AC1160" s="134">
        <v>-6.9569999999999999</v>
      </c>
      <c r="AD1160" s="134">
        <v>7.12</v>
      </c>
      <c r="AE1160" s="131">
        <v>8080</v>
      </c>
    </row>
    <row r="1161" spans="1:31">
      <c r="A1161" s="131">
        <v>114</v>
      </c>
      <c r="B1161" s="131" t="s">
        <v>271</v>
      </c>
      <c r="C1161" s="134">
        <v>100.205</v>
      </c>
      <c r="D1161" s="135">
        <v>154.9</v>
      </c>
      <c r="E1161" s="135">
        <v>363.2</v>
      </c>
      <c r="F1161" s="135">
        <v>530.29999999999995</v>
      </c>
      <c r="G1161" s="135">
        <v>27</v>
      </c>
      <c r="H1161" s="135">
        <v>421</v>
      </c>
      <c r="I1161" s="134">
        <v>0.26100000000000001</v>
      </c>
      <c r="J1161" s="134">
        <v>0.33</v>
      </c>
      <c r="K1161" s="134">
        <v>0.67900000000000005</v>
      </c>
      <c r="L1161" s="135">
        <v>293</v>
      </c>
      <c r="M1161" s="135">
        <v>0</v>
      </c>
      <c r="N1161" s="136">
        <v>-9.4079999999999995</v>
      </c>
      <c r="O1161" s="137">
        <v>0.2064</v>
      </c>
      <c r="P1161" s="137">
        <v>-1.5019999999999999E-4</v>
      </c>
      <c r="Q1161" s="137">
        <v>4.3859999999999997E-8</v>
      </c>
      <c r="R1161" s="138">
        <v>417.46</v>
      </c>
      <c r="S1161" s="138">
        <v>225.13</v>
      </c>
      <c r="T1161" s="131">
        <v>-46.59</v>
      </c>
      <c r="U1161" s="131">
        <v>0.77</v>
      </c>
      <c r="V1161" s="136">
        <v>15.8261</v>
      </c>
      <c r="W1161" s="138">
        <v>2845.06</v>
      </c>
      <c r="X1161" s="138">
        <v>-53.6</v>
      </c>
      <c r="Y1161" s="131">
        <v>390</v>
      </c>
      <c r="Z1161" s="131">
        <v>264</v>
      </c>
      <c r="AA1161" s="134">
        <v>60.131</v>
      </c>
      <c r="AB1161" s="138">
        <v>-6074.01</v>
      </c>
      <c r="AC1161" s="134">
        <v>-6.2439999999999998</v>
      </c>
      <c r="AD1161" s="134">
        <v>5.79</v>
      </c>
      <c r="AE1161" s="131">
        <v>7330</v>
      </c>
    </row>
    <row r="1162" spans="1:31">
      <c r="A1162" s="131">
        <v>115</v>
      </c>
      <c r="B1162" s="131" t="s">
        <v>272</v>
      </c>
      <c r="C1162" s="134">
        <v>142.20099999999999</v>
      </c>
      <c r="D1162" s="135">
        <v>307.7</v>
      </c>
      <c r="E1162" s="135">
        <v>514.20000000000005</v>
      </c>
      <c r="F1162" s="135">
        <v>761</v>
      </c>
      <c r="G1162" s="135">
        <v>34.6</v>
      </c>
      <c r="H1162" s="135">
        <v>462</v>
      </c>
      <c r="I1162" s="134">
        <v>0.26</v>
      </c>
      <c r="J1162" s="134">
        <v>0.38200000000000001</v>
      </c>
      <c r="K1162" s="134">
        <v>0.99</v>
      </c>
      <c r="L1162" s="135">
        <v>313</v>
      </c>
      <c r="M1162" s="135">
        <v>0.4</v>
      </c>
      <c r="N1162" s="136">
        <v>-13.499000000000001</v>
      </c>
      <c r="O1162" s="137">
        <v>0.21490000000000001</v>
      </c>
      <c r="P1162" s="137">
        <v>-1.5449999999999999E-4</v>
      </c>
      <c r="Q1162" s="137">
        <v>4.395E-8</v>
      </c>
      <c r="R1162" s="138">
        <v>695.42</v>
      </c>
      <c r="S1162" s="138">
        <v>351.79</v>
      </c>
      <c r="T1162" s="131">
        <v>27.75</v>
      </c>
      <c r="U1162" s="131">
        <v>51.66</v>
      </c>
      <c r="V1162" s="136">
        <v>16.2758</v>
      </c>
      <c r="W1162" s="138">
        <v>4237.37</v>
      </c>
      <c r="X1162" s="138">
        <v>-74.75</v>
      </c>
      <c r="Y1162" s="131">
        <v>548</v>
      </c>
      <c r="Z1162" s="131">
        <v>377</v>
      </c>
      <c r="AA1162" s="134">
        <v>0</v>
      </c>
      <c r="AB1162" s="138">
        <v>0</v>
      </c>
      <c r="AC1162" s="134">
        <v>0</v>
      </c>
      <c r="AD1162" s="134">
        <v>0</v>
      </c>
      <c r="AE1162" s="131">
        <v>11000</v>
      </c>
    </row>
    <row r="1163" spans="1:31">
      <c r="A1163" s="131">
        <v>116</v>
      </c>
      <c r="B1163" s="131" t="s">
        <v>273</v>
      </c>
      <c r="C1163" s="134">
        <v>130.23099999999999</v>
      </c>
      <c r="D1163" s="135">
        <v>241.2</v>
      </c>
      <c r="E1163" s="135">
        <v>452.9</v>
      </c>
      <c r="F1163" s="135">
        <v>637</v>
      </c>
      <c r="G1163" s="135">
        <v>27</v>
      </c>
      <c r="H1163" s="135">
        <v>494</v>
      </c>
      <c r="I1163" s="134">
        <v>0.26</v>
      </c>
      <c r="J1163" s="134">
        <v>0.52</v>
      </c>
      <c r="K1163" s="134">
        <v>0.82099999999999995</v>
      </c>
      <c r="L1163" s="135">
        <v>293</v>
      </c>
      <c r="M1163" s="135">
        <v>1.6</v>
      </c>
      <c r="N1163" s="136">
        <v>6.181</v>
      </c>
      <c r="O1163" s="137">
        <v>0.1825</v>
      </c>
      <c r="P1163" s="137">
        <v>-1.009E-4</v>
      </c>
      <c r="Q1163" s="137">
        <v>2.1649999999999999E-8</v>
      </c>
      <c r="R1163" s="138">
        <v>0</v>
      </c>
      <c r="S1163" s="138">
        <v>0</v>
      </c>
      <c r="T1163" s="131">
        <v>0</v>
      </c>
      <c r="U1163" s="131">
        <v>0</v>
      </c>
      <c r="V1163" s="136">
        <v>14.710800000000001</v>
      </c>
      <c r="W1163" s="138">
        <v>2441.66</v>
      </c>
      <c r="X1163" s="138">
        <v>-150.69999999999999</v>
      </c>
      <c r="Y1163" s="131">
        <v>453</v>
      </c>
      <c r="Z1163" s="131">
        <v>345</v>
      </c>
      <c r="AA1163" s="134">
        <v>0</v>
      </c>
      <c r="AB1163" s="138">
        <v>0</v>
      </c>
      <c r="AC1163" s="134">
        <v>0</v>
      </c>
      <c r="AD1163" s="134">
        <v>0</v>
      </c>
      <c r="AE1163" s="131">
        <v>10600</v>
      </c>
    </row>
    <row r="1164" spans="1:31">
      <c r="A1164" s="131">
        <v>117</v>
      </c>
      <c r="B1164" s="131" t="s">
        <v>274</v>
      </c>
      <c r="C1164" s="134">
        <v>142.286</v>
      </c>
      <c r="D1164" s="135">
        <v>0</v>
      </c>
      <c r="E1164" s="135">
        <v>428.8</v>
      </c>
      <c r="F1164" s="135">
        <v>609.6</v>
      </c>
      <c r="G1164" s="135">
        <v>22.9</v>
      </c>
      <c r="H1164" s="135">
        <v>0</v>
      </c>
      <c r="I1164" s="134">
        <v>0</v>
      </c>
      <c r="J1164" s="134">
        <v>0.38800000000000001</v>
      </c>
      <c r="K1164" s="134">
        <v>0</v>
      </c>
      <c r="L1164" s="135">
        <v>0</v>
      </c>
      <c r="M1164" s="135">
        <v>0</v>
      </c>
      <c r="N1164" s="136">
        <v>-16.808</v>
      </c>
      <c r="O1164" s="137">
        <v>0.29430000000000001</v>
      </c>
      <c r="P1164" s="137">
        <v>-2.065E-4</v>
      </c>
      <c r="Q1164" s="137">
        <v>5.8640000000000001E-8</v>
      </c>
      <c r="R1164" s="138">
        <v>0</v>
      </c>
      <c r="S1164" s="138">
        <v>0</v>
      </c>
      <c r="T1164" s="131">
        <v>-61.8</v>
      </c>
      <c r="U1164" s="131">
        <v>8.02</v>
      </c>
      <c r="V1164" s="136">
        <v>15.784800000000001</v>
      </c>
      <c r="W1164" s="138">
        <v>3305.2</v>
      </c>
      <c r="X1164" s="138">
        <v>-67.66</v>
      </c>
      <c r="Y1164" s="131">
        <v>458</v>
      </c>
      <c r="Z1164" s="131">
        <v>313</v>
      </c>
      <c r="AA1164" s="134">
        <v>0</v>
      </c>
      <c r="AB1164" s="138">
        <v>0</v>
      </c>
      <c r="AC1164" s="134">
        <v>0</v>
      </c>
      <c r="AD1164" s="134">
        <v>0</v>
      </c>
      <c r="AE1164" s="131">
        <v>8760</v>
      </c>
    </row>
    <row r="1165" spans="1:31">
      <c r="A1165" s="131">
        <v>118</v>
      </c>
      <c r="B1165" s="131" t="s">
        <v>275</v>
      </c>
      <c r="C1165" s="134">
        <v>128.25899999999999</v>
      </c>
      <c r="D1165" s="135">
        <v>0</v>
      </c>
      <c r="E1165" s="135">
        <v>419.3</v>
      </c>
      <c r="F1165" s="135">
        <v>610</v>
      </c>
      <c r="G1165" s="135">
        <v>26.4</v>
      </c>
      <c r="H1165" s="135">
        <v>0</v>
      </c>
      <c r="I1165" s="134">
        <v>0</v>
      </c>
      <c r="J1165" s="134">
        <v>0.33800000000000002</v>
      </c>
      <c r="K1165" s="134">
        <v>0.752</v>
      </c>
      <c r="L1165" s="135">
        <v>293</v>
      </c>
      <c r="M1165" s="135">
        <v>0</v>
      </c>
      <c r="N1165" s="136">
        <v>-16.067</v>
      </c>
      <c r="O1165" s="137">
        <v>0.26900000000000002</v>
      </c>
      <c r="P1165" s="137">
        <v>-1.908E-4</v>
      </c>
      <c r="Q1165" s="137">
        <v>5.5080000000000001E-8</v>
      </c>
      <c r="R1165" s="138">
        <v>0</v>
      </c>
      <c r="S1165" s="138">
        <v>0</v>
      </c>
      <c r="T1165" s="131">
        <v>-55.44</v>
      </c>
      <c r="U1165" s="131">
        <v>8.3800000000000008</v>
      </c>
      <c r="V1165" s="136">
        <v>15.870900000000001</v>
      </c>
      <c r="W1165" s="138">
        <v>3341.62</v>
      </c>
      <c r="X1165" s="138">
        <v>-57.57</v>
      </c>
      <c r="Y1165" s="131">
        <v>440</v>
      </c>
      <c r="Z1165" s="131">
        <v>350</v>
      </c>
      <c r="AA1165" s="134">
        <v>0</v>
      </c>
      <c r="AB1165" s="138">
        <v>0</v>
      </c>
      <c r="AC1165" s="134">
        <v>0</v>
      </c>
      <c r="AD1165" s="134">
        <v>0</v>
      </c>
      <c r="AE1165" s="131">
        <v>8600</v>
      </c>
    </row>
    <row r="1166" spans="1:31">
      <c r="A1166" s="131">
        <v>119</v>
      </c>
      <c r="B1166" s="131" t="s">
        <v>276</v>
      </c>
      <c r="C1166" s="134">
        <v>84.162000000000006</v>
      </c>
      <c r="D1166" s="135">
        <v>158</v>
      </c>
      <c r="E1166" s="135">
        <v>314.39999999999998</v>
      </c>
      <c r="F1166" s="135">
        <v>490</v>
      </c>
      <c r="G1166" s="135">
        <v>32.1</v>
      </c>
      <c r="H1166" s="135">
        <v>340</v>
      </c>
      <c r="I1166" s="134">
        <v>0.27</v>
      </c>
      <c r="J1166" s="134">
        <v>0.121</v>
      </c>
      <c r="K1166" s="134">
        <v>0.65300000000000002</v>
      </c>
      <c r="L1166" s="135">
        <v>293</v>
      </c>
      <c r="M1166" s="135">
        <v>0</v>
      </c>
      <c r="N1166" s="136">
        <v>-2.9990000000000001</v>
      </c>
      <c r="O1166" s="137">
        <v>0.13100000000000001</v>
      </c>
      <c r="P1166" s="137">
        <v>-6.9629999999999996E-5</v>
      </c>
      <c r="Q1166" s="137">
        <v>1.2439999999999999E-8</v>
      </c>
      <c r="R1166" s="138">
        <v>0</v>
      </c>
      <c r="S1166" s="138">
        <v>0</v>
      </c>
      <c r="T1166" s="131">
        <v>-10.31</v>
      </c>
      <c r="U1166" s="131">
        <v>23.46</v>
      </c>
      <c r="V1166" s="136">
        <v>15.375500000000001</v>
      </c>
      <c r="W1166" s="138">
        <v>2326.8000000000002</v>
      </c>
      <c r="X1166" s="138">
        <v>-48.24</v>
      </c>
      <c r="Y1166" s="131">
        <v>340</v>
      </c>
      <c r="Z1166" s="131">
        <v>225</v>
      </c>
      <c r="AA1166" s="134">
        <v>0</v>
      </c>
      <c r="AB1166" s="138">
        <v>0</v>
      </c>
      <c r="AC1166" s="134">
        <v>0</v>
      </c>
      <c r="AD1166" s="134">
        <v>0</v>
      </c>
      <c r="AE1166" s="131">
        <v>6130</v>
      </c>
    </row>
    <row r="1167" spans="1:31">
      <c r="A1167" s="131">
        <v>120</v>
      </c>
      <c r="B1167" s="131" t="s">
        <v>277</v>
      </c>
      <c r="C1167" s="134">
        <v>114.232</v>
      </c>
      <c r="D1167" s="135">
        <v>147</v>
      </c>
      <c r="E1167" s="135">
        <v>385.1</v>
      </c>
      <c r="F1167" s="135">
        <v>562</v>
      </c>
      <c r="G1167" s="135">
        <v>26.2</v>
      </c>
      <c r="H1167" s="135">
        <v>443</v>
      </c>
      <c r="I1167" s="134">
        <v>0.252</v>
      </c>
      <c r="J1167" s="134">
        <v>0.32100000000000001</v>
      </c>
      <c r="K1167" s="134">
        <v>0.71</v>
      </c>
      <c r="L1167" s="135">
        <v>293</v>
      </c>
      <c r="M1167" s="135">
        <v>0</v>
      </c>
      <c r="N1167" s="136">
        <v>-2.2010000000000001</v>
      </c>
      <c r="O1167" s="137">
        <v>0.18770000000000001</v>
      </c>
      <c r="P1167" s="137">
        <v>-1.0509999999999999E-4</v>
      </c>
      <c r="Q1167" s="137">
        <v>2.316E-8</v>
      </c>
      <c r="R1167" s="138">
        <v>446.2</v>
      </c>
      <c r="S1167" s="138">
        <v>244.67</v>
      </c>
      <c r="T1167" s="131">
        <v>-52.61</v>
      </c>
      <c r="U1167" s="131">
        <v>3.17</v>
      </c>
      <c r="V1167" s="136">
        <v>15.775499999999999</v>
      </c>
      <c r="W1167" s="138">
        <v>3011.51</v>
      </c>
      <c r="X1167" s="138">
        <v>-55.71</v>
      </c>
      <c r="Y1167" s="131">
        <v>411</v>
      </c>
      <c r="Z1167" s="131">
        <v>279</v>
      </c>
      <c r="AA1167" s="134">
        <v>59.518000000000001</v>
      </c>
      <c r="AB1167" s="138">
        <v>-6352.78</v>
      </c>
      <c r="AC1167" s="134">
        <v>-6.1180000000000003</v>
      </c>
      <c r="AD1167" s="134">
        <v>6.69</v>
      </c>
      <c r="AE1167" s="131">
        <v>7760</v>
      </c>
    </row>
    <row r="1168" spans="1:31">
      <c r="A1168" s="131">
        <v>121</v>
      </c>
      <c r="B1168" s="131" t="s">
        <v>278</v>
      </c>
      <c r="C1168" s="134">
        <v>100.205</v>
      </c>
      <c r="D1168" s="135">
        <v>138.69999999999999</v>
      </c>
      <c r="E1168" s="135">
        <v>359.2</v>
      </c>
      <c r="F1168" s="135">
        <v>536.29999999999995</v>
      </c>
      <c r="G1168" s="135">
        <v>29.1</v>
      </c>
      <c r="H1168" s="135">
        <v>414</v>
      </c>
      <c r="I1168" s="134">
        <v>0.27400000000000002</v>
      </c>
      <c r="J1168" s="134">
        <v>0.27</v>
      </c>
      <c r="K1168" s="134">
        <v>0.69299999999999995</v>
      </c>
      <c r="L1168" s="135">
        <v>293</v>
      </c>
      <c r="M1168" s="135">
        <v>0</v>
      </c>
      <c r="N1168" s="136">
        <v>-1.6830000000000001</v>
      </c>
      <c r="O1168" s="137">
        <v>0.1633</v>
      </c>
      <c r="P1168" s="137">
        <v>-8.9190000000000005E-5</v>
      </c>
      <c r="Q1168" s="137">
        <v>1.871E-8</v>
      </c>
      <c r="R1168" s="138">
        <v>0</v>
      </c>
      <c r="S1168" s="138">
        <v>0</v>
      </c>
      <c r="T1168" s="131">
        <v>-48.17</v>
      </c>
      <c r="U1168" s="131">
        <v>0.63</v>
      </c>
      <c r="V1168" s="136">
        <v>15.718999999999999</v>
      </c>
      <c r="W1168" s="138">
        <v>2829.1</v>
      </c>
      <c r="X1168" s="138">
        <v>-47.83</v>
      </c>
      <c r="Y1168" s="131">
        <v>385</v>
      </c>
      <c r="Z1168" s="131">
        <v>260</v>
      </c>
      <c r="AA1168" s="134">
        <v>54.572000000000003</v>
      </c>
      <c r="AB1168" s="138">
        <v>-5634.72</v>
      </c>
      <c r="AC1168" s="134">
        <v>-5.4870000000000001</v>
      </c>
      <c r="AD1168" s="134">
        <v>5.49</v>
      </c>
      <c r="AE1168" s="131">
        <v>7086</v>
      </c>
    </row>
    <row r="1169" spans="1:31">
      <c r="A1169" s="131">
        <v>122</v>
      </c>
      <c r="B1169" s="131" t="s">
        <v>279</v>
      </c>
      <c r="C1169" s="134">
        <v>114.232</v>
      </c>
      <c r="D1169" s="135">
        <v>0</v>
      </c>
      <c r="E1169" s="135">
        <v>390.9</v>
      </c>
      <c r="F1169" s="135">
        <v>568.79999999999995</v>
      </c>
      <c r="G1169" s="135">
        <v>26.6</v>
      </c>
      <c r="H1169" s="135">
        <v>466</v>
      </c>
      <c r="I1169" s="134">
        <v>0.26500000000000001</v>
      </c>
      <c r="J1169" s="134">
        <v>0.33800000000000002</v>
      </c>
      <c r="K1169" s="134">
        <v>0.71899999999999997</v>
      </c>
      <c r="L1169" s="135">
        <v>293</v>
      </c>
      <c r="M1169" s="135">
        <v>0</v>
      </c>
      <c r="N1169" s="136">
        <v>-2.2010000000000001</v>
      </c>
      <c r="O1169" s="137">
        <v>0.18770000000000001</v>
      </c>
      <c r="P1169" s="137">
        <v>-1.0509999999999999E-4</v>
      </c>
      <c r="Q1169" s="137">
        <v>2.316E-8</v>
      </c>
      <c r="R1169" s="138">
        <v>0</v>
      </c>
      <c r="S1169" s="138">
        <v>0</v>
      </c>
      <c r="T1169" s="131">
        <v>50.91</v>
      </c>
      <c r="U1169" s="131">
        <v>4.1399999999999997</v>
      </c>
      <c r="V1169" s="136">
        <v>15.8415</v>
      </c>
      <c r="W1169" s="138">
        <v>3062.52</v>
      </c>
      <c r="X1169" s="138">
        <v>-58.29</v>
      </c>
      <c r="Y1169" s="131">
        <v>417</v>
      </c>
      <c r="Z1169" s="131">
        <v>284</v>
      </c>
      <c r="AA1169" s="134">
        <v>61.319000000000003</v>
      </c>
      <c r="AB1169" s="138">
        <v>-6588.72</v>
      </c>
      <c r="AC1169" s="134">
        <v>-6.3440000000000003</v>
      </c>
      <c r="AD1169" s="134">
        <v>6.76</v>
      </c>
      <c r="AE1169" s="131">
        <v>7953</v>
      </c>
    </row>
    <row r="1170" spans="1:31">
      <c r="A1170" s="131">
        <v>123</v>
      </c>
      <c r="B1170" s="131" t="s">
        <v>280</v>
      </c>
      <c r="C1170" s="134">
        <v>107.15600000000001</v>
      </c>
      <c r="D1170" s="135">
        <v>0</v>
      </c>
      <c r="E1170" s="135">
        <v>452.3</v>
      </c>
      <c r="F1170" s="135">
        <v>683.8</v>
      </c>
      <c r="G1170" s="135">
        <v>0</v>
      </c>
      <c r="H1170" s="135">
        <v>0</v>
      </c>
      <c r="I1170" s="134">
        <v>0</v>
      </c>
      <c r="J1170" s="134">
        <v>0</v>
      </c>
      <c r="K1170" s="134">
        <v>0.95399999999999996</v>
      </c>
      <c r="L1170" s="135">
        <v>298</v>
      </c>
      <c r="M1170" s="135">
        <v>1.9</v>
      </c>
      <c r="N1170" s="136">
        <v>0</v>
      </c>
      <c r="O1170" s="137">
        <v>0</v>
      </c>
      <c r="P1170" s="137">
        <v>0</v>
      </c>
      <c r="Q1170" s="137">
        <v>0</v>
      </c>
      <c r="R1170" s="138">
        <v>0</v>
      </c>
      <c r="S1170" s="138">
        <v>0</v>
      </c>
      <c r="T1170" s="131">
        <v>16.73</v>
      </c>
      <c r="U1170" s="131">
        <v>0</v>
      </c>
      <c r="V1170" s="136">
        <v>16.951699999999999</v>
      </c>
      <c r="W1170" s="138">
        <v>4237.04</v>
      </c>
      <c r="X1170" s="138">
        <v>-41.65</v>
      </c>
      <c r="Y1170" s="131">
        <v>460</v>
      </c>
      <c r="Z1170" s="131">
        <v>400</v>
      </c>
      <c r="AA1170" s="134">
        <v>0</v>
      </c>
      <c r="AB1170" s="138">
        <v>0</v>
      </c>
      <c r="AC1170" s="134">
        <v>0</v>
      </c>
      <c r="AD1170" s="134">
        <v>0</v>
      </c>
      <c r="AE1170" s="131">
        <v>0</v>
      </c>
    </row>
    <row r="1171" spans="1:31">
      <c r="A1171" s="131">
        <v>124</v>
      </c>
      <c r="B1171" s="131" t="s">
        <v>281</v>
      </c>
      <c r="C1171" s="134">
        <v>122.167</v>
      </c>
      <c r="D1171" s="135">
        <v>328</v>
      </c>
      <c r="E1171" s="135">
        <v>500</v>
      </c>
      <c r="F1171" s="135">
        <v>729.8</v>
      </c>
      <c r="G1171" s="135">
        <v>0</v>
      </c>
      <c r="H1171" s="135">
        <v>0</v>
      </c>
      <c r="I1171" s="134">
        <v>0</v>
      </c>
      <c r="J1171" s="134">
        <v>0</v>
      </c>
      <c r="K1171" s="134">
        <v>0</v>
      </c>
      <c r="L1171" s="135">
        <v>0</v>
      </c>
      <c r="M1171" s="135">
        <v>1.7</v>
      </c>
      <c r="N1171" s="136">
        <v>0</v>
      </c>
      <c r="O1171" s="137">
        <v>0</v>
      </c>
      <c r="P1171" s="137">
        <v>0</v>
      </c>
      <c r="Q1171" s="137">
        <v>0</v>
      </c>
      <c r="R1171" s="138">
        <v>0</v>
      </c>
      <c r="S1171" s="138">
        <v>0</v>
      </c>
      <c r="T1171" s="131">
        <v>-37.380000000000003</v>
      </c>
      <c r="U1171" s="131">
        <v>0</v>
      </c>
      <c r="V1171" s="136">
        <v>16.3004</v>
      </c>
      <c r="W1171" s="138">
        <v>3733.53</v>
      </c>
      <c r="X1171" s="138">
        <v>-113.9</v>
      </c>
      <c r="Y1171" s="131">
        <v>520</v>
      </c>
      <c r="Z1171" s="131">
        <v>430</v>
      </c>
      <c r="AA1171" s="134">
        <v>0</v>
      </c>
      <c r="AB1171" s="138">
        <v>0</v>
      </c>
      <c r="AC1171" s="134">
        <v>0</v>
      </c>
      <c r="AD1171" s="134">
        <v>0</v>
      </c>
      <c r="AE1171" s="131">
        <v>11900</v>
      </c>
    </row>
    <row r="1172" spans="1:31">
      <c r="A1172" s="131">
        <v>125</v>
      </c>
      <c r="B1172" s="131" t="s">
        <v>282</v>
      </c>
      <c r="C1172" s="134">
        <v>107.15600000000001</v>
      </c>
      <c r="D1172" s="135">
        <v>0</v>
      </c>
      <c r="E1172" s="135">
        <v>445.1</v>
      </c>
      <c r="F1172" s="135">
        <v>667.2</v>
      </c>
      <c r="G1172" s="135">
        <v>0</v>
      </c>
      <c r="H1172" s="135">
        <v>0</v>
      </c>
      <c r="I1172" s="134">
        <v>0</v>
      </c>
      <c r="J1172" s="134">
        <v>0</v>
      </c>
      <c r="K1172" s="134">
        <v>0.93899999999999995</v>
      </c>
      <c r="L1172" s="135">
        <v>298</v>
      </c>
      <c r="M1172" s="135">
        <v>2.6</v>
      </c>
      <c r="N1172" s="136">
        <v>0</v>
      </c>
      <c r="O1172" s="137">
        <v>0</v>
      </c>
      <c r="P1172" s="137">
        <v>0</v>
      </c>
      <c r="Q1172" s="137">
        <v>0</v>
      </c>
      <c r="R1172" s="138">
        <v>0</v>
      </c>
      <c r="S1172" s="138">
        <v>0</v>
      </c>
      <c r="T1172" s="131">
        <v>17.39</v>
      </c>
      <c r="U1172" s="131">
        <v>0</v>
      </c>
      <c r="V1172" s="136">
        <v>16.885000000000002</v>
      </c>
      <c r="W1172" s="138">
        <v>4106.95</v>
      </c>
      <c r="X1172" s="138">
        <v>-44.45</v>
      </c>
      <c r="Y1172" s="131">
        <v>460</v>
      </c>
      <c r="Z1172" s="131">
        <v>400</v>
      </c>
      <c r="AA1172" s="134">
        <v>0</v>
      </c>
      <c r="AB1172" s="138">
        <v>0</v>
      </c>
      <c r="AC1172" s="134">
        <v>0</v>
      </c>
      <c r="AD1172" s="134">
        <v>0</v>
      </c>
      <c r="AE1172" s="131">
        <v>0</v>
      </c>
    </row>
    <row r="1173" spans="1:31">
      <c r="A1173" s="131">
        <v>126</v>
      </c>
      <c r="B1173" s="131" t="s">
        <v>283</v>
      </c>
      <c r="C1173" s="134">
        <v>122.167</v>
      </c>
      <c r="D1173" s="135">
        <v>337</v>
      </c>
      <c r="E1173" s="135">
        <v>494.8</v>
      </c>
      <c r="F1173" s="135">
        <v>715.6</v>
      </c>
      <c r="G1173" s="135">
        <v>0</v>
      </c>
      <c r="H1173" s="135">
        <v>0</v>
      </c>
      <c r="I1173" s="134">
        <v>0</v>
      </c>
      <c r="J1173" s="134">
        <v>0</v>
      </c>
      <c r="K1173" s="134">
        <v>0</v>
      </c>
      <c r="L1173" s="135">
        <v>0</v>
      </c>
      <c r="M1173" s="135">
        <v>1.8</v>
      </c>
      <c r="N1173" s="136">
        <v>0</v>
      </c>
      <c r="O1173" s="137">
        <v>0</v>
      </c>
      <c r="P1173" s="137">
        <v>0</v>
      </c>
      <c r="Q1173" s="137">
        <v>0</v>
      </c>
      <c r="R1173" s="138">
        <v>0</v>
      </c>
      <c r="S1173" s="138">
        <v>0</v>
      </c>
      <c r="T1173" s="131">
        <v>-38.57</v>
      </c>
      <c r="U1173" s="131">
        <v>0</v>
      </c>
      <c r="V1173" s="136">
        <v>16.4192</v>
      </c>
      <c r="W1173" s="138">
        <v>3775.91</v>
      </c>
      <c r="X1173" s="138">
        <v>-109</v>
      </c>
      <c r="Y1173" s="131">
        <v>500</v>
      </c>
      <c r="Z1173" s="131">
        <v>410</v>
      </c>
      <c r="AA1173" s="134">
        <v>0</v>
      </c>
      <c r="AB1173" s="138">
        <v>0</v>
      </c>
      <c r="AC1173" s="134">
        <v>0</v>
      </c>
      <c r="AD1173" s="134">
        <v>0</v>
      </c>
      <c r="AE1173" s="131">
        <v>11800</v>
      </c>
    </row>
    <row r="1174" spans="1:31">
      <c r="A1174" s="131">
        <v>127</v>
      </c>
      <c r="B1174" s="131" t="s">
        <v>284</v>
      </c>
      <c r="C1174" s="134">
        <v>114.232</v>
      </c>
      <c r="D1174" s="135">
        <v>0</v>
      </c>
      <c r="E1174" s="135">
        <v>391.7</v>
      </c>
      <c r="F1174" s="135">
        <v>565.4</v>
      </c>
      <c r="G1174" s="135">
        <v>25.7</v>
      </c>
      <c r="H1174" s="135">
        <v>455</v>
      </c>
      <c r="I1174" s="134">
        <v>0.252</v>
      </c>
      <c r="J1174" s="134">
        <v>0.36099999999999999</v>
      </c>
      <c r="K1174" s="134">
        <v>0.71799999999999997</v>
      </c>
      <c r="L1174" s="135">
        <v>289</v>
      </c>
      <c r="M1174" s="135">
        <v>0</v>
      </c>
      <c r="N1174" s="136">
        <v>-2.2010000000000001</v>
      </c>
      <c r="O1174" s="137">
        <v>0.18770000000000001</v>
      </c>
      <c r="P1174" s="137">
        <v>-1.0509999999999999E-4</v>
      </c>
      <c r="Q1174" s="137">
        <v>2.316E-8</v>
      </c>
      <c r="R1174" s="138">
        <v>437.6</v>
      </c>
      <c r="S1174" s="138">
        <v>238.33</v>
      </c>
      <c r="T1174" s="131">
        <v>-50.4</v>
      </c>
      <c r="U1174" s="131">
        <v>3.95</v>
      </c>
      <c r="V1174" s="136">
        <v>15.867100000000001</v>
      </c>
      <c r="W1174" s="138">
        <v>3057.57</v>
      </c>
      <c r="X1174" s="138">
        <v>-60.55</v>
      </c>
      <c r="Y1174" s="131">
        <v>418</v>
      </c>
      <c r="Z1174" s="131">
        <v>286</v>
      </c>
      <c r="AA1174" s="134">
        <v>0</v>
      </c>
      <c r="AB1174" s="138">
        <v>0</v>
      </c>
      <c r="AC1174" s="134">
        <v>0</v>
      </c>
      <c r="AD1174" s="134">
        <v>0</v>
      </c>
      <c r="AE1174" s="131">
        <v>8033</v>
      </c>
    </row>
    <row r="1175" spans="1:31">
      <c r="A1175" s="131">
        <v>128</v>
      </c>
      <c r="B1175" s="131" t="s">
        <v>285</v>
      </c>
      <c r="C1175" s="134">
        <v>100.205</v>
      </c>
      <c r="D1175" s="135">
        <v>154.6</v>
      </c>
      <c r="E1175" s="135">
        <v>366.6</v>
      </c>
      <c r="F1175" s="135">
        <v>540.6</v>
      </c>
      <c r="G1175" s="135">
        <v>28.5</v>
      </c>
      <c r="H1175" s="135">
        <v>416</v>
      </c>
      <c r="I1175" s="134">
        <v>0.26700000000000002</v>
      </c>
      <c r="J1175" s="134">
        <v>0.31</v>
      </c>
      <c r="K1175" s="134">
        <v>0.69799999999999995</v>
      </c>
      <c r="L1175" s="135">
        <v>0.29299999999999998</v>
      </c>
      <c r="M1175" s="135">
        <v>0</v>
      </c>
      <c r="N1175" s="136">
        <v>-1.6830000000000001</v>
      </c>
      <c r="O1175" s="137">
        <v>0.1633</v>
      </c>
      <c r="P1175" s="137">
        <v>-8.9190000000000005E-5</v>
      </c>
      <c r="Q1175" s="137">
        <v>1.871E-8</v>
      </c>
      <c r="R1175" s="138">
        <v>0</v>
      </c>
      <c r="S1175" s="138">
        <v>0</v>
      </c>
      <c r="T1175" s="131">
        <v>-45.33</v>
      </c>
      <c r="U1175" s="131">
        <v>2.63</v>
      </c>
      <c r="V1175" s="136">
        <v>15.8317</v>
      </c>
      <c r="W1175" s="138">
        <v>2882.44</v>
      </c>
      <c r="X1175" s="138">
        <v>-53.26</v>
      </c>
      <c r="Y1175" s="131">
        <v>392</v>
      </c>
      <c r="Z1175" s="131">
        <v>266</v>
      </c>
      <c r="AA1175" s="134">
        <v>0</v>
      </c>
      <c r="AB1175" s="138">
        <v>0</v>
      </c>
      <c r="AC1175" s="134">
        <v>0</v>
      </c>
      <c r="AD1175" s="134">
        <v>0</v>
      </c>
      <c r="AE1175" s="131">
        <v>7399</v>
      </c>
    </row>
    <row r="1176" spans="1:31">
      <c r="A1176" s="131">
        <v>129</v>
      </c>
      <c r="B1176" s="131" t="s">
        <v>286</v>
      </c>
      <c r="C1176" s="134">
        <v>86.177999999999997</v>
      </c>
      <c r="D1176" s="135">
        <v>155</v>
      </c>
      <c r="E1176" s="135">
        <v>336.4</v>
      </c>
      <c r="F1176" s="135">
        <v>504.4</v>
      </c>
      <c r="G1176" s="135">
        <v>30.8</v>
      </c>
      <c r="H1176" s="135">
        <v>367</v>
      </c>
      <c r="I1176" s="134">
        <v>0.27300000000000002</v>
      </c>
      <c r="J1176" s="134">
        <v>0.27500000000000002</v>
      </c>
      <c r="K1176" s="134">
        <v>0.66400000000000003</v>
      </c>
      <c r="L1176" s="135">
        <v>293</v>
      </c>
      <c r="M1176" s="135">
        <v>0</v>
      </c>
      <c r="N1176" s="136">
        <v>-0.56999999999999995</v>
      </c>
      <c r="O1176" s="137">
        <v>0.13589999999999999</v>
      </c>
      <c r="P1176" s="137">
        <v>-6.8540000000000004E-5</v>
      </c>
      <c r="Q1176" s="137">
        <v>1.2019999999999999E-8</v>
      </c>
      <c r="R1176" s="138">
        <v>372.11</v>
      </c>
      <c r="S1176" s="138">
        <v>207.55</v>
      </c>
      <c r="T1176" s="131">
        <v>-41.02</v>
      </c>
      <c r="U1176" s="131">
        <v>-0.51</v>
      </c>
      <c r="V1176" s="136">
        <v>15.770099999999999</v>
      </c>
      <c r="W1176" s="138">
        <v>2653.43</v>
      </c>
      <c r="X1176" s="138">
        <v>-46.02</v>
      </c>
      <c r="Y1176" s="131">
        <v>365</v>
      </c>
      <c r="Z1176" s="131">
        <v>240</v>
      </c>
      <c r="AA1176" s="134">
        <v>54.478999999999999</v>
      </c>
      <c r="AB1176" s="138">
        <v>-5323.33</v>
      </c>
      <c r="AC1176" s="134">
        <v>-5.5090000000000003</v>
      </c>
      <c r="AD1176" s="134">
        <v>4.5789999999999997</v>
      </c>
      <c r="AE1176" s="131">
        <v>6710</v>
      </c>
    </row>
    <row r="1177" spans="1:31">
      <c r="A1177" s="131">
        <v>130</v>
      </c>
      <c r="B1177" s="131" t="s">
        <v>287</v>
      </c>
      <c r="C1177" s="134">
        <v>68.119</v>
      </c>
      <c r="D1177" s="135">
        <v>159.5</v>
      </c>
      <c r="E1177" s="135">
        <v>314</v>
      </c>
      <c r="F1177" s="135">
        <v>496</v>
      </c>
      <c r="G1177" s="135">
        <v>40.6</v>
      </c>
      <c r="H1177" s="135">
        <v>267</v>
      </c>
      <c r="I1177" s="134">
        <v>0.26600000000000001</v>
      </c>
      <c r="J1177" s="134">
        <v>0.16</v>
      </c>
      <c r="K1177" s="134">
        <v>0.68600000000000005</v>
      </c>
      <c r="L1177" s="135">
        <v>293</v>
      </c>
      <c r="M1177" s="135">
        <v>0</v>
      </c>
      <c r="N1177" s="136">
        <v>3.508</v>
      </c>
      <c r="O1177" s="137">
        <v>8.5930000000000006E-2</v>
      </c>
      <c r="P1177" s="137">
        <v>-4.7190000000000001E-5</v>
      </c>
      <c r="Q1177" s="137">
        <v>1.0179999999999999E-8</v>
      </c>
      <c r="R1177" s="138">
        <v>0</v>
      </c>
      <c r="S1177" s="138">
        <v>0</v>
      </c>
      <c r="T1177" s="131">
        <v>31</v>
      </c>
      <c r="U1177" s="131">
        <v>47.47</v>
      </c>
      <c r="V1177" s="136">
        <v>15.988</v>
      </c>
      <c r="W1177" s="138">
        <v>2541.83</v>
      </c>
      <c r="X1177" s="138">
        <v>-42.26</v>
      </c>
      <c r="Y1177" s="131">
        <v>335</v>
      </c>
      <c r="Z1177" s="131">
        <v>250</v>
      </c>
      <c r="AA1177" s="134">
        <v>0</v>
      </c>
      <c r="AB1177" s="138">
        <v>0</v>
      </c>
      <c r="AC1177" s="134">
        <v>0</v>
      </c>
      <c r="AD1177" s="134">
        <v>0</v>
      </c>
      <c r="AE1177" s="131">
        <v>6510</v>
      </c>
    </row>
    <row r="1178" spans="1:31">
      <c r="A1178" s="131">
        <v>131</v>
      </c>
      <c r="B1178" s="131" t="s">
        <v>288</v>
      </c>
      <c r="C1178" s="134">
        <v>88.15</v>
      </c>
      <c r="D1178" s="135">
        <v>156</v>
      </c>
      <c r="E1178" s="135">
        <v>404.4</v>
      </c>
      <c r="F1178" s="135">
        <v>579.5</v>
      </c>
      <c r="G1178" s="135">
        <v>38</v>
      </c>
      <c r="H1178" s="135">
        <v>329</v>
      </c>
      <c r="I1178" s="134">
        <v>0.26</v>
      </c>
      <c r="J1178" s="134">
        <v>0.57999999999999996</v>
      </c>
      <c r="K1178" s="134">
        <v>0.81</v>
      </c>
      <c r="L1178" s="135">
        <v>293</v>
      </c>
      <c r="M1178" s="135">
        <v>1.8</v>
      </c>
      <c r="N1178" s="136">
        <v>-2.2789999999999999</v>
      </c>
      <c r="O1178" s="137">
        <v>0.13569999999999999</v>
      </c>
      <c r="P1178" s="137">
        <v>-8.3230000000000001E-5</v>
      </c>
      <c r="Q1178" s="137">
        <v>2.0660000000000001E-8</v>
      </c>
      <c r="R1178" s="138">
        <v>1148.8</v>
      </c>
      <c r="S1178" s="138">
        <v>349.51</v>
      </c>
      <c r="T1178" s="131">
        <v>-72.2</v>
      </c>
      <c r="U1178" s="131">
        <v>0</v>
      </c>
      <c r="V1178" s="136">
        <v>16.712700000000002</v>
      </c>
      <c r="W1178" s="138">
        <v>3026.43</v>
      </c>
      <c r="X1178" s="138">
        <v>-104.1</v>
      </c>
      <c r="Y1178" s="131">
        <v>426</v>
      </c>
      <c r="Z1178" s="131">
        <v>298</v>
      </c>
      <c r="AA1178" s="134">
        <v>0</v>
      </c>
      <c r="AB1178" s="138">
        <v>0</v>
      </c>
      <c r="AC1178" s="134">
        <v>0</v>
      </c>
      <c r="AD1178" s="134">
        <v>0</v>
      </c>
      <c r="AE1178" s="131">
        <v>10540</v>
      </c>
    </row>
    <row r="1179" spans="1:31">
      <c r="A1179" s="131">
        <v>132</v>
      </c>
      <c r="B1179" s="131" t="s">
        <v>289</v>
      </c>
      <c r="C1179" s="134">
        <v>70.135000000000005</v>
      </c>
      <c r="D1179" s="135">
        <v>104.7</v>
      </c>
      <c r="E1179" s="135">
        <v>293.3</v>
      </c>
      <c r="F1179" s="135">
        <v>450</v>
      </c>
      <c r="G1179" s="135">
        <v>34.700000000000003</v>
      </c>
      <c r="H1179" s="135">
        <v>300</v>
      </c>
      <c r="I1179" s="134">
        <v>0.28199999999999997</v>
      </c>
      <c r="J1179" s="134">
        <v>0.20899999999999999</v>
      </c>
      <c r="K1179" s="134">
        <v>0.627</v>
      </c>
      <c r="L1179" s="135">
        <v>293</v>
      </c>
      <c r="M1179" s="135">
        <v>0</v>
      </c>
      <c r="N1179" s="136">
        <v>5.1929999999999996</v>
      </c>
      <c r="O1179" s="137">
        <v>9.2899999999999996E-2</v>
      </c>
      <c r="P1179" s="137">
        <v>-4.7939999999999998E-5</v>
      </c>
      <c r="Q1179" s="137">
        <v>9.5789999999999993E-9</v>
      </c>
      <c r="R1179" s="138">
        <v>0</v>
      </c>
      <c r="S1179" s="138">
        <v>0</v>
      </c>
      <c r="T1179" s="131">
        <v>-6.92</v>
      </c>
      <c r="U1179" s="131">
        <v>17.87</v>
      </c>
      <c r="V1179" s="136">
        <v>15.7179</v>
      </c>
      <c r="W1179" s="138">
        <v>2333.61</v>
      </c>
      <c r="X1179" s="138">
        <v>-36.33</v>
      </c>
      <c r="Y1179" s="131">
        <v>315</v>
      </c>
      <c r="Z1179" s="131">
        <v>210</v>
      </c>
      <c r="AA1179" s="134">
        <v>0</v>
      </c>
      <c r="AB1179" s="138">
        <v>0</v>
      </c>
      <c r="AC1179" s="134">
        <v>0</v>
      </c>
      <c r="AD1179" s="134">
        <v>0</v>
      </c>
      <c r="AE1179" s="131">
        <v>5760</v>
      </c>
    </row>
    <row r="1180" spans="1:31">
      <c r="A1180" s="131">
        <v>133</v>
      </c>
      <c r="B1180" s="131" t="s">
        <v>290</v>
      </c>
      <c r="C1180" s="134">
        <v>88.15</v>
      </c>
      <c r="D1180" s="135">
        <v>264.39999999999998</v>
      </c>
      <c r="E1180" s="135">
        <v>375.2</v>
      </c>
      <c r="F1180" s="135">
        <v>545</v>
      </c>
      <c r="G1180" s="135">
        <v>39</v>
      </c>
      <c r="H1180" s="135">
        <v>319</v>
      </c>
      <c r="I1180" s="134">
        <v>0.28000000000000003</v>
      </c>
      <c r="J1180" s="134">
        <v>0.5</v>
      </c>
      <c r="K1180" s="134">
        <v>0.80900000000000005</v>
      </c>
      <c r="L1180" s="135">
        <v>293</v>
      </c>
      <c r="M1180" s="135">
        <v>1.9</v>
      </c>
      <c r="N1180" s="136">
        <v>-2.887</v>
      </c>
      <c r="O1180" s="137">
        <v>0.14560000000000001</v>
      </c>
      <c r="P1180" s="137">
        <v>-1.004E-4</v>
      </c>
      <c r="Q1180" s="137">
        <v>2.934E-8</v>
      </c>
      <c r="R1180" s="138">
        <v>1502</v>
      </c>
      <c r="S1180" s="138">
        <v>336.75</v>
      </c>
      <c r="T1180" s="131">
        <v>-78.8</v>
      </c>
      <c r="U1180" s="131">
        <v>-39.5</v>
      </c>
      <c r="V1180" s="136">
        <v>15.0113</v>
      </c>
      <c r="W1180" s="138">
        <v>1988.08</v>
      </c>
      <c r="X1180" s="138">
        <v>-137.80000000000001</v>
      </c>
      <c r="Y1180" s="131">
        <v>375</v>
      </c>
      <c r="Z1180" s="131">
        <v>298</v>
      </c>
      <c r="AA1180" s="134">
        <v>0</v>
      </c>
      <c r="AB1180" s="138">
        <v>0</v>
      </c>
      <c r="AC1180" s="134">
        <v>0</v>
      </c>
      <c r="AD1180" s="134">
        <v>0</v>
      </c>
      <c r="AE1180" s="131">
        <v>9700</v>
      </c>
    </row>
    <row r="1181" spans="1:31">
      <c r="A1181" s="131">
        <v>134</v>
      </c>
      <c r="B1181" s="131" t="s">
        <v>291</v>
      </c>
      <c r="C1181" s="134">
        <v>114.232</v>
      </c>
      <c r="D1181" s="135">
        <v>182.3</v>
      </c>
      <c r="E1181" s="135">
        <v>391.4</v>
      </c>
      <c r="F1181" s="135">
        <v>576.6</v>
      </c>
      <c r="G1181" s="135">
        <v>27.7</v>
      </c>
      <c r="H1181" s="135">
        <v>455</v>
      </c>
      <c r="I1181" s="134">
        <v>0.26700000000000002</v>
      </c>
      <c r="J1181" s="134">
        <v>0.30399999999999999</v>
      </c>
      <c r="K1181" s="134">
        <v>0.72699999999999998</v>
      </c>
      <c r="L1181" s="135">
        <v>293</v>
      </c>
      <c r="M1181" s="135">
        <v>0</v>
      </c>
      <c r="N1181" s="136">
        <v>-2.2010000000000001</v>
      </c>
      <c r="O1181" s="137">
        <v>0.18770000000000001</v>
      </c>
      <c r="P1181" s="137">
        <v>-1.5009999999999999E-4</v>
      </c>
      <c r="Q1181" s="137">
        <v>2.316E-8</v>
      </c>
      <c r="R1181" s="138">
        <v>0</v>
      </c>
      <c r="S1181" s="138">
        <v>0</v>
      </c>
      <c r="T1181" s="131">
        <v>-51.38</v>
      </c>
      <c r="U1181" s="131">
        <v>4.76</v>
      </c>
      <c r="V1181" s="136">
        <v>15.8126</v>
      </c>
      <c r="W1181" s="138">
        <v>3102.06</v>
      </c>
      <c r="X1181" s="138">
        <v>53.47</v>
      </c>
      <c r="Y1181" s="131">
        <v>418</v>
      </c>
      <c r="Z1181" s="131">
        <v>283</v>
      </c>
      <c r="AA1181" s="134">
        <v>0</v>
      </c>
      <c r="AB1181" s="138">
        <v>0</v>
      </c>
      <c r="AC1181" s="134">
        <v>0</v>
      </c>
      <c r="AD1181" s="134">
        <v>0</v>
      </c>
      <c r="AE1181" s="131">
        <v>7838</v>
      </c>
    </row>
    <row r="1182" spans="1:31">
      <c r="A1182" s="131">
        <v>135</v>
      </c>
      <c r="B1182" s="131" t="s">
        <v>292</v>
      </c>
      <c r="C1182" s="134">
        <v>84.162000000000006</v>
      </c>
      <c r="D1182" s="135">
        <v>138.30000000000001</v>
      </c>
      <c r="E1182" s="135">
        <v>340.9</v>
      </c>
      <c r="F1182" s="135">
        <v>518</v>
      </c>
      <c r="G1182" s="135">
        <v>32.4</v>
      </c>
      <c r="H1182" s="135">
        <v>351</v>
      </c>
      <c r="I1182" s="134">
        <v>0.27</v>
      </c>
      <c r="J1182" s="134">
        <v>0.26900000000000002</v>
      </c>
      <c r="K1182" s="134">
        <v>0.69399999999999995</v>
      </c>
      <c r="L1182" s="135">
        <v>293</v>
      </c>
      <c r="M1182" s="135">
        <v>0</v>
      </c>
      <c r="N1182" s="136">
        <v>-3.5230000000000001</v>
      </c>
      <c r="O1182" s="137">
        <v>0.13539999999999999</v>
      </c>
      <c r="P1182" s="137">
        <v>-7.9789999999999993E-5</v>
      </c>
      <c r="Q1182" s="137">
        <v>1.9020000000000001E-8</v>
      </c>
      <c r="R1182" s="138">
        <v>0</v>
      </c>
      <c r="S1182" s="138">
        <v>0</v>
      </c>
      <c r="T1182" s="131">
        <v>-13.8</v>
      </c>
      <c r="U1182" s="131">
        <v>17.5</v>
      </c>
      <c r="V1182" s="136">
        <v>15.9124</v>
      </c>
      <c r="W1182" s="138">
        <v>2731.79</v>
      </c>
      <c r="X1182" s="138">
        <v>-46.47</v>
      </c>
      <c r="Y1182" s="131">
        <v>364</v>
      </c>
      <c r="Z1182" s="131">
        <v>248</v>
      </c>
      <c r="AA1182" s="134">
        <v>0</v>
      </c>
      <c r="AB1182" s="138">
        <v>0</v>
      </c>
      <c r="AC1182" s="134">
        <v>0</v>
      </c>
      <c r="AD1182" s="134">
        <v>0</v>
      </c>
      <c r="AE1182" s="131">
        <v>6890</v>
      </c>
    </row>
    <row r="1183" spans="1:31">
      <c r="A1183" s="131">
        <v>136</v>
      </c>
      <c r="B1183" s="131" t="s">
        <v>293</v>
      </c>
      <c r="C1183" s="134">
        <v>114.232</v>
      </c>
      <c r="D1183" s="135">
        <v>152.69999999999999</v>
      </c>
      <c r="E1183" s="135">
        <v>392.1</v>
      </c>
      <c r="F1183" s="135">
        <v>563.6</v>
      </c>
      <c r="G1183" s="135">
        <v>25.1</v>
      </c>
      <c r="H1183" s="135">
        <v>464</v>
      </c>
      <c r="I1183" s="134">
        <v>0.252</v>
      </c>
      <c r="J1183" s="134">
        <v>0.36899999999999999</v>
      </c>
      <c r="K1183" s="134">
        <v>0.70599999999999996</v>
      </c>
      <c r="L1183" s="135">
        <v>293</v>
      </c>
      <c r="M1183" s="135">
        <v>0</v>
      </c>
      <c r="N1183" s="136">
        <v>-2.2010000000000001</v>
      </c>
      <c r="O1183" s="137">
        <v>0.18770000000000001</v>
      </c>
      <c r="P1183" s="137">
        <v>-1.0509999999999999E-4</v>
      </c>
      <c r="Q1183" s="137">
        <v>2.316E-8</v>
      </c>
      <c r="R1183" s="138">
        <v>0</v>
      </c>
      <c r="S1183" s="138">
        <v>0</v>
      </c>
      <c r="T1183" s="131">
        <v>-50.82</v>
      </c>
      <c r="U1183" s="131">
        <v>3.28</v>
      </c>
      <c r="V1183" s="136">
        <v>15.8865</v>
      </c>
      <c r="W1183" s="138">
        <v>3065.96</v>
      </c>
      <c r="X1183" s="138">
        <v>-60.74</v>
      </c>
      <c r="Y1183" s="131">
        <v>418</v>
      </c>
      <c r="Z1183" s="131">
        <v>286</v>
      </c>
      <c r="AA1183" s="134">
        <v>64.370999999999995</v>
      </c>
      <c r="AB1183" s="138">
        <v>-6817.44</v>
      </c>
      <c r="AC1183" s="134">
        <v>-6.7629999999999999</v>
      </c>
      <c r="AD1183" s="134">
        <v>7.02</v>
      </c>
      <c r="AE1183" s="131">
        <v>8100</v>
      </c>
    </row>
    <row r="1184" spans="1:31">
      <c r="A1184" s="131">
        <v>137</v>
      </c>
      <c r="B1184" s="131" t="s">
        <v>294</v>
      </c>
      <c r="C1184" s="134">
        <v>100.205</v>
      </c>
      <c r="D1184" s="135">
        <v>100</v>
      </c>
      <c r="E1184" s="135">
        <v>365</v>
      </c>
      <c r="F1184" s="135">
        <v>535.20000000000005</v>
      </c>
      <c r="G1184" s="135">
        <v>27.8</v>
      </c>
      <c r="H1184" s="135">
        <v>404</v>
      </c>
      <c r="I1184" s="134">
        <v>0.25600000000000001</v>
      </c>
      <c r="J1184" s="134">
        <v>0.32400000000000001</v>
      </c>
      <c r="K1184" s="134">
        <v>0.68700000000000006</v>
      </c>
      <c r="L1184" s="135">
        <v>293</v>
      </c>
      <c r="M1184" s="135">
        <v>0</v>
      </c>
      <c r="N1184" s="136">
        <v>-1.6830000000000001</v>
      </c>
      <c r="O1184" s="137">
        <v>0.1633</v>
      </c>
      <c r="P1184" s="137">
        <v>-8.9190000000000005E-5</v>
      </c>
      <c r="Q1184" s="137">
        <v>1.871E-8</v>
      </c>
      <c r="R1184" s="138">
        <v>0</v>
      </c>
      <c r="S1184" s="138">
        <v>0</v>
      </c>
      <c r="T1184" s="131">
        <v>-45.96</v>
      </c>
      <c r="U1184" s="131">
        <v>1.1000000000000001</v>
      </c>
      <c r="V1184" s="136">
        <v>15.8133</v>
      </c>
      <c r="W1184" s="138">
        <v>2855.66</v>
      </c>
      <c r="X1184" s="138">
        <v>-53.93</v>
      </c>
      <c r="Y1184" s="131">
        <v>390</v>
      </c>
      <c r="Z1184" s="131">
        <v>265</v>
      </c>
      <c r="AA1184" s="134">
        <v>59.325000000000003</v>
      </c>
      <c r="AB1184" s="138">
        <v>-6059.25</v>
      </c>
      <c r="AC1184" s="134">
        <v>-6.1230000000000002</v>
      </c>
      <c r="AD1184" s="134">
        <v>5.72</v>
      </c>
      <c r="AE1184" s="131">
        <v>7360</v>
      </c>
    </row>
    <row r="1185" spans="1:31">
      <c r="A1185" s="131">
        <v>138</v>
      </c>
      <c r="B1185" s="131" t="s">
        <v>295</v>
      </c>
      <c r="C1185" s="134">
        <v>84.162000000000006</v>
      </c>
      <c r="D1185" s="135">
        <v>134.69999999999999</v>
      </c>
      <c r="E1185" s="135">
        <v>343.6</v>
      </c>
      <c r="F1185" s="135">
        <v>521</v>
      </c>
      <c r="G1185" s="135">
        <v>32.5</v>
      </c>
      <c r="H1185" s="135">
        <v>350</v>
      </c>
      <c r="I1185" s="134">
        <v>0.27</v>
      </c>
      <c r="J1185" s="134">
        <v>0.20699999999999999</v>
      </c>
      <c r="K1185" s="134">
        <v>0.69799999999999995</v>
      </c>
      <c r="L1185" s="135">
        <v>293</v>
      </c>
      <c r="M1185" s="135">
        <v>0</v>
      </c>
      <c r="N1185" s="136">
        <v>-3.5230000000000001</v>
      </c>
      <c r="O1185" s="137">
        <v>0.13539999999999999</v>
      </c>
      <c r="P1185" s="137">
        <v>-7.9789999999999993E-5</v>
      </c>
      <c r="Q1185" s="137">
        <v>1.9020000000000001E-8</v>
      </c>
      <c r="R1185" s="138">
        <v>0</v>
      </c>
      <c r="S1185" s="138">
        <v>0</v>
      </c>
      <c r="T1185" s="131">
        <v>-14.02</v>
      </c>
      <c r="U1185" s="131">
        <v>17.04</v>
      </c>
      <c r="V1185" s="136">
        <v>15.948399999999999</v>
      </c>
      <c r="W1185" s="138">
        <v>2750.5</v>
      </c>
      <c r="X1185" s="138">
        <v>-48.33</v>
      </c>
      <c r="Y1185" s="131">
        <v>366</v>
      </c>
      <c r="Z1185" s="131">
        <v>250</v>
      </c>
      <c r="AA1185" s="134">
        <v>0</v>
      </c>
      <c r="AB1185" s="138">
        <v>0</v>
      </c>
      <c r="AC1185" s="134">
        <v>0</v>
      </c>
      <c r="AD1185" s="134">
        <v>0</v>
      </c>
      <c r="AE1185" s="131">
        <v>7000</v>
      </c>
    </row>
    <row r="1186" spans="1:31">
      <c r="A1186" s="131">
        <v>139</v>
      </c>
      <c r="B1186" s="131" t="s">
        <v>296</v>
      </c>
      <c r="C1186" s="134">
        <v>93.129000000000005</v>
      </c>
      <c r="D1186" s="135">
        <v>276.89999999999998</v>
      </c>
      <c r="E1186" s="135">
        <v>418.5</v>
      </c>
      <c r="F1186" s="135">
        <v>646</v>
      </c>
      <c r="G1186" s="135">
        <v>44</v>
      </c>
      <c r="H1186" s="135">
        <v>311</v>
      </c>
      <c r="I1186" s="134">
        <v>0.26</v>
      </c>
      <c r="J1186" s="134">
        <v>0.27</v>
      </c>
      <c r="K1186" s="134">
        <v>0.95499999999999996</v>
      </c>
      <c r="L1186" s="135">
        <v>293</v>
      </c>
      <c r="M1186" s="135">
        <v>0</v>
      </c>
      <c r="N1186" s="136">
        <v>-4.1630000000000003</v>
      </c>
      <c r="O1186" s="137">
        <v>0.1166</v>
      </c>
      <c r="P1186" s="137">
        <v>-6.6829999999999995E-5</v>
      </c>
      <c r="Q1186" s="137">
        <v>1.302E-8</v>
      </c>
      <c r="R1186" s="138">
        <v>500.97</v>
      </c>
      <c r="S1186" s="138">
        <v>285.5</v>
      </c>
      <c r="T1186" s="131">
        <v>24.43</v>
      </c>
      <c r="U1186" s="131">
        <v>0</v>
      </c>
      <c r="V1186" s="136">
        <v>16.214300000000001</v>
      </c>
      <c r="W1186" s="138">
        <v>3409.4</v>
      </c>
      <c r="X1186" s="138">
        <v>-62.65</v>
      </c>
      <c r="Y1186" s="131">
        <v>460</v>
      </c>
      <c r="Z1186" s="131">
        <v>300</v>
      </c>
      <c r="AA1186" s="134">
        <v>0</v>
      </c>
      <c r="AB1186" s="138">
        <v>0</v>
      </c>
      <c r="AC1186" s="134">
        <v>0</v>
      </c>
      <c r="AD1186" s="134">
        <v>0</v>
      </c>
      <c r="AE1186" s="131">
        <v>8950</v>
      </c>
    </row>
    <row r="1187" spans="1:31">
      <c r="A1187" s="131">
        <v>140</v>
      </c>
      <c r="B1187" s="131" t="s">
        <v>297</v>
      </c>
      <c r="C1187" s="134">
        <v>84.162000000000006</v>
      </c>
      <c r="D1187" s="135">
        <v>139</v>
      </c>
      <c r="E1187" s="135">
        <v>329.6</v>
      </c>
      <c r="F1187" s="135">
        <v>490</v>
      </c>
      <c r="G1187" s="135">
        <v>30</v>
      </c>
      <c r="H1187" s="135">
        <v>360</v>
      </c>
      <c r="I1187" s="134">
        <v>0.27</v>
      </c>
      <c r="J1187" s="134">
        <v>0.28999999999999998</v>
      </c>
      <c r="K1187" s="134">
        <v>0.66900000000000004</v>
      </c>
      <c r="L1187" s="135">
        <v>293</v>
      </c>
      <c r="M1187" s="135">
        <v>0</v>
      </c>
      <c r="N1187" s="136">
        <v>-0.4</v>
      </c>
      <c r="O1187" s="137">
        <v>0.12839999999999999</v>
      </c>
      <c r="P1187" s="137">
        <v>-7.271E-5</v>
      </c>
      <c r="Q1187" s="137">
        <v>1.613E-8</v>
      </c>
      <c r="R1187" s="138">
        <v>0</v>
      </c>
      <c r="S1187" s="138">
        <v>0</v>
      </c>
      <c r="T1187" s="131">
        <v>-12.03</v>
      </c>
      <c r="U1187" s="131">
        <v>19.63</v>
      </c>
      <c r="V1187" s="136">
        <v>15.752700000000001</v>
      </c>
      <c r="W1187" s="138">
        <v>2580.52</v>
      </c>
      <c r="X1187" s="138">
        <v>-46.56</v>
      </c>
      <c r="Y1187" s="131">
        <v>352</v>
      </c>
      <c r="Z1187" s="131">
        <v>218</v>
      </c>
      <c r="AA1187" s="134">
        <v>0</v>
      </c>
      <c r="AB1187" s="138">
        <v>0</v>
      </c>
      <c r="AC1187" s="134">
        <v>0</v>
      </c>
      <c r="AD1187" s="134">
        <v>0</v>
      </c>
      <c r="AE1187" s="131">
        <v>6590</v>
      </c>
    </row>
    <row r="1188" spans="1:31">
      <c r="A1188" s="131">
        <v>141</v>
      </c>
      <c r="B1188" s="131" t="s">
        <v>298</v>
      </c>
      <c r="C1188" s="134">
        <v>114.232</v>
      </c>
      <c r="D1188" s="135">
        <v>152.19999999999999</v>
      </c>
      <c r="E1188" s="135">
        <v>390.9</v>
      </c>
      <c r="F1188" s="135">
        <v>561.70000000000005</v>
      </c>
      <c r="G1188" s="135">
        <v>25.1</v>
      </c>
      <c r="H1188" s="135">
        <v>476</v>
      </c>
      <c r="I1188" s="134">
        <v>0.25900000000000001</v>
      </c>
      <c r="J1188" s="134">
        <v>0.36899999999999999</v>
      </c>
      <c r="K1188" s="134">
        <v>0.70499999999999996</v>
      </c>
      <c r="L1188" s="135">
        <v>293</v>
      </c>
      <c r="M1188" s="135">
        <v>0</v>
      </c>
      <c r="N1188" s="136">
        <v>-2.2010000000000001</v>
      </c>
      <c r="O1188" s="137">
        <v>0.18770000000000001</v>
      </c>
      <c r="P1188" s="137">
        <v>-1.0509999999999999E-4</v>
      </c>
      <c r="Q1188" s="137">
        <v>2.316E-8</v>
      </c>
      <c r="R1188" s="138">
        <v>0</v>
      </c>
      <c r="S1188" s="138">
        <v>0</v>
      </c>
      <c r="T1188" s="131">
        <v>-50.619</v>
      </c>
      <c r="U1188" s="131">
        <v>4</v>
      </c>
      <c r="V1188" s="136">
        <v>15.8893</v>
      </c>
      <c r="W1188" s="138">
        <v>3057.05</v>
      </c>
      <c r="X1188" s="138">
        <v>-60.59</v>
      </c>
      <c r="Y1188" s="131">
        <v>417</v>
      </c>
      <c r="Z1188" s="131">
        <v>285</v>
      </c>
      <c r="AA1188" s="134">
        <v>64.394000000000005</v>
      </c>
      <c r="AB1188" s="138">
        <v>-6799.54</v>
      </c>
      <c r="AC1188" s="134">
        <v>-6.7690000000000001</v>
      </c>
      <c r="AD1188" s="134">
        <v>6.98</v>
      </c>
      <c r="AE1188" s="131">
        <v>8100</v>
      </c>
    </row>
    <row r="1189" spans="1:31">
      <c r="A1189" s="131">
        <v>142</v>
      </c>
      <c r="B1189" s="131" t="s">
        <v>299</v>
      </c>
      <c r="C1189" s="134">
        <v>84.162000000000006</v>
      </c>
      <c r="D1189" s="135">
        <v>132</v>
      </c>
      <c r="E1189" s="135">
        <v>331.7</v>
      </c>
      <c r="F1189" s="135">
        <v>493</v>
      </c>
      <c r="G1189" s="135">
        <v>30</v>
      </c>
      <c r="H1189" s="135">
        <v>360</v>
      </c>
      <c r="I1189" s="134">
        <v>0.27</v>
      </c>
      <c r="J1189" s="134">
        <v>0.28999999999999998</v>
      </c>
      <c r="K1189" s="134">
        <v>0.66900000000000004</v>
      </c>
      <c r="L1189" s="135">
        <v>293</v>
      </c>
      <c r="M1189" s="135">
        <v>0</v>
      </c>
      <c r="N1189" s="136">
        <v>3.016</v>
      </c>
      <c r="O1189" s="137">
        <v>0.1231</v>
      </c>
      <c r="P1189" s="137">
        <v>-7.182E-5</v>
      </c>
      <c r="Q1189" s="137">
        <v>1.7500000000000001E-8</v>
      </c>
      <c r="R1189" s="138">
        <v>0</v>
      </c>
      <c r="S1189" s="138">
        <v>0</v>
      </c>
      <c r="T1189" s="131">
        <v>-12.99</v>
      </c>
      <c r="U1189" s="131">
        <v>19.03</v>
      </c>
      <c r="V1189" s="136">
        <v>15.842499999999999</v>
      </c>
      <c r="W1189" s="138">
        <v>2631.57</v>
      </c>
      <c r="X1189" s="138">
        <v>-46</v>
      </c>
      <c r="Y1189" s="131">
        <v>354</v>
      </c>
      <c r="Z1189" s="131">
        <v>240</v>
      </c>
      <c r="AA1189" s="134">
        <v>0</v>
      </c>
      <c r="AB1189" s="138">
        <v>0</v>
      </c>
      <c r="AC1189" s="134">
        <v>0</v>
      </c>
      <c r="AD1189" s="134">
        <v>0</v>
      </c>
      <c r="AE1189" s="131">
        <v>6680</v>
      </c>
    </row>
    <row r="1190" spans="1:31">
      <c r="A1190" s="131">
        <v>143</v>
      </c>
      <c r="B1190" s="131" t="s">
        <v>300</v>
      </c>
      <c r="C1190" s="134">
        <v>44.054000000000002</v>
      </c>
      <c r="D1190" s="135">
        <v>150.19999999999999</v>
      </c>
      <c r="E1190" s="135">
        <v>293.60000000000002</v>
      </c>
      <c r="F1190" s="135">
        <v>461</v>
      </c>
      <c r="G1190" s="135">
        <v>55</v>
      </c>
      <c r="H1190" s="135">
        <v>154</v>
      </c>
      <c r="I1190" s="134">
        <v>0.22</v>
      </c>
      <c r="J1190" s="134">
        <v>0.30299999999999999</v>
      </c>
      <c r="K1190" s="134">
        <v>0.77800000000000002</v>
      </c>
      <c r="L1190" s="135">
        <v>293</v>
      </c>
      <c r="M1190" s="135">
        <v>2.5</v>
      </c>
      <c r="N1190" s="136">
        <v>1.843</v>
      </c>
      <c r="O1190" s="137">
        <v>4.3529999999999999E-2</v>
      </c>
      <c r="P1190" s="137">
        <v>-2.404E-5</v>
      </c>
      <c r="Q1190" s="137">
        <v>5.6850000000000001E-9</v>
      </c>
      <c r="R1190" s="138">
        <v>368.7</v>
      </c>
      <c r="S1190" s="138">
        <v>192.82</v>
      </c>
      <c r="T1190" s="131">
        <v>-39.76</v>
      </c>
      <c r="U1190" s="131">
        <v>-31.86</v>
      </c>
      <c r="V1190" s="136">
        <v>16.248100000000001</v>
      </c>
      <c r="W1190" s="138">
        <v>2465.15</v>
      </c>
      <c r="X1190" s="138">
        <v>-37.15</v>
      </c>
      <c r="Y1190" s="131">
        <v>320</v>
      </c>
      <c r="Z1190" s="131">
        <v>210</v>
      </c>
      <c r="AA1190" s="134">
        <v>0</v>
      </c>
      <c r="AB1190" s="138">
        <v>0</v>
      </c>
      <c r="AC1190" s="134">
        <v>0</v>
      </c>
      <c r="AD1190" s="134">
        <v>0</v>
      </c>
      <c r="AE1190" s="131">
        <v>6150</v>
      </c>
    </row>
    <row r="1191" spans="1:31">
      <c r="A1191" s="131">
        <v>144</v>
      </c>
      <c r="B1191" s="131" t="s">
        <v>301</v>
      </c>
      <c r="C1191" s="134">
        <v>60.052</v>
      </c>
      <c r="D1191" s="135">
        <v>289.8</v>
      </c>
      <c r="E1191" s="135">
        <v>391.1</v>
      </c>
      <c r="F1191" s="135">
        <v>594.4</v>
      </c>
      <c r="G1191" s="135">
        <v>57.1</v>
      </c>
      <c r="H1191" s="135">
        <v>171</v>
      </c>
      <c r="I1191" s="134">
        <v>0.2</v>
      </c>
      <c r="J1191" s="134">
        <v>0.45400000000000001</v>
      </c>
      <c r="K1191" s="134">
        <v>1.0489999999999999</v>
      </c>
      <c r="L1191" s="135">
        <v>293</v>
      </c>
      <c r="M1191" s="135">
        <v>1.3</v>
      </c>
      <c r="N1191" s="136">
        <v>1.1559999999999999</v>
      </c>
      <c r="O1191" s="137">
        <v>6.087E-2</v>
      </c>
      <c r="P1191" s="137">
        <v>-4.1869999999999997E-5</v>
      </c>
      <c r="Q1191" s="137">
        <v>1.1819999999999999E-8</v>
      </c>
      <c r="R1191" s="138">
        <v>600.94000000000005</v>
      </c>
      <c r="S1191" s="138">
        <v>306.20999999999998</v>
      </c>
      <c r="T1191" s="131">
        <v>-103.93</v>
      </c>
      <c r="U1191" s="131">
        <v>-90.03</v>
      </c>
      <c r="V1191" s="136">
        <v>16.808</v>
      </c>
      <c r="W1191" s="138">
        <v>3405.57</v>
      </c>
      <c r="X1191" s="138">
        <v>-56.34</v>
      </c>
      <c r="Y1191" s="131">
        <v>430</v>
      </c>
      <c r="Z1191" s="131">
        <v>290</v>
      </c>
      <c r="AA1191" s="134">
        <v>57.834000000000003</v>
      </c>
      <c r="AB1191" s="138">
        <v>-6841.98</v>
      </c>
      <c r="AC1191" s="134">
        <v>-5.6470000000000002</v>
      </c>
      <c r="AD1191" s="134">
        <v>3.44</v>
      </c>
      <c r="AE1191" s="131">
        <v>5660</v>
      </c>
    </row>
    <row r="1192" spans="1:31">
      <c r="A1192" s="131">
        <v>145</v>
      </c>
      <c r="B1192" s="131" t="s">
        <v>302</v>
      </c>
      <c r="C1192" s="134">
        <v>102.089</v>
      </c>
      <c r="D1192" s="135">
        <v>199</v>
      </c>
      <c r="E1192" s="135">
        <v>412</v>
      </c>
      <c r="F1192" s="135">
        <v>569</v>
      </c>
      <c r="G1192" s="135">
        <v>46.2</v>
      </c>
      <c r="H1192" s="135">
        <v>290</v>
      </c>
      <c r="I1192" s="134">
        <v>0.28699999999999998</v>
      </c>
      <c r="J1192" s="134">
        <v>0</v>
      </c>
      <c r="K1192" s="134">
        <v>1.087</v>
      </c>
      <c r="L1192" s="135">
        <v>293</v>
      </c>
      <c r="M1192" s="135">
        <v>3</v>
      </c>
      <c r="N1192" s="136">
        <v>-5.524</v>
      </c>
      <c r="O1192" s="137">
        <v>0.1215</v>
      </c>
      <c r="P1192" s="137">
        <v>-8.551E-5</v>
      </c>
      <c r="Q1192" s="137">
        <v>2.3490000000000001E-8</v>
      </c>
      <c r="R1192" s="138">
        <v>502.33</v>
      </c>
      <c r="S1192" s="138">
        <v>286.04000000000002</v>
      </c>
      <c r="T1192" s="131">
        <v>-137.6</v>
      </c>
      <c r="U1192" s="131">
        <v>-113.93</v>
      </c>
      <c r="V1192" s="136">
        <v>16.398199999999999</v>
      </c>
      <c r="W1192" s="138">
        <v>3287.56</v>
      </c>
      <c r="X1192" s="138">
        <v>-75.11</v>
      </c>
      <c r="Y1192" s="131">
        <v>437</v>
      </c>
      <c r="Z1192" s="131">
        <v>308</v>
      </c>
      <c r="AA1192" s="134">
        <v>0</v>
      </c>
      <c r="AB1192" s="138">
        <v>0</v>
      </c>
      <c r="AC1192" s="134">
        <v>0</v>
      </c>
      <c r="AD1192" s="134">
        <v>0</v>
      </c>
      <c r="AE1192" s="131">
        <v>9850</v>
      </c>
    </row>
    <row r="1193" spans="1:31">
      <c r="A1193" s="131">
        <v>146</v>
      </c>
      <c r="B1193" s="131" t="s">
        <v>303</v>
      </c>
      <c r="C1193" s="134">
        <v>58.08</v>
      </c>
      <c r="D1193" s="135">
        <v>178.2</v>
      </c>
      <c r="E1193" s="135">
        <v>329.4</v>
      </c>
      <c r="F1193" s="135">
        <v>508.1</v>
      </c>
      <c r="G1193" s="135">
        <v>46.4</v>
      </c>
      <c r="H1193" s="135">
        <v>209</v>
      </c>
      <c r="I1193" s="134">
        <v>0.23200000000000001</v>
      </c>
      <c r="J1193" s="134">
        <v>0.309</v>
      </c>
      <c r="K1193" s="134">
        <v>0.79</v>
      </c>
      <c r="L1193" s="135">
        <v>293</v>
      </c>
      <c r="M1193" s="135">
        <v>2.9</v>
      </c>
      <c r="N1193" s="136">
        <v>1.5049999999999999</v>
      </c>
      <c r="O1193" s="137">
        <v>6.2239999999999997E-2</v>
      </c>
      <c r="P1193" s="137">
        <v>-2.9920000000000002E-5</v>
      </c>
      <c r="Q1193" s="137">
        <v>4.8669999999999998E-9</v>
      </c>
      <c r="R1193" s="138">
        <v>367.25</v>
      </c>
      <c r="S1193" s="138">
        <v>209.68</v>
      </c>
      <c r="T1193" s="131">
        <v>-52</v>
      </c>
      <c r="U1193" s="131">
        <v>-36.58</v>
      </c>
      <c r="V1193" s="136">
        <v>16.651299999999999</v>
      </c>
      <c r="W1193" s="138">
        <v>2940.46</v>
      </c>
      <c r="X1193" s="138">
        <v>-35.93</v>
      </c>
      <c r="Y1193" s="131">
        <v>350</v>
      </c>
      <c r="Z1193" s="131">
        <v>241</v>
      </c>
      <c r="AA1193" s="134">
        <v>0</v>
      </c>
      <c r="AB1193" s="138">
        <v>0</v>
      </c>
      <c r="AC1193" s="134">
        <v>0</v>
      </c>
      <c r="AD1193" s="134">
        <v>0</v>
      </c>
      <c r="AE1193" s="131">
        <v>6960</v>
      </c>
    </row>
    <row r="1194" spans="1:31">
      <c r="A1194" s="131">
        <v>147</v>
      </c>
      <c r="B1194" s="131" t="s">
        <v>304</v>
      </c>
      <c r="C1194" s="134">
        <v>41.052999999999997</v>
      </c>
      <c r="D1194" s="135">
        <v>229.3</v>
      </c>
      <c r="E1194" s="135">
        <v>354.8</v>
      </c>
      <c r="F1194" s="135">
        <v>548</v>
      </c>
      <c r="G1194" s="135">
        <v>47.7</v>
      </c>
      <c r="H1194" s="135">
        <v>173</v>
      </c>
      <c r="I1194" s="134">
        <v>0.184</v>
      </c>
      <c r="J1194" s="134">
        <v>0.32100000000000001</v>
      </c>
      <c r="K1194" s="134">
        <v>0.78200000000000003</v>
      </c>
      <c r="L1194" s="135">
        <v>293</v>
      </c>
      <c r="M1194" s="135">
        <v>3.5</v>
      </c>
      <c r="N1194" s="136">
        <v>4.8920000000000003</v>
      </c>
      <c r="O1194" s="137">
        <v>2.8570000000000002E-2</v>
      </c>
      <c r="P1194" s="137">
        <v>-1.0730000000000001E-5</v>
      </c>
      <c r="Q1194" s="137">
        <v>7.6500000000000005E-10</v>
      </c>
      <c r="R1194" s="138">
        <v>334.91</v>
      </c>
      <c r="S1194" s="138">
        <v>210.05</v>
      </c>
      <c r="T1194" s="131">
        <v>21</v>
      </c>
      <c r="U1194" s="131">
        <v>25.24</v>
      </c>
      <c r="V1194" s="136">
        <v>16.287400000000002</v>
      </c>
      <c r="W1194" s="138">
        <v>2945.47</v>
      </c>
      <c r="X1194" s="138">
        <v>-49.15</v>
      </c>
      <c r="Y1194" s="131">
        <v>390</v>
      </c>
      <c r="Z1194" s="131">
        <v>260</v>
      </c>
      <c r="AA1194" s="134">
        <v>47.393999999999998</v>
      </c>
      <c r="AB1194" s="138">
        <v>-5392.43</v>
      </c>
      <c r="AC1194" s="134">
        <v>-4.3570000000000002</v>
      </c>
      <c r="AD1194" s="134">
        <v>3.49</v>
      </c>
      <c r="AE1194" s="131">
        <v>7500</v>
      </c>
    </row>
    <row r="1195" spans="1:31">
      <c r="A1195" s="131">
        <v>148</v>
      </c>
      <c r="B1195" s="131" t="s">
        <v>305</v>
      </c>
      <c r="C1195" s="134">
        <v>78.498000000000005</v>
      </c>
      <c r="D1195" s="135">
        <v>160.19999999999999</v>
      </c>
      <c r="E1195" s="135">
        <v>323.89999999999998</v>
      </c>
      <c r="F1195" s="135">
        <v>508</v>
      </c>
      <c r="G1195" s="135">
        <v>58</v>
      </c>
      <c r="H1195" s="135">
        <v>204</v>
      </c>
      <c r="I1195" s="134">
        <v>0.28000000000000003</v>
      </c>
      <c r="J1195" s="134">
        <v>0.34399999999999997</v>
      </c>
      <c r="K1195" s="134">
        <v>1.1040000000000001</v>
      </c>
      <c r="L1195" s="135">
        <v>293</v>
      </c>
      <c r="M1195" s="135">
        <v>2.4</v>
      </c>
      <c r="N1195" s="136">
        <v>5.976</v>
      </c>
      <c r="O1195" s="137">
        <v>4.086E-2</v>
      </c>
      <c r="P1195" s="137">
        <v>-2.3540000000000002E-5</v>
      </c>
      <c r="Q1195" s="137">
        <v>5.3000000000000003E-9</v>
      </c>
      <c r="R1195" s="138">
        <v>0</v>
      </c>
      <c r="S1195" s="138">
        <v>0</v>
      </c>
      <c r="T1195" s="131">
        <v>-58.3</v>
      </c>
      <c r="U1195" s="131">
        <v>-49.29</v>
      </c>
      <c r="V1195" s="136">
        <v>15.7514</v>
      </c>
      <c r="W1195" s="138">
        <v>2447.33</v>
      </c>
      <c r="X1195" s="138">
        <v>-55.33</v>
      </c>
      <c r="Y1195" s="131">
        <v>355</v>
      </c>
      <c r="Z1195" s="131">
        <v>237</v>
      </c>
      <c r="AA1195" s="134">
        <v>0</v>
      </c>
      <c r="AB1195" s="138">
        <v>0</v>
      </c>
      <c r="AC1195" s="134">
        <v>0</v>
      </c>
      <c r="AD1195" s="134">
        <v>0</v>
      </c>
      <c r="AE1195" s="131">
        <v>6850</v>
      </c>
    </row>
    <row r="1196" spans="1:31">
      <c r="A1196" s="131">
        <v>149</v>
      </c>
      <c r="B1196" s="131" t="s">
        <v>306</v>
      </c>
      <c r="C1196" s="134">
        <v>26.038</v>
      </c>
      <c r="D1196" s="135">
        <v>192.4</v>
      </c>
      <c r="E1196" s="135">
        <v>189.2</v>
      </c>
      <c r="F1196" s="135">
        <v>308.3</v>
      </c>
      <c r="G1196" s="135">
        <v>60.6</v>
      </c>
      <c r="H1196" s="135">
        <v>113</v>
      </c>
      <c r="I1196" s="134">
        <v>0.27100000000000002</v>
      </c>
      <c r="J1196" s="134">
        <v>0.184</v>
      </c>
      <c r="K1196" s="134">
        <v>0.61499999999999999</v>
      </c>
      <c r="L1196" s="135">
        <v>189</v>
      </c>
      <c r="M1196" s="135">
        <v>0</v>
      </c>
      <c r="N1196" s="136">
        <v>6.4059999999999997</v>
      </c>
      <c r="O1196" s="137">
        <v>1.8100000000000002E-2</v>
      </c>
      <c r="P1196" s="137">
        <v>-1.1960000000000001E-5</v>
      </c>
      <c r="Q1196" s="137">
        <v>3.3729999999999998E-9</v>
      </c>
      <c r="R1196" s="138">
        <v>0</v>
      </c>
      <c r="S1196" s="138">
        <v>0</v>
      </c>
      <c r="T1196" s="131">
        <v>54.19</v>
      </c>
      <c r="U1196" s="131">
        <v>50</v>
      </c>
      <c r="V1196" s="136">
        <v>16.348099999999999</v>
      </c>
      <c r="W1196" s="138">
        <v>1637.184</v>
      </c>
      <c r="X1196" s="138">
        <v>-19.77</v>
      </c>
      <c r="Y1196" s="131">
        <v>202</v>
      </c>
      <c r="Z1196" s="131">
        <v>194</v>
      </c>
      <c r="AA1196" s="134">
        <v>46.122</v>
      </c>
      <c r="AB1196" s="138">
        <v>-2891.04</v>
      </c>
      <c r="AC1196" s="134">
        <v>-4.1619999999999999</v>
      </c>
      <c r="AD1196" s="134">
        <v>0.86299999999999999</v>
      </c>
      <c r="AE1196" s="131">
        <v>4050</v>
      </c>
    </row>
    <row r="1197" spans="1:31">
      <c r="A1197" s="131">
        <v>150</v>
      </c>
      <c r="B1197" s="131" t="s">
        <v>307</v>
      </c>
      <c r="C1197" s="134">
        <v>56.064</v>
      </c>
      <c r="D1197" s="135">
        <v>186</v>
      </c>
      <c r="E1197" s="135">
        <v>326</v>
      </c>
      <c r="F1197" s="135">
        <v>506</v>
      </c>
      <c r="G1197" s="135">
        <v>51</v>
      </c>
      <c r="H1197" s="135">
        <v>0</v>
      </c>
      <c r="I1197" s="134">
        <v>0</v>
      </c>
      <c r="J1197" s="134">
        <v>0.33</v>
      </c>
      <c r="K1197" s="134">
        <v>0.83899999999999997</v>
      </c>
      <c r="L1197" s="135">
        <v>293</v>
      </c>
      <c r="M1197" s="135">
        <v>2.9</v>
      </c>
      <c r="N1197" s="136">
        <v>2.859</v>
      </c>
      <c r="O1197" s="137">
        <v>5.0290000000000001E-2</v>
      </c>
      <c r="P1197" s="137">
        <v>-2.5570000000000001E-5</v>
      </c>
      <c r="Q1197" s="137">
        <v>4.552E-9</v>
      </c>
      <c r="R1197" s="138">
        <v>388.17</v>
      </c>
      <c r="S1197" s="138">
        <v>217.14</v>
      </c>
      <c r="T1197" s="131">
        <v>-16.940000000000001</v>
      </c>
      <c r="U1197" s="131">
        <v>-15.57</v>
      </c>
      <c r="V1197" s="136">
        <v>15.9057</v>
      </c>
      <c r="W1197" s="138">
        <v>2606.5300000000002</v>
      </c>
      <c r="X1197" s="138">
        <v>-45.15</v>
      </c>
      <c r="Y1197" s="131">
        <v>360</v>
      </c>
      <c r="Z1197" s="131">
        <v>235</v>
      </c>
      <c r="AA1197" s="134">
        <v>0</v>
      </c>
      <c r="AB1197" s="138">
        <v>0</v>
      </c>
      <c r="AC1197" s="134">
        <v>0</v>
      </c>
      <c r="AD1197" s="134">
        <v>0</v>
      </c>
      <c r="AE1197" s="131">
        <v>6770</v>
      </c>
    </row>
    <row r="1198" spans="1:31">
      <c r="A1198" s="131">
        <v>151</v>
      </c>
      <c r="B1198" s="131" t="s">
        <v>308</v>
      </c>
      <c r="C1198" s="134">
        <v>72.063999999999993</v>
      </c>
      <c r="D1198" s="135">
        <v>285</v>
      </c>
      <c r="E1198" s="135">
        <v>414</v>
      </c>
      <c r="F1198" s="135">
        <v>615</v>
      </c>
      <c r="G1198" s="135">
        <v>56</v>
      </c>
      <c r="H1198" s="135">
        <v>210</v>
      </c>
      <c r="I1198" s="134">
        <v>0.23</v>
      </c>
      <c r="J1198" s="134">
        <v>0.56000000000000005</v>
      </c>
      <c r="K1198" s="134">
        <v>1.0509999999999999</v>
      </c>
      <c r="L1198" s="135">
        <v>293</v>
      </c>
      <c r="M1198" s="135">
        <v>0</v>
      </c>
      <c r="N1198" s="136">
        <v>0.41599999999999998</v>
      </c>
      <c r="O1198" s="137">
        <v>7.621E-2</v>
      </c>
      <c r="P1198" s="137">
        <v>-5.6180000000000001E-5</v>
      </c>
      <c r="Q1198" s="137">
        <v>1.6660000000000002E-8</v>
      </c>
      <c r="R1198" s="138">
        <v>733.02</v>
      </c>
      <c r="S1198" s="138">
        <v>307.14999999999998</v>
      </c>
      <c r="T1198" s="131">
        <v>-80.36</v>
      </c>
      <c r="U1198" s="131">
        <v>-68.37</v>
      </c>
      <c r="V1198" s="136">
        <v>16.561699999999998</v>
      </c>
      <c r="W1198" s="138">
        <v>3319.18</v>
      </c>
      <c r="X1198" s="138">
        <v>-80.150000000000006</v>
      </c>
      <c r="Y1198" s="131">
        <v>450</v>
      </c>
      <c r="Z1198" s="131">
        <v>315</v>
      </c>
      <c r="AA1198" s="134">
        <v>0</v>
      </c>
      <c r="AB1198" s="138">
        <v>0</v>
      </c>
      <c r="AC1198" s="134">
        <v>0</v>
      </c>
      <c r="AD1198" s="134">
        <v>0</v>
      </c>
      <c r="AE1198" s="131">
        <v>11000</v>
      </c>
    </row>
    <row r="1199" spans="1:31">
      <c r="A1199" s="131">
        <v>152</v>
      </c>
      <c r="B1199" s="131" t="s">
        <v>309</v>
      </c>
      <c r="C1199" s="134">
        <v>53.064</v>
      </c>
      <c r="D1199" s="135">
        <v>189.5</v>
      </c>
      <c r="E1199" s="135">
        <v>350.5</v>
      </c>
      <c r="F1199" s="135">
        <v>536</v>
      </c>
      <c r="G1199" s="135">
        <v>45</v>
      </c>
      <c r="H1199" s="135">
        <v>210</v>
      </c>
      <c r="I1199" s="134">
        <v>0.21</v>
      </c>
      <c r="J1199" s="134">
        <v>0.35</v>
      </c>
      <c r="K1199" s="134">
        <v>0.80600000000000005</v>
      </c>
      <c r="L1199" s="135">
        <v>293</v>
      </c>
      <c r="M1199" s="135">
        <v>3.5</v>
      </c>
      <c r="N1199" s="136">
        <v>2.5539999999999998</v>
      </c>
      <c r="O1199" s="137">
        <v>5.2729999999999999E-2</v>
      </c>
      <c r="P1199" s="137">
        <v>-3.7389999999999999E-5</v>
      </c>
      <c r="Q1199" s="137">
        <v>1.0989999999999999E-8</v>
      </c>
      <c r="R1199" s="138">
        <v>343.31</v>
      </c>
      <c r="S1199" s="138">
        <v>210.42</v>
      </c>
      <c r="T1199" s="131">
        <v>44.2</v>
      </c>
      <c r="U1199" s="131">
        <v>46.68</v>
      </c>
      <c r="V1199" s="136">
        <v>15.9253</v>
      </c>
      <c r="W1199" s="138">
        <v>2782.21</v>
      </c>
      <c r="X1199" s="138">
        <v>-51.15</v>
      </c>
      <c r="Y1199" s="131">
        <v>385</v>
      </c>
      <c r="Z1199" s="131">
        <v>255</v>
      </c>
      <c r="AA1199" s="134">
        <v>0</v>
      </c>
      <c r="AB1199" s="138">
        <v>0</v>
      </c>
      <c r="AC1199" s="134">
        <v>0</v>
      </c>
      <c r="AD1199" s="134">
        <v>0</v>
      </c>
      <c r="AE1199" s="131">
        <v>7800</v>
      </c>
    </row>
    <row r="1200" spans="1:31">
      <c r="A1200" s="131">
        <v>153</v>
      </c>
      <c r="B1200" s="131" t="s">
        <v>310</v>
      </c>
      <c r="C1200" s="134">
        <v>58.08</v>
      </c>
      <c r="D1200" s="135">
        <v>144</v>
      </c>
      <c r="E1200" s="135">
        <v>370</v>
      </c>
      <c r="F1200" s="135">
        <v>545</v>
      </c>
      <c r="G1200" s="135">
        <v>56.4</v>
      </c>
      <c r="H1200" s="135">
        <v>203</v>
      </c>
      <c r="I1200" s="134">
        <v>0.25600000000000001</v>
      </c>
      <c r="J1200" s="134">
        <v>0.63</v>
      </c>
      <c r="K1200" s="134">
        <v>0.85499999999999998</v>
      </c>
      <c r="L1200" s="135">
        <v>288</v>
      </c>
      <c r="M1200" s="135">
        <v>0</v>
      </c>
      <c r="N1200" s="136">
        <v>-0.26400000000000001</v>
      </c>
      <c r="O1200" s="137">
        <v>7.5149999999999995E-2</v>
      </c>
      <c r="P1200" s="137">
        <v>-4.8529999999999998E-5</v>
      </c>
      <c r="Q1200" s="137">
        <v>1.2709999999999999E-8</v>
      </c>
      <c r="R1200" s="138">
        <v>793.52</v>
      </c>
      <c r="S1200" s="138">
        <v>307.26</v>
      </c>
      <c r="T1200" s="131">
        <v>-31.55</v>
      </c>
      <c r="U1200" s="131">
        <v>-17.03</v>
      </c>
      <c r="V1200" s="136">
        <v>16.906600000000001</v>
      </c>
      <c r="W1200" s="138">
        <v>2928.2</v>
      </c>
      <c r="X1200" s="138">
        <v>-85.15</v>
      </c>
      <c r="Y1200" s="131">
        <v>400</v>
      </c>
      <c r="Z1200" s="131">
        <v>286</v>
      </c>
      <c r="AA1200" s="134">
        <v>0</v>
      </c>
      <c r="AB1200" s="138">
        <v>0</v>
      </c>
      <c r="AC1200" s="134">
        <v>0</v>
      </c>
      <c r="AD1200" s="134">
        <v>0</v>
      </c>
      <c r="AE1200" s="131">
        <v>9550</v>
      </c>
    </row>
    <row r="1201" spans="1:31">
      <c r="A1201" s="131">
        <v>154</v>
      </c>
      <c r="B1201" s="131" t="s">
        <v>311</v>
      </c>
      <c r="C1201" s="134">
        <v>76.525999999999996</v>
      </c>
      <c r="D1201" s="135">
        <v>138.69999999999999</v>
      </c>
      <c r="E1201" s="135">
        <v>318.3</v>
      </c>
      <c r="F1201" s="135">
        <v>514</v>
      </c>
      <c r="G1201" s="135">
        <v>47</v>
      </c>
      <c r="H1201" s="135">
        <v>234</v>
      </c>
      <c r="I1201" s="134">
        <v>0.26</v>
      </c>
      <c r="J1201" s="134">
        <v>0.13</v>
      </c>
      <c r="K1201" s="134">
        <v>0.93700000000000006</v>
      </c>
      <c r="L1201" s="135">
        <v>293</v>
      </c>
      <c r="M1201" s="135">
        <v>2</v>
      </c>
      <c r="N1201" s="136">
        <v>0.60399999999999998</v>
      </c>
      <c r="O1201" s="137">
        <v>7.2770000000000001E-2</v>
      </c>
      <c r="P1201" s="137">
        <v>-5.4419999999999997E-5</v>
      </c>
      <c r="Q1201" s="137">
        <v>1.742E-8</v>
      </c>
      <c r="R1201" s="138">
        <v>368.27</v>
      </c>
      <c r="S1201" s="138">
        <v>210.61</v>
      </c>
      <c r="T1201" s="131">
        <v>-0.15</v>
      </c>
      <c r="U1201" s="131">
        <v>10.42</v>
      </c>
      <c r="V1201" s="136">
        <v>15.9772</v>
      </c>
      <c r="W1201" s="138">
        <v>2531.92</v>
      </c>
      <c r="X1201" s="138">
        <v>-47.15</v>
      </c>
      <c r="Y1201" s="131">
        <v>350</v>
      </c>
      <c r="Z1201" s="131">
        <v>230</v>
      </c>
      <c r="AA1201" s="134">
        <v>0</v>
      </c>
      <c r="AB1201" s="138">
        <v>0</v>
      </c>
      <c r="AC1201" s="134">
        <v>0</v>
      </c>
      <c r="AD1201" s="134">
        <v>0</v>
      </c>
      <c r="AE1201" s="131">
        <v>6475</v>
      </c>
    </row>
    <row r="1202" spans="1:31">
      <c r="A1202" s="131">
        <v>155</v>
      </c>
      <c r="B1202" s="131" t="s">
        <v>312</v>
      </c>
      <c r="C1202" s="134">
        <v>67.090999999999994</v>
      </c>
      <c r="D1202" s="135">
        <v>186.7</v>
      </c>
      <c r="E1202" s="135">
        <v>392</v>
      </c>
      <c r="F1202" s="135">
        <v>585</v>
      </c>
      <c r="G1202" s="135">
        <v>39</v>
      </c>
      <c r="H1202" s="135">
        <v>265</v>
      </c>
      <c r="I1202" s="134">
        <v>0.22</v>
      </c>
      <c r="J1202" s="134">
        <v>0.39</v>
      </c>
      <c r="K1202" s="134">
        <v>0.83499999999999996</v>
      </c>
      <c r="L1202" s="135">
        <v>293</v>
      </c>
      <c r="M1202" s="135">
        <v>3.4</v>
      </c>
      <c r="N1202" s="136">
        <v>5.1829999999999998</v>
      </c>
      <c r="O1202" s="137">
        <v>6.1420000000000002E-2</v>
      </c>
      <c r="P1202" s="137">
        <v>-2.847E-5</v>
      </c>
      <c r="Q1202" s="137">
        <v>2.9360000000000002E-9</v>
      </c>
      <c r="R1202" s="138">
        <v>521.29999999999995</v>
      </c>
      <c r="S1202" s="138">
        <v>252.03</v>
      </c>
      <c r="T1202" s="131">
        <v>0</v>
      </c>
      <c r="U1202" s="131">
        <v>0</v>
      </c>
      <c r="V1202" s="136">
        <v>16.001899999999999</v>
      </c>
      <c r="W1202" s="138">
        <v>3128.75</v>
      </c>
      <c r="X1202" s="138">
        <v>-58.15</v>
      </c>
      <c r="Y1202" s="131">
        <v>430</v>
      </c>
      <c r="Z1202" s="131">
        <v>400</v>
      </c>
      <c r="AA1202" s="134">
        <v>0</v>
      </c>
      <c r="AB1202" s="138">
        <v>0</v>
      </c>
      <c r="AC1202" s="134">
        <v>0</v>
      </c>
      <c r="AD1202" s="134">
        <v>0</v>
      </c>
      <c r="AE1202" s="131">
        <v>8200</v>
      </c>
    </row>
    <row r="1203" spans="1:31">
      <c r="A1203" s="131">
        <v>156</v>
      </c>
      <c r="B1203" s="131" t="s">
        <v>313</v>
      </c>
      <c r="C1203" s="134">
        <v>118.179</v>
      </c>
      <c r="D1203" s="135">
        <v>0</v>
      </c>
      <c r="E1203" s="135">
        <v>438.5</v>
      </c>
      <c r="F1203" s="135">
        <v>654</v>
      </c>
      <c r="G1203" s="135">
        <v>33.6</v>
      </c>
      <c r="H1203" s="135">
        <v>397</v>
      </c>
      <c r="I1203" s="134">
        <v>0.25</v>
      </c>
      <c r="J1203" s="134">
        <v>0</v>
      </c>
      <c r="K1203" s="134">
        <v>0.91100000000000003</v>
      </c>
      <c r="L1203" s="135">
        <v>293</v>
      </c>
      <c r="M1203" s="135">
        <v>0</v>
      </c>
      <c r="N1203" s="136">
        <v>-5.8109999999999999</v>
      </c>
      <c r="O1203" s="137">
        <v>0.1656</v>
      </c>
      <c r="P1203" s="137">
        <v>-1.082E-4</v>
      </c>
      <c r="Q1203" s="137">
        <v>2.8019999999999999E-8</v>
      </c>
      <c r="R1203" s="138">
        <v>354.34</v>
      </c>
      <c r="S1203" s="138">
        <v>270.8</v>
      </c>
      <c r="T1203" s="131">
        <v>0</v>
      </c>
      <c r="U1203" s="131">
        <v>0</v>
      </c>
      <c r="V1203" s="136">
        <v>16.3308</v>
      </c>
      <c r="W1203" s="138">
        <v>3644.3</v>
      </c>
      <c r="X1203" s="138">
        <v>-67.150000000000006</v>
      </c>
      <c r="Y1203" s="131">
        <v>493</v>
      </c>
      <c r="Z1203" s="131">
        <v>348</v>
      </c>
      <c r="AA1203" s="134">
        <v>0</v>
      </c>
      <c r="AB1203" s="138">
        <v>0</v>
      </c>
      <c r="AC1203" s="134">
        <v>0</v>
      </c>
      <c r="AD1203" s="134">
        <v>0</v>
      </c>
      <c r="AE1203" s="131">
        <v>9150</v>
      </c>
    </row>
    <row r="1204" spans="1:31">
      <c r="A1204" s="131">
        <v>157</v>
      </c>
      <c r="B1204" s="131" t="s">
        <v>314</v>
      </c>
      <c r="C1204" s="134">
        <v>17.030999999999999</v>
      </c>
      <c r="D1204" s="135">
        <v>195.4</v>
      </c>
      <c r="E1204" s="135">
        <v>239.7</v>
      </c>
      <c r="F1204" s="135">
        <v>405.6</v>
      </c>
      <c r="G1204" s="135">
        <v>111.3</v>
      </c>
      <c r="H1204" s="135">
        <v>72.5</v>
      </c>
      <c r="I1204" s="134">
        <v>0.24199999999999999</v>
      </c>
      <c r="J1204" s="134">
        <v>0.25</v>
      </c>
      <c r="K1204" s="134">
        <v>0.63900000000000001</v>
      </c>
      <c r="L1204" s="135">
        <v>273.2</v>
      </c>
      <c r="M1204" s="135">
        <v>1.5</v>
      </c>
      <c r="N1204" s="136">
        <v>6.524</v>
      </c>
      <c r="O1204" s="137">
        <v>5.692E-3</v>
      </c>
      <c r="P1204" s="137">
        <v>4.0779999999999997E-6</v>
      </c>
      <c r="Q1204" s="137">
        <v>-2.8299999999999999E-9</v>
      </c>
      <c r="R1204" s="138">
        <v>349.04</v>
      </c>
      <c r="S1204" s="138">
        <v>169.63</v>
      </c>
      <c r="T1204" s="131">
        <v>-10.92</v>
      </c>
      <c r="U1204" s="131">
        <v>-3.86</v>
      </c>
      <c r="V1204" s="136">
        <v>16.9481</v>
      </c>
      <c r="W1204" s="138">
        <v>2132.5</v>
      </c>
      <c r="X1204" s="138">
        <v>-32.979999999999997</v>
      </c>
      <c r="Y1204" s="131">
        <v>261</v>
      </c>
      <c r="Z1204" s="131">
        <v>179</v>
      </c>
      <c r="AA1204" s="134">
        <v>51.947000000000003</v>
      </c>
      <c r="AB1204" s="138">
        <v>-4104.67</v>
      </c>
      <c r="AC1204" s="134">
        <v>-5.1459999999999999</v>
      </c>
      <c r="AD1204" s="134">
        <v>0.82</v>
      </c>
      <c r="AE1204" s="131">
        <v>5580</v>
      </c>
    </row>
    <row r="1205" spans="1:31">
      <c r="A1205" s="131">
        <v>158</v>
      </c>
      <c r="B1205" s="131" t="s">
        <v>315</v>
      </c>
      <c r="C1205" s="134">
        <v>93.129000000000005</v>
      </c>
      <c r="D1205" s="135">
        <v>267</v>
      </c>
      <c r="E1205" s="135">
        <v>457.5</v>
      </c>
      <c r="F1205" s="135">
        <v>699</v>
      </c>
      <c r="G1205" s="135">
        <v>52.4</v>
      </c>
      <c r="H1205" s="135">
        <v>270</v>
      </c>
      <c r="I1205" s="134">
        <v>0.247</v>
      </c>
      <c r="J1205" s="134">
        <v>0.38200000000000001</v>
      </c>
      <c r="K1205" s="134">
        <v>1.022</v>
      </c>
      <c r="L1205" s="135">
        <v>293</v>
      </c>
      <c r="M1205" s="135">
        <v>1.6</v>
      </c>
      <c r="N1205" s="136">
        <v>9.6769999999999996</v>
      </c>
      <c r="O1205" s="137">
        <v>0.1525</v>
      </c>
      <c r="P1205" s="137">
        <v>-1.226E-4</v>
      </c>
      <c r="Q1205" s="137">
        <v>3.9010000000000003E-8</v>
      </c>
      <c r="R1205" s="138">
        <v>1074.5999999999999</v>
      </c>
      <c r="S1205" s="138">
        <v>337.21</v>
      </c>
      <c r="T1205" s="131">
        <v>20.76</v>
      </c>
      <c r="U1205" s="131">
        <v>39.840000000000003</v>
      </c>
      <c r="V1205" s="136">
        <v>16.674800000000001</v>
      </c>
      <c r="W1205" s="138">
        <v>3857.52</v>
      </c>
      <c r="X1205" s="138">
        <v>-73.150000000000006</v>
      </c>
      <c r="Y1205" s="131">
        <v>500</v>
      </c>
      <c r="Z1205" s="131">
        <v>340</v>
      </c>
      <c r="AA1205" s="134">
        <v>65.881</v>
      </c>
      <c r="AB1205" s="138">
        <v>-8442.3700000000008</v>
      </c>
      <c r="AC1205" s="134">
        <v>-6.6619999999999999</v>
      </c>
      <c r="AD1205" s="134">
        <v>5.18</v>
      </c>
      <c r="AE1205" s="131">
        <v>10000</v>
      </c>
    </row>
    <row r="1206" spans="1:31">
      <c r="A1206" s="131">
        <v>159</v>
      </c>
      <c r="B1206" s="131" t="s">
        <v>316</v>
      </c>
      <c r="C1206" s="134">
        <v>178.23400000000001</v>
      </c>
      <c r="D1206" s="135">
        <v>489.7</v>
      </c>
      <c r="E1206" s="135">
        <v>614.4</v>
      </c>
      <c r="F1206" s="135">
        <v>883</v>
      </c>
      <c r="G1206" s="135">
        <v>0</v>
      </c>
      <c r="H1206" s="135">
        <v>0</v>
      </c>
      <c r="I1206" s="134">
        <v>0</v>
      </c>
      <c r="J1206" s="134">
        <v>0</v>
      </c>
      <c r="K1206" s="134">
        <v>0</v>
      </c>
      <c r="L1206" s="135">
        <v>0</v>
      </c>
      <c r="M1206" s="135">
        <v>0</v>
      </c>
      <c r="N1206" s="136">
        <v>-14.087</v>
      </c>
      <c r="O1206" s="137">
        <v>2.4020000000000001</v>
      </c>
      <c r="P1206" s="137">
        <v>-1</v>
      </c>
      <c r="Q1206" s="137">
        <v>-1.575</v>
      </c>
      <c r="R1206" s="138">
        <v>-4</v>
      </c>
      <c r="S1206" s="138">
        <v>3.835</v>
      </c>
      <c r="T1206" s="131">
        <v>-8</v>
      </c>
      <c r="U1206" s="131">
        <v>513.28</v>
      </c>
      <c r="V1206" s="136">
        <v>405.81</v>
      </c>
      <c r="W1206" s="138">
        <v>53.7</v>
      </c>
      <c r="X1206" s="138">
        <v>0</v>
      </c>
      <c r="Y1206" s="131">
        <v>17.670100000000001</v>
      </c>
      <c r="Z1206" s="131">
        <v>6492.44</v>
      </c>
      <c r="AA1206" s="134">
        <v>-26.13</v>
      </c>
      <c r="AB1206" s="138">
        <v>655</v>
      </c>
      <c r="AC1206" s="134">
        <v>490</v>
      </c>
      <c r="AD1206" s="134">
        <v>0</v>
      </c>
      <c r="AE1206" s="131">
        <v>0</v>
      </c>
    </row>
    <row r="1207" spans="1:31">
      <c r="A1207" s="131">
        <v>160</v>
      </c>
      <c r="B1207" s="131" t="s">
        <v>317</v>
      </c>
      <c r="C1207" s="134">
        <v>39.948</v>
      </c>
      <c r="D1207" s="135">
        <v>83.8</v>
      </c>
      <c r="E1207" s="135">
        <v>87.3</v>
      </c>
      <c r="F1207" s="135">
        <v>150.80000000000001</v>
      </c>
      <c r="G1207" s="135">
        <v>48.1</v>
      </c>
      <c r="H1207" s="135">
        <v>74.900000000000006</v>
      </c>
      <c r="I1207" s="134">
        <v>0.29099999999999998</v>
      </c>
      <c r="J1207" s="134">
        <v>-4.0000000000000001E-3</v>
      </c>
      <c r="K1207" s="134">
        <v>1.373</v>
      </c>
      <c r="L1207" s="135">
        <v>90</v>
      </c>
      <c r="M1207" s="135">
        <v>0</v>
      </c>
      <c r="N1207" s="136">
        <v>4.9690000000000003</v>
      </c>
      <c r="O1207" s="137">
        <v>-7.6699999999999994E-6</v>
      </c>
      <c r="P1207" s="137">
        <v>1.234E-8</v>
      </c>
      <c r="Q1207" s="137">
        <v>0</v>
      </c>
      <c r="R1207" s="138">
        <v>107.57</v>
      </c>
      <c r="S1207" s="138">
        <v>58.76</v>
      </c>
      <c r="T1207" s="131">
        <v>0</v>
      </c>
      <c r="U1207" s="131">
        <v>0</v>
      </c>
      <c r="V1207" s="136">
        <v>15.233000000000001</v>
      </c>
      <c r="W1207" s="138">
        <v>700.51</v>
      </c>
      <c r="X1207" s="138">
        <v>-5.84</v>
      </c>
      <c r="Y1207" s="131">
        <v>94</v>
      </c>
      <c r="Z1207" s="131">
        <v>81</v>
      </c>
      <c r="AA1207" s="134">
        <v>31.172999999999998</v>
      </c>
      <c r="AB1207" s="138">
        <v>-1039.6400000000001</v>
      </c>
      <c r="AC1207" s="134">
        <v>-2.3820000000000001</v>
      </c>
      <c r="AD1207" s="134">
        <v>0.26400000000000001</v>
      </c>
      <c r="AE1207" s="131">
        <v>1560</v>
      </c>
    </row>
    <row r="1208" spans="1:31">
      <c r="A1208" s="131">
        <v>161</v>
      </c>
      <c r="B1208" s="131" t="s">
        <v>318</v>
      </c>
      <c r="C1208" s="134">
        <v>106.124</v>
      </c>
      <c r="D1208" s="135">
        <v>216</v>
      </c>
      <c r="E1208" s="135">
        <v>452</v>
      </c>
      <c r="F1208" s="135">
        <v>695</v>
      </c>
      <c r="G1208" s="135">
        <v>46</v>
      </c>
      <c r="H1208" s="135">
        <v>0</v>
      </c>
      <c r="I1208" s="134">
        <v>0</v>
      </c>
      <c r="J1208" s="134">
        <v>0.32</v>
      </c>
      <c r="K1208" s="134">
        <v>1.0449999999999999</v>
      </c>
      <c r="L1208" s="135">
        <v>293</v>
      </c>
      <c r="M1208" s="135">
        <v>2.8</v>
      </c>
      <c r="N1208" s="136">
        <v>-2.9</v>
      </c>
      <c r="O1208" s="137">
        <v>0.11849999999999999</v>
      </c>
      <c r="P1208" s="137">
        <v>-6.7940000000000003E-5</v>
      </c>
      <c r="Q1208" s="137">
        <v>1.234E-8</v>
      </c>
      <c r="R1208" s="138">
        <v>686.84</v>
      </c>
      <c r="S1208" s="138">
        <v>314.66000000000003</v>
      </c>
      <c r="T1208" s="131">
        <v>-8.7899999999999991</v>
      </c>
      <c r="U1208" s="131">
        <v>5.35</v>
      </c>
      <c r="V1208" s="136">
        <v>16.350100000000001</v>
      </c>
      <c r="W1208" s="138">
        <v>3748.62</v>
      </c>
      <c r="X1208" s="138">
        <v>-66.12</v>
      </c>
      <c r="Y1208" s="131">
        <v>460</v>
      </c>
      <c r="Z1208" s="131">
        <v>300</v>
      </c>
      <c r="AA1208" s="134">
        <v>0</v>
      </c>
      <c r="AB1208" s="138">
        <v>0</v>
      </c>
      <c r="AC1208" s="134">
        <v>0</v>
      </c>
      <c r="AD1208" s="134">
        <v>0</v>
      </c>
      <c r="AE1208" s="131">
        <v>10200</v>
      </c>
    </row>
    <row r="1209" spans="1:31">
      <c r="A1209" s="131">
        <v>162</v>
      </c>
      <c r="B1209" s="131" t="s">
        <v>319</v>
      </c>
      <c r="C1209" s="134">
        <v>78.114000000000004</v>
      </c>
      <c r="D1209" s="135">
        <v>278.7</v>
      </c>
      <c r="E1209" s="135">
        <v>353.3</v>
      </c>
      <c r="F1209" s="135">
        <v>562.1</v>
      </c>
      <c r="G1209" s="135">
        <v>48.3</v>
      </c>
      <c r="H1209" s="135">
        <v>259</v>
      </c>
      <c r="I1209" s="134">
        <v>0.27100000000000002</v>
      </c>
      <c r="J1209" s="134">
        <v>0.21199999999999999</v>
      </c>
      <c r="K1209" s="134">
        <v>0.88500000000000001</v>
      </c>
      <c r="L1209" s="135">
        <v>289</v>
      </c>
      <c r="M1209" s="135">
        <v>0</v>
      </c>
      <c r="N1209" s="136">
        <v>8.1010000000000009</v>
      </c>
      <c r="O1209" s="137">
        <v>0.1133</v>
      </c>
      <c r="P1209" s="137">
        <v>-7.2059999999999998E-5</v>
      </c>
      <c r="Q1209" s="137">
        <v>1.7030000000000001E-8</v>
      </c>
      <c r="R1209" s="138">
        <v>545.64</v>
      </c>
      <c r="S1209" s="138">
        <v>265.33999999999997</v>
      </c>
      <c r="T1209" s="131">
        <v>19.82</v>
      </c>
      <c r="U1209" s="131">
        <v>30.99</v>
      </c>
      <c r="V1209" s="136">
        <v>15.9008</v>
      </c>
      <c r="W1209" s="138">
        <v>2788.51</v>
      </c>
      <c r="X1209" s="138">
        <v>-52.36</v>
      </c>
      <c r="Y1209" s="131">
        <v>377</v>
      </c>
      <c r="Z1209" s="131">
        <v>280</v>
      </c>
      <c r="AA1209" s="134">
        <v>52.1</v>
      </c>
      <c r="AB1209" s="138">
        <v>-5557.61</v>
      </c>
      <c r="AC1209" s="134">
        <v>-5.0720000000000001</v>
      </c>
      <c r="AD1209" s="134">
        <v>3.61</v>
      </c>
      <c r="AE1209" s="131">
        <v>7352</v>
      </c>
    </row>
    <row r="1210" spans="1:31">
      <c r="A1210" s="131">
        <v>163</v>
      </c>
      <c r="B1210" s="131" t="s">
        <v>320</v>
      </c>
      <c r="C1210" s="134">
        <v>122.124</v>
      </c>
      <c r="D1210" s="135">
        <v>395.6</v>
      </c>
      <c r="E1210" s="135">
        <v>523</v>
      </c>
      <c r="F1210" s="135">
        <v>752</v>
      </c>
      <c r="G1210" s="135">
        <v>45</v>
      </c>
      <c r="H1210" s="135">
        <v>341</v>
      </c>
      <c r="I1210" s="134">
        <v>0.25</v>
      </c>
      <c r="J1210" s="134">
        <v>0.62</v>
      </c>
      <c r="K1210" s="134">
        <v>1.075</v>
      </c>
      <c r="L1210" s="135">
        <v>403</v>
      </c>
      <c r="M1210" s="135">
        <v>1.7</v>
      </c>
      <c r="N1210" s="136">
        <v>-12.250999999999999</v>
      </c>
      <c r="O1210" s="137">
        <v>0.15029999999999999</v>
      </c>
      <c r="P1210" s="137">
        <v>-1.0119999999999999E-4</v>
      </c>
      <c r="Q1210" s="137">
        <v>2.5370000000000002E-8</v>
      </c>
      <c r="R1210" s="138">
        <v>2617.6</v>
      </c>
      <c r="S1210" s="138">
        <v>407.88</v>
      </c>
      <c r="T1210" s="131">
        <v>-69.36</v>
      </c>
      <c r="U1210" s="131">
        <v>-50.29</v>
      </c>
      <c r="V1210" s="136">
        <v>17.163399999999999</v>
      </c>
      <c r="W1210" s="138">
        <v>4190.7</v>
      </c>
      <c r="X1210" s="138">
        <v>-125.2</v>
      </c>
      <c r="Y1210" s="131">
        <v>560</v>
      </c>
      <c r="Z1210" s="131">
        <v>405</v>
      </c>
      <c r="AA1210" s="134">
        <v>0</v>
      </c>
      <c r="AB1210" s="138">
        <v>0</v>
      </c>
      <c r="AC1210" s="134">
        <v>0</v>
      </c>
      <c r="AD1210" s="134">
        <v>0</v>
      </c>
      <c r="AE1210" s="131">
        <v>12100</v>
      </c>
    </row>
    <row r="1211" spans="1:31">
      <c r="A1211" s="131">
        <v>164</v>
      </c>
      <c r="B1211" s="131" t="s">
        <v>321</v>
      </c>
      <c r="C1211" s="134">
        <v>103.124</v>
      </c>
      <c r="D1211" s="135">
        <v>260</v>
      </c>
      <c r="E1211" s="135">
        <v>464</v>
      </c>
      <c r="F1211" s="135">
        <v>699.4</v>
      </c>
      <c r="G1211" s="135">
        <v>41.6</v>
      </c>
      <c r="H1211" s="135">
        <v>0</v>
      </c>
      <c r="I1211" s="134">
        <v>0</v>
      </c>
      <c r="J1211" s="134">
        <v>0.36</v>
      </c>
      <c r="K1211" s="134">
        <v>1.01</v>
      </c>
      <c r="L1211" s="135">
        <v>288</v>
      </c>
      <c r="M1211" s="135">
        <v>3.5</v>
      </c>
      <c r="N1211" s="136">
        <v>-6.2210000000000001</v>
      </c>
      <c r="O1211" s="137">
        <v>0.13689999999999999</v>
      </c>
      <c r="P1211" s="137">
        <v>-1.058E-4</v>
      </c>
      <c r="Q1211" s="137">
        <v>3.222E-8</v>
      </c>
      <c r="R1211" s="138">
        <v>0</v>
      </c>
      <c r="S1211" s="138">
        <v>0</v>
      </c>
      <c r="T1211" s="131">
        <v>52.3</v>
      </c>
      <c r="U1211" s="131">
        <v>62.35</v>
      </c>
      <c r="V1211" s="136">
        <v>0</v>
      </c>
      <c r="W1211" s="138">
        <v>0</v>
      </c>
      <c r="X1211" s="138">
        <v>0</v>
      </c>
      <c r="Y1211" s="131">
        <v>0</v>
      </c>
      <c r="Z1211" s="131">
        <v>0</v>
      </c>
      <c r="AA1211" s="134">
        <v>59.774000000000001</v>
      </c>
      <c r="AB1211" s="138">
        <v>-7912.31</v>
      </c>
      <c r="AC1211" s="134">
        <v>-5.8810000000000002</v>
      </c>
      <c r="AD1211" s="134">
        <v>6.53</v>
      </c>
      <c r="AE1211" s="131">
        <v>0</v>
      </c>
    </row>
    <row r="1212" spans="1:31">
      <c r="A1212" s="131">
        <v>165</v>
      </c>
      <c r="B1212" s="131" t="s">
        <v>322</v>
      </c>
      <c r="C1212" s="134">
        <v>108.14</v>
      </c>
      <c r="D1212" s="135">
        <v>257.8</v>
      </c>
      <c r="E1212" s="135">
        <v>478.6</v>
      </c>
      <c r="F1212" s="135">
        <v>677</v>
      </c>
      <c r="G1212" s="135">
        <v>46</v>
      </c>
      <c r="H1212" s="135">
        <v>334</v>
      </c>
      <c r="I1212" s="134">
        <v>0.28000000000000003</v>
      </c>
      <c r="J1212" s="134">
        <v>0.71</v>
      </c>
      <c r="K1212" s="134">
        <v>1.0409999999999999</v>
      </c>
      <c r="L1212" s="135">
        <v>298</v>
      </c>
      <c r="M1212" s="135">
        <v>1.7</v>
      </c>
      <c r="N1212" s="136">
        <v>-1.7669999999999999</v>
      </c>
      <c r="O1212" s="137">
        <v>0.13089999999999999</v>
      </c>
      <c r="P1212" s="137">
        <v>-8.0190000000000003E-5</v>
      </c>
      <c r="Q1212" s="137">
        <v>1.8559999999999999E-8</v>
      </c>
      <c r="R1212" s="138">
        <v>1088</v>
      </c>
      <c r="S1212" s="138">
        <v>367.21</v>
      </c>
      <c r="T1212" s="131">
        <v>-22.47</v>
      </c>
      <c r="U1212" s="131">
        <v>0</v>
      </c>
      <c r="V1212" s="136">
        <v>17.458200000000001</v>
      </c>
      <c r="W1212" s="138">
        <v>4384.8100000000004</v>
      </c>
      <c r="X1212" s="138">
        <v>-73.150000000000006</v>
      </c>
      <c r="Y1212" s="131">
        <v>603</v>
      </c>
      <c r="Z1212" s="131">
        <v>385</v>
      </c>
      <c r="AA1212" s="134">
        <v>0</v>
      </c>
      <c r="AB1212" s="138">
        <v>0</v>
      </c>
      <c r="AC1212" s="134">
        <v>0</v>
      </c>
      <c r="AD1212" s="134">
        <v>0</v>
      </c>
      <c r="AE1212" s="131">
        <v>12070</v>
      </c>
    </row>
    <row r="1213" spans="1:31">
      <c r="A1213" s="131">
        <v>166</v>
      </c>
      <c r="B1213" s="131" t="s">
        <v>323</v>
      </c>
      <c r="C1213" s="134">
        <v>117.169</v>
      </c>
      <c r="D1213" s="135">
        <v>165.9</v>
      </c>
      <c r="E1213" s="135">
        <v>285.7</v>
      </c>
      <c r="F1213" s="135">
        <v>452</v>
      </c>
      <c r="G1213" s="135">
        <v>38.200000000000003</v>
      </c>
      <c r="H1213" s="135">
        <v>0</v>
      </c>
      <c r="I1213" s="134">
        <v>0</v>
      </c>
      <c r="J1213" s="134">
        <v>0.15</v>
      </c>
      <c r="K1213" s="134">
        <v>1.35</v>
      </c>
      <c r="L1213" s="135">
        <v>284</v>
      </c>
      <c r="M1213" s="135">
        <v>0</v>
      </c>
      <c r="N1213" s="136">
        <v>0</v>
      </c>
      <c r="O1213" s="137">
        <v>0</v>
      </c>
      <c r="P1213" s="137">
        <v>0</v>
      </c>
      <c r="Q1213" s="137">
        <v>0</v>
      </c>
      <c r="R1213" s="138">
        <v>0</v>
      </c>
      <c r="S1213" s="138">
        <v>0</v>
      </c>
      <c r="T1213" s="131">
        <v>0</v>
      </c>
      <c r="U1213" s="131">
        <v>0</v>
      </c>
      <c r="V1213" s="136">
        <v>0</v>
      </c>
      <c r="W1213" s="138">
        <v>0</v>
      </c>
      <c r="X1213" s="138">
        <v>0</v>
      </c>
      <c r="Y1213" s="131">
        <v>0</v>
      </c>
      <c r="Z1213" s="131">
        <v>0</v>
      </c>
      <c r="AA1213" s="134">
        <v>52.722999999999999</v>
      </c>
      <c r="AB1213" s="138">
        <v>-4443.16</v>
      </c>
      <c r="AC1213" s="134">
        <v>-5.4039999999999999</v>
      </c>
      <c r="AD1213" s="134">
        <v>2.97</v>
      </c>
      <c r="AE1213" s="131">
        <v>0</v>
      </c>
    </row>
    <row r="1214" spans="1:31">
      <c r="A1214" s="131">
        <v>167</v>
      </c>
      <c r="B1214" s="131" t="s">
        <v>324</v>
      </c>
      <c r="C1214" s="134">
        <v>67.805000000000007</v>
      </c>
      <c r="D1214" s="135">
        <v>146.5</v>
      </c>
      <c r="E1214" s="135">
        <v>173.3</v>
      </c>
      <c r="F1214" s="135">
        <v>260.8</v>
      </c>
      <c r="G1214" s="135">
        <v>49.2</v>
      </c>
      <c r="H1214" s="135">
        <v>0</v>
      </c>
      <c r="I1214" s="134">
        <v>0</v>
      </c>
      <c r="J1214" s="134">
        <v>0.42</v>
      </c>
      <c r="K1214" s="134">
        <v>0</v>
      </c>
      <c r="L1214" s="135">
        <v>0</v>
      </c>
      <c r="M1214" s="135">
        <v>0</v>
      </c>
      <c r="N1214" s="136">
        <v>0</v>
      </c>
      <c r="O1214" s="137">
        <v>0</v>
      </c>
      <c r="P1214" s="137">
        <v>0</v>
      </c>
      <c r="Q1214" s="137">
        <v>0</v>
      </c>
      <c r="R1214" s="138">
        <v>0</v>
      </c>
      <c r="S1214" s="138">
        <v>0</v>
      </c>
      <c r="T1214" s="131">
        <v>0</v>
      </c>
      <c r="U1214" s="131">
        <v>0</v>
      </c>
      <c r="V1214" s="136">
        <v>0</v>
      </c>
      <c r="W1214" s="138">
        <v>0</v>
      </c>
      <c r="X1214" s="138">
        <v>0</v>
      </c>
      <c r="Y1214" s="131">
        <v>0</v>
      </c>
      <c r="Z1214" s="131">
        <v>0</v>
      </c>
      <c r="AA1214" s="134">
        <v>67.757999999999996</v>
      </c>
      <c r="AB1214" s="138">
        <v>-3748.59</v>
      </c>
      <c r="AC1214" s="134">
        <v>-2.819</v>
      </c>
      <c r="AD1214" s="134">
        <v>1.2</v>
      </c>
      <c r="AE1214" s="131">
        <v>6140</v>
      </c>
    </row>
    <row r="1215" spans="1:31">
      <c r="A1215" s="131">
        <v>168</v>
      </c>
      <c r="B1215" s="131" t="s">
        <v>325</v>
      </c>
      <c r="C1215" s="134">
        <v>159.80799999999999</v>
      </c>
      <c r="D1215" s="135">
        <v>266</v>
      </c>
      <c r="E1215" s="135">
        <v>331.9</v>
      </c>
      <c r="F1215" s="135">
        <v>584</v>
      </c>
      <c r="G1215" s="135">
        <v>102</v>
      </c>
      <c r="H1215" s="135">
        <v>127</v>
      </c>
      <c r="I1215" s="134">
        <v>0.27</v>
      </c>
      <c r="J1215" s="134">
        <v>0.13200000000000001</v>
      </c>
      <c r="K1215" s="134">
        <v>3.1190000000000002</v>
      </c>
      <c r="L1215" s="135">
        <v>293</v>
      </c>
      <c r="M1215" s="135">
        <v>0.2</v>
      </c>
      <c r="N1215" s="136">
        <v>8.0869999999999997</v>
      </c>
      <c r="O1215" s="137">
        <v>2.6879999999999999E-3</v>
      </c>
      <c r="P1215" s="137">
        <v>-2.8459999999999999E-6</v>
      </c>
      <c r="Q1215" s="137">
        <v>1.0830000000000001E-9</v>
      </c>
      <c r="R1215" s="138">
        <v>387.82</v>
      </c>
      <c r="S1215" s="138">
        <v>292.79000000000002</v>
      </c>
      <c r="T1215" s="131">
        <v>0</v>
      </c>
      <c r="U1215" s="131">
        <v>0</v>
      </c>
      <c r="V1215" s="136">
        <v>15.844099999999999</v>
      </c>
      <c r="W1215" s="138">
        <v>2582.3200000000002</v>
      </c>
      <c r="X1215" s="138">
        <v>-51.56</v>
      </c>
      <c r="Y1215" s="131">
        <v>354</v>
      </c>
      <c r="Z1215" s="131">
        <v>259</v>
      </c>
      <c r="AA1215" s="134">
        <v>0</v>
      </c>
      <c r="AB1215" s="138">
        <v>0</v>
      </c>
      <c r="AC1215" s="134">
        <v>0</v>
      </c>
      <c r="AD1215" s="134">
        <v>0</v>
      </c>
      <c r="AE1215" s="131">
        <v>7210</v>
      </c>
    </row>
    <row r="1216" spans="1:31">
      <c r="A1216" s="131">
        <v>169</v>
      </c>
      <c r="B1216" s="131" t="s">
        <v>326</v>
      </c>
      <c r="C1216" s="134">
        <v>157.01</v>
      </c>
      <c r="D1216" s="135">
        <v>242.3</v>
      </c>
      <c r="E1216" s="135">
        <v>429.3</v>
      </c>
      <c r="F1216" s="135">
        <v>670</v>
      </c>
      <c r="G1216" s="135">
        <v>44.6</v>
      </c>
      <c r="H1216" s="135">
        <v>324</v>
      </c>
      <c r="I1216" s="134">
        <v>0.26300000000000001</v>
      </c>
      <c r="J1216" s="134">
        <v>0.249</v>
      </c>
      <c r="K1216" s="134">
        <v>1.4950000000000001</v>
      </c>
      <c r="L1216" s="135">
        <v>293</v>
      </c>
      <c r="M1216" s="135">
        <v>1.5</v>
      </c>
      <c r="N1216" s="136">
        <v>-6.88</v>
      </c>
      <c r="O1216" s="137">
        <v>0.1278</v>
      </c>
      <c r="P1216" s="137">
        <v>-9.7460000000000005E-5</v>
      </c>
      <c r="Q1216" s="137">
        <v>2.894E-8</v>
      </c>
      <c r="R1216" s="138">
        <v>508.18</v>
      </c>
      <c r="S1216" s="138">
        <v>302.42</v>
      </c>
      <c r="T1216" s="131">
        <v>25.1</v>
      </c>
      <c r="U1216" s="131">
        <v>33.11</v>
      </c>
      <c r="V1216" s="136">
        <v>15.7972</v>
      </c>
      <c r="W1216" s="138">
        <v>3313</v>
      </c>
      <c r="X1216" s="138">
        <v>-67.709999999999994</v>
      </c>
      <c r="Y1216" s="131">
        <v>450</v>
      </c>
      <c r="Z1216" s="131">
        <v>320</v>
      </c>
      <c r="AA1216" s="134">
        <v>56.566000000000003</v>
      </c>
      <c r="AB1216" s="138">
        <v>-7005.23</v>
      </c>
      <c r="AC1216" s="134">
        <v>-5.548</v>
      </c>
      <c r="AD1216" s="134">
        <v>5.59</v>
      </c>
      <c r="AE1216" s="131">
        <v>0</v>
      </c>
    </row>
    <row r="1217" spans="1:31">
      <c r="A1217" s="131">
        <v>170</v>
      </c>
      <c r="B1217" s="131" t="s">
        <v>327</v>
      </c>
      <c r="C1217" s="134">
        <v>178.232</v>
      </c>
      <c r="D1217" s="135">
        <v>251</v>
      </c>
      <c r="E1217" s="135">
        <v>523</v>
      </c>
      <c r="F1217" s="135">
        <v>723</v>
      </c>
      <c r="G1217" s="135">
        <v>26</v>
      </c>
      <c r="H1217" s="135">
        <v>561</v>
      </c>
      <c r="I1217" s="134">
        <v>0.25</v>
      </c>
      <c r="J1217" s="134">
        <v>0.57999999999999996</v>
      </c>
      <c r="K1217" s="134">
        <v>1.006</v>
      </c>
      <c r="L1217" s="135">
        <v>293</v>
      </c>
      <c r="M1217" s="135">
        <v>0</v>
      </c>
      <c r="N1217" s="136">
        <v>-4.1479999999999997</v>
      </c>
      <c r="O1217" s="137">
        <v>0.2072</v>
      </c>
      <c r="P1217" s="137">
        <v>-1.1010000000000001E-4</v>
      </c>
      <c r="Q1217" s="137">
        <v>1.728E-8</v>
      </c>
      <c r="R1217" s="138">
        <v>882.36</v>
      </c>
      <c r="S1217" s="138">
        <v>350.34</v>
      </c>
      <c r="T1217" s="131">
        <v>0</v>
      </c>
      <c r="U1217" s="131">
        <v>0</v>
      </c>
      <c r="V1217" s="136">
        <v>16.336300000000001</v>
      </c>
      <c r="W1217" s="138">
        <v>4158.47</v>
      </c>
      <c r="X1217" s="138">
        <v>-94.15</v>
      </c>
      <c r="Y1217" s="131">
        <v>570</v>
      </c>
      <c r="Z1217" s="131">
        <v>390</v>
      </c>
      <c r="AA1217" s="134">
        <v>0</v>
      </c>
      <c r="AB1217" s="138">
        <v>0</v>
      </c>
      <c r="AC1217" s="134">
        <v>0</v>
      </c>
      <c r="AD1217" s="134">
        <v>0</v>
      </c>
      <c r="AE1217" s="131">
        <v>11700</v>
      </c>
    </row>
    <row r="1218" spans="1:31">
      <c r="A1218" s="131">
        <v>171</v>
      </c>
      <c r="B1218" s="131" t="s">
        <v>328</v>
      </c>
      <c r="C1218" s="134">
        <v>130.23099999999999</v>
      </c>
      <c r="D1218" s="135">
        <v>175.3</v>
      </c>
      <c r="E1218" s="135">
        <v>415.6</v>
      </c>
      <c r="F1218" s="135">
        <v>580</v>
      </c>
      <c r="G1218" s="135">
        <v>25</v>
      </c>
      <c r="H1218" s="135">
        <v>500</v>
      </c>
      <c r="I1218" s="134">
        <v>0.26</v>
      </c>
      <c r="J1218" s="134">
        <v>0.5</v>
      </c>
      <c r="K1218" s="134">
        <v>0.76800000000000002</v>
      </c>
      <c r="L1218" s="135">
        <v>293</v>
      </c>
      <c r="M1218" s="135">
        <v>1.2</v>
      </c>
      <c r="N1218" s="136">
        <v>1.446</v>
      </c>
      <c r="O1218" s="137">
        <v>0.18459999999999999</v>
      </c>
      <c r="P1218" s="137">
        <v>-9.7579999999999997E-5</v>
      </c>
      <c r="Q1218" s="137">
        <v>1.9309999999999999E-8</v>
      </c>
      <c r="R1218" s="138">
        <v>473.5</v>
      </c>
      <c r="S1218" s="138">
        <v>266.56</v>
      </c>
      <c r="T1218" s="131">
        <v>-79.8</v>
      </c>
      <c r="U1218" s="131">
        <v>-21.16</v>
      </c>
      <c r="V1218" s="136">
        <v>16.0778</v>
      </c>
      <c r="W1218" s="138">
        <v>3296.15</v>
      </c>
      <c r="X1218" s="138">
        <v>-66.150000000000006</v>
      </c>
      <c r="Y1218" s="131">
        <v>455</v>
      </c>
      <c r="Z1218" s="131">
        <v>305</v>
      </c>
      <c r="AA1218" s="134">
        <v>0</v>
      </c>
      <c r="AB1218" s="138">
        <v>0</v>
      </c>
      <c r="AC1218" s="134">
        <v>0</v>
      </c>
      <c r="AD1218" s="134">
        <v>0</v>
      </c>
      <c r="AE1218" s="131">
        <v>8900</v>
      </c>
    </row>
    <row r="1219" spans="1:31">
      <c r="A1219" s="131">
        <v>172</v>
      </c>
      <c r="B1219" s="131" t="s">
        <v>329</v>
      </c>
      <c r="C1219" s="134">
        <v>69.106999999999999</v>
      </c>
      <c r="D1219" s="135">
        <v>161</v>
      </c>
      <c r="E1219" s="135">
        <v>391</v>
      </c>
      <c r="F1219" s="135">
        <v>582.20000000000005</v>
      </c>
      <c r="G1219" s="135">
        <v>37.4</v>
      </c>
      <c r="H1219" s="135">
        <v>285</v>
      </c>
      <c r="I1219" s="134">
        <v>0.223</v>
      </c>
      <c r="J1219" s="134">
        <v>0.371</v>
      </c>
      <c r="K1219" s="134">
        <v>0.79200000000000004</v>
      </c>
      <c r="L1219" s="135">
        <v>293</v>
      </c>
      <c r="M1219" s="135">
        <v>3.8</v>
      </c>
      <c r="N1219" s="136">
        <v>3.633</v>
      </c>
      <c r="O1219" s="137">
        <v>7.6569999999999999E-2</v>
      </c>
      <c r="P1219" s="137">
        <v>-3.9119999999999998E-5</v>
      </c>
      <c r="Q1219" s="137">
        <v>7.1230000000000003E-9</v>
      </c>
      <c r="R1219" s="138">
        <v>438.04</v>
      </c>
      <c r="S1219" s="138">
        <v>256.83999999999997</v>
      </c>
      <c r="T1219" s="131">
        <v>8.14</v>
      </c>
      <c r="U1219" s="131">
        <v>25.97</v>
      </c>
      <c r="V1219" s="136">
        <v>16.209199999999999</v>
      </c>
      <c r="W1219" s="138">
        <v>3202.21</v>
      </c>
      <c r="X1219" s="138">
        <v>-56.16</v>
      </c>
      <c r="Y1219" s="131">
        <v>433</v>
      </c>
      <c r="Z1219" s="131">
        <v>307</v>
      </c>
      <c r="AA1219" s="134">
        <v>56.604999999999997</v>
      </c>
      <c r="AB1219" s="138">
        <v>-6476.68</v>
      </c>
      <c r="AC1219" s="134">
        <v>-5.5990000000000002</v>
      </c>
      <c r="AD1219" s="134">
        <v>5.03</v>
      </c>
      <c r="AE1219" s="131">
        <v>8220</v>
      </c>
    </row>
    <row r="1220" spans="1:31">
      <c r="A1220" s="131">
        <v>173</v>
      </c>
      <c r="B1220" s="131" t="s">
        <v>330</v>
      </c>
      <c r="C1220" s="134">
        <v>112.21599999999999</v>
      </c>
      <c r="D1220" s="135">
        <v>0</v>
      </c>
      <c r="E1220" s="135">
        <v>391</v>
      </c>
      <c r="F1220" s="135">
        <v>579</v>
      </c>
      <c r="G1220" s="135">
        <v>284</v>
      </c>
      <c r="H1220" s="135">
        <v>0</v>
      </c>
      <c r="I1220" s="134">
        <v>0</v>
      </c>
      <c r="J1220" s="134">
        <v>0.27700000000000002</v>
      </c>
      <c r="K1220" s="134">
        <v>0</v>
      </c>
      <c r="L1220" s="135">
        <v>0</v>
      </c>
      <c r="M1220" s="135">
        <v>0</v>
      </c>
      <c r="N1220" s="136">
        <v>0</v>
      </c>
      <c r="O1220" s="137">
        <v>0</v>
      </c>
      <c r="P1220" s="137">
        <v>0</v>
      </c>
      <c r="Q1220" s="137">
        <v>0</v>
      </c>
      <c r="R1220" s="138">
        <v>0</v>
      </c>
      <c r="S1220" s="138">
        <v>0</v>
      </c>
      <c r="T1220" s="131">
        <v>0</v>
      </c>
      <c r="U1220" s="131">
        <v>0</v>
      </c>
      <c r="V1220" s="136">
        <v>15.754300000000001</v>
      </c>
      <c r="W1220" s="138">
        <v>3073.95</v>
      </c>
      <c r="X1220" s="138">
        <v>54.2</v>
      </c>
      <c r="Y1220" s="131">
        <v>418</v>
      </c>
      <c r="Z1220" s="131">
        <v>283</v>
      </c>
      <c r="AA1220" s="134">
        <v>0</v>
      </c>
      <c r="AB1220" s="138">
        <v>0</v>
      </c>
      <c r="AC1220" s="134">
        <v>0</v>
      </c>
      <c r="AD1220" s="134">
        <v>0</v>
      </c>
      <c r="AE1220" s="131">
        <v>7900</v>
      </c>
    </row>
    <row r="1221" spans="1:31">
      <c r="A1221" s="131">
        <v>174</v>
      </c>
      <c r="B1221" s="131" t="s">
        <v>331</v>
      </c>
      <c r="C1221" s="134">
        <v>112.21599999999999</v>
      </c>
      <c r="D1221" s="135">
        <v>0</v>
      </c>
      <c r="E1221" s="135">
        <v>382.4</v>
      </c>
      <c r="F1221" s="135">
        <v>571</v>
      </c>
      <c r="G1221" s="135">
        <v>27.7</v>
      </c>
      <c r="H1221" s="135">
        <v>0</v>
      </c>
      <c r="I1221" s="134">
        <v>0</v>
      </c>
      <c r="J1221" s="134">
        <v>0.246</v>
      </c>
      <c r="K1221" s="134">
        <v>0</v>
      </c>
      <c r="L1221" s="135">
        <v>0</v>
      </c>
      <c r="M1221" s="135">
        <v>0</v>
      </c>
      <c r="N1221" s="136">
        <v>0</v>
      </c>
      <c r="O1221" s="137">
        <v>0</v>
      </c>
      <c r="P1221" s="137">
        <v>0</v>
      </c>
      <c r="Q1221" s="137">
        <v>0</v>
      </c>
      <c r="R1221" s="138">
        <v>0</v>
      </c>
      <c r="S1221" s="138">
        <v>0</v>
      </c>
      <c r="T1221" s="131">
        <v>0</v>
      </c>
      <c r="U1221" s="131">
        <v>0</v>
      </c>
      <c r="V1221" s="136">
        <v>15.775600000000001</v>
      </c>
      <c r="W1221" s="138">
        <v>3009.7</v>
      </c>
      <c r="X1221" s="138">
        <v>53.23</v>
      </c>
      <c r="Y1221" s="131">
        <v>417</v>
      </c>
      <c r="Z1221" s="131">
        <v>282</v>
      </c>
      <c r="AA1221" s="134">
        <v>0</v>
      </c>
      <c r="AB1221" s="138">
        <v>0</v>
      </c>
      <c r="AC1221" s="134">
        <v>0</v>
      </c>
      <c r="AD1221" s="134">
        <v>0</v>
      </c>
      <c r="AE1221" s="131">
        <v>7900</v>
      </c>
    </row>
    <row r="1222" spans="1:31">
      <c r="A1222" s="131">
        <v>175</v>
      </c>
      <c r="B1222" s="131" t="s">
        <v>332</v>
      </c>
      <c r="C1222" s="134">
        <v>153.26900000000001</v>
      </c>
      <c r="D1222" s="135">
        <v>255.3</v>
      </c>
      <c r="E1222" s="135">
        <v>516</v>
      </c>
      <c r="F1222" s="135">
        <v>622</v>
      </c>
      <c r="G1222" s="135">
        <v>32.1</v>
      </c>
      <c r="H1222" s="135">
        <v>0</v>
      </c>
      <c r="I1222" s="134">
        <v>0</v>
      </c>
      <c r="J1222" s="134">
        <v>0</v>
      </c>
      <c r="K1222" s="134">
        <v>0.82</v>
      </c>
      <c r="L1222" s="135">
        <v>293</v>
      </c>
      <c r="M1222" s="135">
        <v>0</v>
      </c>
      <c r="N1222" s="136">
        <v>0</v>
      </c>
      <c r="O1222" s="137">
        <v>0</v>
      </c>
      <c r="P1222" s="137">
        <v>0</v>
      </c>
      <c r="Q1222" s="137">
        <v>0</v>
      </c>
      <c r="R1222" s="138">
        <v>0</v>
      </c>
      <c r="S1222" s="138">
        <v>0</v>
      </c>
      <c r="T1222" s="131">
        <v>0</v>
      </c>
      <c r="U1222" s="131">
        <v>0</v>
      </c>
      <c r="V1222" s="136">
        <v>0</v>
      </c>
      <c r="W1222" s="138">
        <v>0</v>
      </c>
      <c r="X1222" s="138">
        <v>0</v>
      </c>
      <c r="Y1222" s="131">
        <v>0</v>
      </c>
      <c r="Z1222" s="131">
        <v>0</v>
      </c>
      <c r="AA1222" s="134">
        <v>0</v>
      </c>
      <c r="AB1222" s="138">
        <v>0</v>
      </c>
      <c r="AC1222" s="134">
        <v>0</v>
      </c>
      <c r="AD1222" s="134">
        <v>0</v>
      </c>
      <c r="AE1222" s="131">
        <v>0</v>
      </c>
    </row>
    <row r="1223" spans="1:31">
      <c r="A1223" s="131">
        <v>176</v>
      </c>
      <c r="B1223" s="131" t="s">
        <v>333</v>
      </c>
      <c r="C1223" s="134">
        <v>44.01</v>
      </c>
      <c r="D1223" s="135">
        <v>216.6</v>
      </c>
      <c r="E1223" s="135">
        <v>194.7</v>
      </c>
      <c r="F1223" s="135">
        <v>304.2</v>
      </c>
      <c r="G1223" s="135">
        <v>72.8</v>
      </c>
      <c r="H1223" s="135">
        <v>94</v>
      </c>
      <c r="I1223" s="134">
        <v>0.27400000000000002</v>
      </c>
      <c r="J1223" s="134">
        <v>0.22500000000000001</v>
      </c>
      <c r="K1223" s="134">
        <v>0.77700000000000002</v>
      </c>
      <c r="L1223" s="135">
        <v>293</v>
      </c>
      <c r="M1223" s="135">
        <v>0</v>
      </c>
      <c r="N1223" s="136">
        <v>4.7279999999999998</v>
      </c>
      <c r="O1223" s="137">
        <v>1.754E-2</v>
      </c>
      <c r="P1223" s="137">
        <v>-1.3380000000000001E-5</v>
      </c>
      <c r="Q1223" s="137">
        <v>4.0970000000000002E-9</v>
      </c>
      <c r="R1223" s="138">
        <v>578.08000000000004</v>
      </c>
      <c r="S1223" s="138">
        <v>185.24</v>
      </c>
      <c r="T1223" s="131">
        <v>94.03</v>
      </c>
      <c r="U1223" s="131">
        <v>-94.26</v>
      </c>
      <c r="V1223" s="136">
        <v>22.5898</v>
      </c>
      <c r="W1223" s="138">
        <v>3103.39</v>
      </c>
      <c r="X1223" s="138">
        <v>-0.16</v>
      </c>
      <c r="Y1223" s="131">
        <v>204</v>
      </c>
      <c r="Z1223" s="131">
        <v>154</v>
      </c>
      <c r="AA1223" s="134">
        <v>52.73</v>
      </c>
      <c r="AB1223" s="138">
        <v>-3146.64</v>
      </c>
      <c r="AC1223" s="134">
        <v>-3.5720000000000001</v>
      </c>
      <c r="AD1223" s="134">
        <v>0.70299999999999996</v>
      </c>
      <c r="AE1223" s="131">
        <v>4100</v>
      </c>
    </row>
    <row r="1224" spans="1:31">
      <c r="A1224" s="131">
        <v>177</v>
      </c>
      <c r="B1224" s="131" t="s">
        <v>334</v>
      </c>
      <c r="C1224" s="134">
        <v>76.131</v>
      </c>
      <c r="D1224" s="135">
        <v>161.30000000000001</v>
      </c>
      <c r="E1224" s="135">
        <v>319.39999999999998</v>
      </c>
      <c r="F1224" s="135">
        <v>552</v>
      </c>
      <c r="G1224" s="135">
        <v>78</v>
      </c>
      <c r="H1224" s="135">
        <v>170</v>
      </c>
      <c r="I1224" s="134">
        <v>0.29299999999999998</v>
      </c>
      <c r="J1224" s="134">
        <v>0.115</v>
      </c>
      <c r="K1224" s="134">
        <v>1.2929999999999999</v>
      </c>
      <c r="L1224" s="135">
        <v>273</v>
      </c>
      <c r="M1224" s="135">
        <v>0</v>
      </c>
      <c r="N1224" s="136">
        <v>6.5549999999999997</v>
      </c>
      <c r="O1224" s="137">
        <v>1.941E-2</v>
      </c>
      <c r="P1224" s="137">
        <v>-1.8309999999999999E-5</v>
      </c>
      <c r="Q1224" s="137">
        <v>6.3840000000000003E-9</v>
      </c>
      <c r="R1224" s="138">
        <v>274.08</v>
      </c>
      <c r="S1224" s="138">
        <v>200.22</v>
      </c>
      <c r="T1224" s="131">
        <v>27.98</v>
      </c>
      <c r="U1224" s="131">
        <v>15.99</v>
      </c>
      <c r="V1224" s="136">
        <v>15.984400000000001</v>
      </c>
      <c r="W1224" s="138">
        <v>2690.83</v>
      </c>
      <c r="X1224" s="138">
        <v>-31.62</v>
      </c>
      <c r="Y1224" s="131">
        <v>342</v>
      </c>
      <c r="Z1224" s="131">
        <v>223</v>
      </c>
      <c r="AA1224" s="134">
        <v>37.409999999999997</v>
      </c>
      <c r="AB1224" s="138">
        <v>-4233.99</v>
      </c>
      <c r="AC1224" s="134">
        <v>-3.0720000000000001</v>
      </c>
      <c r="AD1224" s="134">
        <v>2.21</v>
      </c>
      <c r="AE1224" s="131">
        <v>6390</v>
      </c>
    </row>
    <row r="1225" spans="1:31">
      <c r="A1225" s="131">
        <v>178</v>
      </c>
      <c r="B1225" s="131" t="s">
        <v>335</v>
      </c>
      <c r="C1225" s="134">
        <v>28.018000000000001</v>
      </c>
      <c r="D1225" s="135">
        <v>68.099999999999994</v>
      </c>
      <c r="E1225" s="135">
        <v>81.7</v>
      </c>
      <c r="F1225" s="135">
        <v>32.9</v>
      </c>
      <c r="G1225" s="135">
        <v>34.5</v>
      </c>
      <c r="H1225" s="135">
        <v>93.1</v>
      </c>
      <c r="I1225" s="134">
        <v>0.29499999999999998</v>
      </c>
      <c r="J1225" s="134">
        <v>4.9000000000000002E-2</v>
      </c>
      <c r="K1225" s="134">
        <v>0.80300000000000005</v>
      </c>
      <c r="L1225" s="135">
        <v>81</v>
      </c>
      <c r="M1225" s="135">
        <v>0.1</v>
      </c>
      <c r="N1225" s="136">
        <v>7.3730000000000002</v>
      </c>
      <c r="O1225" s="137">
        <v>-3.0699999999999998E-3</v>
      </c>
      <c r="P1225" s="137">
        <v>6.6619999999999999E-6</v>
      </c>
      <c r="Q1225" s="137">
        <v>-3.0370000000000002E-9</v>
      </c>
      <c r="R1225" s="138">
        <v>94.06</v>
      </c>
      <c r="S1225" s="138">
        <v>48.9</v>
      </c>
      <c r="T1225" s="131">
        <v>-26.42</v>
      </c>
      <c r="U1225" s="131">
        <v>-32.81</v>
      </c>
      <c r="V1225" s="136">
        <v>14.368600000000001</v>
      </c>
      <c r="W1225" s="138">
        <v>530.22</v>
      </c>
      <c r="X1225" s="138">
        <v>-13.15</v>
      </c>
      <c r="Y1225" s="131">
        <v>108</v>
      </c>
      <c r="Z1225" s="131">
        <v>63</v>
      </c>
      <c r="AA1225" s="134">
        <v>32.981000000000002</v>
      </c>
      <c r="AB1225" s="138">
        <v>-997.18</v>
      </c>
      <c r="AC1225" s="134">
        <v>-3.2160000000000002</v>
      </c>
      <c r="AD1225" s="134">
        <v>0.28399999999999997</v>
      </c>
      <c r="AE1225" s="131">
        <v>1444</v>
      </c>
    </row>
    <row r="1226" spans="1:31">
      <c r="A1226" s="131">
        <v>179</v>
      </c>
      <c r="B1226" s="131" t="s">
        <v>336</v>
      </c>
      <c r="C1226" s="134">
        <v>153.82300000000001</v>
      </c>
      <c r="D1226" s="135">
        <v>250</v>
      </c>
      <c r="E1226" s="135">
        <v>349.7</v>
      </c>
      <c r="F1226" s="135">
        <v>556.4</v>
      </c>
      <c r="G1226" s="135">
        <v>45</v>
      </c>
      <c r="H1226" s="135">
        <v>276</v>
      </c>
      <c r="I1226" s="134">
        <v>0.27200000000000002</v>
      </c>
      <c r="J1226" s="134">
        <v>0.19400000000000001</v>
      </c>
      <c r="K1226" s="134">
        <v>1.5840000000000001</v>
      </c>
      <c r="L1226" s="135">
        <v>298</v>
      </c>
      <c r="M1226" s="135">
        <v>0</v>
      </c>
      <c r="N1226" s="136">
        <v>9.7249999999999996</v>
      </c>
      <c r="O1226" s="137">
        <v>4.8930000000000001E-2</v>
      </c>
      <c r="P1226" s="137">
        <v>-5.4209999999999998E-5</v>
      </c>
      <c r="Q1226" s="137">
        <v>2.112E-8</v>
      </c>
      <c r="R1226" s="138">
        <v>2540.15</v>
      </c>
      <c r="S1226" s="138">
        <v>290.83999999999997</v>
      </c>
      <c r="T1226" s="131">
        <v>-4</v>
      </c>
      <c r="U1226" s="131">
        <v>-13.92</v>
      </c>
      <c r="V1226" s="136">
        <v>15.8742</v>
      </c>
      <c r="W1226" s="138">
        <v>2808.19</v>
      </c>
      <c r="X1226" s="138">
        <v>-45.99</v>
      </c>
      <c r="Y1226" s="131">
        <v>374</v>
      </c>
      <c r="Z1226" s="131">
        <v>253</v>
      </c>
      <c r="AA1226" s="134">
        <v>351.00900000000001</v>
      </c>
      <c r="AB1226" s="138">
        <v>-5386.51</v>
      </c>
      <c r="AC1226" s="134">
        <v>-0.95299999999999996</v>
      </c>
      <c r="AD1226" s="134">
        <v>3.82</v>
      </c>
      <c r="AE1226" s="131">
        <v>7170</v>
      </c>
    </row>
    <row r="1227" spans="1:31">
      <c r="A1227" s="131">
        <v>180</v>
      </c>
      <c r="B1227" s="131" t="s">
        <v>337</v>
      </c>
      <c r="C1227" s="134">
        <v>88.004999999999995</v>
      </c>
      <c r="D1227" s="135">
        <v>86.4</v>
      </c>
      <c r="E1227" s="135">
        <v>145.19999999999999</v>
      </c>
      <c r="F1227" s="135">
        <v>227.6</v>
      </c>
      <c r="G1227" s="135">
        <v>36.9</v>
      </c>
      <c r="H1227" s="135">
        <v>140</v>
      </c>
      <c r="I1227" s="134">
        <v>0.27700000000000002</v>
      </c>
      <c r="J1227" s="134">
        <v>0.191</v>
      </c>
      <c r="K1227" s="134">
        <v>0</v>
      </c>
      <c r="L1227" s="135">
        <v>0</v>
      </c>
      <c r="M1227" s="135">
        <v>0</v>
      </c>
      <c r="N1227" s="136">
        <v>3.339</v>
      </c>
      <c r="O1227" s="137">
        <v>4.8379999999999999E-2</v>
      </c>
      <c r="P1227" s="137">
        <v>-3.8819999999999998E-5</v>
      </c>
      <c r="Q1227" s="137">
        <v>1.078E-8</v>
      </c>
      <c r="R1227" s="138">
        <v>0</v>
      </c>
      <c r="S1227" s="138">
        <v>0</v>
      </c>
      <c r="T1227" s="131">
        <v>-223</v>
      </c>
      <c r="U1227" s="131">
        <v>-212.34</v>
      </c>
      <c r="V1227" s="136">
        <v>16.054300000000001</v>
      </c>
      <c r="W1227" s="138">
        <v>1244.55</v>
      </c>
      <c r="X1227" s="138">
        <v>-13.06</v>
      </c>
      <c r="Y1227" s="131">
        <v>148</v>
      </c>
      <c r="Z1227" s="131">
        <v>93</v>
      </c>
      <c r="AA1227" s="134">
        <v>0</v>
      </c>
      <c r="AB1227" s="138">
        <v>0</v>
      </c>
      <c r="AC1227" s="134">
        <v>0</v>
      </c>
      <c r="AD1227" s="134">
        <v>0</v>
      </c>
      <c r="AE1227" s="131">
        <v>2860</v>
      </c>
    </row>
    <row r="1228" spans="1:31">
      <c r="A1228" s="131">
        <v>181</v>
      </c>
      <c r="B1228" s="131" t="s">
        <v>338</v>
      </c>
      <c r="C1228" s="134">
        <v>60.07</v>
      </c>
      <c r="D1228" s="135">
        <v>134.30000000000001</v>
      </c>
      <c r="E1228" s="135">
        <v>222.9</v>
      </c>
      <c r="F1228" s="135">
        <v>375</v>
      </c>
      <c r="G1228" s="135">
        <v>58</v>
      </c>
      <c r="H1228" s="135">
        <v>140</v>
      </c>
      <c r="I1228" s="134">
        <v>0.26</v>
      </c>
      <c r="J1228" s="134">
        <v>9.9000000000000005E-2</v>
      </c>
      <c r="K1228" s="134">
        <v>1.274</v>
      </c>
      <c r="L1228" s="135">
        <v>173.7</v>
      </c>
      <c r="M1228" s="135">
        <v>0.7</v>
      </c>
      <c r="N1228" s="136">
        <v>5.6289999999999996</v>
      </c>
      <c r="O1228" s="137">
        <v>1.907E-2</v>
      </c>
      <c r="P1228" s="137">
        <v>-1.6759999999999999E-5</v>
      </c>
      <c r="Q1228" s="137">
        <v>5.86E-9</v>
      </c>
      <c r="R1228" s="138">
        <v>0</v>
      </c>
      <c r="S1228" s="138">
        <v>0</v>
      </c>
      <c r="T1228" s="131">
        <v>-33.08</v>
      </c>
      <c r="U1228" s="131">
        <v>-39.590000000000003</v>
      </c>
      <c r="V1228" s="136">
        <v>0</v>
      </c>
      <c r="W1228" s="138">
        <v>0</v>
      </c>
      <c r="X1228" s="138">
        <v>0</v>
      </c>
      <c r="Y1228" s="131">
        <v>0</v>
      </c>
      <c r="Z1228" s="131">
        <v>0</v>
      </c>
      <c r="AA1228" s="134">
        <v>41.853000000000002</v>
      </c>
      <c r="AB1228" s="138">
        <v>-3137.78</v>
      </c>
      <c r="AC1228" s="134">
        <v>-3.9140000000000001</v>
      </c>
      <c r="AD1228" s="134">
        <v>1.3</v>
      </c>
      <c r="AE1228" s="131">
        <v>0</v>
      </c>
    </row>
    <row r="1229" spans="1:31">
      <c r="A1229" s="131">
        <v>182</v>
      </c>
      <c r="B1229" s="131" t="s">
        <v>339</v>
      </c>
      <c r="C1229" s="134">
        <v>70.906000000000006</v>
      </c>
      <c r="D1229" s="135">
        <v>172.2</v>
      </c>
      <c r="E1229" s="135">
        <v>238.7</v>
      </c>
      <c r="F1229" s="135">
        <v>417</v>
      </c>
      <c r="G1229" s="135">
        <v>76</v>
      </c>
      <c r="H1229" s="135">
        <v>124</v>
      </c>
      <c r="I1229" s="134">
        <v>0.27500000000000002</v>
      </c>
      <c r="J1229" s="134">
        <v>7.2999999999999995E-2</v>
      </c>
      <c r="K1229" s="134">
        <v>1.5629999999999999</v>
      </c>
      <c r="L1229" s="135">
        <v>239.1</v>
      </c>
      <c r="M1229" s="135">
        <v>0.2</v>
      </c>
      <c r="N1229" s="136">
        <v>6.4320000000000004</v>
      </c>
      <c r="O1229" s="137">
        <v>8.0820000000000006E-3</v>
      </c>
      <c r="P1229" s="137">
        <v>-9.2410000000000001E-6</v>
      </c>
      <c r="Q1229" s="137">
        <v>3.6950000000000002E-9</v>
      </c>
      <c r="R1229" s="138">
        <v>191.96</v>
      </c>
      <c r="S1229" s="138">
        <v>172.55</v>
      </c>
      <c r="T1229" s="131">
        <v>0</v>
      </c>
      <c r="U1229" s="131">
        <v>0</v>
      </c>
      <c r="V1229" s="136">
        <v>15.961</v>
      </c>
      <c r="W1229" s="138">
        <v>1978.32</v>
      </c>
      <c r="X1229" s="138">
        <v>-27.01</v>
      </c>
      <c r="Y1229" s="131">
        <v>264</v>
      </c>
      <c r="Z1229" s="131">
        <v>172</v>
      </c>
      <c r="AA1229" s="134">
        <v>42.216999999999999</v>
      </c>
      <c r="AB1229" s="138">
        <v>-3412.28</v>
      </c>
      <c r="AC1229" s="134">
        <v>-3.8940000000000001</v>
      </c>
      <c r="AD1229" s="134">
        <v>1.27</v>
      </c>
      <c r="AE1229" s="131">
        <v>4880</v>
      </c>
    </row>
    <row r="1230" spans="1:31">
      <c r="A1230" s="131">
        <v>183</v>
      </c>
      <c r="B1230" s="131" t="s">
        <v>340</v>
      </c>
      <c r="C1230" s="134">
        <v>112.559</v>
      </c>
      <c r="D1230" s="135">
        <v>227.6</v>
      </c>
      <c r="E1230" s="135">
        <v>404.9</v>
      </c>
      <c r="F1230" s="135">
        <v>632.4</v>
      </c>
      <c r="G1230" s="135">
        <v>44.6</v>
      </c>
      <c r="H1230" s="135">
        <v>308</v>
      </c>
      <c r="I1230" s="134">
        <v>0.26500000000000001</v>
      </c>
      <c r="J1230" s="134">
        <v>0.249</v>
      </c>
      <c r="K1230" s="134">
        <v>1.1060000000000001</v>
      </c>
      <c r="L1230" s="135">
        <v>293</v>
      </c>
      <c r="M1230" s="135">
        <v>1.6</v>
      </c>
      <c r="N1230" s="136">
        <v>-8.0939999999999994</v>
      </c>
      <c r="O1230" s="137">
        <v>0.13450000000000001</v>
      </c>
      <c r="P1230" s="137">
        <v>-1.08E-4</v>
      </c>
      <c r="Q1230" s="137">
        <v>3.407E-8</v>
      </c>
      <c r="R1230" s="138">
        <v>477.76</v>
      </c>
      <c r="S1230" s="138">
        <v>276.22000000000003</v>
      </c>
      <c r="T1230" s="131">
        <v>12.39</v>
      </c>
      <c r="U1230" s="131">
        <v>23.7</v>
      </c>
      <c r="V1230" s="136">
        <v>16.067599999999999</v>
      </c>
      <c r="W1230" s="138">
        <v>3295.12</v>
      </c>
      <c r="X1230" s="138">
        <v>-55.6</v>
      </c>
      <c r="Y1230" s="131">
        <v>420</v>
      </c>
      <c r="Z1230" s="131">
        <v>320</v>
      </c>
      <c r="AA1230" s="134">
        <v>57.250999999999998</v>
      </c>
      <c r="AB1230" s="138">
        <v>-6684.47</v>
      </c>
      <c r="AC1230" s="134">
        <v>-5.6859999999999999</v>
      </c>
      <c r="AD1230" s="134">
        <v>4.9800000000000004</v>
      </c>
      <c r="AE1230" s="131">
        <v>8735</v>
      </c>
    </row>
    <row r="1231" spans="1:31">
      <c r="A1231" s="131">
        <v>184</v>
      </c>
      <c r="B1231" s="131" t="s">
        <v>341</v>
      </c>
      <c r="C1231" s="134">
        <v>86.468999999999994</v>
      </c>
      <c r="D1231" s="135">
        <v>113</v>
      </c>
      <c r="E1231" s="135">
        <v>232.4</v>
      </c>
      <c r="F1231" s="135">
        <v>369.2</v>
      </c>
      <c r="G1231" s="135">
        <v>49.1</v>
      </c>
      <c r="H1231" s="135">
        <v>165</v>
      </c>
      <c r="I1231" s="134">
        <v>0.26700000000000002</v>
      </c>
      <c r="J1231" s="134">
        <v>0.215</v>
      </c>
      <c r="K1231" s="134">
        <v>1.23</v>
      </c>
      <c r="L1231" s="135">
        <v>289</v>
      </c>
      <c r="M1231" s="135">
        <v>0</v>
      </c>
      <c r="N1231" s="136">
        <v>4.1319999999999997</v>
      </c>
      <c r="O1231" s="137">
        <v>3.8649999999999997E-2</v>
      </c>
      <c r="P1231" s="137">
        <v>-2.794E-5</v>
      </c>
      <c r="Q1231" s="137">
        <v>7.3049999999999999E-9</v>
      </c>
      <c r="R1231" s="138">
        <v>0</v>
      </c>
      <c r="S1231" s="138">
        <v>0</v>
      </c>
      <c r="T1231" s="131">
        <v>-119.9</v>
      </c>
      <c r="U1231" s="131">
        <v>112.47</v>
      </c>
      <c r="V1231" s="136">
        <v>15.5602</v>
      </c>
      <c r="W1231" s="138">
        <v>1704.8</v>
      </c>
      <c r="X1231" s="138">
        <v>-41.3</v>
      </c>
      <c r="Y1231" s="131">
        <v>240</v>
      </c>
      <c r="Z1231" s="131">
        <v>223</v>
      </c>
      <c r="AA1231" s="134">
        <v>52.662999999999997</v>
      </c>
      <c r="AB1231" s="138">
        <v>-3763.03</v>
      </c>
      <c r="AC1231" s="134">
        <v>-3.4740000000000002</v>
      </c>
      <c r="AD1231" s="134">
        <v>1.53</v>
      </c>
      <c r="AE1231" s="131">
        <v>4826</v>
      </c>
    </row>
    <row r="1232" spans="1:31">
      <c r="A1232" s="131">
        <v>185</v>
      </c>
      <c r="B1232" s="131" t="s">
        <v>342</v>
      </c>
      <c r="C1232" s="134">
        <v>119.378</v>
      </c>
      <c r="D1232" s="135">
        <v>209.6</v>
      </c>
      <c r="E1232" s="135">
        <v>334.3</v>
      </c>
      <c r="F1232" s="135">
        <v>536.4</v>
      </c>
      <c r="G1232" s="135">
        <v>54</v>
      </c>
      <c r="H1232" s="135">
        <v>239</v>
      </c>
      <c r="I1232" s="134">
        <v>0.29299999999999998</v>
      </c>
      <c r="J1232" s="134">
        <v>0.216</v>
      </c>
      <c r="K1232" s="134">
        <v>1.4890000000000001</v>
      </c>
      <c r="L1232" s="135">
        <v>293</v>
      </c>
      <c r="M1232" s="135">
        <v>1.1000000000000001</v>
      </c>
      <c r="N1232" s="136">
        <v>5.7329999999999997</v>
      </c>
      <c r="O1232" s="137">
        <v>4.5220000000000003E-2</v>
      </c>
      <c r="P1232" s="137">
        <v>-4.3970000000000001E-5</v>
      </c>
      <c r="Q1232" s="137">
        <v>1.5900000000000001E-9</v>
      </c>
      <c r="R1232" s="138">
        <v>394.81</v>
      </c>
      <c r="S1232" s="138">
        <v>246.5</v>
      </c>
      <c r="T1232" s="131">
        <v>24.2</v>
      </c>
      <c r="U1232" s="131">
        <v>-16.38</v>
      </c>
      <c r="V1232" s="136">
        <v>15.9732</v>
      </c>
      <c r="W1232" s="138">
        <v>2696.79</v>
      </c>
      <c r="X1232" s="138">
        <v>-46.16</v>
      </c>
      <c r="Y1232" s="131">
        <v>370</v>
      </c>
      <c r="Z1232" s="131">
        <v>260</v>
      </c>
      <c r="AA1232" s="134">
        <v>52.872</v>
      </c>
      <c r="AB1232" s="138">
        <v>-5359.56</v>
      </c>
      <c r="AC1232" s="134">
        <v>-5.2</v>
      </c>
      <c r="AD1232" s="134">
        <v>2.96</v>
      </c>
      <c r="AE1232" s="131">
        <v>7100</v>
      </c>
    </row>
    <row r="1233" spans="1:31">
      <c r="A1233" s="131">
        <v>186</v>
      </c>
      <c r="B1233" s="131" t="s">
        <v>343</v>
      </c>
      <c r="C1233" s="134">
        <v>154.46700000000001</v>
      </c>
      <c r="D1233" s="135">
        <v>167</v>
      </c>
      <c r="E1233" s="135">
        <v>234</v>
      </c>
      <c r="F1233" s="135">
        <v>353.2</v>
      </c>
      <c r="G1233" s="135">
        <v>31.2</v>
      </c>
      <c r="H1233" s="135">
        <v>252</v>
      </c>
      <c r="I1233" s="134">
        <v>0.27100000000000002</v>
      </c>
      <c r="J1233" s="134">
        <v>0.253</v>
      </c>
      <c r="K1233" s="134">
        <v>0</v>
      </c>
      <c r="L1233" s="135">
        <v>0</v>
      </c>
      <c r="M1233" s="135">
        <v>0.3</v>
      </c>
      <c r="N1233" s="136">
        <v>6.6479999999999997</v>
      </c>
      <c r="O1233" s="137">
        <v>8.3400000000000002E-2</v>
      </c>
      <c r="P1233" s="137">
        <v>-6.9040000000000003E-5</v>
      </c>
      <c r="Q1233" s="137">
        <v>1.9440000000000001E-8</v>
      </c>
      <c r="R1233" s="138">
        <v>0</v>
      </c>
      <c r="S1233" s="138">
        <v>0</v>
      </c>
      <c r="T1233" s="131">
        <v>0</v>
      </c>
      <c r="U1233" s="131">
        <v>0</v>
      </c>
      <c r="V1233" s="136">
        <v>15.734299999999999</v>
      </c>
      <c r="W1233" s="138">
        <v>1848.9</v>
      </c>
      <c r="X1233" s="138">
        <v>-30.88</v>
      </c>
      <c r="Y1233" s="131">
        <v>230</v>
      </c>
      <c r="Z1233" s="131">
        <v>175</v>
      </c>
      <c r="AA1233" s="134">
        <v>15.878</v>
      </c>
      <c r="AB1233" s="138">
        <v>-3659.53</v>
      </c>
      <c r="AC1233" s="134">
        <v>-5.4329999999999998</v>
      </c>
      <c r="AD1233" s="134">
        <v>2.25</v>
      </c>
      <c r="AE1233" s="131">
        <v>4650</v>
      </c>
    </row>
    <row r="1234" spans="1:31">
      <c r="A1234" s="131">
        <v>187</v>
      </c>
      <c r="B1234" s="131" t="s">
        <v>344</v>
      </c>
      <c r="C1234" s="134">
        <v>104.459</v>
      </c>
      <c r="D1234" s="135">
        <v>92</v>
      </c>
      <c r="E1234" s="135">
        <v>191.7</v>
      </c>
      <c r="F1234" s="135">
        <v>302</v>
      </c>
      <c r="G1234" s="135">
        <v>38.700000000000003</v>
      </c>
      <c r="H1234" s="135">
        <v>180</v>
      </c>
      <c r="I1234" s="134">
        <v>0.28199999999999997</v>
      </c>
      <c r="J1234" s="134">
        <v>0.18</v>
      </c>
      <c r="K1234" s="134">
        <v>0</v>
      </c>
      <c r="L1234" s="135">
        <v>0</v>
      </c>
      <c r="M1234" s="135">
        <v>0.5</v>
      </c>
      <c r="N1234" s="136">
        <v>5.4489999999999998</v>
      </c>
      <c r="O1234" s="137">
        <v>4.5650000000000003E-2</v>
      </c>
      <c r="P1234" s="137">
        <v>-3.765E-5</v>
      </c>
      <c r="Q1234" s="137">
        <v>1.0649999999999999E-8</v>
      </c>
      <c r="R1234" s="138">
        <v>0</v>
      </c>
      <c r="S1234" s="138">
        <v>0</v>
      </c>
      <c r="T1234" s="131">
        <v>-166</v>
      </c>
      <c r="U1234" s="131">
        <v>-156.30000000000001</v>
      </c>
      <c r="V1234" s="136">
        <v>0</v>
      </c>
      <c r="W1234" s="138">
        <v>0</v>
      </c>
      <c r="X1234" s="138">
        <v>0</v>
      </c>
      <c r="Y1234" s="131">
        <v>0</v>
      </c>
      <c r="Z1234" s="131">
        <v>0</v>
      </c>
      <c r="AA1234" s="134">
        <v>44.255000000000003</v>
      </c>
      <c r="AB1234" s="138">
        <v>-2769.96</v>
      </c>
      <c r="AC1234" s="134">
        <v>-4.415</v>
      </c>
      <c r="AD1234" s="134">
        <v>1.3</v>
      </c>
      <c r="AE1234" s="131">
        <v>3706</v>
      </c>
    </row>
    <row r="1235" spans="1:31">
      <c r="A1235" s="131">
        <v>188</v>
      </c>
      <c r="B1235" s="131" t="s">
        <v>345</v>
      </c>
      <c r="C1235" s="134">
        <v>112.21599999999999</v>
      </c>
      <c r="D1235" s="135">
        <v>223.1</v>
      </c>
      <c r="E1235" s="135">
        <v>402.9</v>
      </c>
      <c r="F1235" s="135">
        <v>606</v>
      </c>
      <c r="G1235" s="135">
        <v>29.3</v>
      </c>
      <c r="H1235" s="135">
        <v>0</v>
      </c>
      <c r="I1235" s="134">
        <v>0</v>
      </c>
      <c r="J1235" s="134">
        <v>0.23599999999999999</v>
      </c>
      <c r="K1235" s="134">
        <v>0.79600000000000004</v>
      </c>
      <c r="L1235" s="135">
        <v>293</v>
      </c>
      <c r="M1235" s="135">
        <v>0</v>
      </c>
      <c r="N1235" s="136">
        <v>-17.222000000000001</v>
      </c>
      <c r="O1235" s="137">
        <v>0.21490000000000001</v>
      </c>
      <c r="P1235" s="137">
        <v>-1.199E-4</v>
      </c>
      <c r="Q1235" s="137">
        <v>2.461E-8</v>
      </c>
      <c r="R1235" s="138">
        <v>0</v>
      </c>
      <c r="S1235" s="138">
        <v>0</v>
      </c>
      <c r="T1235" s="131">
        <v>-43.26</v>
      </c>
      <c r="U1235" s="131">
        <v>8.42</v>
      </c>
      <c r="V1235" s="136">
        <v>15.653499999999999</v>
      </c>
      <c r="W1235" s="138">
        <v>3043.34</v>
      </c>
      <c r="X1235" s="138">
        <v>-55.3</v>
      </c>
      <c r="Y1235" s="131">
        <v>420</v>
      </c>
      <c r="Z1235" s="131">
        <v>283</v>
      </c>
      <c r="AA1235" s="134">
        <v>52.143000000000001</v>
      </c>
      <c r="AB1235" s="138">
        <v>-6026.09</v>
      </c>
      <c r="AC1235" s="134">
        <v>-5.0549999999999997</v>
      </c>
      <c r="AD1235" s="134">
        <v>6.2</v>
      </c>
      <c r="AE1235" s="131">
        <v>7790</v>
      </c>
    </row>
    <row r="1236" spans="1:31">
      <c r="A1236" s="131">
        <v>189</v>
      </c>
      <c r="B1236" s="131" t="s">
        <v>346</v>
      </c>
      <c r="C1236" s="134">
        <v>98.188999999999993</v>
      </c>
      <c r="D1236" s="135">
        <v>219.3</v>
      </c>
      <c r="E1236" s="135">
        <v>372.7</v>
      </c>
      <c r="F1236" s="135">
        <v>564.79999999999995</v>
      </c>
      <c r="G1236" s="135">
        <v>34</v>
      </c>
      <c r="H1236" s="135">
        <v>368</v>
      </c>
      <c r="I1236" s="134">
        <v>0.27</v>
      </c>
      <c r="J1236" s="134">
        <v>0.26900000000000002</v>
      </c>
      <c r="K1236" s="134">
        <v>0.77700000000000002</v>
      </c>
      <c r="L1236" s="135">
        <v>289</v>
      </c>
      <c r="M1236" s="135">
        <v>0</v>
      </c>
      <c r="N1236" s="136">
        <v>-13.29</v>
      </c>
      <c r="O1236" s="137">
        <v>0.18190000000000001</v>
      </c>
      <c r="P1236" s="137">
        <v>-1.071E-4</v>
      </c>
      <c r="Q1236" s="137">
        <v>2.4220000000000001E-8</v>
      </c>
      <c r="R1236" s="138">
        <v>0</v>
      </c>
      <c r="S1236" s="138">
        <v>0</v>
      </c>
      <c r="T1236" s="131">
        <v>-30.96</v>
      </c>
      <c r="U1236" s="131">
        <v>10.93</v>
      </c>
      <c r="V1236" s="136">
        <v>15.7729</v>
      </c>
      <c r="W1236" s="138">
        <v>2922.3</v>
      </c>
      <c r="X1236" s="138">
        <v>-52.94</v>
      </c>
      <c r="Y1236" s="131">
        <v>400</v>
      </c>
      <c r="Z1236" s="131">
        <v>270</v>
      </c>
      <c r="AA1236" s="134">
        <v>0</v>
      </c>
      <c r="AB1236" s="138">
        <v>0</v>
      </c>
      <c r="AC1236" s="134">
        <v>0</v>
      </c>
      <c r="AD1236" s="134">
        <v>0</v>
      </c>
      <c r="AE1236" s="131">
        <v>7576</v>
      </c>
    </row>
    <row r="1237" spans="1:31">
      <c r="A1237" s="131">
        <v>190</v>
      </c>
      <c r="B1237" s="131" t="s">
        <v>347</v>
      </c>
      <c r="C1237" s="134">
        <v>112.21599999999999</v>
      </c>
      <c r="D1237" s="135">
        <v>197.6</v>
      </c>
      <c r="E1237" s="135">
        <v>393.3</v>
      </c>
      <c r="F1237" s="135">
        <v>591</v>
      </c>
      <c r="G1237" s="135">
        <v>29.3</v>
      </c>
      <c r="H1237" s="135">
        <v>0</v>
      </c>
      <c r="I1237" s="134">
        <v>0</v>
      </c>
      <c r="J1237" s="134">
        <v>0.224</v>
      </c>
      <c r="K1237" s="134">
        <v>0.76600000000000001</v>
      </c>
      <c r="L1237" s="135">
        <v>293</v>
      </c>
      <c r="M1237" s="135">
        <v>0</v>
      </c>
      <c r="N1237" s="136">
        <v>-15.564</v>
      </c>
      <c r="O1237" s="137">
        <v>0.21110000000000001</v>
      </c>
      <c r="P1237" s="137">
        <v>-1.178E-4</v>
      </c>
      <c r="Q1237" s="137">
        <v>2.4360000000000001E-8</v>
      </c>
      <c r="R1237" s="138">
        <v>0</v>
      </c>
      <c r="S1237" s="138">
        <v>0</v>
      </c>
      <c r="T1237" s="131">
        <v>-44.16</v>
      </c>
      <c r="U1237" s="131">
        <v>7.13</v>
      </c>
      <c r="V1237" s="136">
        <v>15.747</v>
      </c>
      <c r="W1237" s="138">
        <v>3081.95</v>
      </c>
      <c r="X1237" s="138">
        <v>-55.08</v>
      </c>
      <c r="Y1237" s="131">
        <v>420</v>
      </c>
      <c r="Z1237" s="131">
        <v>284</v>
      </c>
      <c r="AA1237" s="134">
        <v>0</v>
      </c>
      <c r="AB1237" s="138">
        <v>0</v>
      </c>
      <c r="AC1237" s="134">
        <v>0</v>
      </c>
      <c r="AD1237" s="134">
        <v>0</v>
      </c>
      <c r="AE1237" s="131">
        <v>7840</v>
      </c>
    </row>
    <row r="1238" spans="1:31">
      <c r="A1238" s="131">
        <v>191</v>
      </c>
      <c r="B1238" s="131" t="s">
        <v>348</v>
      </c>
      <c r="C1238" s="134">
        <v>112.21599999999999</v>
      </c>
      <c r="D1238" s="135">
        <v>185.7</v>
      </c>
      <c r="E1238" s="135">
        <v>397.5</v>
      </c>
      <c r="F1238" s="135">
        <v>598</v>
      </c>
      <c r="G1238" s="135">
        <v>29.3</v>
      </c>
      <c r="H1238" s="135">
        <v>0</v>
      </c>
      <c r="I1238" s="134">
        <v>0</v>
      </c>
      <c r="J1238" s="134">
        <v>0.23400000000000001</v>
      </c>
      <c r="K1238" s="134">
        <v>0.78300000000000003</v>
      </c>
      <c r="L1238" s="135">
        <v>293</v>
      </c>
      <c r="M1238" s="135">
        <v>0</v>
      </c>
      <c r="N1238" s="136">
        <v>-15.323</v>
      </c>
      <c r="O1238" s="137">
        <v>0.21079999999999999</v>
      </c>
      <c r="P1238" s="137">
        <v>-1.198E-4</v>
      </c>
      <c r="Q1238" s="137">
        <v>2.552E-8</v>
      </c>
      <c r="R1238" s="138">
        <v>0</v>
      </c>
      <c r="S1238" s="138">
        <v>0</v>
      </c>
      <c r="T1238" s="131">
        <v>-42.22</v>
      </c>
      <c r="U1238" s="131">
        <v>9.07</v>
      </c>
      <c r="V1238" s="136">
        <v>15.7333</v>
      </c>
      <c r="W1238" s="138">
        <v>3098.39</v>
      </c>
      <c r="X1238" s="138">
        <v>-57</v>
      </c>
      <c r="Y1238" s="131">
        <v>425</v>
      </c>
      <c r="Z1238" s="131">
        <v>287</v>
      </c>
      <c r="AA1238" s="134">
        <v>53.570999999999998</v>
      </c>
      <c r="AB1238" s="138">
        <v>-6219.26</v>
      </c>
      <c r="AC1238" s="134">
        <v>-5.2329999999999997</v>
      </c>
      <c r="AD1238" s="134">
        <v>6.29</v>
      </c>
      <c r="AE1238" s="131">
        <v>8070</v>
      </c>
    </row>
    <row r="1239" spans="1:31">
      <c r="A1239" s="131">
        <v>192</v>
      </c>
      <c r="B1239" s="131" t="s">
        <v>349</v>
      </c>
      <c r="C1239" s="134">
        <v>56.107999999999997</v>
      </c>
      <c r="D1239" s="135">
        <v>134.30000000000001</v>
      </c>
      <c r="E1239" s="135">
        <v>276.89999999999998</v>
      </c>
      <c r="F1239" s="135">
        <v>435.6</v>
      </c>
      <c r="G1239" s="135">
        <v>41.5</v>
      </c>
      <c r="H1239" s="135">
        <v>234</v>
      </c>
      <c r="I1239" s="134">
        <v>0.27200000000000002</v>
      </c>
      <c r="J1239" s="134">
        <v>0.20200000000000001</v>
      </c>
      <c r="K1239" s="134">
        <v>0.621</v>
      </c>
      <c r="L1239" s="135">
        <v>293</v>
      </c>
      <c r="M1239" s="135">
        <v>0.3</v>
      </c>
      <c r="N1239" s="136">
        <v>0.105</v>
      </c>
      <c r="O1239" s="137">
        <v>7.0540000000000005E-2</v>
      </c>
      <c r="P1239" s="137">
        <v>-2.4309999999999999E-5</v>
      </c>
      <c r="Q1239" s="137">
        <v>-1.4700000000000001E-10</v>
      </c>
      <c r="R1239" s="138">
        <v>268.94</v>
      </c>
      <c r="S1239" s="138">
        <v>155.34</v>
      </c>
      <c r="T1239" s="131">
        <v>-1.67</v>
      </c>
      <c r="U1239" s="131">
        <v>15.74</v>
      </c>
      <c r="V1239" s="136">
        <v>15.8171</v>
      </c>
      <c r="W1239" s="138">
        <v>2210.71</v>
      </c>
      <c r="X1239" s="138">
        <v>-36.15</v>
      </c>
      <c r="Y1239" s="131">
        <v>305</v>
      </c>
      <c r="Z1239" s="131">
        <v>200</v>
      </c>
      <c r="AA1239" s="134">
        <v>49.609000000000002</v>
      </c>
      <c r="AB1239" s="138">
        <v>-4217.05</v>
      </c>
      <c r="AC1239" s="134">
        <v>-4.9379999999999997</v>
      </c>
      <c r="AD1239" s="134">
        <v>2.58</v>
      </c>
      <c r="AE1239" s="131">
        <v>5580</v>
      </c>
    </row>
    <row r="1240" spans="1:31">
      <c r="A1240" s="131">
        <v>193</v>
      </c>
      <c r="B1240" s="131" t="s">
        <v>350</v>
      </c>
      <c r="C1240" s="134">
        <v>84.162000000000006</v>
      </c>
      <c r="D1240" s="135">
        <v>132</v>
      </c>
      <c r="E1240" s="135">
        <v>342</v>
      </c>
      <c r="F1240" s="135">
        <v>518</v>
      </c>
      <c r="G1240" s="135">
        <v>32.4</v>
      </c>
      <c r="H1240" s="135">
        <v>351</v>
      </c>
      <c r="I1240" s="134">
        <v>0.27</v>
      </c>
      <c r="J1240" s="134">
        <v>0.25600000000000001</v>
      </c>
      <c r="K1240" s="134">
        <v>0.68700000000000006</v>
      </c>
      <c r="L1240" s="135">
        <v>293</v>
      </c>
      <c r="M1240" s="135">
        <v>0</v>
      </c>
      <c r="N1240" s="136">
        <v>2.343</v>
      </c>
      <c r="O1240" s="137">
        <v>0.1268</v>
      </c>
      <c r="P1240" s="137">
        <v>-6.4900000000000005E-5</v>
      </c>
      <c r="Q1240" s="137">
        <v>1.153E-8</v>
      </c>
      <c r="R1240" s="138">
        <v>344.33</v>
      </c>
      <c r="S1240" s="138">
        <v>197.95</v>
      </c>
      <c r="T1240" s="131">
        <v>-12.51</v>
      </c>
      <c r="U1240" s="131">
        <v>18.22</v>
      </c>
      <c r="V1240" s="136">
        <v>16.2057</v>
      </c>
      <c r="W1240" s="138">
        <v>2897.97</v>
      </c>
      <c r="X1240" s="138">
        <v>-39.299999999999997</v>
      </c>
      <c r="Y1240" s="131">
        <v>370</v>
      </c>
      <c r="Z1240" s="131">
        <v>245</v>
      </c>
      <c r="AA1240" s="134">
        <v>0</v>
      </c>
      <c r="AB1240" s="138">
        <v>0</v>
      </c>
      <c r="AC1240" s="134">
        <v>0</v>
      </c>
      <c r="AD1240" s="134">
        <v>0</v>
      </c>
      <c r="AE1240" s="131">
        <v>6960</v>
      </c>
    </row>
    <row r="1241" spans="1:31">
      <c r="A1241" s="131">
        <v>194</v>
      </c>
      <c r="B1241" s="131" t="s">
        <v>351</v>
      </c>
      <c r="C1241" s="134">
        <v>70.135000000000005</v>
      </c>
      <c r="D1241" s="135">
        <v>121.8</v>
      </c>
      <c r="E1241" s="135">
        <v>310.10000000000002</v>
      </c>
      <c r="F1241" s="135">
        <v>476</v>
      </c>
      <c r="G1241" s="135">
        <v>36</v>
      </c>
      <c r="H1241" s="135">
        <v>300</v>
      </c>
      <c r="I1241" s="134">
        <v>0.28000000000000003</v>
      </c>
      <c r="J1241" s="134">
        <v>0.24</v>
      </c>
      <c r="K1241" s="134">
        <v>0.65600000000000003</v>
      </c>
      <c r="L1241" s="135">
        <v>293</v>
      </c>
      <c r="M1241" s="135">
        <v>0</v>
      </c>
      <c r="N1241" s="136">
        <v>-3.4140000000000001</v>
      </c>
      <c r="O1241" s="137">
        <v>0.1099</v>
      </c>
      <c r="P1241" s="137">
        <v>-6.0680000000000002E-5</v>
      </c>
      <c r="Q1241" s="137">
        <v>1.303E-8</v>
      </c>
      <c r="R1241" s="138">
        <v>305.31</v>
      </c>
      <c r="S1241" s="138">
        <v>175.72</v>
      </c>
      <c r="T1241" s="131">
        <v>-6.71</v>
      </c>
      <c r="U1241" s="131">
        <v>17.170000000000002</v>
      </c>
      <c r="V1241" s="136">
        <v>15.825100000000001</v>
      </c>
      <c r="W1241" s="138">
        <v>2459.0500000000002</v>
      </c>
      <c r="X1241" s="138">
        <v>-42.56</v>
      </c>
      <c r="Y1241" s="131">
        <v>330</v>
      </c>
      <c r="Z1241" s="131">
        <v>220</v>
      </c>
      <c r="AA1241" s="134">
        <v>55.198999999999998</v>
      </c>
      <c r="AB1241" s="138">
        <v>-4985.3</v>
      </c>
      <c r="AC1241" s="134">
        <v>-5.6680000000000001</v>
      </c>
      <c r="AD1241" s="134">
        <v>3.51</v>
      </c>
      <c r="AE1241" s="131">
        <v>6240</v>
      </c>
    </row>
    <row r="1242" spans="1:31">
      <c r="A1242" s="131">
        <v>195</v>
      </c>
      <c r="B1242" s="131" t="s">
        <v>352</v>
      </c>
      <c r="C1242" s="134">
        <v>84.162000000000006</v>
      </c>
      <c r="D1242" s="135">
        <v>135.30000000000001</v>
      </c>
      <c r="E1242" s="135">
        <v>339.6</v>
      </c>
      <c r="F1242" s="135">
        <v>517</v>
      </c>
      <c r="G1242" s="135">
        <v>32.4</v>
      </c>
      <c r="H1242" s="135">
        <v>350</v>
      </c>
      <c r="I1242" s="134">
        <v>0.27</v>
      </c>
      <c r="J1242" s="134">
        <v>0.22500000000000001</v>
      </c>
      <c r="K1242" s="134">
        <v>0.68</v>
      </c>
      <c r="L1242" s="135">
        <v>293</v>
      </c>
      <c r="M1242" s="135">
        <v>0.3</v>
      </c>
      <c r="N1242" s="136">
        <v>5.19</v>
      </c>
      <c r="O1242" s="137">
        <v>0.13880000000000001</v>
      </c>
      <c r="P1242" s="137">
        <v>-8.0279999999999997E-5</v>
      </c>
      <c r="Q1242" s="137">
        <v>1.7809999999999999E-8</v>
      </c>
      <c r="R1242" s="138">
        <v>344.33</v>
      </c>
      <c r="S1242" s="138">
        <v>197.95</v>
      </c>
      <c r="T1242" s="131">
        <v>-11.38</v>
      </c>
      <c r="U1242" s="131">
        <v>19.84</v>
      </c>
      <c r="V1242" s="136">
        <v>15.8384</v>
      </c>
      <c r="W1242" s="138">
        <v>2680.52</v>
      </c>
      <c r="X1242" s="138">
        <v>-48.4</v>
      </c>
      <c r="Y1242" s="131">
        <v>365</v>
      </c>
      <c r="Z1242" s="131">
        <v>245</v>
      </c>
      <c r="AA1242" s="134">
        <v>0</v>
      </c>
      <c r="AB1242" s="138">
        <v>0</v>
      </c>
      <c r="AC1242" s="134">
        <v>0</v>
      </c>
      <c r="AD1242" s="134">
        <v>0</v>
      </c>
      <c r="AE1242" s="131">
        <v>6860</v>
      </c>
    </row>
    <row r="1243" spans="1:31">
      <c r="A1243" s="131">
        <v>196</v>
      </c>
      <c r="B1243" s="131" t="s">
        <v>353</v>
      </c>
      <c r="C1243" s="134">
        <v>138.25399999999999</v>
      </c>
      <c r="D1243" s="135">
        <v>230</v>
      </c>
      <c r="E1243" s="135">
        <v>468.9</v>
      </c>
      <c r="F1243" s="135">
        <v>702.2</v>
      </c>
      <c r="G1243" s="135">
        <v>31</v>
      </c>
      <c r="H1243" s="135">
        <v>0</v>
      </c>
      <c r="I1243" s="134">
        <v>0</v>
      </c>
      <c r="J1243" s="134">
        <v>0.23</v>
      </c>
      <c r="K1243" s="134">
        <v>0.89700000000000002</v>
      </c>
      <c r="L1243" s="135">
        <v>293</v>
      </c>
      <c r="M1243" s="135">
        <v>0</v>
      </c>
      <c r="N1243" s="136">
        <v>-26.86</v>
      </c>
      <c r="O1243" s="137">
        <v>0.2671</v>
      </c>
      <c r="P1243" s="137">
        <v>-1.5779999999999999E-4</v>
      </c>
      <c r="Q1243" s="137">
        <v>3.4319999999999999E-8</v>
      </c>
      <c r="R1243" s="138">
        <v>0</v>
      </c>
      <c r="S1243" s="138">
        <v>0</v>
      </c>
      <c r="T1243" s="131">
        <v>-40.380000000000003</v>
      </c>
      <c r="U1243" s="131">
        <v>20.51</v>
      </c>
      <c r="V1243" s="136">
        <v>15.831200000000001</v>
      </c>
      <c r="W1243" s="138">
        <v>3671.61</v>
      </c>
      <c r="X1243" s="138">
        <v>-69.739999999999995</v>
      </c>
      <c r="Y1243" s="131">
        <v>495</v>
      </c>
      <c r="Z1243" s="131">
        <v>368</v>
      </c>
      <c r="AA1243" s="134">
        <v>0</v>
      </c>
      <c r="AB1243" s="138">
        <v>0</v>
      </c>
      <c r="AC1243" s="134">
        <v>0</v>
      </c>
      <c r="AD1243" s="134">
        <v>0</v>
      </c>
      <c r="AE1243" s="131">
        <v>9400</v>
      </c>
    </row>
    <row r="1244" spans="1:31">
      <c r="A1244" s="131">
        <v>197</v>
      </c>
      <c r="B1244" s="131" t="s">
        <v>354</v>
      </c>
      <c r="C1244" s="134">
        <v>52.034999999999997</v>
      </c>
      <c r="D1244" s="135">
        <v>245.3</v>
      </c>
      <c r="E1244" s="135">
        <v>252.5</v>
      </c>
      <c r="F1244" s="135">
        <v>400</v>
      </c>
      <c r="G1244" s="135">
        <v>59</v>
      </c>
      <c r="H1244" s="135">
        <v>0</v>
      </c>
      <c r="I1244" s="134">
        <v>0</v>
      </c>
      <c r="J1244" s="134">
        <v>0.24</v>
      </c>
      <c r="K1244" s="134">
        <v>0</v>
      </c>
      <c r="L1244" s="135">
        <v>0</v>
      </c>
      <c r="M1244" s="135">
        <v>0.2</v>
      </c>
      <c r="N1244" s="136">
        <v>8.5830000000000002</v>
      </c>
      <c r="O1244" s="137">
        <v>2.2100000000000002E-2</v>
      </c>
      <c r="P1244" s="137">
        <v>-1.946E-5</v>
      </c>
      <c r="Q1244" s="137">
        <v>7.0450000000000004E-9</v>
      </c>
      <c r="R1244" s="138">
        <v>0</v>
      </c>
      <c r="S1244" s="138">
        <v>0</v>
      </c>
      <c r="T1244" s="131">
        <v>73.84</v>
      </c>
      <c r="U1244" s="131">
        <v>71.03</v>
      </c>
      <c r="V1244" s="136">
        <v>0</v>
      </c>
      <c r="W1244" s="138">
        <v>0</v>
      </c>
      <c r="X1244" s="138">
        <v>0</v>
      </c>
      <c r="Y1244" s="131">
        <v>0</v>
      </c>
      <c r="Z1244" s="131">
        <v>0</v>
      </c>
      <c r="AA1244" s="134">
        <v>58.323</v>
      </c>
      <c r="AB1244" s="138">
        <v>-4390.8</v>
      </c>
      <c r="AC1244" s="134">
        <v>-6.1849999999999996</v>
      </c>
      <c r="AD1244" s="134">
        <v>1.51</v>
      </c>
      <c r="AE1244" s="131">
        <v>0</v>
      </c>
    </row>
    <row r="1245" spans="1:31">
      <c r="A1245" s="131">
        <v>198</v>
      </c>
      <c r="B1245" s="131" t="s">
        <v>355</v>
      </c>
      <c r="C1245" s="134">
        <v>56.107999999999997</v>
      </c>
      <c r="D1245" s="135">
        <v>182.4</v>
      </c>
      <c r="E1245" s="135">
        <v>285.7</v>
      </c>
      <c r="F1245" s="135">
        <v>459.9</v>
      </c>
      <c r="G1245" s="135">
        <v>49.2</v>
      </c>
      <c r="H1245" s="135">
        <v>210</v>
      </c>
      <c r="I1245" s="134">
        <v>0.27400000000000002</v>
      </c>
      <c r="J1245" s="134">
        <v>0.20899999999999999</v>
      </c>
      <c r="K1245" s="134">
        <v>0.69399999999999995</v>
      </c>
      <c r="L1245" s="135">
        <v>293</v>
      </c>
      <c r="M1245" s="135">
        <v>0</v>
      </c>
      <c r="N1245" s="136">
        <v>-12.003</v>
      </c>
      <c r="O1245" s="137">
        <v>0.12</v>
      </c>
      <c r="P1245" s="137">
        <v>-8.4980000000000003E-5</v>
      </c>
      <c r="Q1245" s="137">
        <v>2.501E-8</v>
      </c>
      <c r="R1245" s="138">
        <v>0</v>
      </c>
      <c r="S1245" s="138">
        <v>0</v>
      </c>
      <c r="T1245" s="131">
        <v>6.37</v>
      </c>
      <c r="U1245" s="131">
        <v>26.3</v>
      </c>
      <c r="V1245" s="136">
        <v>15.9254</v>
      </c>
      <c r="W1245" s="138">
        <v>2359.09</v>
      </c>
      <c r="X1245" s="138">
        <v>-31.78</v>
      </c>
      <c r="Y1245" s="131">
        <v>290</v>
      </c>
      <c r="Z1245" s="131">
        <v>200</v>
      </c>
      <c r="AA1245" s="134">
        <v>0</v>
      </c>
      <c r="AB1245" s="138">
        <v>0</v>
      </c>
      <c r="AC1245" s="134">
        <v>0</v>
      </c>
      <c r="AD1245" s="134">
        <v>0</v>
      </c>
      <c r="AE1245" s="131">
        <v>5780</v>
      </c>
    </row>
    <row r="1246" spans="1:31">
      <c r="A1246" s="131">
        <v>199</v>
      </c>
      <c r="B1246" s="131" t="s">
        <v>356</v>
      </c>
      <c r="C1246" s="134">
        <v>98.188999999999993</v>
      </c>
      <c r="D1246" s="135">
        <v>265</v>
      </c>
      <c r="E1246" s="135">
        <v>391.9</v>
      </c>
      <c r="F1246" s="135">
        <v>589</v>
      </c>
      <c r="G1246" s="135">
        <v>36.700000000000003</v>
      </c>
      <c r="H1246" s="135">
        <v>390</v>
      </c>
      <c r="I1246" s="134">
        <v>0.3</v>
      </c>
      <c r="J1246" s="134">
        <v>0.33600000000000002</v>
      </c>
      <c r="K1246" s="134">
        <v>0.81</v>
      </c>
      <c r="L1246" s="135">
        <v>293</v>
      </c>
      <c r="M1246" s="135">
        <v>0</v>
      </c>
      <c r="N1246" s="136">
        <v>-18.196999999999999</v>
      </c>
      <c r="O1246" s="137">
        <v>0.18790000000000001</v>
      </c>
      <c r="P1246" s="137">
        <v>-1.004E-4</v>
      </c>
      <c r="Q1246" s="137">
        <v>1.8060000000000001E-8</v>
      </c>
      <c r="R1246" s="138">
        <v>0</v>
      </c>
      <c r="S1246" s="138">
        <v>0</v>
      </c>
      <c r="T1246" s="131">
        <v>-28.52</v>
      </c>
      <c r="U1246" s="131">
        <v>15.06</v>
      </c>
      <c r="V1246" s="136">
        <v>15.7818</v>
      </c>
      <c r="W1246" s="138">
        <v>3066.05</v>
      </c>
      <c r="X1246" s="138">
        <v>-56.8</v>
      </c>
      <c r="Y1246" s="131">
        <v>435</v>
      </c>
      <c r="Z1246" s="131">
        <v>330</v>
      </c>
      <c r="AA1246" s="134">
        <v>0</v>
      </c>
      <c r="AB1246" s="138">
        <v>0</v>
      </c>
      <c r="AC1246" s="134">
        <v>0</v>
      </c>
      <c r="AD1246" s="134">
        <v>0</v>
      </c>
      <c r="AE1246" s="131">
        <v>7900</v>
      </c>
    </row>
    <row r="1247" spans="1:31">
      <c r="A1247" s="131">
        <v>200</v>
      </c>
      <c r="B1247" s="131" t="s">
        <v>357</v>
      </c>
      <c r="C1247" s="134">
        <v>84.162000000000006</v>
      </c>
      <c r="D1247" s="135">
        <v>279.7</v>
      </c>
      <c r="E1247" s="135">
        <v>353.9</v>
      </c>
      <c r="F1247" s="135">
        <v>553.4</v>
      </c>
      <c r="G1247" s="135">
        <v>40.200000000000003</v>
      </c>
      <c r="H1247" s="135">
        <v>308</v>
      </c>
      <c r="I1247" s="134">
        <v>0.27300000000000002</v>
      </c>
      <c r="J1247" s="134">
        <v>0.21299999999999999</v>
      </c>
      <c r="K1247" s="134">
        <v>0.77900000000000003</v>
      </c>
      <c r="L1247" s="135">
        <v>293</v>
      </c>
      <c r="M1247" s="135">
        <v>0.3</v>
      </c>
      <c r="N1247" s="136">
        <v>-13.026999999999999</v>
      </c>
      <c r="O1247" s="137">
        <v>0.14599999999999999</v>
      </c>
      <c r="P1247" s="137">
        <v>-6.0269999999999997E-5</v>
      </c>
      <c r="Q1247" s="137">
        <v>3.1559999999999999E-9</v>
      </c>
      <c r="R1247" s="138">
        <v>653.62</v>
      </c>
      <c r="S1247" s="138">
        <v>290.83999999999997</v>
      </c>
      <c r="T1247" s="131">
        <v>-29.43</v>
      </c>
      <c r="U1247" s="131">
        <v>7.59</v>
      </c>
      <c r="V1247" s="136">
        <v>15.752700000000001</v>
      </c>
      <c r="W1247" s="138">
        <v>2766.63</v>
      </c>
      <c r="X1247" s="138">
        <v>-50.5</v>
      </c>
      <c r="Y1247" s="131">
        <v>380</v>
      </c>
      <c r="Z1247" s="131">
        <v>280</v>
      </c>
      <c r="AA1247" s="134">
        <v>53.451000000000001</v>
      </c>
      <c r="AB1247" s="138">
        <v>-5562.12</v>
      </c>
      <c r="AC1247" s="134">
        <v>-5.3029999999999999</v>
      </c>
      <c r="AD1247" s="134">
        <v>4.22</v>
      </c>
      <c r="AE1247" s="131">
        <v>7160</v>
      </c>
    </row>
    <row r="1248" spans="1:31">
      <c r="A1248" s="131">
        <v>201</v>
      </c>
      <c r="B1248" s="131" t="s">
        <v>358</v>
      </c>
      <c r="C1248" s="134">
        <v>100.161</v>
      </c>
      <c r="D1248" s="135">
        <v>298</v>
      </c>
      <c r="E1248" s="135">
        <v>434.3</v>
      </c>
      <c r="F1248" s="135">
        <v>625</v>
      </c>
      <c r="G1248" s="135">
        <v>37</v>
      </c>
      <c r="H1248" s="135">
        <v>327</v>
      </c>
      <c r="I1248" s="134">
        <v>0.24</v>
      </c>
      <c r="J1248" s="134">
        <v>0.55000000000000004</v>
      </c>
      <c r="K1248" s="134">
        <v>0.94199999999999995</v>
      </c>
      <c r="L1248" s="135">
        <v>303</v>
      </c>
      <c r="M1248" s="135">
        <v>1.7</v>
      </c>
      <c r="N1248" s="136">
        <v>-13.263999999999999</v>
      </c>
      <c r="O1248" s="137">
        <v>0.17230000000000001</v>
      </c>
      <c r="P1248" s="137">
        <v>-9.7600000000000001E-5</v>
      </c>
      <c r="Q1248" s="137">
        <v>1.967E-8</v>
      </c>
      <c r="R1248" s="138">
        <v>0</v>
      </c>
      <c r="S1248" s="138">
        <v>0</v>
      </c>
      <c r="T1248" s="131">
        <v>-70.400000000000006</v>
      </c>
      <c r="U1248" s="131">
        <v>-28.18</v>
      </c>
      <c r="V1248" s="136">
        <v>0</v>
      </c>
      <c r="W1248" s="138">
        <v>0</v>
      </c>
      <c r="X1248" s="138">
        <v>0</v>
      </c>
      <c r="Y1248" s="131">
        <v>0</v>
      </c>
      <c r="Z1248" s="131">
        <v>0</v>
      </c>
      <c r="AA1248" s="134">
        <v>86.548000000000002</v>
      </c>
      <c r="AB1248" s="138">
        <v>-9573.09</v>
      </c>
      <c r="AC1248" s="134">
        <v>-9.5389999999999997</v>
      </c>
      <c r="AD1248" s="134">
        <v>5.86</v>
      </c>
      <c r="AE1248" s="131">
        <v>10870</v>
      </c>
    </row>
    <row r="1249" spans="1:31">
      <c r="A1249" s="131">
        <v>202</v>
      </c>
      <c r="B1249" s="131" t="s">
        <v>359</v>
      </c>
      <c r="C1249" s="134">
        <v>95.144999999999996</v>
      </c>
      <c r="D1249" s="135">
        <v>242</v>
      </c>
      <c r="E1249" s="135">
        <v>428.8</v>
      </c>
      <c r="F1249" s="135">
        <v>629</v>
      </c>
      <c r="G1249" s="135">
        <v>38</v>
      </c>
      <c r="H1249" s="135">
        <v>312</v>
      </c>
      <c r="I1249" s="134">
        <v>0.23</v>
      </c>
      <c r="J1249" s="134">
        <v>0.443</v>
      </c>
      <c r="K1249" s="134">
        <v>0.95099999999999996</v>
      </c>
      <c r="L1249" s="135">
        <v>288</v>
      </c>
      <c r="M1249" s="135">
        <v>3.1</v>
      </c>
      <c r="N1249" s="136">
        <v>-9.0299999999999994</v>
      </c>
      <c r="O1249" s="137">
        <v>0.1323</v>
      </c>
      <c r="P1249" s="137">
        <v>-4.6650000000000002E-5</v>
      </c>
      <c r="Q1249" s="137">
        <v>-3.6640000000000002E-9</v>
      </c>
      <c r="R1249" s="138">
        <v>787.38</v>
      </c>
      <c r="S1249" s="138">
        <v>336.47</v>
      </c>
      <c r="T1249" s="131">
        <v>-55</v>
      </c>
      <c r="U1249" s="131">
        <v>-21.69</v>
      </c>
      <c r="V1249" s="136">
        <v>0</v>
      </c>
      <c r="W1249" s="138">
        <v>0</v>
      </c>
      <c r="X1249" s="138">
        <v>0</v>
      </c>
      <c r="Y1249" s="131">
        <v>0</v>
      </c>
      <c r="Z1249" s="131">
        <v>0</v>
      </c>
      <c r="AA1249" s="134">
        <v>0</v>
      </c>
      <c r="AB1249" s="138">
        <v>0</v>
      </c>
      <c r="AC1249" s="134">
        <v>0</v>
      </c>
      <c r="AD1249" s="134">
        <v>0</v>
      </c>
      <c r="AE1249" s="131">
        <v>9500</v>
      </c>
    </row>
    <row r="1250" spans="1:31">
      <c r="A1250" s="131">
        <v>203</v>
      </c>
      <c r="B1250" s="131" t="s">
        <v>360</v>
      </c>
      <c r="C1250" s="134">
        <v>82.146000000000001</v>
      </c>
      <c r="D1250" s="135">
        <v>169.7</v>
      </c>
      <c r="E1250" s="135">
        <v>356.1</v>
      </c>
      <c r="F1250" s="135">
        <v>560.4</v>
      </c>
      <c r="G1250" s="135">
        <v>42.9</v>
      </c>
      <c r="H1250" s="135">
        <v>292</v>
      </c>
      <c r="I1250" s="134">
        <v>0.27</v>
      </c>
      <c r="J1250" s="134">
        <v>0.21</v>
      </c>
      <c r="K1250" s="134">
        <v>0.81599999999999995</v>
      </c>
      <c r="L1250" s="135">
        <v>289</v>
      </c>
      <c r="M1250" s="135">
        <v>0.6</v>
      </c>
      <c r="N1250" s="136">
        <v>-16.396999999999998</v>
      </c>
      <c r="O1250" s="137">
        <v>0.17319999999999999</v>
      </c>
      <c r="P1250" s="137">
        <v>-1.293E-4</v>
      </c>
      <c r="Q1250" s="137">
        <v>3.927E-8</v>
      </c>
      <c r="R1250" s="138">
        <v>506.92</v>
      </c>
      <c r="S1250" s="138">
        <v>264.54000000000002</v>
      </c>
      <c r="T1250" s="131">
        <v>-1.28</v>
      </c>
      <c r="U1250" s="131">
        <v>25.54</v>
      </c>
      <c r="V1250" s="136">
        <v>15.824299999999999</v>
      </c>
      <c r="W1250" s="138">
        <v>2813.53</v>
      </c>
      <c r="X1250" s="138">
        <v>-49.98</v>
      </c>
      <c r="Y1250" s="131">
        <v>360</v>
      </c>
      <c r="Z1250" s="131">
        <v>300</v>
      </c>
      <c r="AA1250" s="134">
        <v>0</v>
      </c>
      <c r="AB1250" s="138">
        <v>0</v>
      </c>
      <c r="AC1250" s="134">
        <v>0</v>
      </c>
      <c r="AD1250" s="134">
        <v>0</v>
      </c>
      <c r="AE1250" s="131">
        <v>7280</v>
      </c>
    </row>
    <row r="1251" spans="1:31">
      <c r="A1251" s="131">
        <v>204</v>
      </c>
      <c r="B1251" s="131" t="s">
        <v>361</v>
      </c>
      <c r="C1251" s="134">
        <v>70.135000000000005</v>
      </c>
      <c r="D1251" s="135">
        <v>179.3</v>
      </c>
      <c r="E1251" s="135">
        <v>322.39999999999998</v>
      </c>
      <c r="F1251" s="135">
        <v>511.6</v>
      </c>
      <c r="G1251" s="135">
        <v>44.5</v>
      </c>
      <c r="H1251" s="135">
        <v>260</v>
      </c>
      <c r="I1251" s="134">
        <v>0.27600000000000002</v>
      </c>
      <c r="J1251" s="134">
        <v>0.192</v>
      </c>
      <c r="K1251" s="134">
        <v>0.745</v>
      </c>
      <c r="L1251" s="135">
        <v>293</v>
      </c>
      <c r="M1251" s="135">
        <v>0</v>
      </c>
      <c r="N1251" s="136">
        <v>-12.808</v>
      </c>
      <c r="O1251" s="137">
        <v>0.12959999999999999</v>
      </c>
      <c r="P1251" s="137">
        <v>-7.2390000000000003E-5</v>
      </c>
      <c r="Q1251" s="137">
        <v>1.5489999999999998E-8</v>
      </c>
      <c r="R1251" s="138">
        <v>406.69</v>
      </c>
      <c r="S1251" s="138">
        <v>231.67</v>
      </c>
      <c r="T1251" s="131">
        <v>-18.46</v>
      </c>
      <c r="U1251" s="131">
        <v>9.23</v>
      </c>
      <c r="V1251" s="136">
        <v>15.8574</v>
      </c>
      <c r="W1251" s="138">
        <v>2588.48</v>
      </c>
      <c r="X1251" s="138">
        <v>-41.79</v>
      </c>
      <c r="Y1251" s="131">
        <v>345</v>
      </c>
      <c r="Z1251" s="131">
        <v>230</v>
      </c>
      <c r="AA1251" s="134">
        <v>0</v>
      </c>
      <c r="AB1251" s="138">
        <v>0</v>
      </c>
      <c r="AC1251" s="134">
        <v>0</v>
      </c>
      <c r="AD1251" s="134">
        <v>0</v>
      </c>
      <c r="AE1251" s="131">
        <v>6524</v>
      </c>
    </row>
    <row r="1252" spans="1:31">
      <c r="A1252" s="131">
        <v>205</v>
      </c>
      <c r="B1252" s="131" t="s">
        <v>362</v>
      </c>
      <c r="C1252" s="134">
        <v>84.117999999999995</v>
      </c>
      <c r="D1252" s="135">
        <v>222.5</v>
      </c>
      <c r="E1252" s="135">
        <v>403.9</v>
      </c>
      <c r="F1252" s="135">
        <v>626</v>
      </c>
      <c r="G1252" s="135">
        <v>53</v>
      </c>
      <c r="H1252" s="135">
        <v>268</v>
      </c>
      <c r="I1252" s="134">
        <v>0.28000000000000003</v>
      </c>
      <c r="J1252" s="134">
        <v>0.35</v>
      </c>
      <c r="K1252" s="134">
        <v>0.95</v>
      </c>
      <c r="L1252" s="135">
        <v>293</v>
      </c>
      <c r="M1252" s="135">
        <v>3</v>
      </c>
      <c r="N1252" s="136">
        <v>-9.7070000000000007</v>
      </c>
      <c r="O1252" s="137">
        <v>0.12479999999999999</v>
      </c>
      <c r="P1252" s="137">
        <v>-7.462E-5</v>
      </c>
      <c r="Q1252" s="137">
        <v>1.7030000000000001E-8</v>
      </c>
      <c r="R1252" s="138">
        <v>574.71</v>
      </c>
      <c r="S1252" s="138">
        <v>303.44</v>
      </c>
      <c r="T1252" s="131">
        <v>-46.04</v>
      </c>
      <c r="U1252" s="131">
        <v>0</v>
      </c>
      <c r="V1252" s="136">
        <v>16.089700000000001</v>
      </c>
      <c r="W1252" s="138">
        <v>3193.92</v>
      </c>
      <c r="X1252" s="138">
        <v>-66.150000000000006</v>
      </c>
      <c r="Y1252" s="131">
        <v>440</v>
      </c>
      <c r="Z1252" s="131">
        <v>300</v>
      </c>
      <c r="AA1252" s="134">
        <v>0</v>
      </c>
      <c r="AB1252" s="138">
        <v>0</v>
      </c>
      <c r="AC1252" s="134">
        <v>0</v>
      </c>
      <c r="AD1252" s="134">
        <v>0</v>
      </c>
      <c r="AE1252" s="131">
        <v>8740</v>
      </c>
    </row>
    <row r="1253" spans="1:31">
      <c r="A1253" s="131">
        <v>206</v>
      </c>
      <c r="B1253" s="131" t="s">
        <v>363</v>
      </c>
      <c r="C1253" s="134">
        <v>68.119</v>
      </c>
      <c r="D1253" s="135">
        <v>138.1</v>
      </c>
      <c r="E1253" s="135">
        <v>317.39999999999998</v>
      </c>
      <c r="F1253" s="135">
        <v>506</v>
      </c>
      <c r="G1253" s="135">
        <v>0</v>
      </c>
      <c r="H1253" s="135">
        <v>0</v>
      </c>
      <c r="I1253" s="134">
        <v>0</v>
      </c>
      <c r="J1253" s="134">
        <v>0</v>
      </c>
      <c r="K1253" s="134">
        <v>0.77200000000000002</v>
      </c>
      <c r="L1253" s="135">
        <v>293</v>
      </c>
      <c r="M1253" s="135">
        <v>0.9</v>
      </c>
      <c r="N1253" s="136">
        <v>-9.9149999999999991</v>
      </c>
      <c r="O1253" s="137">
        <v>0.1106</v>
      </c>
      <c r="P1253" s="137">
        <v>-6.1600000000000007E-5</v>
      </c>
      <c r="Q1253" s="137">
        <v>1.2979999999999999E-8</v>
      </c>
      <c r="R1253" s="138">
        <v>396.83</v>
      </c>
      <c r="S1253" s="138">
        <v>218.66</v>
      </c>
      <c r="T1253" s="131">
        <v>7.87</v>
      </c>
      <c r="U1253" s="131">
        <v>26.48</v>
      </c>
      <c r="V1253" s="136">
        <v>15.935600000000001</v>
      </c>
      <c r="W1253" s="138">
        <v>2583.0700000000002</v>
      </c>
      <c r="X1253" s="138">
        <v>-39.869999999999997</v>
      </c>
      <c r="Y1253" s="131">
        <v>378</v>
      </c>
      <c r="Z1253" s="131">
        <v>244</v>
      </c>
      <c r="AA1253" s="134">
        <v>0</v>
      </c>
      <c r="AB1253" s="138">
        <v>0</v>
      </c>
      <c r="AC1253" s="134">
        <v>0</v>
      </c>
      <c r="AD1253" s="134">
        <v>0</v>
      </c>
      <c r="AE1253" s="131">
        <v>6450</v>
      </c>
    </row>
    <row r="1254" spans="1:31">
      <c r="A1254" s="131">
        <v>207</v>
      </c>
      <c r="B1254" s="131" t="s">
        <v>364</v>
      </c>
      <c r="C1254" s="134">
        <v>42.081000000000003</v>
      </c>
      <c r="D1254" s="135">
        <v>145.69999999999999</v>
      </c>
      <c r="E1254" s="135">
        <v>240.4</v>
      </c>
      <c r="F1254" s="135">
        <v>397.8</v>
      </c>
      <c r="G1254" s="135">
        <v>54.2</v>
      </c>
      <c r="H1254" s="135">
        <v>170</v>
      </c>
      <c r="I1254" s="134">
        <v>0.28199999999999997</v>
      </c>
      <c r="J1254" s="134">
        <v>0.26400000000000001</v>
      </c>
      <c r="K1254" s="134">
        <v>0.56299999999999994</v>
      </c>
      <c r="L1254" s="135">
        <v>288</v>
      </c>
      <c r="M1254" s="135">
        <v>0</v>
      </c>
      <c r="N1254" s="136">
        <v>-8.4169999999999998</v>
      </c>
      <c r="O1254" s="137">
        <v>9.1079999999999994E-2</v>
      </c>
      <c r="P1254" s="137">
        <v>-6.8819999999999995E-5</v>
      </c>
      <c r="Q1254" s="137">
        <v>2.1579999999999999E-8</v>
      </c>
      <c r="R1254" s="138">
        <v>0</v>
      </c>
      <c r="S1254" s="138">
        <v>0</v>
      </c>
      <c r="T1254" s="131">
        <v>12.74</v>
      </c>
      <c r="U1254" s="131">
        <v>24.95</v>
      </c>
      <c r="V1254" s="136">
        <v>15.8599</v>
      </c>
      <c r="W1254" s="138">
        <v>1971.04</v>
      </c>
      <c r="X1254" s="138">
        <v>-26.65</v>
      </c>
      <c r="Y1254" s="131">
        <v>245</v>
      </c>
      <c r="Z1254" s="131">
        <v>180</v>
      </c>
      <c r="AA1254" s="134">
        <v>0</v>
      </c>
      <c r="AB1254" s="138">
        <v>0</v>
      </c>
      <c r="AC1254" s="134">
        <v>0</v>
      </c>
      <c r="AD1254" s="134">
        <v>0</v>
      </c>
      <c r="AE1254" s="131">
        <v>4790</v>
      </c>
    </row>
    <row r="1255" spans="1:31">
      <c r="A1255" s="131">
        <v>208</v>
      </c>
      <c r="B1255" s="131" t="s">
        <v>365</v>
      </c>
      <c r="C1255" s="134">
        <v>4.032</v>
      </c>
      <c r="D1255" s="135">
        <v>18.7</v>
      </c>
      <c r="E1255" s="135">
        <v>23.7</v>
      </c>
      <c r="F1255" s="135">
        <v>38.4</v>
      </c>
      <c r="G1255" s="135">
        <v>16.399999999999999</v>
      </c>
      <c r="H1255" s="135">
        <v>60.3</v>
      </c>
      <c r="I1255" s="134">
        <v>0.314</v>
      </c>
      <c r="J1255" s="134">
        <v>-0.13</v>
      </c>
      <c r="K1255" s="134">
        <v>0.16500000000000001</v>
      </c>
      <c r="L1255" s="135">
        <v>22.7</v>
      </c>
      <c r="M1255" s="135">
        <v>0</v>
      </c>
      <c r="N1255" s="136">
        <v>7.2249999999999996</v>
      </c>
      <c r="O1255" s="137">
        <v>-1.58E-3</v>
      </c>
      <c r="P1255" s="137">
        <v>2.7939999999999998E-6</v>
      </c>
      <c r="Q1255" s="137">
        <v>-8.7999999999999996E-10</v>
      </c>
      <c r="R1255" s="138">
        <v>19.670000000000002</v>
      </c>
      <c r="S1255" s="138">
        <v>8.3800000000000008</v>
      </c>
      <c r="T1255" s="131">
        <v>0</v>
      </c>
      <c r="U1255" s="131">
        <v>0</v>
      </c>
      <c r="V1255" s="136">
        <v>13.295400000000001</v>
      </c>
      <c r="W1255" s="138">
        <v>157.88999999999999</v>
      </c>
      <c r="X1255" s="138">
        <v>0</v>
      </c>
      <c r="Y1255" s="131">
        <v>25</v>
      </c>
      <c r="Z1255" s="131">
        <v>19</v>
      </c>
      <c r="AA1255" s="134">
        <v>0</v>
      </c>
      <c r="AB1255" s="138">
        <v>0</v>
      </c>
      <c r="AC1255" s="134">
        <v>0</v>
      </c>
      <c r="AD1255" s="134">
        <v>0</v>
      </c>
      <c r="AE1255" s="131">
        <v>292</v>
      </c>
    </row>
    <row r="1256" spans="1:31">
      <c r="A1256" s="131">
        <v>209</v>
      </c>
      <c r="B1256" s="131" t="s">
        <v>366</v>
      </c>
      <c r="C1256" s="134">
        <v>20.030999999999999</v>
      </c>
      <c r="D1256" s="135">
        <v>277</v>
      </c>
      <c r="E1256" s="135">
        <v>374.6</v>
      </c>
      <c r="F1256" s="135">
        <v>644</v>
      </c>
      <c r="G1256" s="135">
        <v>213.8</v>
      </c>
      <c r="H1256" s="135">
        <v>55.6</v>
      </c>
      <c r="I1256" s="134">
        <v>0.22500000000000001</v>
      </c>
      <c r="J1256" s="134">
        <v>0</v>
      </c>
      <c r="K1256" s="134">
        <v>1.105</v>
      </c>
      <c r="L1256" s="135">
        <v>293</v>
      </c>
      <c r="M1256" s="135">
        <v>1.9</v>
      </c>
      <c r="N1256" s="136">
        <v>0</v>
      </c>
      <c r="O1256" s="137">
        <v>0</v>
      </c>
      <c r="P1256" s="137">
        <v>0</v>
      </c>
      <c r="Q1256" s="137">
        <v>0</v>
      </c>
      <c r="R1256" s="138">
        <v>757.92</v>
      </c>
      <c r="S1256" s="138">
        <v>304.58</v>
      </c>
      <c r="T1256" s="131">
        <v>-59.57</v>
      </c>
      <c r="U1256" s="131">
        <v>-56.08</v>
      </c>
      <c r="V1256" s="136">
        <v>0</v>
      </c>
      <c r="W1256" s="138">
        <v>0</v>
      </c>
      <c r="X1256" s="138">
        <v>0</v>
      </c>
      <c r="Y1256" s="131">
        <v>0</v>
      </c>
      <c r="Z1256" s="131">
        <v>0</v>
      </c>
      <c r="AA1256" s="134">
        <v>0</v>
      </c>
      <c r="AB1256" s="138">
        <v>0</v>
      </c>
      <c r="AC1256" s="134">
        <v>0</v>
      </c>
      <c r="AD1256" s="134">
        <v>0</v>
      </c>
      <c r="AE1256" s="131">
        <v>9880</v>
      </c>
    </row>
    <row r="1257" spans="1:31">
      <c r="A1257" s="131">
        <v>210</v>
      </c>
      <c r="B1257" s="131" t="s">
        <v>367</v>
      </c>
      <c r="C1257" s="134">
        <v>173.83500000000001</v>
      </c>
      <c r="D1257" s="135">
        <v>220.6</v>
      </c>
      <c r="E1257" s="135">
        <v>370</v>
      </c>
      <c r="F1257" s="135">
        <v>583</v>
      </c>
      <c r="G1257" s="135">
        <v>71</v>
      </c>
      <c r="H1257" s="135">
        <v>0</v>
      </c>
      <c r="I1257" s="134">
        <v>0</v>
      </c>
      <c r="J1257" s="134">
        <v>0</v>
      </c>
      <c r="K1257" s="134">
        <v>2.5</v>
      </c>
      <c r="L1257" s="135">
        <v>293</v>
      </c>
      <c r="M1257" s="135">
        <v>1.9</v>
      </c>
      <c r="N1257" s="136">
        <v>0</v>
      </c>
      <c r="O1257" s="137">
        <v>0</v>
      </c>
      <c r="P1257" s="137">
        <v>0</v>
      </c>
      <c r="Q1257" s="137">
        <v>0</v>
      </c>
      <c r="R1257" s="138">
        <v>428.91</v>
      </c>
      <c r="S1257" s="138">
        <v>294.57</v>
      </c>
      <c r="T1257" s="131">
        <v>-1</v>
      </c>
      <c r="U1257" s="131">
        <v>-1.34</v>
      </c>
      <c r="V1257" s="136">
        <v>0</v>
      </c>
      <c r="W1257" s="138">
        <v>0</v>
      </c>
      <c r="X1257" s="138">
        <v>0</v>
      </c>
      <c r="Y1257" s="131">
        <v>0</v>
      </c>
      <c r="Z1257" s="131">
        <v>0</v>
      </c>
      <c r="AA1257" s="134">
        <v>0</v>
      </c>
      <c r="AB1257" s="138">
        <v>0</v>
      </c>
      <c r="AC1257" s="134">
        <v>0</v>
      </c>
      <c r="AD1257" s="134">
        <v>0</v>
      </c>
      <c r="AE1257" s="131">
        <v>0</v>
      </c>
    </row>
    <row r="1258" spans="1:31">
      <c r="A1258" s="131">
        <v>211</v>
      </c>
      <c r="B1258" s="131" t="s">
        <v>368</v>
      </c>
      <c r="C1258" s="134">
        <v>129.24700000000001</v>
      </c>
      <c r="D1258" s="135">
        <v>211</v>
      </c>
      <c r="E1258" s="135">
        <v>432.8</v>
      </c>
      <c r="F1258" s="135">
        <v>596</v>
      </c>
      <c r="G1258" s="135">
        <v>25</v>
      </c>
      <c r="H1258" s="135">
        <v>517</v>
      </c>
      <c r="I1258" s="134">
        <v>0.26</v>
      </c>
      <c r="J1258" s="134">
        <v>0.59</v>
      </c>
      <c r="K1258" s="134">
        <v>0.76700000000000002</v>
      </c>
      <c r="L1258" s="135">
        <v>293</v>
      </c>
      <c r="M1258" s="135">
        <v>1.1000000000000001</v>
      </c>
      <c r="N1258" s="136">
        <v>2.3319999999999999</v>
      </c>
      <c r="O1258" s="137">
        <v>0.193</v>
      </c>
      <c r="P1258" s="137">
        <v>-1.049E-4</v>
      </c>
      <c r="Q1258" s="137">
        <v>2.2090000000000001E-8</v>
      </c>
      <c r="R1258" s="138">
        <v>581.41999999999996</v>
      </c>
      <c r="S1258" s="138">
        <v>286.54000000000002</v>
      </c>
      <c r="T1258" s="131">
        <v>0</v>
      </c>
      <c r="U1258" s="131">
        <v>0</v>
      </c>
      <c r="V1258" s="136">
        <v>16.730699999999999</v>
      </c>
      <c r="W1258" s="138">
        <v>3721.9</v>
      </c>
      <c r="X1258" s="138">
        <v>-64.150000000000006</v>
      </c>
      <c r="Y1258" s="131">
        <v>459</v>
      </c>
      <c r="Z1258" s="131">
        <v>322</v>
      </c>
      <c r="AA1258" s="134">
        <v>0</v>
      </c>
      <c r="AB1258" s="138">
        <v>0</v>
      </c>
      <c r="AC1258" s="134">
        <v>0</v>
      </c>
      <c r="AD1258" s="134">
        <v>0</v>
      </c>
      <c r="AE1258" s="131">
        <v>9500</v>
      </c>
    </row>
    <row r="1259" spans="1:31">
      <c r="A1259" s="131">
        <v>212</v>
      </c>
      <c r="B1259" s="131" t="s">
        <v>369</v>
      </c>
      <c r="C1259" s="134">
        <v>278.35000000000002</v>
      </c>
      <c r="D1259" s="135">
        <v>238</v>
      </c>
      <c r="E1259" s="135">
        <v>608</v>
      </c>
      <c r="F1259" s="135">
        <v>0</v>
      </c>
      <c r="G1259" s="135">
        <v>0</v>
      </c>
      <c r="H1259" s="135">
        <v>0</v>
      </c>
      <c r="I1259" s="134">
        <v>0</v>
      </c>
      <c r="J1259" s="134">
        <v>0</v>
      </c>
      <c r="K1259" s="134">
        <v>1.0469999999999999</v>
      </c>
      <c r="L1259" s="135">
        <v>293</v>
      </c>
      <c r="M1259" s="135">
        <v>0</v>
      </c>
      <c r="N1259" s="136">
        <v>0.44900000000000001</v>
      </c>
      <c r="O1259" s="137">
        <v>2.9950000000000001</v>
      </c>
      <c r="P1259" s="137">
        <v>-1</v>
      </c>
      <c r="Q1259" s="137">
        <v>-1.462</v>
      </c>
      <c r="R1259" s="138">
        <v>-4</v>
      </c>
      <c r="S1259" s="138">
        <v>1.665</v>
      </c>
      <c r="T1259" s="131">
        <v>-8</v>
      </c>
      <c r="U1259" s="131">
        <v>2588.1</v>
      </c>
      <c r="V1259" s="136">
        <v>336.24</v>
      </c>
      <c r="W1259" s="138">
        <v>0</v>
      </c>
      <c r="X1259" s="138">
        <v>0</v>
      </c>
      <c r="Y1259" s="131">
        <v>16.953900000000001</v>
      </c>
      <c r="Z1259" s="131">
        <v>4852.47</v>
      </c>
      <c r="AA1259" s="134">
        <v>-138.1</v>
      </c>
      <c r="AB1259" s="138">
        <v>657</v>
      </c>
      <c r="AC1259" s="134">
        <v>469</v>
      </c>
      <c r="AD1259" s="134">
        <v>0</v>
      </c>
      <c r="AE1259" s="131">
        <v>0</v>
      </c>
    </row>
    <row r="1260" spans="1:31">
      <c r="A1260" s="131">
        <v>213</v>
      </c>
      <c r="B1260" s="131" t="s">
        <v>370</v>
      </c>
      <c r="C1260" s="134">
        <v>120.914</v>
      </c>
      <c r="D1260" s="135">
        <v>115.4</v>
      </c>
      <c r="E1260" s="135">
        <v>243.4</v>
      </c>
      <c r="F1260" s="135">
        <v>385</v>
      </c>
      <c r="G1260" s="135">
        <v>40.700000000000003</v>
      </c>
      <c r="H1260" s="135">
        <v>217</v>
      </c>
      <c r="I1260" s="134">
        <v>0.28000000000000003</v>
      </c>
      <c r="J1260" s="134">
        <v>0.17599999999999999</v>
      </c>
      <c r="K1260" s="134">
        <v>1.75</v>
      </c>
      <c r="L1260" s="135">
        <v>158</v>
      </c>
      <c r="M1260" s="135">
        <v>0.5</v>
      </c>
      <c r="N1260" s="136">
        <v>7.5469999999999997</v>
      </c>
      <c r="O1260" s="137">
        <v>4.2569999999999997E-2</v>
      </c>
      <c r="P1260" s="137">
        <v>-3.6029999999999999E-5</v>
      </c>
      <c r="Q1260" s="137">
        <v>1.037E-8</v>
      </c>
      <c r="R1260" s="138">
        <v>215.09</v>
      </c>
      <c r="S1260" s="138">
        <v>2165.5500000000002</v>
      </c>
      <c r="T1260" s="131">
        <v>-15</v>
      </c>
      <c r="U1260" s="131">
        <v>-105.7</v>
      </c>
      <c r="V1260" s="136">
        <v>0</v>
      </c>
      <c r="W1260" s="138">
        <v>0</v>
      </c>
      <c r="X1260" s="138">
        <v>0</v>
      </c>
      <c r="Y1260" s="131">
        <v>0</v>
      </c>
      <c r="Z1260" s="131">
        <v>0</v>
      </c>
      <c r="AA1260" s="134">
        <v>0</v>
      </c>
      <c r="AB1260" s="138">
        <v>0</v>
      </c>
      <c r="AC1260" s="134">
        <v>0</v>
      </c>
      <c r="AD1260" s="134">
        <v>0</v>
      </c>
      <c r="AE1260" s="131">
        <v>4772</v>
      </c>
    </row>
    <row r="1261" spans="1:31">
      <c r="A1261" s="131">
        <v>214</v>
      </c>
      <c r="B1261" s="131" t="s">
        <v>371</v>
      </c>
      <c r="C1261" s="134">
        <v>84.933000000000007</v>
      </c>
      <c r="D1261" s="135">
        <v>178.1</v>
      </c>
      <c r="E1261" s="135">
        <v>313</v>
      </c>
      <c r="F1261" s="135">
        <v>510</v>
      </c>
      <c r="G1261" s="135">
        <v>60</v>
      </c>
      <c r="H1261" s="135">
        <v>193</v>
      </c>
      <c r="I1261" s="134">
        <v>0.27700000000000002</v>
      </c>
      <c r="J1261" s="134">
        <v>0.193</v>
      </c>
      <c r="K1261" s="134">
        <v>1.3169999999999999</v>
      </c>
      <c r="L1261" s="135">
        <v>298</v>
      </c>
      <c r="M1261" s="135">
        <v>1.8</v>
      </c>
      <c r="N1261" s="136">
        <v>3.0939999999999999</v>
      </c>
      <c r="O1261" s="137">
        <v>3.8769999999999999E-2</v>
      </c>
      <c r="P1261" s="137">
        <v>-3.1099999999999997E-5</v>
      </c>
      <c r="Q1261" s="137">
        <v>1.0049999999999999E-9</v>
      </c>
      <c r="R1261" s="138">
        <v>359.55</v>
      </c>
      <c r="S1261" s="138">
        <v>225.13</v>
      </c>
      <c r="T1261" s="131">
        <v>22.8</v>
      </c>
      <c r="U1261" s="131">
        <v>-16.46</v>
      </c>
      <c r="V1261" s="136">
        <v>16.302900000000001</v>
      </c>
      <c r="W1261" s="138">
        <v>2622.44</v>
      </c>
      <c r="X1261" s="138">
        <v>-41.7</v>
      </c>
      <c r="Y1261" s="131">
        <v>332</v>
      </c>
      <c r="Z1261" s="131">
        <v>229</v>
      </c>
      <c r="AA1261" s="134">
        <v>53.767000000000003</v>
      </c>
      <c r="AB1261" s="138">
        <v>-5110.2</v>
      </c>
      <c r="AC1261" s="134">
        <v>5.3639999999999999</v>
      </c>
      <c r="AD1261" s="134">
        <v>2.41</v>
      </c>
      <c r="AE1261" s="131">
        <v>6690</v>
      </c>
    </row>
    <row r="1262" spans="1:31">
      <c r="A1262" s="131">
        <v>215</v>
      </c>
      <c r="B1262" s="131" t="s">
        <v>372</v>
      </c>
      <c r="C1262" s="134">
        <v>102.923</v>
      </c>
      <c r="D1262" s="135">
        <v>138</v>
      </c>
      <c r="E1262" s="135">
        <v>282</v>
      </c>
      <c r="F1262" s="135">
        <v>451.6</v>
      </c>
      <c r="G1262" s="135">
        <v>51</v>
      </c>
      <c r="H1262" s="135">
        <v>197</v>
      </c>
      <c r="I1262" s="134">
        <v>0.27200000000000002</v>
      </c>
      <c r="J1262" s="134">
        <v>0.20200000000000001</v>
      </c>
      <c r="K1262" s="134">
        <v>1.38</v>
      </c>
      <c r="L1262" s="135">
        <v>282</v>
      </c>
      <c r="M1262" s="135">
        <v>1.3</v>
      </c>
      <c r="N1262" s="136">
        <v>5.6520000000000001</v>
      </c>
      <c r="O1262" s="137">
        <v>3.7699999999999997E-2</v>
      </c>
      <c r="P1262" s="137">
        <v>-2.866E-5</v>
      </c>
      <c r="Q1262" s="137">
        <v>7.7949999999999997E-9</v>
      </c>
      <c r="R1262" s="138">
        <v>0</v>
      </c>
      <c r="S1262" s="138">
        <v>0</v>
      </c>
      <c r="T1262" s="131">
        <v>-71.400000000000006</v>
      </c>
      <c r="U1262" s="131">
        <v>64.099999999999994</v>
      </c>
      <c r="V1262" s="136">
        <v>0</v>
      </c>
      <c r="W1262" s="138">
        <v>0</v>
      </c>
      <c r="X1262" s="138">
        <v>0</v>
      </c>
      <c r="Y1262" s="131">
        <v>0</v>
      </c>
      <c r="Z1262" s="131">
        <v>0</v>
      </c>
      <c r="AA1262" s="134">
        <v>54.563000000000002</v>
      </c>
      <c r="AB1262" s="138">
        <v>-4629.0200000000004</v>
      </c>
      <c r="AC1262" s="134">
        <v>-5.59</v>
      </c>
      <c r="AD1262" s="134">
        <v>2.2200000000000002</v>
      </c>
      <c r="AE1262" s="131">
        <v>5960</v>
      </c>
    </row>
    <row r="1263" spans="1:31">
      <c r="A1263" s="131">
        <v>216</v>
      </c>
      <c r="B1263" s="131" t="s">
        <v>373</v>
      </c>
      <c r="C1263" s="134">
        <v>45.085000000000001</v>
      </c>
      <c r="D1263" s="135">
        <v>181</v>
      </c>
      <c r="E1263" s="135">
        <v>280</v>
      </c>
      <c r="F1263" s="135">
        <v>437.6</v>
      </c>
      <c r="G1263" s="135">
        <v>52.4</v>
      </c>
      <c r="H1263" s="135">
        <v>187</v>
      </c>
      <c r="I1263" s="134">
        <v>0.27200000000000002</v>
      </c>
      <c r="J1263" s="134">
        <v>0.28799999999999998</v>
      </c>
      <c r="K1263" s="134">
        <v>0.65600000000000003</v>
      </c>
      <c r="L1263" s="135">
        <v>293</v>
      </c>
      <c r="M1263" s="135">
        <v>0</v>
      </c>
      <c r="N1263" s="136">
        <v>-4.1000000000000002E-2</v>
      </c>
      <c r="O1263" s="137">
        <v>6.4380000000000007E-2</v>
      </c>
      <c r="P1263" s="137">
        <v>-3.1749999999999999E-5</v>
      </c>
      <c r="Q1263" s="137">
        <v>5.5869999999999998E-9</v>
      </c>
      <c r="R1263" s="138">
        <v>0</v>
      </c>
      <c r="S1263" s="138">
        <v>0</v>
      </c>
      <c r="T1263" s="131">
        <v>-4.5</v>
      </c>
      <c r="U1263" s="131">
        <v>16.25</v>
      </c>
      <c r="V1263" s="136">
        <v>16.2653</v>
      </c>
      <c r="W1263" s="138">
        <v>2358.77</v>
      </c>
      <c r="X1263" s="138">
        <v>-35.15</v>
      </c>
      <c r="Y1263" s="131">
        <v>310</v>
      </c>
      <c r="Z1263" s="131">
        <v>218</v>
      </c>
      <c r="AA1263" s="134">
        <v>67.611000000000004</v>
      </c>
      <c r="AB1263" s="138">
        <v>-5350.44</v>
      </c>
      <c r="AC1263" s="134">
        <v>-7.4349999999999996</v>
      </c>
      <c r="AD1263" s="134">
        <v>2.0299999999999998</v>
      </c>
      <c r="AE1263" s="131">
        <v>6330</v>
      </c>
    </row>
    <row r="1264" spans="1:31">
      <c r="A1264" s="131">
        <v>217</v>
      </c>
      <c r="B1264" s="131" t="s">
        <v>373</v>
      </c>
      <c r="C1264" s="134">
        <v>73.138999999999996</v>
      </c>
      <c r="D1264" s="135">
        <v>223.4</v>
      </c>
      <c r="E1264" s="135">
        <v>328.6</v>
      </c>
      <c r="F1264" s="135">
        <v>496.6</v>
      </c>
      <c r="G1264" s="135">
        <v>36.6</v>
      </c>
      <c r="H1264" s="135">
        <v>301</v>
      </c>
      <c r="I1264" s="134">
        <v>0.27</v>
      </c>
      <c r="J1264" s="134">
        <v>0.29899999999999999</v>
      </c>
      <c r="K1264" s="134">
        <v>0.70699999999999996</v>
      </c>
      <c r="L1264" s="135">
        <v>293</v>
      </c>
      <c r="M1264" s="135">
        <v>1.1000000000000001</v>
      </c>
      <c r="N1264" s="136">
        <v>0.48699999999999999</v>
      </c>
      <c r="O1264" s="137">
        <v>0.10580000000000001</v>
      </c>
      <c r="P1264" s="137">
        <v>-5.2139999999999999E-5</v>
      </c>
      <c r="Q1264" s="137">
        <v>8.7250000000000004E-9</v>
      </c>
      <c r="R1264" s="138">
        <v>473.89</v>
      </c>
      <c r="S1264" s="138">
        <v>229.29</v>
      </c>
      <c r="T1264" s="131">
        <v>-17.3</v>
      </c>
      <c r="U1264" s="131">
        <v>17.23</v>
      </c>
      <c r="V1264" s="136">
        <v>16.054500000000001</v>
      </c>
      <c r="W1264" s="138">
        <v>2595.0100000000002</v>
      </c>
      <c r="X1264" s="138">
        <v>-53.15</v>
      </c>
      <c r="Y1264" s="131">
        <v>350</v>
      </c>
      <c r="Z1264" s="131">
        <v>242</v>
      </c>
      <c r="AA1264" s="134">
        <v>64.89</v>
      </c>
      <c r="AB1264" s="138">
        <v>-5912.65</v>
      </c>
      <c r="AC1264" s="134">
        <v>-6.9550000000000001</v>
      </c>
      <c r="AD1264" s="134">
        <v>3.73</v>
      </c>
      <c r="AE1264" s="131">
        <v>6650</v>
      </c>
    </row>
    <row r="1265" spans="1:31">
      <c r="A1265" s="131">
        <v>218</v>
      </c>
      <c r="B1265" s="131" t="s">
        <v>374</v>
      </c>
      <c r="C1265" s="134">
        <v>122.244</v>
      </c>
      <c r="D1265" s="135">
        <v>171.7</v>
      </c>
      <c r="E1265" s="135">
        <v>427.2</v>
      </c>
      <c r="F1265" s="135">
        <v>642</v>
      </c>
      <c r="G1265" s="135">
        <v>0</v>
      </c>
      <c r="H1265" s="135">
        <v>0</v>
      </c>
      <c r="I1265" s="134">
        <v>0</v>
      </c>
      <c r="J1265" s="134">
        <v>0</v>
      </c>
      <c r="K1265" s="134">
        <v>0.998</v>
      </c>
      <c r="L1265" s="135">
        <v>293</v>
      </c>
      <c r="M1265" s="135">
        <v>2</v>
      </c>
      <c r="N1265" s="136">
        <v>6.4240000000000004</v>
      </c>
      <c r="O1265" s="137">
        <v>0.1099</v>
      </c>
      <c r="P1265" s="137">
        <v>-6.4720000000000004E-5</v>
      </c>
      <c r="Q1265" s="137">
        <v>1.426E-8</v>
      </c>
      <c r="R1265" s="138">
        <v>0</v>
      </c>
      <c r="S1265" s="138">
        <v>0</v>
      </c>
      <c r="T1265" s="131">
        <v>-17.84</v>
      </c>
      <c r="U1265" s="131">
        <v>5.32</v>
      </c>
      <c r="V1265" s="136">
        <v>16.060700000000001</v>
      </c>
      <c r="W1265" s="138">
        <v>3421.57</v>
      </c>
      <c r="X1265" s="138">
        <v>-64.19</v>
      </c>
      <c r="Y1265" s="131">
        <v>455</v>
      </c>
      <c r="Z1265" s="131">
        <v>312</v>
      </c>
      <c r="AA1265" s="134">
        <v>0</v>
      </c>
      <c r="AB1265" s="138">
        <v>0</v>
      </c>
      <c r="AC1265" s="134">
        <v>0</v>
      </c>
      <c r="AD1265" s="134">
        <v>0</v>
      </c>
      <c r="AE1265" s="131">
        <v>9010</v>
      </c>
    </row>
    <row r="1266" spans="1:31">
      <c r="A1266" s="131">
        <v>219</v>
      </c>
      <c r="B1266" s="131" t="s">
        <v>375</v>
      </c>
      <c r="C1266" s="134">
        <v>86.134</v>
      </c>
      <c r="D1266" s="135">
        <v>234.2</v>
      </c>
      <c r="E1266" s="135">
        <v>375.1</v>
      </c>
      <c r="F1266" s="135">
        <v>561</v>
      </c>
      <c r="G1266" s="135">
        <v>36.9</v>
      </c>
      <c r="H1266" s="135">
        <v>336</v>
      </c>
      <c r="I1266" s="134">
        <v>0.26900000000000002</v>
      </c>
      <c r="J1266" s="134">
        <v>0.34699999999999998</v>
      </c>
      <c r="K1266" s="134">
        <v>0.81399999999999995</v>
      </c>
      <c r="L1266" s="135">
        <v>293</v>
      </c>
      <c r="M1266" s="135">
        <v>2.7</v>
      </c>
      <c r="N1266" s="136">
        <v>7.1680000000000001</v>
      </c>
      <c r="O1266" s="137">
        <v>9.4089999999999993E-2</v>
      </c>
      <c r="P1266" s="137">
        <v>-4.5540000000000001E-5</v>
      </c>
      <c r="Q1266" s="137">
        <v>8.1150000000000002E-9</v>
      </c>
      <c r="R1266" s="138">
        <v>409.17</v>
      </c>
      <c r="S1266" s="138">
        <v>236.65</v>
      </c>
      <c r="T1266" s="131">
        <v>-61.82</v>
      </c>
      <c r="U1266" s="131">
        <v>-32.33</v>
      </c>
      <c r="V1266" s="136">
        <v>16.813800000000001</v>
      </c>
      <c r="W1266" s="138">
        <v>3410.51</v>
      </c>
      <c r="X1266" s="138">
        <v>-40.15</v>
      </c>
      <c r="Y1266" s="131">
        <v>400</v>
      </c>
      <c r="Z1266" s="131">
        <v>275</v>
      </c>
      <c r="AA1266" s="134">
        <v>111.2</v>
      </c>
      <c r="AB1266" s="138">
        <v>-9773.6299999999992</v>
      </c>
      <c r="AC1266" s="134">
        <v>-13.26</v>
      </c>
      <c r="AD1266" s="134">
        <v>4.7300000000000004</v>
      </c>
      <c r="AE1266" s="131">
        <v>8060</v>
      </c>
    </row>
    <row r="1267" spans="1:31">
      <c r="A1267" s="131">
        <v>220</v>
      </c>
      <c r="B1267" s="131" t="s">
        <v>376</v>
      </c>
      <c r="C1267" s="134">
        <v>90.18</v>
      </c>
      <c r="D1267" s="135">
        <v>169.2</v>
      </c>
      <c r="E1267" s="135">
        <v>365.3</v>
      </c>
      <c r="F1267" s="135">
        <v>557</v>
      </c>
      <c r="G1267" s="135">
        <v>39.1</v>
      </c>
      <c r="H1267" s="135">
        <v>318</v>
      </c>
      <c r="I1267" s="134">
        <v>0.27200000000000002</v>
      </c>
      <c r="J1267" s="134">
        <v>0.3</v>
      </c>
      <c r="K1267" s="134">
        <v>0.83699999999999997</v>
      </c>
      <c r="L1267" s="135">
        <v>293</v>
      </c>
      <c r="M1267" s="135">
        <v>1.6</v>
      </c>
      <c r="N1267" s="136">
        <v>3.2469999999999999</v>
      </c>
      <c r="O1267" s="137">
        <v>9.4570000000000001E-2</v>
      </c>
      <c r="P1267" s="137">
        <v>-4.2509999999999998E-5</v>
      </c>
      <c r="Q1267" s="137">
        <v>6.3270000000000002E-9</v>
      </c>
      <c r="R1267" s="138">
        <v>407.59</v>
      </c>
      <c r="S1267" s="138">
        <v>233.32</v>
      </c>
      <c r="T1267" s="131">
        <v>-19.95</v>
      </c>
      <c r="U1267" s="131">
        <v>4.25</v>
      </c>
      <c r="V1267" s="136">
        <v>15.953099999999999</v>
      </c>
      <c r="W1267" s="138">
        <v>2896.27</v>
      </c>
      <c r="X1267" s="138">
        <v>-54.49</v>
      </c>
      <c r="Y1267" s="131">
        <v>390</v>
      </c>
      <c r="Z1267" s="131">
        <v>260</v>
      </c>
      <c r="AA1267" s="134">
        <v>0</v>
      </c>
      <c r="AB1267" s="138">
        <v>0</v>
      </c>
      <c r="AC1267" s="134">
        <v>0</v>
      </c>
      <c r="AD1267" s="134">
        <v>0</v>
      </c>
      <c r="AE1267" s="131">
        <v>7590</v>
      </c>
    </row>
    <row r="1268" spans="1:31">
      <c r="A1268" s="131">
        <v>221</v>
      </c>
      <c r="B1268" s="131" t="s">
        <v>377</v>
      </c>
      <c r="C1268" s="134">
        <v>106.122</v>
      </c>
      <c r="D1268" s="135">
        <v>265</v>
      </c>
      <c r="E1268" s="135">
        <v>519</v>
      </c>
      <c r="F1268" s="135">
        <v>681</v>
      </c>
      <c r="G1268" s="135">
        <v>6</v>
      </c>
      <c r="H1268" s="135">
        <v>316</v>
      </c>
      <c r="I1268" s="134">
        <v>0.26</v>
      </c>
      <c r="J1268" s="134">
        <v>0</v>
      </c>
      <c r="K1268" s="134">
        <v>1.1160000000000001</v>
      </c>
      <c r="L1268" s="135">
        <v>293</v>
      </c>
      <c r="M1268" s="135">
        <v>0</v>
      </c>
      <c r="N1268" s="136">
        <v>17.45</v>
      </c>
      <c r="O1268" s="137">
        <v>8.2659999999999997E-2</v>
      </c>
      <c r="P1268" s="137">
        <v>-3.506E-5</v>
      </c>
      <c r="Q1268" s="137">
        <v>4.4100000000000003E-9</v>
      </c>
      <c r="R1268" s="138">
        <v>1943</v>
      </c>
      <c r="S1268" s="138">
        <v>385.24</v>
      </c>
      <c r="T1268" s="131">
        <v>-136.5</v>
      </c>
      <c r="U1268" s="131">
        <v>0</v>
      </c>
      <c r="V1268" s="136">
        <v>17.032599999999999</v>
      </c>
      <c r="W1268" s="138">
        <v>4122.5200000000004</v>
      </c>
      <c r="X1268" s="138">
        <v>-122.5</v>
      </c>
      <c r="Y1268" s="131">
        <v>560</v>
      </c>
      <c r="Z1268" s="131">
        <v>402</v>
      </c>
      <c r="AA1268" s="134">
        <v>0</v>
      </c>
      <c r="AB1268" s="138">
        <v>0</v>
      </c>
      <c r="AC1268" s="134">
        <v>0</v>
      </c>
      <c r="AD1268" s="134">
        <v>0</v>
      </c>
      <c r="AE1268" s="131">
        <v>13670</v>
      </c>
    </row>
    <row r="1269" spans="1:31">
      <c r="A1269" s="131">
        <v>222</v>
      </c>
      <c r="B1269" s="131" t="s">
        <v>378</v>
      </c>
      <c r="C1269" s="134">
        <v>186.339</v>
      </c>
      <c r="D1269" s="135">
        <v>230</v>
      </c>
      <c r="E1269" s="135">
        <v>499.6</v>
      </c>
      <c r="F1269" s="135">
        <v>657</v>
      </c>
      <c r="G1269" s="135">
        <v>18</v>
      </c>
      <c r="H1269" s="135">
        <v>720</v>
      </c>
      <c r="I1269" s="134">
        <v>0.24</v>
      </c>
      <c r="J1269" s="134">
        <v>0.7</v>
      </c>
      <c r="K1269" s="134">
        <v>0.79400000000000004</v>
      </c>
      <c r="L1269" s="135">
        <v>293</v>
      </c>
      <c r="M1269" s="135">
        <v>0</v>
      </c>
      <c r="N1269" s="136">
        <v>8.01</v>
      </c>
      <c r="O1269" s="137">
        <v>0.25640000000000002</v>
      </c>
      <c r="P1269" s="137">
        <v>-1.3219999999999999E-4</v>
      </c>
      <c r="Q1269" s="137">
        <v>4.0070000000000001E-8</v>
      </c>
      <c r="R1269" s="138">
        <v>723.43</v>
      </c>
      <c r="S1269" s="138">
        <v>323.35000000000002</v>
      </c>
      <c r="T1269" s="131">
        <v>0</v>
      </c>
      <c r="U1269" s="131">
        <v>0</v>
      </c>
      <c r="V1269" s="136">
        <v>16.337199999999999</v>
      </c>
      <c r="W1269" s="138">
        <v>3982.78</v>
      </c>
      <c r="X1269" s="138">
        <v>-89.15</v>
      </c>
      <c r="Y1269" s="131">
        <v>545</v>
      </c>
      <c r="Z1269" s="131">
        <v>373</v>
      </c>
      <c r="AA1269" s="134">
        <v>0</v>
      </c>
      <c r="AB1269" s="138">
        <v>0</v>
      </c>
      <c r="AC1269" s="134">
        <v>0</v>
      </c>
      <c r="AD1269" s="134">
        <v>0</v>
      </c>
      <c r="AE1269" s="131">
        <v>10900</v>
      </c>
    </row>
    <row r="1270" spans="1:31">
      <c r="A1270" s="131">
        <v>223</v>
      </c>
      <c r="B1270" s="131" t="s">
        <v>379</v>
      </c>
      <c r="C1270" s="134">
        <v>102.17700000000001</v>
      </c>
      <c r="D1270" s="135">
        <v>187.7</v>
      </c>
      <c r="E1270" s="135">
        <v>341.5</v>
      </c>
      <c r="F1270" s="135">
        <v>500</v>
      </c>
      <c r="G1270" s="135">
        <v>28.4</v>
      </c>
      <c r="H1270" s="135">
        <v>386</v>
      </c>
      <c r="I1270" s="134">
        <v>0.26700000000000002</v>
      </c>
      <c r="J1270" s="134">
        <v>0.34</v>
      </c>
      <c r="K1270" s="134">
        <v>0.72399999999999998</v>
      </c>
      <c r="L1270" s="135">
        <v>293</v>
      </c>
      <c r="M1270" s="135">
        <v>1.2</v>
      </c>
      <c r="N1270" s="136">
        <v>1.792</v>
      </c>
      <c r="O1270" s="137">
        <v>0.13969999999999999</v>
      </c>
      <c r="P1270" s="137">
        <v>-7.2290000000000001E-5</v>
      </c>
      <c r="Q1270" s="137">
        <v>1.3960000000000001E-8</v>
      </c>
      <c r="R1270" s="138">
        <v>410.58</v>
      </c>
      <c r="S1270" s="138">
        <v>219.67</v>
      </c>
      <c r="T1270" s="131">
        <v>-76.2</v>
      </c>
      <c r="U1270" s="131">
        <v>-29.13</v>
      </c>
      <c r="V1270" s="136">
        <v>16.341699999999999</v>
      </c>
      <c r="W1270" s="138">
        <v>2895.73</v>
      </c>
      <c r="X1270" s="138">
        <v>-43.15</v>
      </c>
      <c r="Y1270" s="131">
        <v>364</v>
      </c>
      <c r="Z1270" s="131">
        <v>249</v>
      </c>
      <c r="AA1270" s="134">
        <v>0</v>
      </c>
      <c r="AB1270" s="138">
        <v>0</v>
      </c>
      <c r="AC1270" s="134">
        <v>0</v>
      </c>
      <c r="AD1270" s="134">
        <v>0</v>
      </c>
      <c r="AE1270" s="131">
        <v>7010</v>
      </c>
    </row>
    <row r="1271" spans="1:31">
      <c r="A1271" s="131">
        <v>224</v>
      </c>
      <c r="B1271" s="131" t="s">
        <v>380</v>
      </c>
      <c r="C1271" s="134">
        <v>46.069000000000003</v>
      </c>
      <c r="D1271" s="135">
        <v>131.69999999999999</v>
      </c>
      <c r="E1271" s="135">
        <v>248.3</v>
      </c>
      <c r="F1271" s="135">
        <v>400</v>
      </c>
      <c r="G1271" s="135">
        <v>53</v>
      </c>
      <c r="H1271" s="135">
        <v>178</v>
      </c>
      <c r="I1271" s="134">
        <v>0.28699999999999998</v>
      </c>
      <c r="J1271" s="134">
        <v>0.192</v>
      </c>
      <c r="K1271" s="134">
        <v>0.66700000000000004</v>
      </c>
      <c r="L1271" s="135">
        <v>293</v>
      </c>
      <c r="M1271" s="135">
        <v>1.3</v>
      </c>
      <c r="N1271" s="136">
        <v>4.0640000000000001</v>
      </c>
      <c r="O1271" s="137">
        <v>4.2770000000000002E-2</v>
      </c>
      <c r="P1271" s="137">
        <v>-1.2500000000000001E-5</v>
      </c>
      <c r="Q1271" s="137">
        <v>-4.5800000000000002E-10</v>
      </c>
      <c r="R1271" s="138">
        <v>0</v>
      </c>
      <c r="S1271" s="138">
        <v>0</v>
      </c>
      <c r="T1271" s="131">
        <v>-43.99</v>
      </c>
      <c r="U1271" s="131">
        <v>-26.99</v>
      </c>
      <c r="V1271" s="136">
        <v>16.846699999999998</v>
      </c>
      <c r="W1271" s="138">
        <v>2361.44</v>
      </c>
      <c r="X1271" s="138">
        <v>-17.100000000000001</v>
      </c>
      <c r="Y1271" s="131">
        <v>265</v>
      </c>
      <c r="Z1271" s="131">
        <v>179</v>
      </c>
      <c r="AA1271" s="134">
        <v>48.856999999999999</v>
      </c>
      <c r="AB1271" s="138">
        <v>-3840.19</v>
      </c>
      <c r="AC1271" s="134">
        <v>-4.8559999999999999</v>
      </c>
      <c r="AD1271" s="134">
        <v>1.71</v>
      </c>
      <c r="AE1271" s="131">
        <v>5140</v>
      </c>
    </row>
    <row r="1272" spans="1:31">
      <c r="A1272" s="131">
        <v>225</v>
      </c>
      <c r="B1272" s="131" t="s">
        <v>381</v>
      </c>
      <c r="C1272" s="134">
        <v>118.09</v>
      </c>
      <c r="D1272" s="135">
        <v>327</v>
      </c>
      <c r="E1272" s="135">
        <v>436.6</v>
      </c>
      <c r="F1272" s="135">
        <v>628</v>
      </c>
      <c r="G1272" s="135">
        <v>39.299999999999997</v>
      </c>
      <c r="H1272" s="135">
        <v>0</v>
      </c>
      <c r="I1272" s="134">
        <v>0</v>
      </c>
      <c r="J1272" s="134">
        <v>0</v>
      </c>
      <c r="K1272" s="134">
        <v>1.1499999999999999</v>
      </c>
      <c r="L1272" s="135">
        <v>288</v>
      </c>
      <c r="M1272" s="135">
        <v>0</v>
      </c>
      <c r="N1272" s="136">
        <v>0</v>
      </c>
      <c r="O1272" s="137">
        <v>0</v>
      </c>
      <c r="P1272" s="137">
        <v>0</v>
      </c>
      <c r="Q1272" s="137">
        <v>0</v>
      </c>
      <c r="R1272" s="138">
        <v>0</v>
      </c>
      <c r="S1272" s="138">
        <v>0</v>
      </c>
      <c r="T1272" s="131">
        <v>0</v>
      </c>
      <c r="U1272" s="131">
        <v>0</v>
      </c>
      <c r="V1272" s="136">
        <v>0</v>
      </c>
      <c r="W1272" s="138">
        <v>0</v>
      </c>
      <c r="X1272" s="138">
        <v>0</v>
      </c>
      <c r="Y1272" s="131">
        <v>0</v>
      </c>
      <c r="Z1272" s="131">
        <v>0</v>
      </c>
      <c r="AA1272" s="134">
        <v>0</v>
      </c>
      <c r="AB1272" s="138">
        <v>0</v>
      </c>
      <c r="AC1272" s="134">
        <v>0</v>
      </c>
      <c r="AD1272" s="134">
        <v>0</v>
      </c>
      <c r="AE1272" s="131">
        <v>0</v>
      </c>
    </row>
    <row r="1273" spans="1:31">
      <c r="A1273" s="131">
        <v>226</v>
      </c>
      <c r="B1273" s="131" t="s">
        <v>382</v>
      </c>
      <c r="C1273" s="134">
        <v>62.13</v>
      </c>
      <c r="D1273" s="135">
        <v>174.9</v>
      </c>
      <c r="E1273" s="135">
        <v>310.5</v>
      </c>
      <c r="F1273" s="135">
        <v>503</v>
      </c>
      <c r="G1273" s="135">
        <v>54.6</v>
      </c>
      <c r="H1273" s="135">
        <v>201</v>
      </c>
      <c r="I1273" s="134">
        <v>0.26600000000000001</v>
      </c>
      <c r="J1273" s="134">
        <v>0.19</v>
      </c>
      <c r="K1273" s="134">
        <v>0.84799999999999998</v>
      </c>
      <c r="L1273" s="135">
        <v>293</v>
      </c>
      <c r="M1273" s="135">
        <v>1.5</v>
      </c>
      <c r="N1273" s="136">
        <v>5.8049999999999997</v>
      </c>
      <c r="O1273" s="137">
        <v>4.478E-2</v>
      </c>
      <c r="P1273" s="137">
        <v>-1.6419999999999999E-5</v>
      </c>
      <c r="Q1273" s="137">
        <v>9.7900000000000003E-10</v>
      </c>
      <c r="R1273" s="138">
        <v>267.33999999999997</v>
      </c>
      <c r="S1273" s="138">
        <v>184.24</v>
      </c>
      <c r="T1273" s="131">
        <v>-8.9700000000000006</v>
      </c>
      <c r="U1273" s="131">
        <v>1.66</v>
      </c>
      <c r="V1273" s="136">
        <v>16.0001</v>
      </c>
      <c r="W1273" s="138">
        <v>2511.56</v>
      </c>
      <c r="X1273" s="138">
        <v>-42.35</v>
      </c>
      <c r="Y1273" s="131">
        <v>331</v>
      </c>
      <c r="Z1273" s="131">
        <v>226</v>
      </c>
      <c r="AA1273" s="134">
        <v>0</v>
      </c>
      <c r="AB1273" s="138">
        <v>0</v>
      </c>
      <c r="AC1273" s="134">
        <v>0</v>
      </c>
      <c r="AD1273" s="134">
        <v>0</v>
      </c>
      <c r="AE1273" s="131">
        <v>6440</v>
      </c>
    </row>
    <row r="1274" spans="1:31">
      <c r="A1274" s="131">
        <v>227</v>
      </c>
      <c r="B1274" s="131" t="s">
        <v>383</v>
      </c>
      <c r="C1274" s="134">
        <v>154.21199999999999</v>
      </c>
      <c r="D1274" s="135">
        <v>342.4</v>
      </c>
      <c r="E1274" s="135">
        <v>528.4</v>
      </c>
      <c r="F1274" s="135">
        <v>789</v>
      </c>
      <c r="G1274" s="135">
        <v>38</v>
      </c>
      <c r="H1274" s="135">
        <v>502</v>
      </c>
      <c r="I1274" s="134">
        <v>0.29499999999999998</v>
      </c>
      <c r="J1274" s="134">
        <v>0.36399999999999999</v>
      </c>
      <c r="K1274" s="134">
        <v>0.99</v>
      </c>
      <c r="L1274" s="135">
        <v>347</v>
      </c>
      <c r="M1274" s="135">
        <v>0</v>
      </c>
      <c r="N1274" s="136">
        <v>-23.184000000000001</v>
      </c>
      <c r="O1274" s="137">
        <v>0.2641</v>
      </c>
      <c r="P1274" s="137">
        <v>-2.1149999999999999E-4</v>
      </c>
      <c r="Q1274" s="137">
        <v>6.6640000000000006E-8</v>
      </c>
      <c r="R1274" s="138">
        <v>733.87</v>
      </c>
      <c r="S1274" s="138">
        <v>369.58</v>
      </c>
      <c r="T1274" s="131">
        <v>43.52</v>
      </c>
      <c r="U1274" s="131">
        <v>66.94</v>
      </c>
      <c r="V1274" s="136">
        <v>16.683199999999999</v>
      </c>
      <c r="W1274" s="138">
        <v>4602.2299999999996</v>
      </c>
      <c r="X1274" s="138">
        <v>-70.42</v>
      </c>
      <c r="Y1274" s="131">
        <v>545</v>
      </c>
      <c r="Z1274" s="131">
        <v>343</v>
      </c>
      <c r="AA1274" s="134">
        <v>0</v>
      </c>
      <c r="AB1274" s="138">
        <v>0</v>
      </c>
      <c r="AC1274" s="134">
        <v>0</v>
      </c>
      <c r="AD1274" s="134">
        <v>0</v>
      </c>
      <c r="AE1274" s="131">
        <v>10900</v>
      </c>
    </row>
    <row r="1275" spans="1:31">
      <c r="A1275" s="131">
        <v>228</v>
      </c>
      <c r="B1275" s="131" t="s">
        <v>384</v>
      </c>
      <c r="C1275" s="134">
        <v>170.21100000000001</v>
      </c>
      <c r="D1275" s="135">
        <v>300</v>
      </c>
      <c r="E1275" s="135">
        <v>531.20000000000005</v>
      </c>
      <c r="F1275" s="135">
        <v>766</v>
      </c>
      <c r="G1275" s="135">
        <v>31</v>
      </c>
      <c r="H1275" s="135">
        <v>0</v>
      </c>
      <c r="I1275" s="134">
        <v>0</v>
      </c>
      <c r="J1275" s="134">
        <v>0.44</v>
      </c>
      <c r="K1275" s="134">
        <v>1.0660000000000001</v>
      </c>
      <c r="L1275" s="135">
        <v>303</v>
      </c>
      <c r="M1275" s="135">
        <v>1.1000000000000001</v>
      </c>
      <c r="N1275" s="136">
        <v>-14.505000000000001</v>
      </c>
      <c r="O1275" s="137">
        <v>0.22170000000000001</v>
      </c>
      <c r="P1275" s="137">
        <v>-1.4019999999999999E-4</v>
      </c>
      <c r="Q1275" s="137">
        <v>3.2450000000000003E-8</v>
      </c>
      <c r="R1275" s="138">
        <v>1146</v>
      </c>
      <c r="S1275" s="138">
        <v>379.29</v>
      </c>
      <c r="T1275" s="131">
        <v>11.94</v>
      </c>
      <c r="U1275" s="131">
        <v>0</v>
      </c>
      <c r="V1275" s="136">
        <v>16.3459</v>
      </c>
      <c r="W1275" s="138">
        <v>4310.25</v>
      </c>
      <c r="X1275" s="138">
        <v>-87.31</v>
      </c>
      <c r="Y1275" s="131">
        <v>598</v>
      </c>
      <c r="Z1275" s="131">
        <v>418</v>
      </c>
      <c r="AA1275" s="134">
        <v>0</v>
      </c>
      <c r="AB1275" s="138">
        <v>0</v>
      </c>
      <c r="AC1275" s="134">
        <v>0</v>
      </c>
      <c r="AD1275" s="134">
        <v>0</v>
      </c>
      <c r="AE1275" s="131">
        <v>11260</v>
      </c>
    </row>
    <row r="1276" spans="1:31">
      <c r="A1276" s="131">
        <v>229</v>
      </c>
      <c r="B1276" s="131" t="s">
        <v>385</v>
      </c>
      <c r="C1276" s="134">
        <v>168.239</v>
      </c>
      <c r="D1276" s="135">
        <v>30537.5</v>
      </c>
      <c r="E1276" s="135">
        <v>767</v>
      </c>
      <c r="F1276" s="135">
        <v>29.4</v>
      </c>
      <c r="G1276" s="135">
        <v>0</v>
      </c>
      <c r="H1276" s="135">
        <v>0</v>
      </c>
      <c r="I1276" s="134">
        <v>0</v>
      </c>
      <c r="J1276" s="134">
        <v>0.47099999999999997</v>
      </c>
      <c r="K1276" s="134">
        <v>1.006</v>
      </c>
      <c r="L1276" s="135">
        <v>293</v>
      </c>
      <c r="M1276" s="135">
        <v>0.4</v>
      </c>
      <c r="N1276" s="136">
        <v>0</v>
      </c>
      <c r="O1276" s="137">
        <v>0</v>
      </c>
      <c r="P1276" s="137">
        <v>0</v>
      </c>
      <c r="Q1276" s="137">
        <v>0</v>
      </c>
      <c r="R1276" s="138">
        <v>0</v>
      </c>
      <c r="S1276" s="138">
        <v>0</v>
      </c>
      <c r="T1276" s="131">
        <v>0</v>
      </c>
      <c r="U1276" s="131">
        <v>0</v>
      </c>
      <c r="V1276" s="136">
        <v>14.4856</v>
      </c>
      <c r="W1276" s="138">
        <v>2902.44</v>
      </c>
      <c r="X1276" s="138">
        <v>-167.9</v>
      </c>
      <c r="Y1276" s="131">
        <v>563</v>
      </c>
      <c r="Z1276" s="131">
        <v>473</v>
      </c>
      <c r="AA1276" s="134">
        <v>0</v>
      </c>
      <c r="AB1276" s="138">
        <v>0</v>
      </c>
      <c r="AC1276" s="134">
        <v>0</v>
      </c>
      <c r="AD1276" s="134">
        <v>0</v>
      </c>
      <c r="AE1276" s="131">
        <v>0</v>
      </c>
    </row>
    <row r="1277" spans="1:31">
      <c r="A1277" s="131">
        <v>230</v>
      </c>
      <c r="B1277" s="131" t="s">
        <v>386</v>
      </c>
      <c r="C1277" s="134">
        <v>101.193</v>
      </c>
      <c r="D1277" s="135">
        <v>210</v>
      </c>
      <c r="E1277" s="135">
        <v>382.4</v>
      </c>
      <c r="F1277" s="135">
        <v>550</v>
      </c>
      <c r="G1277" s="135">
        <v>31</v>
      </c>
      <c r="H1277" s="135">
        <v>407</v>
      </c>
      <c r="I1277" s="134">
        <v>0.28000000000000003</v>
      </c>
      <c r="J1277" s="134">
        <v>0.45500000000000002</v>
      </c>
      <c r="K1277" s="134">
        <v>0.73799999999999999</v>
      </c>
      <c r="L1277" s="135">
        <v>293</v>
      </c>
      <c r="M1277" s="135">
        <v>1</v>
      </c>
      <c r="N1277" s="136">
        <v>1.5429999999999999</v>
      </c>
      <c r="O1277" s="137">
        <v>0.15029999999999999</v>
      </c>
      <c r="P1277" s="137">
        <v>-8.0980000000000001E-5</v>
      </c>
      <c r="Q1277" s="137">
        <v>1.6890000000000001E-8</v>
      </c>
      <c r="R1277" s="138">
        <v>561.11</v>
      </c>
      <c r="S1277" s="138">
        <v>257.39</v>
      </c>
      <c r="T1277" s="131">
        <v>0</v>
      </c>
      <c r="U1277" s="131">
        <v>0</v>
      </c>
      <c r="V1277" s="136">
        <v>16.593900000000001</v>
      </c>
      <c r="W1277" s="138">
        <v>3259.08</v>
      </c>
      <c r="X1277" s="138">
        <v>-55.15</v>
      </c>
      <c r="Y1277" s="131">
        <v>422</v>
      </c>
      <c r="Z1277" s="131">
        <v>302</v>
      </c>
      <c r="AA1277" s="134">
        <v>0</v>
      </c>
      <c r="AB1277" s="138">
        <v>0</v>
      </c>
      <c r="AC1277" s="134">
        <v>0</v>
      </c>
      <c r="AD1277" s="134">
        <v>0</v>
      </c>
      <c r="AE1277" s="131">
        <v>8840</v>
      </c>
    </row>
    <row r="1278" spans="1:31">
      <c r="A1278" s="131">
        <v>231</v>
      </c>
      <c r="B1278" s="131" t="s">
        <v>387</v>
      </c>
      <c r="C1278" s="134">
        <v>186.339</v>
      </c>
      <c r="D1278" s="135">
        <v>297.10000000000002</v>
      </c>
      <c r="E1278" s="135">
        <v>533.1</v>
      </c>
      <c r="F1278" s="135">
        <v>679</v>
      </c>
      <c r="G1278" s="135">
        <v>19</v>
      </c>
      <c r="H1278" s="135">
        <v>718</v>
      </c>
      <c r="I1278" s="134">
        <v>0.24</v>
      </c>
      <c r="J1278" s="134">
        <v>0</v>
      </c>
      <c r="K1278" s="134">
        <v>0.83499999999999996</v>
      </c>
      <c r="L1278" s="135">
        <v>293</v>
      </c>
      <c r="M1278" s="135">
        <v>1.6</v>
      </c>
      <c r="N1278" s="136">
        <v>2.2029999999999998</v>
      </c>
      <c r="O1278" s="137">
        <v>2.6349999999999998</v>
      </c>
      <c r="P1278" s="137">
        <v>-1</v>
      </c>
      <c r="Q1278" s="137">
        <v>-1.2749999999999999</v>
      </c>
      <c r="R1278" s="138">
        <v>-4</v>
      </c>
      <c r="S1278" s="138">
        <v>1.8580000000000001</v>
      </c>
      <c r="T1278" s="131">
        <v>-8</v>
      </c>
      <c r="U1278" s="131">
        <v>1417.8</v>
      </c>
      <c r="V1278" s="136">
        <v>398.89</v>
      </c>
      <c r="W1278" s="138">
        <v>-105.84</v>
      </c>
      <c r="X1278" s="138">
        <v>-20.81</v>
      </c>
      <c r="Y1278" s="131">
        <v>15.2638</v>
      </c>
      <c r="Z1278" s="131">
        <v>3242.04</v>
      </c>
      <c r="AA1278" s="134">
        <v>-157.1</v>
      </c>
      <c r="AB1278" s="138">
        <v>580</v>
      </c>
      <c r="AC1278" s="134">
        <v>407</v>
      </c>
      <c r="AD1278" s="134">
        <v>0</v>
      </c>
      <c r="AE1278" s="131">
        <v>0</v>
      </c>
    </row>
    <row r="1279" spans="1:31">
      <c r="A1279" s="131">
        <v>232</v>
      </c>
      <c r="B1279" s="131" t="s">
        <v>388</v>
      </c>
      <c r="C1279" s="134">
        <v>30.07</v>
      </c>
      <c r="D1279" s="135">
        <v>89.9</v>
      </c>
      <c r="E1279" s="135">
        <v>184.5</v>
      </c>
      <c r="F1279" s="135">
        <v>305.39999999999998</v>
      </c>
      <c r="G1279" s="135">
        <v>48.2</v>
      </c>
      <c r="H1279" s="135">
        <v>148</v>
      </c>
      <c r="I1279" s="134">
        <v>0.28499999999999998</v>
      </c>
      <c r="J1279" s="134">
        <v>9.8000000000000004E-2</v>
      </c>
      <c r="K1279" s="134">
        <v>0.54800000000000004</v>
      </c>
      <c r="L1279" s="135">
        <v>183</v>
      </c>
      <c r="M1279" s="135">
        <v>0</v>
      </c>
      <c r="N1279" s="136">
        <v>1.292</v>
      </c>
      <c r="O1279" s="137">
        <v>4.2540000000000001E-2</v>
      </c>
      <c r="P1279" s="137">
        <v>-1.6569999999999999E-5</v>
      </c>
      <c r="Q1279" s="137">
        <v>2.0810000000000002E-9</v>
      </c>
      <c r="R1279" s="138">
        <v>156.6</v>
      </c>
      <c r="S1279" s="138">
        <v>95.57</v>
      </c>
      <c r="T1279" s="131">
        <v>-20.239999999999998</v>
      </c>
      <c r="U1279" s="131">
        <v>-7.87</v>
      </c>
      <c r="V1279" s="136">
        <v>15.6637</v>
      </c>
      <c r="W1279" s="138">
        <v>1511.42</v>
      </c>
      <c r="X1279" s="138">
        <v>-17.16</v>
      </c>
      <c r="Y1279" s="131">
        <v>199</v>
      </c>
      <c r="Z1279" s="131">
        <v>130</v>
      </c>
      <c r="AA1279" s="134">
        <v>38.759</v>
      </c>
      <c r="AB1279" s="138">
        <v>-2464.42</v>
      </c>
      <c r="AC1279" s="134">
        <v>-3.601</v>
      </c>
      <c r="AD1279" s="134">
        <v>1.073</v>
      </c>
      <c r="AE1279" s="131">
        <v>3515</v>
      </c>
    </row>
    <row r="1280" spans="1:31">
      <c r="A1280" s="131">
        <v>233</v>
      </c>
      <c r="B1280" s="131" t="s">
        <v>389</v>
      </c>
      <c r="C1280" s="134">
        <v>46.069000000000003</v>
      </c>
      <c r="D1280" s="135">
        <v>159.1</v>
      </c>
      <c r="E1280" s="135">
        <v>351.5</v>
      </c>
      <c r="F1280" s="135">
        <v>516.20000000000005</v>
      </c>
      <c r="G1280" s="135">
        <v>63</v>
      </c>
      <c r="H1280" s="135">
        <v>167</v>
      </c>
      <c r="I1280" s="134">
        <v>0.248</v>
      </c>
      <c r="J1280" s="134">
        <v>0.63500000000000001</v>
      </c>
      <c r="K1280" s="134">
        <v>0.78900000000000003</v>
      </c>
      <c r="L1280" s="135">
        <v>293</v>
      </c>
      <c r="M1280" s="135">
        <v>1.7</v>
      </c>
      <c r="N1280" s="136">
        <v>2.153</v>
      </c>
      <c r="O1280" s="137">
        <v>5.1130000000000002E-2</v>
      </c>
      <c r="P1280" s="137">
        <v>-2.0040000000000001E-5</v>
      </c>
      <c r="Q1280" s="137">
        <v>3.28E-10</v>
      </c>
      <c r="R1280" s="138">
        <v>686.64</v>
      </c>
      <c r="S1280" s="138">
        <v>300.88</v>
      </c>
      <c r="T1280" s="131">
        <v>-56.12</v>
      </c>
      <c r="U1280" s="131">
        <v>-40.22</v>
      </c>
      <c r="V1280" s="136">
        <v>18.911899999999999</v>
      </c>
      <c r="W1280" s="138">
        <v>3803.98</v>
      </c>
      <c r="X1280" s="138">
        <v>-41.68</v>
      </c>
      <c r="Y1280" s="131">
        <v>369</v>
      </c>
      <c r="Z1280" s="131">
        <v>270</v>
      </c>
      <c r="AA1280" s="134">
        <v>83.319000000000003</v>
      </c>
      <c r="AB1280" s="138">
        <v>-7994.9</v>
      </c>
      <c r="AC1280" s="134">
        <v>-9.2010000000000005</v>
      </c>
      <c r="AD1280" s="134">
        <v>2.35</v>
      </c>
      <c r="AE1280" s="131">
        <v>9260</v>
      </c>
    </row>
    <row r="1281" spans="1:31">
      <c r="A1281" s="131">
        <v>234</v>
      </c>
      <c r="B1281" s="131" t="s">
        <v>390</v>
      </c>
      <c r="C1281" s="134">
        <v>88.106999999999999</v>
      </c>
      <c r="D1281" s="135">
        <v>189.6</v>
      </c>
      <c r="E1281" s="135">
        <v>350.3</v>
      </c>
      <c r="F1281" s="135">
        <v>523.20000000000005</v>
      </c>
      <c r="G1281" s="135">
        <v>37.799999999999997</v>
      </c>
      <c r="H1281" s="135">
        <v>286</v>
      </c>
      <c r="I1281" s="134">
        <v>0.252</v>
      </c>
      <c r="J1281" s="134">
        <v>0.36299999999999999</v>
      </c>
      <c r="K1281" s="134">
        <v>0.90100000000000002</v>
      </c>
      <c r="L1281" s="135">
        <v>293</v>
      </c>
      <c r="M1281" s="135">
        <v>1.9</v>
      </c>
      <c r="N1281" s="136">
        <v>1.728</v>
      </c>
      <c r="O1281" s="137">
        <v>9.7250000000000003E-2</v>
      </c>
      <c r="P1281" s="137">
        <v>-4.9960000000000003E-5</v>
      </c>
      <c r="Q1281" s="137">
        <v>6.8180000000000002E-9</v>
      </c>
      <c r="R1281" s="138">
        <v>427.38</v>
      </c>
      <c r="S1281" s="138">
        <v>235.94</v>
      </c>
      <c r="T1281" s="131">
        <v>-105.86</v>
      </c>
      <c r="U1281" s="131">
        <v>-78.25</v>
      </c>
      <c r="V1281" s="136">
        <v>16.151599999999998</v>
      </c>
      <c r="W1281" s="138">
        <v>2790.5</v>
      </c>
      <c r="X1281" s="138">
        <v>-57.15</v>
      </c>
      <c r="Y1281" s="131">
        <v>385</v>
      </c>
      <c r="Z1281" s="131">
        <v>260</v>
      </c>
      <c r="AA1281" s="134">
        <v>65.668999999999997</v>
      </c>
      <c r="AB1281" s="138">
        <v>-6394.77</v>
      </c>
      <c r="AC1281" s="134">
        <v>-6.9649999999999999</v>
      </c>
      <c r="AD1281" s="134">
        <v>4.01</v>
      </c>
      <c r="AE1281" s="131">
        <v>7700</v>
      </c>
    </row>
    <row r="1282" spans="1:31">
      <c r="A1282" s="131">
        <v>235</v>
      </c>
      <c r="B1282" s="131" t="s">
        <v>391</v>
      </c>
      <c r="C1282" s="134">
        <v>100.11799999999999</v>
      </c>
      <c r="D1282" s="135">
        <v>201</v>
      </c>
      <c r="E1282" s="135">
        <v>373</v>
      </c>
      <c r="F1282" s="135">
        <v>552</v>
      </c>
      <c r="G1282" s="135">
        <v>37</v>
      </c>
      <c r="H1282" s="135">
        <v>320</v>
      </c>
      <c r="I1282" s="134">
        <v>0.26100000000000001</v>
      </c>
      <c r="J1282" s="134">
        <v>0.4</v>
      </c>
      <c r="K1282" s="134">
        <v>0.92100000000000004</v>
      </c>
      <c r="L1282" s="135">
        <v>293</v>
      </c>
      <c r="M1282" s="135">
        <v>0</v>
      </c>
      <c r="N1282" s="136">
        <v>4.0149999999999997</v>
      </c>
      <c r="O1282" s="137">
        <v>0.88129999999999997</v>
      </c>
      <c r="P1282" s="137">
        <v>-3.3000000000000003E-5</v>
      </c>
      <c r="Q1282" s="137">
        <v>-1.3689999999999999E-9</v>
      </c>
      <c r="R1282" s="138">
        <v>438.04</v>
      </c>
      <c r="S1282" s="138">
        <v>256.83999999999997</v>
      </c>
      <c r="T1282" s="131">
        <v>0</v>
      </c>
      <c r="U1282" s="131">
        <v>0</v>
      </c>
      <c r="V1282" s="136">
        <v>16.088999999999999</v>
      </c>
      <c r="W1282" s="138">
        <v>2974.94</v>
      </c>
      <c r="X1282" s="138">
        <v>-58.15</v>
      </c>
      <c r="Y1282" s="131">
        <v>409</v>
      </c>
      <c r="Z1282" s="131">
        <v>274</v>
      </c>
      <c r="AA1282" s="134">
        <v>0</v>
      </c>
      <c r="AB1282" s="138">
        <v>0</v>
      </c>
      <c r="AC1282" s="134">
        <v>0</v>
      </c>
      <c r="AD1282" s="134">
        <v>0</v>
      </c>
      <c r="AE1282" s="131">
        <v>7950</v>
      </c>
    </row>
    <row r="1283" spans="1:31">
      <c r="A1283" s="131">
        <v>236</v>
      </c>
      <c r="B1283" s="131" t="s">
        <v>392</v>
      </c>
      <c r="C1283" s="134">
        <v>45.085000000000001</v>
      </c>
      <c r="D1283" s="135">
        <v>192</v>
      </c>
      <c r="E1283" s="135">
        <v>289.7</v>
      </c>
      <c r="F1283" s="135">
        <v>456</v>
      </c>
      <c r="G1283" s="135">
        <v>55.5</v>
      </c>
      <c r="H1283" s="135">
        <v>178</v>
      </c>
      <c r="I1283" s="134">
        <v>0.26400000000000001</v>
      </c>
      <c r="J1283" s="134">
        <v>0.28399999999999997</v>
      </c>
      <c r="K1283" s="134">
        <v>0.68300000000000005</v>
      </c>
      <c r="L1283" s="135">
        <v>293</v>
      </c>
      <c r="M1283" s="135">
        <v>1.3</v>
      </c>
      <c r="N1283" s="136">
        <v>0.88200000000000001</v>
      </c>
      <c r="O1283" s="137">
        <v>6.5720000000000001E-2</v>
      </c>
      <c r="P1283" s="137">
        <v>-3.7809999999999999E-5</v>
      </c>
      <c r="Q1283" s="137">
        <v>9.0959999999999992E-9</v>
      </c>
      <c r="R1283" s="138">
        <v>340.54</v>
      </c>
      <c r="S1283" s="138">
        <v>192.44</v>
      </c>
      <c r="T1283" s="131">
        <v>-11</v>
      </c>
      <c r="U1283" s="131">
        <v>8.91</v>
      </c>
      <c r="V1283" s="136">
        <v>17.007300000000001</v>
      </c>
      <c r="W1283" s="138">
        <v>2618.73</v>
      </c>
      <c r="X1283" s="138">
        <v>-37.299999999999997</v>
      </c>
      <c r="Y1283" s="131">
        <v>316</v>
      </c>
      <c r="Z1283" s="131">
        <v>215</v>
      </c>
      <c r="AA1283" s="134">
        <v>64.055999999999997</v>
      </c>
      <c r="AB1283" s="138">
        <v>-5352.01</v>
      </c>
      <c r="AC1283" s="134">
        <v>-6.875</v>
      </c>
      <c r="AD1283" s="134">
        <v>2.08</v>
      </c>
      <c r="AE1283" s="131">
        <v>6700</v>
      </c>
    </row>
    <row r="1284" spans="1:31">
      <c r="A1284" s="131">
        <v>237</v>
      </c>
      <c r="B1284" s="131" t="s">
        <v>393</v>
      </c>
      <c r="C1284" s="134">
        <v>150.178</v>
      </c>
      <c r="D1284" s="135">
        <v>238.3</v>
      </c>
      <c r="E1284" s="135">
        <v>485.9</v>
      </c>
      <c r="F1284" s="135">
        <v>697</v>
      </c>
      <c r="G1284" s="135">
        <v>32</v>
      </c>
      <c r="H1284" s="135">
        <v>451</v>
      </c>
      <c r="I1284" s="134">
        <v>0.25</v>
      </c>
      <c r="J1284" s="134">
        <v>0.48</v>
      </c>
      <c r="K1284" s="134">
        <v>1.046</v>
      </c>
      <c r="L1284" s="135">
        <v>293</v>
      </c>
      <c r="M1284" s="135">
        <v>1.9</v>
      </c>
      <c r="N1284" s="136">
        <v>4.9370000000000003</v>
      </c>
      <c r="O1284" s="137">
        <v>0.16450000000000001</v>
      </c>
      <c r="P1284" s="137">
        <v>-8.6180000000000005E-5</v>
      </c>
      <c r="Q1284" s="137">
        <v>1.2089999999999999E-8</v>
      </c>
      <c r="R1284" s="138">
        <v>746.5</v>
      </c>
      <c r="S1284" s="138">
        <v>338.47</v>
      </c>
      <c r="T1284" s="131">
        <v>0</v>
      </c>
      <c r="U1284" s="131">
        <v>0</v>
      </c>
      <c r="V1284" s="136">
        <v>16.206499999999998</v>
      </c>
      <c r="W1284" s="138">
        <v>3845.09</v>
      </c>
      <c r="X1284" s="138">
        <v>-84.15</v>
      </c>
      <c r="Y1284" s="131">
        <v>531</v>
      </c>
      <c r="Z1284" s="131">
        <v>361</v>
      </c>
      <c r="AA1284" s="134">
        <v>0</v>
      </c>
      <c r="AB1284" s="138">
        <v>0</v>
      </c>
      <c r="AC1284" s="134">
        <v>0</v>
      </c>
      <c r="AD1284" s="134">
        <v>0</v>
      </c>
      <c r="AE1284" s="131">
        <v>10700</v>
      </c>
    </row>
    <row r="1285" spans="1:31">
      <c r="A1285" s="131">
        <v>238</v>
      </c>
      <c r="B1285" s="131" t="s">
        <v>394</v>
      </c>
      <c r="C1285" s="134">
        <v>108.96599999999999</v>
      </c>
      <c r="D1285" s="135">
        <v>154.6</v>
      </c>
      <c r="E1285" s="135">
        <v>311.5</v>
      </c>
      <c r="F1285" s="135">
        <v>503.8</v>
      </c>
      <c r="G1285" s="135">
        <v>61.5</v>
      </c>
      <c r="H1285" s="135">
        <v>215</v>
      </c>
      <c r="I1285" s="134">
        <v>0.32</v>
      </c>
      <c r="J1285" s="134">
        <v>0.254</v>
      </c>
      <c r="K1285" s="134">
        <v>1.4510000000000001</v>
      </c>
      <c r="L1285" s="135">
        <v>298</v>
      </c>
      <c r="M1285" s="135">
        <v>2</v>
      </c>
      <c r="N1285" s="136">
        <v>1.59</v>
      </c>
      <c r="O1285" s="137">
        <v>5.6079999999999998E-2</v>
      </c>
      <c r="P1285" s="137">
        <v>-3.5169999999999997E-5</v>
      </c>
      <c r="Q1285" s="137">
        <v>9.0859999999999994E-9</v>
      </c>
      <c r="R1285" s="138">
        <v>369.8</v>
      </c>
      <c r="S1285" s="138">
        <v>220.68</v>
      </c>
      <c r="T1285" s="131">
        <v>-15.3</v>
      </c>
      <c r="U1285" s="131">
        <v>-6.29</v>
      </c>
      <c r="V1285" s="136">
        <v>15.9338</v>
      </c>
      <c r="W1285" s="138">
        <v>2511.6799999999998</v>
      </c>
      <c r="X1285" s="138">
        <v>-41.44</v>
      </c>
      <c r="Y1285" s="131">
        <v>333</v>
      </c>
      <c r="Z1285" s="131">
        <v>226</v>
      </c>
      <c r="AA1285" s="134">
        <v>37.984999999999999</v>
      </c>
      <c r="AB1285" s="138">
        <v>-4246.2700000000004</v>
      </c>
      <c r="AC1285" s="134">
        <v>-3.09</v>
      </c>
      <c r="AD1285" s="134">
        <v>2.29</v>
      </c>
      <c r="AE1285" s="131">
        <v>6330</v>
      </c>
    </row>
    <row r="1286" spans="1:31">
      <c r="A1286" s="131">
        <v>239</v>
      </c>
      <c r="B1286" s="131" t="s">
        <v>395</v>
      </c>
      <c r="C1286" s="134">
        <v>102.17700000000001</v>
      </c>
      <c r="D1286" s="135">
        <v>170</v>
      </c>
      <c r="E1286" s="135">
        <v>365.4</v>
      </c>
      <c r="F1286" s="135">
        <v>531</v>
      </c>
      <c r="G1286" s="135">
        <v>30</v>
      </c>
      <c r="H1286" s="135">
        <v>390</v>
      </c>
      <c r="I1286" s="134">
        <v>0.27</v>
      </c>
      <c r="J1286" s="134">
        <v>0.4</v>
      </c>
      <c r="K1286" s="134">
        <v>0.749</v>
      </c>
      <c r="L1286" s="135">
        <v>293</v>
      </c>
      <c r="M1286" s="135">
        <v>1.2</v>
      </c>
      <c r="N1286" s="136">
        <v>5.6429999999999998</v>
      </c>
      <c r="O1286" s="137">
        <v>0.12820000000000001</v>
      </c>
      <c r="P1286" s="137">
        <v>-6.0390000000000003E-5</v>
      </c>
      <c r="Q1286" s="137">
        <v>9.9279999999999996E-9</v>
      </c>
      <c r="R1286" s="138">
        <v>443.32</v>
      </c>
      <c r="S1286" s="138">
        <v>234.68</v>
      </c>
      <c r="T1286" s="131">
        <v>0</v>
      </c>
      <c r="U1286" s="131">
        <v>0</v>
      </c>
      <c r="V1286" s="136">
        <v>16.047699999999999</v>
      </c>
      <c r="W1286" s="138">
        <v>2921.52</v>
      </c>
      <c r="X1286" s="138">
        <v>-55.15</v>
      </c>
      <c r="Y1286" s="131">
        <v>400</v>
      </c>
      <c r="Z1286" s="131">
        <v>265</v>
      </c>
      <c r="AA1286" s="134">
        <v>0</v>
      </c>
      <c r="AB1286" s="138">
        <v>0</v>
      </c>
      <c r="AC1286" s="134">
        <v>0</v>
      </c>
      <c r="AD1286" s="134">
        <v>0</v>
      </c>
      <c r="AE1286" s="131">
        <v>7600</v>
      </c>
    </row>
    <row r="1287" spans="1:31">
      <c r="A1287" s="131">
        <v>240</v>
      </c>
      <c r="B1287" s="131" t="s">
        <v>396</v>
      </c>
      <c r="C1287" s="134">
        <v>116.16</v>
      </c>
      <c r="D1287" s="135">
        <v>180</v>
      </c>
      <c r="E1287" s="135">
        <v>394</v>
      </c>
      <c r="F1287" s="135">
        <v>566</v>
      </c>
      <c r="G1287" s="135">
        <v>31</v>
      </c>
      <c r="H1287" s="135">
        <v>395</v>
      </c>
      <c r="I1287" s="134">
        <v>0.26</v>
      </c>
      <c r="J1287" s="134">
        <v>0.47</v>
      </c>
      <c r="K1287" s="134">
        <v>0.879</v>
      </c>
      <c r="L1287" s="135">
        <v>293</v>
      </c>
      <c r="M1287" s="135">
        <v>1.8</v>
      </c>
      <c r="N1287" s="136">
        <v>5.1369999999999996</v>
      </c>
      <c r="O1287" s="137">
        <v>0.1177</v>
      </c>
      <c r="P1287" s="137">
        <v>-4.6289999999999999E-5</v>
      </c>
      <c r="Q1287" s="137">
        <v>8.4999999999999996E-10</v>
      </c>
      <c r="R1287" s="138">
        <v>489.95</v>
      </c>
      <c r="S1287" s="138">
        <v>264.22000000000003</v>
      </c>
      <c r="T1287" s="131">
        <v>0</v>
      </c>
      <c r="U1287" s="131">
        <v>0</v>
      </c>
      <c r="V1287" s="136">
        <v>15.998699999999999</v>
      </c>
      <c r="W1287" s="138">
        <v>3127.6</v>
      </c>
      <c r="X1287" s="138">
        <v>-60.15</v>
      </c>
      <c r="Y1287" s="131">
        <v>432</v>
      </c>
      <c r="Z1287" s="131">
        <v>288</v>
      </c>
      <c r="AA1287" s="134">
        <v>0</v>
      </c>
      <c r="AB1287" s="138">
        <v>0</v>
      </c>
      <c r="AC1287" s="134">
        <v>0</v>
      </c>
      <c r="AD1287" s="134">
        <v>0</v>
      </c>
      <c r="AE1287" s="131">
        <v>8200</v>
      </c>
    </row>
    <row r="1288" spans="1:31">
      <c r="A1288" s="131">
        <v>241</v>
      </c>
      <c r="B1288" s="131" t="s">
        <v>397</v>
      </c>
      <c r="C1288" s="134">
        <v>64.515000000000001</v>
      </c>
      <c r="D1288" s="135">
        <v>136.80000000000001</v>
      </c>
      <c r="E1288" s="135">
        <v>285.39999999999998</v>
      </c>
      <c r="F1288" s="135">
        <v>460.4</v>
      </c>
      <c r="G1288" s="135">
        <v>52</v>
      </c>
      <c r="H1288" s="135">
        <v>199</v>
      </c>
      <c r="I1288" s="134">
        <v>0.27400000000000002</v>
      </c>
      <c r="J1288" s="134">
        <v>0.19</v>
      </c>
      <c r="K1288" s="134">
        <v>0.89600000000000002</v>
      </c>
      <c r="L1288" s="135">
        <v>293</v>
      </c>
      <c r="M1288" s="135">
        <v>2</v>
      </c>
      <c r="N1288" s="136">
        <v>-0.13200000000000001</v>
      </c>
      <c r="O1288" s="137">
        <v>6.225E-2</v>
      </c>
      <c r="P1288" s="137">
        <v>-4.3940000000000003E-5</v>
      </c>
      <c r="Q1288" s="137">
        <v>1.325E-8</v>
      </c>
      <c r="R1288" s="138">
        <v>320.94</v>
      </c>
      <c r="S1288" s="138">
        <v>190.83</v>
      </c>
      <c r="T1288" s="131">
        <v>-26.7</v>
      </c>
      <c r="U1288" s="131">
        <v>-14.34</v>
      </c>
      <c r="V1288" s="136">
        <v>15.98</v>
      </c>
      <c r="W1288" s="138">
        <v>2332.0100000000002</v>
      </c>
      <c r="X1288" s="138">
        <v>-36.479999999999997</v>
      </c>
      <c r="Y1288" s="131">
        <v>310</v>
      </c>
      <c r="Z1288" s="131">
        <v>200</v>
      </c>
      <c r="AA1288" s="134">
        <v>48.664999999999999</v>
      </c>
      <c r="AB1288" s="138">
        <v>-4364.03</v>
      </c>
      <c r="AC1288" s="134">
        <v>-4.7329999999999997</v>
      </c>
      <c r="AD1288" s="134">
        <v>2.2599999999999998</v>
      </c>
      <c r="AE1288" s="131">
        <v>5900</v>
      </c>
    </row>
    <row r="1289" spans="1:31">
      <c r="A1289" s="131">
        <v>242</v>
      </c>
      <c r="B1289" s="131" t="s">
        <v>398</v>
      </c>
      <c r="C1289" s="134">
        <v>74.123000000000005</v>
      </c>
      <c r="D1289" s="135">
        <v>156.9</v>
      </c>
      <c r="E1289" s="135">
        <v>307.7</v>
      </c>
      <c r="F1289" s="135">
        <v>466.7</v>
      </c>
      <c r="G1289" s="135">
        <v>35.9</v>
      </c>
      <c r="H1289" s="135">
        <v>280</v>
      </c>
      <c r="I1289" s="134">
        <v>0.26200000000000001</v>
      </c>
      <c r="J1289" s="134">
        <v>0.28100000000000003</v>
      </c>
      <c r="K1289" s="134">
        <v>0.71299999999999997</v>
      </c>
      <c r="L1289" s="135">
        <v>293</v>
      </c>
      <c r="M1289" s="135">
        <v>1.3</v>
      </c>
      <c r="N1289" s="136">
        <v>5.117</v>
      </c>
      <c r="O1289" s="137">
        <v>8.022E-2</v>
      </c>
      <c r="P1289" s="137">
        <v>-2.4729999999999999E-5</v>
      </c>
      <c r="Q1289" s="137">
        <v>-2.2349999999999998E-9</v>
      </c>
      <c r="R1289" s="138">
        <v>353.14</v>
      </c>
      <c r="S1289" s="138">
        <v>190.58</v>
      </c>
      <c r="T1289" s="131">
        <v>-60.28</v>
      </c>
      <c r="U1289" s="131">
        <v>-29.24</v>
      </c>
      <c r="V1289" s="136">
        <v>16.082799999999999</v>
      </c>
      <c r="W1289" s="138">
        <v>2511.29</v>
      </c>
      <c r="X1289" s="138">
        <v>-41.95</v>
      </c>
      <c r="Y1289" s="131">
        <v>30</v>
      </c>
      <c r="Z1289" s="131">
        <v>225</v>
      </c>
      <c r="AA1289" s="134">
        <v>57.26</v>
      </c>
      <c r="AB1289" s="138">
        <v>-5105.8999999999996</v>
      </c>
      <c r="AC1289" s="134">
        <v>-3.9449999999999998</v>
      </c>
      <c r="AD1289" s="134">
        <v>3.4</v>
      </c>
      <c r="AE1289" s="131">
        <v>6380</v>
      </c>
    </row>
    <row r="1290" spans="1:31">
      <c r="A1290" s="131">
        <v>243</v>
      </c>
      <c r="B1290" s="131" t="s">
        <v>399</v>
      </c>
      <c r="C1290" s="134">
        <v>48.06</v>
      </c>
      <c r="D1290" s="135">
        <v>129.9</v>
      </c>
      <c r="E1290" s="135">
        <v>235.4</v>
      </c>
      <c r="F1290" s="135">
        <v>375.3</v>
      </c>
      <c r="G1290" s="135">
        <v>49.6</v>
      </c>
      <c r="H1290" s="135">
        <v>169</v>
      </c>
      <c r="I1290" s="134">
        <v>0.27200000000000002</v>
      </c>
      <c r="J1290" s="134">
        <v>0.23799999999999999</v>
      </c>
      <c r="K1290" s="134">
        <v>0</v>
      </c>
      <c r="L1290" s="135">
        <v>0</v>
      </c>
      <c r="M1290" s="135">
        <v>2</v>
      </c>
      <c r="N1290" s="136">
        <v>1.038</v>
      </c>
      <c r="O1290" s="137">
        <v>5.2069999999999998E-2</v>
      </c>
      <c r="P1290" s="137">
        <v>-2.7840000000000001E-5</v>
      </c>
      <c r="Q1290" s="137">
        <v>5.7569999999999999E-9</v>
      </c>
      <c r="R1290" s="138">
        <v>0</v>
      </c>
      <c r="S1290" s="138">
        <v>0</v>
      </c>
      <c r="T1290" s="131">
        <v>-62.5</v>
      </c>
      <c r="U1290" s="131">
        <v>-50.08</v>
      </c>
      <c r="V1290" s="136">
        <v>16.0686</v>
      </c>
      <c r="W1290" s="138">
        <v>1966.89</v>
      </c>
      <c r="X1290" s="138">
        <v>-27</v>
      </c>
      <c r="Y1290" s="131">
        <v>252</v>
      </c>
      <c r="Z1290" s="131">
        <v>170</v>
      </c>
      <c r="AA1290" s="134">
        <v>0</v>
      </c>
      <c r="AB1290" s="138">
        <v>0</v>
      </c>
      <c r="AC1290" s="134">
        <v>0</v>
      </c>
      <c r="AD1290" s="134">
        <v>0</v>
      </c>
      <c r="AE1290" s="131">
        <v>0</v>
      </c>
    </row>
    <row r="1291" spans="1:31">
      <c r="A1291" s="131">
        <v>244</v>
      </c>
      <c r="B1291" s="131" t="s">
        <v>400</v>
      </c>
      <c r="C1291" s="134">
        <v>74.08</v>
      </c>
      <c r="D1291" s="135">
        <v>193.8</v>
      </c>
      <c r="E1291" s="135">
        <v>327.39999999999998</v>
      </c>
      <c r="F1291" s="135">
        <v>508.4</v>
      </c>
      <c r="G1291" s="135">
        <v>46.8</v>
      </c>
      <c r="H1291" s="135">
        <v>229</v>
      </c>
      <c r="I1291" s="134">
        <v>0.25700000000000001</v>
      </c>
      <c r="J1291" s="134">
        <v>0.28299999999999997</v>
      </c>
      <c r="K1291" s="134">
        <v>0.92700000000000005</v>
      </c>
      <c r="L1291" s="135">
        <v>289</v>
      </c>
      <c r="M1291" s="135">
        <v>2</v>
      </c>
      <c r="N1291" s="136">
        <v>5.8929999999999998</v>
      </c>
      <c r="O1291" s="137">
        <v>5.5320000000000001E-2</v>
      </c>
      <c r="P1291" s="137">
        <v>-5.0629999999999996E-6</v>
      </c>
      <c r="Q1291" s="137">
        <v>-1.28E-8</v>
      </c>
      <c r="R1291" s="138">
        <v>400.91</v>
      </c>
      <c r="S1291" s="138">
        <v>226.23</v>
      </c>
      <c r="T1291" s="131">
        <v>-88.74</v>
      </c>
      <c r="U1291" s="131">
        <v>0</v>
      </c>
      <c r="V1291" s="136">
        <v>16.161100000000001</v>
      </c>
      <c r="W1291" s="138">
        <v>2603.3000000000002</v>
      </c>
      <c r="X1291" s="138">
        <v>-54.15</v>
      </c>
      <c r="Y1291" s="131">
        <v>360</v>
      </c>
      <c r="Z1291" s="131">
        <v>240</v>
      </c>
      <c r="AA1291" s="134">
        <v>60.603999999999999</v>
      </c>
      <c r="AB1291" s="138">
        <v>-5724.26</v>
      </c>
      <c r="AC1291" s="134">
        <v>-6.3049999999999997</v>
      </c>
      <c r="AD1291" s="134">
        <v>3.07</v>
      </c>
      <c r="AE1291" s="131">
        <v>7200</v>
      </c>
    </row>
    <row r="1292" spans="1:31">
      <c r="A1292" s="131">
        <v>245</v>
      </c>
      <c r="B1292" s="131" t="s">
        <v>401</v>
      </c>
      <c r="C1292" s="134">
        <v>116.16</v>
      </c>
      <c r="D1292" s="135">
        <v>185</v>
      </c>
      <c r="E1292" s="135">
        <v>384.2</v>
      </c>
      <c r="F1292" s="135">
        <v>553</v>
      </c>
      <c r="G1292" s="135">
        <v>30</v>
      </c>
      <c r="H1292" s="135">
        <v>410</v>
      </c>
      <c r="I1292" s="134">
        <v>0.27</v>
      </c>
      <c r="J1292" s="134">
        <v>0.42699999999999999</v>
      </c>
      <c r="K1292" s="134">
        <v>0.86899999999999999</v>
      </c>
      <c r="L1292" s="135">
        <v>293</v>
      </c>
      <c r="M1292" s="135">
        <v>2.1</v>
      </c>
      <c r="N1292" s="136">
        <v>0</v>
      </c>
      <c r="O1292" s="137">
        <v>0</v>
      </c>
      <c r="P1292" s="137">
        <v>0</v>
      </c>
      <c r="Q1292" s="137">
        <v>0</v>
      </c>
      <c r="R1292" s="138">
        <v>0</v>
      </c>
      <c r="S1292" s="138">
        <v>0</v>
      </c>
      <c r="T1292" s="131">
        <v>0</v>
      </c>
      <c r="U1292" s="131">
        <v>0</v>
      </c>
      <c r="V1292" s="136">
        <v>0</v>
      </c>
      <c r="W1292" s="138">
        <v>0</v>
      </c>
      <c r="X1292" s="138">
        <v>0</v>
      </c>
      <c r="Y1292" s="131">
        <v>0</v>
      </c>
      <c r="Z1292" s="131">
        <v>0</v>
      </c>
      <c r="AA1292" s="134">
        <v>74.335999999999999</v>
      </c>
      <c r="AB1292" s="138">
        <v>-7477.19</v>
      </c>
      <c r="AC1292" s="134">
        <v>-8.1080000000000005</v>
      </c>
      <c r="AD1292" s="134">
        <v>5.66</v>
      </c>
      <c r="AE1292" s="131">
        <v>8365</v>
      </c>
    </row>
    <row r="1293" spans="1:31">
      <c r="A1293" s="131">
        <v>246</v>
      </c>
      <c r="B1293" s="131" t="s">
        <v>402</v>
      </c>
      <c r="C1293" s="134">
        <v>62.134</v>
      </c>
      <c r="D1293" s="135">
        <v>125.3</v>
      </c>
      <c r="E1293" s="135">
        <v>308.2</v>
      </c>
      <c r="F1293" s="135">
        <v>499</v>
      </c>
      <c r="G1293" s="135">
        <v>54.2</v>
      </c>
      <c r="H1293" s="135">
        <v>207</v>
      </c>
      <c r="I1293" s="134">
        <v>0.27400000000000002</v>
      </c>
      <c r="J1293" s="134">
        <v>0.19</v>
      </c>
      <c r="K1293" s="134">
        <v>0.83899999999999997</v>
      </c>
      <c r="L1293" s="135">
        <v>293</v>
      </c>
      <c r="M1293" s="135">
        <v>1.5</v>
      </c>
      <c r="N1293" s="136">
        <v>3.5640000000000001</v>
      </c>
      <c r="O1293" s="137">
        <v>5.6149999999999999E-2</v>
      </c>
      <c r="P1293" s="137">
        <v>-3.239E-5</v>
      </c>
      <c r="Q1293" s="137">
        <v>7.5520000000000004E-9</v>
      </c>
      <c r="R1293" s="138">
        <v>419.6</v>
      </c>
      <c r="S1293" s="138">
        <v>206.21</v>
      </c>
      <c r="T1293" s="131">
        <v>-11.02</v>
      </c>
      <c r="U1293" s="131">
        <v>-1.1200000000000001</v>
      </c>
      <c r="V1293" s="136">
        <v>16.0077</v>
      </c>
      <c r="W1293" s="138">
        <v>2497.23</v>
      </c>
      <c r="X1293" s="138">
        <v>-41.77</v>
      </c>
      <c r="Y1293" s="131">
        <v>330</v>
      </c>
      <c r="Z1293" s="131">
        <v>224</v>
      </c>
      <c r="AA1293" s="134">
        <v>51.954000000000001</v>
      </c>
      <c r="AB1293" s="138">
        <v>-4900.34</v>
      </c>
      <c r="AC1293" s="134">
        <v>-5.1390000000000002</v>
      </c>
      <c r="AD1293" s="134">
        <v>2.5499999999999998</v>
      </c>
      <c r="AE1293" s="131">
        <v>6400</v>
      </c>
    </row>
    <row r="1294" spans="1:31">
      <c r="A1294" s="131">
        <v>247</v>
      </c>
      <c r="B1294" s="131" t="s">
        <v>403</v>
      </c>
      <c r="C1294" s="134">
        <v>102.134</v>
      </c>
      <c r="D1294" s="135">
        <v>199.3</v>
      </c>
      <c r="E1294" s="135">
        <v>273</v>
      </c>
      <c r="F1294" s="135">
        <v>546</v>
      </c>
      <c r="G1294" s="135">
        <v>33.200000000000003</v>
      </c>
      <c r="H1294" s="135">
        <v>345</v>
      </c>
      <c r="I1294" s="134">
        <v>0.25600000000000001</v>
      </c>
      <c r="J1294" s="134">
        <v>0.39500000000000002</v>
      </c>
      <c r="K1294" s="134">
        <v>0.89500000000000002</v>
      </c>
      <c r="L1294" s="135">
        <v>289</v>
      </c>
      <c r="M1294" s="135">
        <v>1.8</v>
      </c>
      <c r="N1294" s="136">
        <v>4.742</v>
      </c>
      <c r="O1294" s="137">
        <v>9.6360000000000001E-2</v>
      </c>
      <c r="P1294" s="137">
        <v>-3.4319999999999997E-5</v>
      </c>
      <c r="Q1294" s="137">
        <v>-1.7680000000000001E-9</v>
      </c>
      <c r="R1294" s="138">
        <v>463.31</v>
      </c>
      <c r="S1294" s="138">
        <v>248.72</v>
      </c>
      <c r="T1294" s="131">
        <v>-112.3</v>
      </c>
      <c r="U1294" s="131">
        <v>-77.319999999999993</v>
      </c>
      <c r="V1294" s="136">
        <v>16.161999999999999</v>
      </c>
      <c r="W1294" s="138">
        <v>2935.11</v>
      </c>
      <c r="X1294" s="138">
        <v>-64.17</v>
      </c>
      <c r="Y1294" s="131">
        <v>396</v>
      </c>
      <c r="Z1294" s="131">
        <v>276</v>
      </c>
      <c r="AA1294" s="134">
        <v>67.631</v>
      </c>
      <c r="AB1294" s="138">
        <v>-6869.83</v>
      </c>
      <c r="AC1294" s="134">
        <v>-7.1929999999999996</v>
      </c>
      <c r="AD1294" s="134">
        <v>4.9800000000000004</v>
      </c>
      <c r="AE1294" s="131">
        <v>8180</v>
      </c>
    </row>
    <row r="1295" spans="1:31">
      <c r="A1295" s="131">
        <v>248</v>
      </c>
      <c r="B1295" s="131" t="s">
        <v>404</v>
      </c>
      <c r="C1295" s="134">
        <v>88.15</v>
      </c>
      <c r="D1295" s="135">
        <v>146.4</v>
      </c>
      <c r="E1295" s="135">
        <v>336.8</v>
      </c>
      <c r="F1295" s="135">
        <v>500.6</v>
      </c>
      <c r="G1295" s="135">
        <v>32.1</v>
      </c>
      <c r="H1295" s="135">
        <v>0</v>
      </c>
      <c r="I1295" s="134">
        <v>0</v>
      </c>
      <c r="J1295" s="134">
        <v>0.33100000000000002</v>
      </c>
      <c r="K1295" s="134">
        <v>0.73299999999999998</v>
      </c>
      <c r="L1295" s="135">
        <v>293</v>
      </c>
      <c r="M1295" s="135">
        <v>1.2</v>
      </c>
      <c r="N1295" s="136">
        <v>0</v>
      </c>
      <c r="O1295" s="137">
        <v>0</v>
      </c>
      <c r="P1295" s="137">
        <v>0</v>
      </c>
      <c r="Q1295" s="137">
        <v>0</v>
      </c>
      <c r="R1295" s="138">
        <v>399.87</v>
      </c>
      <c r="S1295" s="138">
        <v>213.39</v>
      </c>
      <c r="T1295" s="131">
        <v>0</v>
      </c>
      <c r="U1295" s="131">
        <v>0</v>
      </c>
      <c r="V1295" s="136">
        <v>15.453900000000001</v>
      </c>
      <c r="W1295" s="138">
        <v>2423.41</v>
      </c>
      <c r="X1295" s="138">
        <v>-62.28</v>
      </c>
      <c r="Y1295" s="131">
        <v>360</v>
      </c>
      <c r="Z1295" s="131">
        <v>246</v>
      </c>
      <c r="AA1295" s="134">
        <v>58.911000000000001</v>
      </c>
      <c r="AB1295" s="138">
        <v>-5663.85</v>
      </c>
      <c r="AC1295" s="134">
        <v>-6.1</v>
      </c>
      <c r="AD1295" s="134">
        <v>4.33</v>
      </c>
      <c r="AE1295" s="131">
        <v>7290</v>
      </c>
    </row>
    <row r="1296" spans="1:31">
      <c r="A1296" s="131">
        <v>249</v>
      </c>
      <c r="B1296" s="131" t="s">
        <v>405</v>
      </c>
      <c r="C1296" s="134">
        <v>106.16800000000001</v>
      </c>
      <c r="D1296" s="135">
        <v>178.2</v>
      </c>
      <c r="E1296" s="135">
        <v>409.3</v>
      </c>
      <c r="F1296" s="135">
        <v>617.1</v>
      </c>
      <c r="G1296" s="135">
        <v>35.6</v>
      </c>
      <c r="H1296" s="135">
        <v>374</v>
      </c>
      <c r="I1296" s="134">
        <v>0.26300000000000001</v>
      </c>
      <c r="J1296" s="134">
        <v>0.30099999999999999</v>
      </c>
      <c r="K1296" s="134">
        <v>0.86699999999999999</v>
      </c>
      <c r="L1296" s="135">
        <v>293</v>
      </c>
      <c r="M1296" s="135">
        <v>0.4</v>
      </c>
      <c r="N1296" s="136">
        <v>-10.294</v>
      </c>
      <c r="O1296" s="137">
        <v>0.16889999999999999</v>
      </c>
      <c r="P1296" s="137">
        <v>-1.149E-4</v>
      </c>
      <c r="Q1296" s="137">
        <v>3.107E-8</v>
      </c>
      <c r="R1296" s="138">
        <v>472.82</v>
      </c>
      <c r="S1296" s="138">
        <v>264.22000000000003</v>
      </c>
      <c r="T1296" s="131">
        <v>7.12</v>
      </c>
      <c r="U1296" s="131">
        <v>31.21</v>
      </c>
      <c r="V1296" s="136">
        <v>16.019500000000001</v>
      </c>
      <c r="W1296" s="138">
        <v>3279.47</v>
      </c>
      <c r="X1296" s="138">
        <v>-59.95</v>
      </c>
      <c r="Y1296" s="131">
        <v>450</v>
      </c>
      <c r="Z1296" s="131">
        <v>300</v>
      </c>
      <c r="AA1296" s="134">
        <v>58.1</v>
      </c>
      <c r="AB1296" s="138">
        <v>-6792.54</v>
      </c>
      <c r="AC1296" s="134">
        <v>-5.8019999999999996</v>
      </c>
      <c r="AD1296" s="134">
        <v>5.75</v>
      </c>
      <c r="AE1296" s="131">
        <v>8500</v>
      </c>
    </row>
    <row r="1297" spans="1:31">
      <c r="A1297" s="131">
        <v>250</v>
      </c>
      <c r="B1297" s="131" t="s">
        <v>406</v>
      </c>
      <c r="C1297" s="134">
        <v>112.21599999999999</v>
      </c>
      <c r="D1297" s="135">
        <v>161.80000000000001</v>
      </c>
      <c r="E1297" s="135">
        <v>404.9</v>
      </c>
      <c r="F1297" s="135">
        <v>609</v>
      </c>
      <c r="G1297" s="135">
        <v>29.9</v>
      </c>
      <c r="H1297" s="135">
        <v>450</v>
      </c>
      <c r="I1297" s="134">
        <v>0.27</v>
      </c>
      <c r="J1297" s="134">
        <v>0.24299999999999999</v>
      </c>
      <c r="K1297" s="134">
        <v>0.78800000000000003</v>
      </c>
      <c r="L1297" s="135">
        <v>293</v>
      </c>
      <c r="M1297" s="135">
        <v>0</v>
      </c>
      <c r="N1297" s="136">
        <v>-15.26</v>
      </c>
      <c r="O1297" s="137">
        <v>0.21240000000000001</v>
      </c>
      <c r="P1297" s="137">
        <v>-1.22E-4</v>
      </c>
      <c r="Q1297" s="137">
        <v>2.634E-8</v>
      </c>
      <c r="R1297" s="138">
        <v>506.43</v>
      </c>
      <c r="S1297" s="138">
        <v>280.76</v>
      </c>
      <c r="T1297" s="131">
        <v>-41.05</v>
      </c>
      <c r="U1297" s="131">
        <v>9.3800000000000008</v>
      </c>
      <c r="V1297" s="136">
        <v>15.8125</v>
      </c>
      <c r="W1297" s="138">
        <v>3183.25</v>
      </c>
      <c r="X1297" s="138">
        <v>-58.15</v>
      </c>
      <c r="Y1297" s="131">
        <v>433</v>
      </c>
      <c r="Z1297" s="131">
        <v>293</v>
      </c>
      <c r="AA1297" s="134">
        <v>0</v>
      </c>
      <c r="AB1297" s="138">
        <v>0</v>
      </c>
      <c r="AC1297" s="134">
        <v>0</v>
      </c>
      <c r="AD1297" s="134">
        <v>0</v>
      </c>
      <c r="AE1297" s="131">
        <v>8200</v>
      </c>
    </row>
    <row r="1298" spans="1:31">
      <c r="A1298" s="131">
        <v>251</v>
      </c>
      <c r="B1298" s="131" t="s">
        <v>407</v>
      </c>
      <c r="C1298" s="134">
        <v>98.188999999999993</v>
      </c>
      <c r="D1298" s="135">
        <v>134.69999999999999</v>
      </c>
      <c r="E1298" s="135">
        <v>376.6</v>
      </c>
      <c r="F1298" s="135">
        <v>569.5</v>
      </c>
      <c r="G1298" s="135">
        <v>33.5</v>
      </c>
      <c r="H1298" s="135">
        <v>375</v>
      </c>
      <c r="I1298" s="134">
        <v>0.26900000000000002</v>
      </c>
      <c r="J1298" s="134">
        <v>0.28299999999999997</v>
      </c>
      <c r="K1298" s="134">
        <v>0.77100000000000002</v>
      </c>
      <c r="L1298" s="135">
        <v>289</v>
      </c>
      <c r="M1298" s="135">
        <v>0</v>
      </c>
      <c r="N1298" s="136">
        <v>-13.211</v>
      </c>
      <c r="O1298" s="137">
        <v>0.1794</v>
      </c>
      <c r="P1298" s="137">
        <v>-1.05E-4</v>
      </c>
      <c r="Q1298" s="137">
        <v>2.398E-8</v>
      </c>
      <c r="R1298" s="138">
        <v>433.81</v>
      </c>
      <c r="S1298" s="138">
        <v>249.72</v>
      </c>
      <c r="T1298" s="131">
        <v>-30.37</v>
      </c>
      <c r="U1298" s="131">
        <v>10.65</v>
      </c>
      <c r="V1298" s="136">
        <v>15.8581</v>
      </c>
      <c r="W1298" s="138">
        <v>2990.13</v>
      </c>
      <c r="X1298" s="138">
        <v>-52.47</v>
      </c>
      <c r="Y1298" s="131">
        <v>402</v>
      </c>
      <c r="Z1298" s="131">
        <v>270</v>
      </c>
      <c r="AA1298" s="134">
        <v>0</v>
      </c>
      <c r="AB1298" s="138">
        <v>0</v>
      </c>
      <c r="AC1298" s="134">
        <v>0</v>
      </c>
      <c r="AD1298" s="134">
        <v>0</v>
      </c>
      <c r="AE1298" s="131">
        <v>7715</v>
      </c>
    </row>
    <row r="1299" spans="1:31">
      <c r="A1299" s="131">
        <v>252</v>
      </c>
      <c r="B1299" s="131" t="s">
        <v>408</v>
      </c>
      <c r="C1299" s="134">
        <v>28.053999999999998</v>
      </c>
      <c r="D1299" s="135">
        <v>104</v>
      </c>
      <c r="E1299" s="135">
        <v>169.4</v>
      </c>
      <c r="F1299" s="135">
        <v>282.39999999999998</v>
      </c>
      <c r="G1299" s="135">
        <v>49.7</v>
      </c>
      <c r="H1299" s="135">
        <v>129</v>
      </c>
      <c r="I1299" s="134">
        <v>0.27600000000000002</v>
      </c>
      <c r="J1299" s="134">
        <v>8.5000000000000006E-2</v>
      </c>
      <c r="K1299" s="134">
        <v>0.57699999999999996</v>
      </c>
      <c r="L1299" s="135">
        <v>163</v>
      </c>
      <c r="M1299" s="135">
        <v>0</v>
      </c>
      <c r="N1299" s="136">
        <v>0.90900000000000003</v>
      </c>
      <c r="O1299" s="137">
        <v>3.7400000000000003E-2</v>
      </c>
      <c r="P1299" s="137">
        <v>-1.9939999999999999E-5</v>
      </c>
      <c r="Q1299" s="137">
        <v>4.1920000000000004E-9</v>
      </c>
      <c r="R1299" s="138">
        <v>168.98</v>
      </c>
      <c r="S1299" s="138">
        <v>93.94</v>
      </c>
      <c r="T1299" s="131">
        <v>12.5</v>
      </c>
      <c r="U1299" s="131">
        <v>16.28</v>
      </c>
      <c r="V1299" s="136">
        <v>15.536799999999999</v>
      </c>
      <c r="W1299" s="138">
        <v>1347.01</v>
      </c>
      <c r="X1299" s="138">
        <v>-18.149999999999999</v>
      </c>
      <c r="Y1299" s="131">
        <v>182</v>
      </c>
      <c r="Z1299" s="131">
        <v>120</v>
      </c>
      <c r="AA1299" s="134">
        <v>38.960999999999999</v>
      </c>
      <c r="AB1299" s="138">
        <v>-2282.37</v>
      </c>
      <c r="AC1299" s="134">
        <v>-3.6779999999999999</v>
      </c>
      <c r="AD1299" s="134">
        <v>0.88100000000000001</v>
      </c>
      <c r="AE1299" s="131">
        <v>3237</v>
      </c>
    </row>
    <row r="1300" spans="1:31">
      <c r="A1300" s="131">
        <v>253</v>
      </c>
      <c r="B1300" s="131" t="s">
        <v>409</v>
      </c>
      <c r="C1300" s="134">
        <v>62.069000000000003</v>
      </c>
      <c r="D1300" s="135">
        <v>260.2</v>
      </c>
      <c r="E1300" s="135">
        <v>470.4</v>
      </c>
      <c r="F1300" s="135">
        <v>645</v>
      </c>
      <c r="G1300" s="135">
        <v>76</v>
      </c>
      <c r="H1300" s="135">
        <v>186</v>
      </c>
      <c r="I1300" s="134">
        <v>0.27</v>
      </c>
      <c r="J1300" s="134">
        <v>0</v>
      </c>
      <c r="K1300" s="134">
        <v>1.1140000000000001</v>
      </c>
      <c r="L1300" s="135">
        <v>293</v>
      </c>
      <c r="M1300" s="135">
        <v>2.2000000000000002</v>
      </c>
      <c r="N1300" s="136">
        <v>8.5259999999999998</v>
      </c>
      <c r="O1300" s="137">
        <v>5.9310000000000002E-2</v>
      </c>
      <c r="P1300" s="137">
        <v>-3.5760000000000003E-5</v>
      </c>
      <c r="Q1300" s="137">
        <v>7.1900000000000002E-9</v>
      </c>
      <c r="R1300" s="138">
        <v>1365</v>
      </c>
      <c r="S1300" s="138">
        <v>402.41</v>
      </c>
      <c r="T1300" s="131">
        <v>-9.3000000000000007</v>
      </c>
      <c r="U1300" s="131">
        <v>-72.77</v>
      </c>
      <c r="V1300" s="136">
        <v>20.2501</v>
      </c>
      <c r="W1300" s="138">
        <v>6022.18</v>
      </c>
      <c r="X1300" s="138">
        <v>-28.25</v>
      </c>
      <c r="Y1300" s="131">
        <v>494</v>
      </c>
      <c r="Z1300" s="131">
        <v>364</v>
      </c>
      <c r="AA1300" s="134">
        <v>0</v>
      </c>
      <c r="AB1300" s="138">
        <v>0</v>
      </c>
      <c r="AC1300" s="134">
        <v>0</v>
      </c>
      <c r="AD1300" s="134">
        <v>0</v>
      </c>
      <c r="AE1300" s="131">
        <v>12550</v>
      </c>
    </row>
    <row r="1301" spans="1:31">
      <c r="A1301" s="131">
        <v>254</v>
      </c>
      <c r="B1301" s="131" t="s">
        <v>410</v>
      </c>
      <c r="C1301" s="134">
        <v>43.069000000000003</v>
      </c>
      <c r="D1301" s="135">
        <v>195</v>
      </c>
      <c r="E1301" s="135">
        <v>329.8</v>
      </c>
      <c r="F1301" s="135">
        <v>0</v>
      </c>
      <c r="G1301" s="135">
        <v>0</v>
      </c>
      <c r="H1301" s="135">
        <v>0</v>
      </c>
      <c r="I1301" s="134">
        <v>0</v>
      </c>
      <c r="J1301" s="134">
        <v>0</v>
      </c>
      <c r="K1301" s="134">
        <v>0.83299999999999996</v>
      </c>
      <c r="L1301" s="135">
        <v>298</v>
      </c>
      <c r="M1301" s="135">
        <v>1.9</v>
      </c>
      <c r="N1301" s="136">
        <v>-4.9610000000000003</v>
      </c>
      <c r="O1301" s="137">
        <v>7.2190000000000004E-2</v>
      </c>
      <c r="P1301" s="137">
        <v>-4.9270000000000001E-5</v>
      </c>
      <c r="Q1301" s="137">
        <v>1.349E-8</v>
      </c>
      <c r="R1301" s="138">
        <v>0</v>
      </c>
      <c r="S1301" s="138">
        <v>0</v>
      </c>
      <c r="T1301" s="131">
        <v>29.5</v>
      </c>
      <c r="U1301" s="131">
        <v>42.54</v>
      </c>
      <c r="V1301" s="136">
        <v>16.422699999999999</v>
      </c>
      <c r="W1301" s="138">
        <v>2610.44</v>
      </c>
      <c r="X1301" s="138">
        <v>-63.15</v>
      </c>
      <c r="Y1301" s="131">
        <v>359</v>
      </c>
      <c r="Z1301" s="131">
        <v>248</v>
      </c>
      <c r="AA1301" s="134">
        <v>0</v>
      </c>
      <c r="AB1301" s="138">
        <v>0</v>
      </c>
      <c r="AC1301" s="134">
        <v>0</v>
      </c>
      <c r="AD1301" s="134">
        <v>0</v>
      </c>
      <c r="AE1301" s="131">
        <v>7660</v>
      </c>
    </row>
    <row r="1302" spans="1:31">
      <c r="A1302" s="131">
        <v>255</v>
      </c>
      <c r="B1302" s="131" t="s">
        <v>411</v>
      </c>
      <c r="C1302" s="134">
        <v>44.054000000000002</v>
      </c>
      <c r="D1302" s="135">
        <v>161</v>
      </c>
      <c r="E1302" s="135">
        <v>283.5</v>
      </c>
      <c r="F1302" s="135">
        <v>469</v>
      </c>
      <c r="G1302" s="135">
        <v>71</v>
      </c>
      <c r="H1302" s="135">
        <v>140</v>
      </c>
      <c r="I1302" s="134">
        <v>0.25800000000000001</v>
      </c>
      <c r="J1302" s="134">
        <v>0.2</v>
      </c>
      <c r="K1302" s="134">
        <v>0.89900000000000002</v>
      </c>
      <c r="L1302" s="135">
        <v>273</v>
      </c>
      <c r="M1302" s="135">
        <v>1.9</v>
      </c>
      <c r="N1302" s="136">
        <v>-1.796</v>
      </c>
      <c r="O1302" s="137">
        <v>5.3080000000000002E-2</v>
      </c>
      <c r="P1302" s="137">
        <v>-3.0009999999999999E-5</v>
      </c>
      <c r="Q1302" s="137">
        <v>6.1900000000000003E-9</v>
      </c>
      <c r="R1302" s="138">
        <v>341.88</v>
      </c>
      <c r="S1302" s="138">
        <v>194.22</v>
      </c>
      <c r="T1302" s="131">
        <v>-12.58</v>
      </c>
      <c r="U1302" s="131">
        <v>-3.13</v>
      </c>
      <c r="V1302" s="136">
        <v>16.739999999999998</v>
      </c>
      <c r="W1302" s="138">
        <v>2567.61</v>
      </c>
      <c r="X1302" s="138">
        <v>-29.01</v>
      </c>
      <c r="Y1302" s="131">
        <v>310</v>
      </c>
      <c r="Z1302" s="131">
        <v>200</v>
      </c>
      <c r="AA1302" s="134">
        <v>0</v>
      </c>
      <c r="AB1302" s="138">
        <v>0</v>
      </c>
      <c r="AC1302" s="134">
        <v>0</v>
      </c>
      <c r="AD1302" s="134">
        <v>0</v>
      </c>
      <c r="AE1302" s="131">
        <v>6120</v>
      </c>
    </row>
    <row r="1303" spans="1:31">
      <c r="A1303" s="131">
        <v>256</v>
      </c>
      <c r="B1303" s="131" t="s">
        <v>412</v>
      </c>
      <c r="C1303" s="134">
        <v>60.098999999999997</v>
      </c>
      <c r="D1303" s="135">
        <v>284</v>
      </c>
      <c r="E1303" s="135">
        <v>390.4</v>
      </c>
      <c r="F1303" s="135">
        <v>593</v>
      </c>
      <c r="G1303" s="135">
        <v>62</v>
      </c>
      <c r="H1303" s="135">
        <v>206</v>
      </c>
      <c r="I1303" s="134">
        <v>0.26</v>
      </c>
      <c r="J1303" s="134">
        <v>0.51</v>
      </c>
      <c r="K1303" s="134">
        <v>0.89600000000000002</v>
      </c>
      <c r="L1303" s="135">
        <v>293</v>
      </c>
      <c r="M1303" s="135">
        <v>1.9</v>
      </c>
      <c r="N1303" s="136">
        <v>9.1470000000000002</v>
      </c>
      <c r="O1303" s="137">
        <v>5.7489999999999999E-2</v>
      </c>
      <c r="P1303" s="137">
        <v>-1.0360000000000001E-5</v>
      </c>
      <c r="Q1303" s="137">
        <v>-9.4300000000000007E-9</v>
      </c>
      <c r="R1303" s="138">
        <v>839.76</v>
      </c>
      <c r="S1303" s="138">
        <v>316.41000000000003</v>
      </c>
      <c r="T1303" s="131">
        <v>0</v>
      </c>
      <c r="U1303" s="131">
        <v>0</v>
      </c>
      <c r="V1303" s="136">
        <v>16.408200000000001</v>
      </c>
      <c r="W1303" s="138">
        <v>3108.49</v>
      </c>
      <c r="X1303" s="138">
        <v>-72.150000000000006</v>
      </c>
      <c r="Y1303" s="131">
        <v>425</v>
      </c>
      <c r="Z1303" s="131">
        <v>292</v>
      </c>
      <c r="AA1303" s="134">
        <v>0</v>
      </c>
      <c r="AB1303" s="138">
        <v>0</v>
      </c>
      <c r="AC1303" s="134">
        <v>0</v>
      </c>
      <c r="AD1303" s="134">
        <v>0</v>
      </c>
      <c r="AE1303" s="131">
        <v>10000</v>
      </c>
    </row>
    <row r="1304" spans="1:31">
      <c r="A1304" s="131">
        <v>257</v>
      </c>
      <c r="B1304" s="131" t="s">
        <v>413</v>
      </c>
      <c r="C1304" s="134">
        <v>37.997</v>
      </c>
      <c r="D1304" s="135">
        <v>53.5</v>
      </c>
      <c r="E1304" s="135">
        <v>85</v>
      </c>
      <c r="F1304" s="135">
        <v>144.30000000000001</v>
      </c>
      <c r="G1304" s="135">
        <v>51.5</v>
      </c>
      <c r="H1304" s="135">
        <v>66.2</v>
      </c>
      <c r="I1304" s="134">
        <v>0.28799999999999998</v>
      </c>
      <c r="J1304" s="134">
        <v>4.8000000000000001E-2</v>
      </c>
      <c r="K1304" s="134">
        <v>1.51</v>
      </c>
      <c r="L1304" s="135">
        <v>85</v>
      </c>
      <c r="M1304" s="135">
        <v>0</v>
      </c>
      <c r="N1304" s="136">
        <v>5.5449999999999999</v>
      </c>
      <c r="O1304" s="137">
        <v>8.7340000000000004E-3</v>
      </c>
      <c r="P1304" s="137">
        <v>-8.2689999999999999E-6</v>
      </c>
      <c r="Q1304" s="137">
        <v>2.876E-9</v>
      </c>
      <c r="R1304" s="138">
        <v>84.2</v>
      </c>
      <c r="S1304" s="138">
        <v>52.52</v>
      </c>
      <c r="T1304" s="131">
        <v>0</v>
      </c>
      <c r="U1304" s="131">
        <v>0</v>
      </c>
      <c r="V1304" s="136">
        <v>15.67</v>
      </c>
      <c r="W1304" s="138">
        <v>714.1</v>
      </c>
      <c r="X1304" s="138">
        <v>-6</v>
      </c>
      <c r="Y1304" s="131">
        <v>91</v>
      </c>
      <c r="Z1304" s="131">
        <v>59</v>
      </c>
      <c r="AA1304" s="134">
        <v>30.771999999999998</v>
      </c>
      <c r="AB1304" s="138">
        <v>-1040.27</v>
      </c>
      <c r="AC1304" s="134">
        <v>-2.6829999999999998</v>
      </c>
      <c r="AD1304" s="134">
        <v>0.21</v>
      </c>
      <c r="AE1304" s="131">
        <v>1560</v>
      </c>
    </row>
    <row r="1305" spans="1:31">
      <c r="A1305" s="131">
        <v>258</v>
      </c>
      <c r="B1305" s="131" t="s">
        <v>414</v>
      </c>
      <c r="C1305" s="134">
        <v>96.103999999999999</v>
      </c>
      <c r="D1305" s="135">
        <v>234</v>
      </c>
      <c r="E1305" s="135">
        <v>358.5</v>
      </c>
      <c r="F1305" s="135">
        <v>560.1</v>
      </c>
      <c r="G1305" s="135">
        <v>44.9</v>
      </c>
      <c r="H1305" s="135">
        <v>271</v>
      </c>
      <c r="I1305" s="134">
        <v>0.26500000000000001</v>
      </c>
      <c r="J1305" s="134">
        <v>0.245</v>
      </c>
      <c r="K1305" s="134">
        <v>1.024</v>
      </c>
      <c r="L1305" s="135">
        <v>293</v>
      </c>
      <c r="M1305" s="135">
        <v>1.4</v>
      </c>
      <c r="N1305" s="136">
        <v>-9.25</v>
      </c>
      <c r="O1305" s="137">
        <v>0.13539999999999999</v>
      </c>
      <c r="P1305" s="137">
        <v>-1.059E-4</v>
      </c>
      <c r="Q1305" s="137">
        <v>3.2369999999999998E-8</v>
      </c>
      <c r="R1305" s="138">
        <v>452.06</v>
      </c>
      <c r="S1305" s="138">
        <v>252.89</v>
      </c>
      <c r="T1305" s="131">
        <v>-27.86</v>
      </c>
      <c r="U1305" s="131">
        <v>-16.5</v>
      </c>
      <c r="V1305" s="136">
        <v>16.5487</v>
      </c>
      <c r="W1305" s="138">
        <v>3181.78</v>
      </c>
      <c r="X1305" s="138">
        <v>-37.590000000000003</v>
      </c>
      <c r="Y1305" s="131">
        <v>370</v>
      </c>
      <c r="Z1305" s="131">
        <v>250</v>
      </c>
      <c r="AA1305" s="134">
        <v>55.140999999999998</v>
      </c>
      <c r="AB1305" s="138">
        <v>-5819.21</v>
      </c>
      <c r="AC1305" s="134">
        <v>-5.4889999999999999</v>
      </c>
      <c r="AD1305" s="134">
        <v>3.88</v>
      </c>
      <c r="AE1305" s="131">
        <v>0</v>
      </c>
    </row>
    <row r="1306" spans="1:31">
      <c r="A1306" s="131">
        <v>259</v>
      </c>
      <c r="B1306" s="131" t="s">
        <v>415</v>
      </c>
      <c r="C1306" s="134">
        <v>30.026</v>
      </c>
      <c r="D1306" s="135">
        <v>156</v>
      </c>
      <c r="E1306" s="135">
        <v>254</v>
      </c>
      <c r="F1306" s="135">
        <v>408</v>
      </c>
      <c r="G1306" s="135">
        <v>65</v>
      </c>
      <c r="H1306" s="135">
        <v>0</v>
      </c>
      <c r="I1306" s="134">
        <v>0</v>
      </c>
      <c r="J1306" s="134">
        <v>0.253</v>
      </c>
      <c r="K1306" s="134">
        <v>0.81499999999999995</v>
      </c>
      <c r="L1306" s="135">
        <v>253</v>
      </c>
      <c r="M1306" s="135">
        <v>2.2999999999999998</v>
      </c>
      <c r="N1306" s="136">
        <v>5.6070000000000002</v>
      </c>
      <c r="O1306" s="137">
        <v>7.5399999999999998E-3</v>
      </c>
      <c r="P1306" s="137">
        <v>7.1300000000000003E-6</v>
      </c>
      <c r="Q1306" s="137">
        <v>-5.4940000000000003E-9</v>
      </c>
      <c r="R1306" s="138">
        <v>319.83</v>
      </c>
      <c r="S1306" s="138">
        <v>171.35</v>
      </c>
      <c r="T1306" s="131">
        <v>-27.7</v>
      </c>
      <c r="U1306" s="131">
        <v>-26.27</v>
      </c>
      <c r="V1306" s="136">
        <v>16.477499999999999</v>
      </c>
      <c r="W1306" s="138">
        <v>2204.13</v>
      </c>
      <c r="X1306" s="138">
        <v>-30.15</v>
      </c>
      <c r="Y1306" s="131">
        <v>271</v>
      </c>
      <c r="Z1306" s="131">
        <v>185</v>
      </c>
      <c r="AA1306" s="134">
        <v>45.118000000000002</v>
      </c>
      <c r="AB1306" s="138">
        <v>-3873.26</v>
      </c>
      <c r="AC1306" s="134">
        <v>-4.2</v>
      </c>
      <c r="AD1306" s="134">
        <v>3.41</v>
      </c>
      <c r="AE1306" s="131">
        <v>5500</v>
      </c>
    </row>
    <row r="1307" spans="1:31">
      <c r="A1307" s="131">
        <v>260</v>
      </c>
      <c r="B1307" s="131" t="s">
        <v>416</v>
      </c>
      <c r="C1307" s="134">
        <v>46.024999999999999</v>
      </c>
      <c r="D1307" s="135">
        <v>281.5</v>
      </c>
      <c r="E1307" s="135">
        <v>373.8</v>
      </c>
      <c r="F1307" s="135">
        <v>580</v>
      </c>
      <c r="G1307" s="135">
        <v>0</v>
      </c>
      <c r="H1307" s="135">
        <v>0</v>
      </c>
      <c r="I1307" s="134">
        <v>0</v>
      </c>
      <c r="J1307" s="134">
        <v>0</v>
      </c>
      <c r="K1307" s="134">
        <v>1.226</v>
      </c>
      <c r="L1307" s="135">
        <v>288</v>
      </c>
      <c r="M1307" s="135">
        <v>1.5</v>
      </c>
      <c r="N1307" s="136">
        <v>2.798</v>
      </c>
      <c r="O1307" s="137">
        <v>3.243E-2</v>
      </c>
      <c r="P1307" s="137">
        <v>-2.0089999999999999E-5</v>
      </c>
      <c r="Q1307" s="137">
        <v>4.8170000000000002E-9</v>
      </c>
      <c r="R1307" s="138">
        <v>729.35</v>
      </c>
      <c r="S1307" s="138">
        <v>325.72000000000003</v>
      </c>
      <c r="T1307" s="131">
        <v>90.49</v>
      </c>
      <c r="U1307" s="131">
        <v>-83.89</v>
      </c>
      <c r="V1307" s="136">
        <v>16.988199999999999</v>
      </c>
      <c r="W1307" s="138">
        <v>3599.58</v>
      </c>
      <c r="X1307" s="138">
        <v>-26.09</v>
      </c>
      <c r="Y1307" s="131">
        <v>409</v>
      </c>
      <c r="Z1307" s="131">
        <v>271</v>
      </c>
      <c r="AA1307" s="134">
        <v>0</v>
      </c>
      <c r="AB1307" s="138">
        <v>0</v>
      </c>
      <c r="AC1307" s="134">
        <v>0</v>
      </c>
      <c r="AD1307" s="134">
        <v>0</v>
      </c>
      <c r="AE1307" s="131">
        <v>5240</v>
      </c>
    </row>
    <row r="1308" spans="1:31">
      <c r="A1308" s="131">
        <v>261</v>
      </c>
      <c r="B1308" s="131" t="s">
        <v>417</v>
      </c>
      <c r="C1308" s="134">
        <v>68.075000000000003</v>
      </c>
      <c r="D1308" s="135">
        <v>187.5</v>
      </c>
      <c r="E1308" s="135">
        <v>304.5</v>
      </c>
      <c r="F1308" s="135">
        <v>490.2</v>
      </c>
      <c r="G1308" s="135">
        <v>54.3</v>
      </c>
      <c r="H1308" s="135">
        <v>218</v>
      </c>
      <c r="I1308" s="134">
        <v>0.29399999999999998</v>
      </c>
      <c r="J1308" s="134">
        <v>0.20399999999999999</v>
      </c>
      <c r="K1308" s="134">
        <v>0.93799999999999994</v>
      </c>
      <c r="L1308" s="135">
        <v>293</v>
      </c>
      <c r="M1308" s="135">
        <v>0.7</v>
      </c>
      <c r="N1308" s="136">
        <v>-8.4860000000000007</v>
      </c>
      <c r="O1308" s="137">
        <v>0.1032</v>
      </c>
      <c r="P1308" s="137">
        <v>-8.2509999999999994E-5</v>
      </c>
      <c r="Q1308" s="137">
        <v>2.5659999999999999E-8</v>
      </c>
      <c r="R1308" s="138">
        <v>389.4</v>
      </c>
      <c r="S1308" s="138">
        <v>222.7</v>
      </c>
      <c r="T1308" s="131">
        <v>-8.2899999999999991</v>
      </c>
      <c r="U1308" s="131">
        <v>0.21</v>
      </c>
      <c r="V1308" s="136">
        <v>16.061199999999999</v>
      </c>
      <c r="W1308" s="138">
        <v>2442.6999999999998</v>
      </c>
      <c r="X1308" s="138">
        <v>-45.41</v>
      </c>
      <c r="Y1308" s="131">
        <v>363</v>
      </c>
      <c r="Z1308" s="131">
        <v>238</v>
      </c>
      <c r="AA1308" s="134">
        <v>0</v>
      </c>
      <c r="AB1308" s="138">
        <v>0</v>
      </c>
      <c r="AC1308" s="134">
        <v>0</v>
      </c>
      <c r="AD1308" s="134">
        <v>0</v>
      </c>
      <c r="AE1308" s="131">
        <v>6474</v>
      </c>
    </row>
    <row r="1309" spans="1:31">
      <c r="A1309" s="131">
        <v>262</v>
      </c>
      <c r="B1309" s="131" t="s">
        <v>418</v>
      </c>
      <c r="C1309" s="134">
        <v>92.094999999999999</v>
      </c>
      <c r="D1309" s="135">
        <v>291</v>
      </c>
      <c r="E1309" s="135">
        <v>563</v>
      </c>
      <c r="F1309" s="135">
        <v>726</v>
      </c>
      <c r="G1309" s="135">
        <v>66</v>
      </c>
      <c r="H1309" s="135">
        <v>255</v>
      </c>
      <c r="I1309" s="134">
        <v>0.28000000000000003</v>
      </c>
      <c r="J1309" s="134">
        <v>0</v>
      </c>
      <c r="K1309" s="134">
        <v>1.2609999999999999</v>
      </c>
      <c r="L1309" s="135">
        <v>293</v>
      </c>
      <c r="M1309" s="135">
        <v>3</v>
      </c>
      <c r="N1309" s="136">
        <v>2.012</v>
      </c>
      <c r="O1309" s="137">
        <v>0.1061</v>
      </c>
      <c r="P1309" s="137">
        <v>-7.5450000000000004E-5</v>
      </c>
      <c r="Q1309" s="137">
        <v>2.2399999999999999E-8</v>
      </c>
      <c r="R1309" s="138">
        <v>3337.1</v>
      </c>
      <c r="S1309" s="138">
        <v>406</v>
      </c>
      <c r="T1309" s="131">
        <v>-139.80000000000001</v>
      </c>
      <c r="U1309" s="131">
        <v>0</v>
      </c>
      <c r="V1309" s="136">
        <v>17.2392</v>
      </c>
      <c r="W1309" s="138">
        <v>4487.04</v>
      </c>
      <c r="X1309" s="138">
        <v>-140.19999999999999</v>
      </c>
      <c r="Y1309" s="131">
        <v>600</v>
      </c>
      <c r="Z1309" s="131">
        <v>440</v>
      </c>
      <c r="AA1309" s="134">
        <v>0</v>
      </c>
      <c r="AB1309" s="138">
        <v>0</v>
      </c>
      <c r="AC1309" s="134">
        <v>0</v>
      </c>
      <c r="AD1309" s="134">
        <v>0</v>
      </c>
      <c r="AE1309" s="131">
        <v>14600</v>
      </c>
    </row>
    <row r="1310" spans="1:31">
      <c r="A1310" s="131">
        <v>263</v>
      </c>
      <c r="B1310" s="131" t="s">
        <v>419</v>
      </c>
      <c r="C1310" s="134">
        <v>4.0030000000000001</v>
      </c>
      <c r="D1310" s="135">
        <v>0</v>
      </c>
      <c r="E1310" s="135">
        <v>4.21</v>
      </c>
      <c r="F1310" s="135">
        <v>5.19</v>
      </c>
      <c r="G1310" s="135">
        <v>2.2400000000000002</v>
      </c>
      <c r="H1310" s="135">
        <v>57.3</v>
      </c>
      <c r="I1310" s="134">
        <v>0.30099999999999999</v>
      </c>
      <c r="J1310" s="134">
        <v>-0.38700000000000001</v>
      </c>
      <c r="K1310" s="134">
        <v>0.123</v>
      </c>
      <c r="L1310" s="135">
        <v>4.3</v>
      </c>
      <c r="M1310" s="135">
        <v>0</v>
      </c>
      <c r="N1310" s="136">
        <v>0</v>
      </c>
      <c r="O1310" s="137">
        <v>0</v>
      </c>
      <c r="P1310" s="137">
        <v>0</v>
      </c>
      <c r="Q1310" s="137">
        <v>0</v>
      </c>
      <c r="R1310" s="138">
        <v>0</v>
      </c>
      <c r="S1310" s="138">
        <v>0</v>
      </c>
      <c r="T1310" s="131">
        <v>0</v>
      </c>
      <c r="U1310" s="131">
        <v>0</v>
      </c>
      <c r="V1310" s="136">
        <v>12.2514</v>
      </c>
      <c r="W1310" s="138">
        <v>33.732900000000001</v>
      </c>
      <c r="X1310" s="138">
        <v>1.79</v>
      </c>
      <c r="Y1310" s="131">
        <v>4.3</v>
      </c>
      <c r="Z1310" s="131">
        <v>3.7</v>
      </c>
      <c r="AA1310" s="134">
        <v>8.6219999999999999</v>
      </c>
      <c r="AB1310" s="138">
        <v>-12.23</v>
      </c>
      <c r="AC1310" s="134">
        <v>0.433</v>
      </c>
      <c r="AD1310" s="134">
        <v>7.0000000000000001E-3</v>
      </c>
      <c r="AE1310" s="131">
        <v>22</v>
      </c>
    </row>
    <row r="1311" spans="1:31">
      <c r="A1311" s="131">
        <v>264</v>
      </c>
      <c r="B1311" s="131" t="s">
        <v>420</v>
      </c>
      <c r="C1311" s="134">
        <v>256.47399999999999</v>
      </c>
      <c r="D1311" s="135">
        <v>327</v>
      </c>
      <c r="E1311" s="135">
        <v>597</v>
      </c>
      <c r="F1311" s="135">
        <v>736</v>
      </c>
      <c r="G1311" s="135">
        <v>14</v>
      </c>
      <c r="H1311" s="135">
        <v>0</v>
      </c>
      <c r="I1311" s="134">
        <v>0</v>
      </c>
      <c r="J1311" s="134">
        <v>0</v>
      </c>
      <c r="K1311" s="134">
        <v>0.84799999999999998</v>
      </c>
      <c r="L1311" s="135">
        <v>327</v>
      </c>
      <c r="M1311" s="135">
        <v>0</v>
      </c>
      <c r="N1311" s="136">
        <v>-1.861</v>
      </c>
      <c r="O1311" s="137">
        <v>0.39479999999999998</v>
      </c>
      <c r="P1311" s="137">
        <v>-2.232E-4</v>
      </c>
      <c r="Q1311" s="137">
        <v>4.8809999999999998E-8</v>
      </c>
      <c r="R1311" s="138">
        <v>0</v>
      </c>
      <c r="S1311" s="138">
        <v>0</v>
      </c>
      <c r="T1311" s="131">
        <v>-130.47</v>
      </c>
      <c r="U1311" s="131">
        <v>-10.67</v>
      </c>
      <c r="V1311" s="136">
        <v>15.616099999999999</v>
      </c>
      <c r="W1311" s="138">
        <v>3672.62</v>
      </c>
      <c r="X1311" s="138">
        <v>-188.1</v>
      </c>
      <c r="Y1311" s="131">
        <v>656</v>
      </c>
      <c r="Z1311" s="131">
        <v>464</v>
      </c>
      <c r="AA1311" s="134">
        <v>0</v>
      </c>
      <c r="AB1311" s="138">
        <v>0</v>
      </c>
      <c r="AC1311" s="134">
        <v>0</v>
      </c>
      <c r="AD1311" s="134">
        <v>0</v>
      </c>
      <c r="AE1311" s="131">
        <v>14500</v>
      </c>
    </row>
    <row r="1312" spans="1:31">
      <c r="A1312" s="131">
        <v>265</v>
      </c>
      <c r="B1312" s="131" t="s">
        <v>421</v>
      </c>
      <c r="C1312" s="134">
        <v>32.045000000000002</v>
      </c>
      <c r="D1312" s="135">
        <v>274.7</v>
      </c>
      <c r="E1312" s="135">
        <v>386.7</v>
      </c>
      <c r="F1312" s="135">
        <v>653</v>
      </c>
      <c r="G1312" s="135">
        <v>145</v>
      </c>
      <c r="H1312" s="135">
        <v>96.1</v>
      </c>
      <c r="I1312" s="134">
        <v>0.26</v>
      </c>
      <c r="J1312" s="134">
        <v>0.32800000000000001</v>
      </c>
      <c r="K1312" s="134">
        <v>1.008</v>
      </c>
      <c r="L1312" s="135">
        <v>293</v>
      </c>
      <c r="M1312" s="135">
        <v>3</v>
      </c>
      <c r="N1312" s="136">
        <v>2.3330000000000002</v>
      </c>
      <c r="O1312" s="137">
        <v>4.5249999999999999E-2</v>
      </c>
      <c r="P1312" s="137">
        <v>-3.9579999999999997E-5</v>
      </c>
      <c r="Q1312" s="137">
        <v>1.439E-8</v>
      </c>
      <c r="R1312" s="138">
        <v>524.98</v>
      </c>
      <c r="S1312" s="138">
        <v>290.88</v>
      </c>
      <c r="T1312" s="131">
        <v>22.75</v>
      </c>
      <c r="U1312" s="131">
        <v>37.89</v>
      </c>
      <c r="V1312" s="136">
        <v>17.989899999999999</v>
      </c>
      <c r="W1312" s="138">
        <v>3877.65</v>
      </c>
      <c r="X1312" s="138">
        <v>-45.15</v>
      </c>
      <c r="Y1312" s="131">
        <v>343</v>
      </c>
      <c r="Z1312" s="131">
        <v>288</v>
      </c>
      <c r="AA1312" s="134">
        <v>56.095999999999997</v>
      </c>
      <c r="AB1312" s="138">
        <v>-6951.84</v>
      </c>
      <c r="AC1312" s="134">
        <v>-5.2859999999999996</v>
      </c>
      <c r="AD1312" s="134">
        <v>1.63</v>
      </c>
      <c r="AE1312" s="131">
        <v>10700</v>
      </c>
    </row>
    <row r="1313" spans="1:31">
      <c r="A1313" s="131">
        <v>266</v>
      </c>
      <c r="B1313" s="131" t="s">
        <v>422</v>
      </c>
      <c r="C1313" s="134">
        <v>2.016</v>
      </c>
      <c r="D1313" s="135">
        <v>14</v>
      </c>
      <c r="E1313" s="135">
        <v>20.399999999999999</v>
      </c>
      <c r="F1313" s="135">
        <v>33.200000000000003</v>
      </c>
      <c r="G1313" s="135">
        <v>12.8</v>
      </c>
      <c r="H1313" s="135">
        <v>65</v>
      </c>
      <c r="I1313" s="134">
        <v>0.30499999999999999</v>
      </c>
      <c r="J1313" s="134">
        <v>-0.22</v>
      </c>
      <c r="K1313" s="134">
        <v>7.0999999999999994E-2</v>
      </c>
      <c r="L1313" s="135">
        <v>20</v>
      </c>
      <c r="M1313" s="135">
        <v>0</v>
      </c>
      <c r="N1313" s="136">
        <v>6.4829999999999997</v>
      </c>
      <c r="O1313" s="137">
        <v>2.215E-3</v>
      </c>
      <c r="P1313" s="137">
        <v>-3.298E-6</v>
      </c>
      <c r="Q1313" s="137">
        <v>1.8259999999999999E-9</v>
      </c>
      <c r="R1313" s="138">
        <v>13.82</v>
      </c>
      <c r="S1313" s="138">
        <v>5.39</v>
      </c>
      <c r="T1313" s="131">
        <v>0</v>
      </c>
      <c r="U1313" s="131">
        <v>0</v>
      </c>
      <c r="V1313" s="136">
        <v>13.6333</v>
      </c>
      <c r="W1313" s="138">
        <v>164.9</v>
      </c>
      <c r="X1313" s="138">
        <v>3.19</v>
      </c>
      <c r="Y1313" s="131">
        <v>25</v>
      </c>
      <c r="Z1313" s="131">
        <v>14</v>
      </c>
      <c r="AA1313" s="134">
        <v>12.05</v>
      </c>
      <c r="AB1313" s="138">
        <v>-114.95</v>
      </c>
      <c r="AC1313" s="134">
        <v>4.8000000000000001E-2</v>
      </c>
      <c r="AD1313" s="134">
        <v>4.8000000000000001E-2</v>
      </c>
      <c r="AE1313" s="131">
        <v>216</v>
      </c>
    </row>
    <row r="1314" spans="1:31">
      <c r="A1314" s="131">
        <v>267</v>
      </c>
      <c r="B1314" s="131" t="s">
        <v>423</v>
      </c>
      <c r="C1314" s="134">
        <v>80.912000000000006</v>
      </c>
      <c r="D1314" s="135">
        <v>187.1</v>
      </c>
      <c r="E1314" s="135">
        <v>206.1</v>
      </c>
      <c r="F1314" s="135">
        <v>363.2</v>
      </c>
      <c r="G1314" s="135">
        <v>84.4</v>
      </c>
      <c r="H1314" s="135">
        <v>100</v>
      </c>
      <c r="I1314" s="134">
        <v>0.28299999999999997</v>
      </c>
      <c r="J1314" s="134">
        <v>6.3E-2</v>
      </c>
      <c r="K1314" s="134">
        <v>2.16</v>
      </c>
      <c r="L1314" s="135">
        <v>216</v>
      </c>
      <c r="M1314" s="135">
        <v>0.8</v>
      </c>
      <c r="N1314" s="136">
        <v>7.32</v>
      </c>
      <c r="O1314" s="137">
        <v>-2.2599999999999999E-3</v>
      </c>
      <c r="P1314" s="137">
        <v>4.1139999999999999E-6</v>
      </c>
      <c r="Q1314" s="137">
        <v>-1.49E-9</v>
      </c>
      <c r="R1314" s="138">
        <v>88.08</v>
      </c>
      <c r="S1314" s="138">
        <v>166.32</v>
      </c>
      <c r="T1314" s="131">
        <v>-8.66</v>
      </c>
      <c r="U1314" s="131">
        <v>-12.73</v>
      </c>
      <c r="V1314" s="136">
        <v>14.4687</v>
      </c>
      <c r="W1314" s="138">
        <v>1242.53</v>
      </c>
      <c r="X1314" s="138">
        <v>-47.86</v>
      </c>
      <c r="Y1314" s="131">
        <v>221</v>
      </c>
      <c r="Z1314" s="131">
        <v>184</v>
      </c>
      <c r="AA1314" s="134">
        <v>28.102</v>
      </c>
      <c r="AB1314" s="138">
        <v>-2394.35</v>
      </c>
      <c r="AC1314" s="134">
        <v>-1.843</v>
      </c>
      <c r="AD1314" s="134">
        <v>0.871</v>
      </c>
      <c r="AE1314" s="131">
        <v>4220</v>
      </c>
    </row>
    <row r="1315" spans="1:31">
      <c r="A1315" s="131">
        <v>268</v>
      </c>
      <c r="B1315" s="131" t="s">
        <v>424</v>
      </c>
      <c r="C1315" s="134">
        <v>36.460999999999999</v>
      </c>
      <c r="D1315" s="135">
        <v>159</v>
      </c>
      <c r="E1315" s="135">
        <v>188.1</v>
      </c>
      <c r="F1315" s="135">
        <v>324.60000000000002</v>
      </c>
      <c r="G1315" s="135">
        <v>82</v>
      </c>
      <c r="H1315" s="135">
        <v>81</v>
      </c>
      <c r="I1315" s="134">
        <v>0.249</v>
      </c>
      <c r="J1315" s="134">
        <v>0.12</v>
      </c>
      <c r="K1315" s="134">
        <v>1.1930000000000001</v>
      </c>
      <c r="L1315" s="135">
        <v>188.1</v>
      </c>
      <c r="M1315" s="135">
        <v>1.1000000000000001</v>
      </c>
      <c r="N1315" s="136">
        <v>7.2350000000000003</v>
      </c>
      <c r="O1315" s="137">
        <v>-1.72E-3</v>
      </c>
      <c r="P1315" s="137">
        <v>2.976E-6</v>
      </c>
      <c r="Q1315" s="137">
        <v>-9.3099999999999999E-10</v>
      </c>
      <c r="R1315" s="138">
        <v>372.78</v>
      </c>
      <c r="S1315" s="138">
        <v>277.74</v>
      </c>
      <c r="T1315" s="131">
        <v>-22.06</v>
      </c>
      <c r="U1315" s="131">
        <v>-22.77</v>
      </c>
      <c r="V1315" s="136">
        <v>16.504000000000001</v>
      </c>
      <c r="W1315" s="138">
        <v>1714.25</v>
      </c>
      <c r="X1315" s="138">
        <v>-14.45</v>
      </c>
      <c r="Y1315" s="131">
        <v>200</v>
      </c>
      <c r="Z1315" s="131">
        <v>137</v>
      </c>
      <c r="AA1315" s="134">
        <v>38.613999999999997</v>
      </c>
      <c r="AB1315" s="138">
        <v>-2626.67</v>
      </c>
      <c r="AC1315" s="134">
        <v>-3.4430000000000001</v>
      </c>
      <c r="AD1315" s="134">
        <v>0.71699999999999997</v>
      </c>
      <c r="AE1315" s="131">
        <v>3860</v>
      </c>
    </row>
    <row r="1316" spans="1:31">
      <c r="A1316" s="131">
        <v>269</v>
      </c>
      <c r="B1316" s="131" t="s">
        <v>425</v>
      </c>
      <c r="C1316" s="134">
        <v>27.026</v>
      </c>
      <c r="D1316" s="135">
        <v>259.89999999999998</v>
      </c>
      <c r="E1316" s="135">
        <v>298.89999999999998</v>
      </c>
      <c r="F1316" s="135">
        <v>456.8</v>
      </c>
      <c r="G1316" s="135">
        <v>53.2</v>
      </c>
      <c r="H1316" s="135">
        <v>139</v>
      </c>
      <c r="I1316" s="134">
        <v>0.19700000000000001</v>
      </c>
      <c r="J1316" s="134">
        <v>0.40699999999999997</v>
      </c>
      <c r="K1316" s="134">
        <v>0.68799999999999994</v>
      </c>
      <c r="L1316" s="135">
        <v>293</v>
      </c>
      <c r="M1316" s="135">
        <v>3</v>
      </c>
      <c r="N1316" s="136">
        <v>5.2220000000000004</v>
      </c>
      <c r="O1316" s="137">
        <v>1.448E-2</v>
      </c>
      <c r="P1316" s="137">
        <v>-1.185E-5</v>
      </c>
      <c r="Q1316" s="137">
        <v>4.3359999999999999E-9</v>
      </c>
      <c r="R1316" s="138">
        <v>194.7</v>
      </c>
      <c r="S1316" s="138">
        <v>145.31</v>
      </c>
      <c r="T1316" s="131">
        <v>31.2</v>
      </c>
      <c r="U1316" s="131">
        <v>28.71</v>
      </c>
      <c r="V1316" s="136">
        <v>16.5138</v>
      </c>
      <c r="W1316" s="138">
        <v>2585.8000000000002</v>
      </c>
      <c r="X1316" s="138">
        <v>-37.15</v>
      </c>
      <c r="Y1316" s="131">
        <v>330</v>
      </c>
      <c r="Z1316" s="131">
        <v>234</v>
      </c>
      <c r="AA1316" s="134">
        <v>37.741999999999997</v>
      </c>
      <c r="AB1316" s="138">
        <v>-4183.37</v>
      </c>
      <c r="AC1316" s="134">
        <v>3.004</v>
      </c>
      <c r="AD1316" s="134">
        <v>2.1800000000000002</v>
      </c>
      <c r="AE1316" s="131">
        <v>6027</v>
      </c>
    </row>
    <row r="1317" spans="1:31">
      <c r="A1317" s="131">
        <v>270</v>
      </c>
      <c r="B1317" s="131" t="s">
        <v>426</v>
      </c>
      <c r="C1317" s="134">
        <v>20.006</v>
      </c>
      <c r="D1317" s="135">
        <v>190</v>
      </c>
      <c r="E1317" s="135">
        <v>292.7</v>
      </c>
      <c r="F1317" s="135">
        <v>461</v>
      </c>
      <c r="G1317" s="135">
        <v>64</v>
      </c>
      <c r="H1317" s="135">
        <v>69</v>
      </c>
      <c r="I1317" s="134">
        <v>0.12</v>
      </c>
      <c r="J1317" s="134">
        <v>0.372</v>
      </c>
      <c r="K1317" s="134">
        <v>0.96699999999999997</v>
      </c>
      <c r="L1317" s="135">
        <v>293</v>
      </c>
      <c r="M1317" s="135">
        <v>0</v>
      </c>
      <c r="N1317" s="136">
        <v>6.9409999999999998</v>
      </c>
      <c r="O1317" s="137">
        <v>1.5789999999999999E-4</v>
      </c>
      <c r="P1317" s="137">
        <v>-4.8540000000000005E-7</v>
      </c>
      <c r="Q1317" s="137">
        <v>5.98E-10</v>
      </c>
      <c r="R1317" s="138">
        <v>438.74</v>
      </c>
      <c r="S1317" s="138">
        <v>199.62</v>
      </c>
      <c r="T1317" s="131">
        <v>-64.8</v>
      </c>
      <c r="U1317" s="131">
        <v>-65.3</v>
      </c>
      <c r="V1317" s="136">
        <v>17.695799999999998</v>
      </c>
      <c r="W1317" s="138">
        <v>3404.49</v>
      </c>
      <c r="X1317" s="138">
        <v>15.06</v>
      </c>
      <c r="Y1317" s="131">
        <v>313</v>
      </c>
      <c r="Z1317" s="131">
        <v>206</v>
      </c>
      <c r="AA1317" s="134">
        <v>26.16</v>
      </c>
      <c r="AB1317" s="138">
        <v>-3496.52</v>
      </c>
      <c r="AC1317" s="134">
        <v>-1.3380000000000001</v>
      </c>
      <c r="AD1317" s="134">
        <v>1.84</v>
      </c>
      <c r="AE1317" s="131">
        <v>1600</v>
      </c>
    </row>
    <row r="1318" spans="1:31">
      <c r="A1318" s="131">
        <v>271</v>
      </c>
      <c r="B1318" s="131" t="s">
        <v>427</v>
      </c>
      <c r="C1318" s="134">
        <v>127.91200000000001</v>
      </c>
      <c r="D1318" s="135">
        <v>222.4</v>
      </c>
      <c r="E1318" s="135">
        <v>237.6</v>
      </c>
      <c r="F1318" s="135">
        <v>424</v>
      </c>
      <c r="G1318" s="135">
        <v>82</v>
      </c>
      <c r="H1318" s="135">
        <v>131</v>
      </c>
      <c r="I1318" s="134">
        <v>0.309</v>
      </c>
      <c r="J1318" s="134">
        <v>0.05</v>
      </c>
      <c r="K1318" s="134">
        <v>2.8029999999999999</v>
      </c>
      <c r="L1318" s="135">
        <v>237</v>
      </c>
      <c r="M1318" s="135">
        <v>0.5</v>
      </c>
      <c r="N1318" s="136">
        <v>7.4420000000000002</v>
      </c>
      <c r="O1318" s="137">
        <v>-3.4099999999999998E-3</v>
      </c>
      <c r="P1318" s="137">
        <v>7.0990000000000001E-6</v>
      </c>
      <c r="Q1318" s="137">
        <v>-3.232E-9</v>
      </c>
      <c r="R1318" s="138">
        <v>155.15</v>
      </c>
      <c r="S1318" s="138">
        <v>285.43</v>
      </c>
      <c r="T1318" s="131">
        <v>6.3</v>
      </c>
      <c r="U1318" s="131">
        <v>0.38</v>
      </c>
      <c r="V1318" s="136">
        <v>12.914899999999999</v>
      </c>
      <c r="W1318" s="138">
        <v>957.96</v>
      </c>
      <c r="X1318" s="138">
        <v>-85.06</v>
      </c>
      <c r="Y1318" s="131">
        <v>256</v>
      </c>
      <c r="Z1318" s="131">
        <v>215</v>
      </c>
      <c r="AA1318" s="134">
        <v>33.884</v>
      </c>
      <c r="AB1318" s="138">
        <v>-3013.08</v>
      </c>
      <c r="AC1318" s="134">
        <v>-2.673</v>
      </c>
      <c r="AD1318" s="134">
        <v>1.23</v>
      </c>
      <c r="AE1318" s="131">
        <v>4724</v>
      </c>
    </row>
    <row r="1319" spans="1:31">
      <c r="A1319" s="131">
        <v>272</v>
      </c>
      <c r="B1319" s="131" t="s">
        <v>428</v>
      </c>
      <c r="C1319" s="134">
        <v>34.08</v>
      </c>
      <c r="D1319" s="135">
        <v>187.6</v>
      </c>
      <c r="E1319" s="135">
        <v>212.8</v>
      </c>
      <c r="F1319" s="135">
        <v>373.2</v>
      </c>
      <c r="G1319" s="135">
        <v>88.2</v>
      </c>
      <c r="H1319" s="135">
        <v>98.5</v>
      </c>
      <c r="I1319" s="134">
        <v>0.28399999999999997</v>
      </c>
      <c r="J1319" s="134">
        <v>0.1</v>
      </c>
      <c r="K1319" s="134">
        <v>0.99299999999999999</v>
      </c>
      <c r="L1319" s="135">
        <v>213.6</v>
      </c>
      <c r="M1319" s="135">
        <v>0.9</v>
      </c>
      <c r="N1319" s="136">
        <v>7.6289999999999996</v>
      </c>
      <c r="O1319" s="137">
        <v>3.4309999999999999E-4</v>
      </c>
      <c r="P1319" s="137">
        <v>5.8089999999999998E-6</v>
      </c>
      <c r="Q1319" s="137">
        <v>-2.81E-9</v>
      </c>
      <c r="R1319" s="138">
        <v>342.79</v>
      </c>
      <c r="S1319" s="138">
        <v>165.54</v>
      </c>
      <c r="T1319" s="131">
        <v>-4.82</v>
      </c>
      <c r="U1319" s="131">
        <v>-7.9</v>
      </c>
      <c r="V1319" s="136">
        <v>16.103999999999999</v>
      </c>
      <c r="W1319" s="138">
        <v>1768.69</v>
      </c>
      <c r="X1319" s="138">
        <v>-26.06</v>
      </c>
      <c r="Y1319" s="131">
        <v>230</v>
      </c>
      <c r="Z1319" s="131">
        <v>190</v>
      </c>
      <c r="AA1319" s="134">
        <v>42.686999999999998</v>
      </c>
      <c r="AB1319" s="138">
        <v>-3132.31</v>
      </c>
      <c r="AC1319" s="134">
        <v>-3.9849999999999999</v>
      </c>
      <c r="AD1319" s="134">
        <v>0.871</v>
      </c>
      <c r="AE1319" s="131">
        <v>4460</v>
      </c>
    </row>
    <row r="1320" spans="1:31">
      <c r="A1320" s="131">
        <v>273</v>
      </c>
      <c r="B1320" s="131" t="s">
        <v>429</v>
      </c>
      <c r="C1320" s="134">
        <v>253.80799999999999</v>
      </c>
      <c r="D1320" s="135">
        <v>386.8</v>
      </c>
      <c r="E1320" s="135">
        <v>457.5</v>
      </c>
      <c r="F1320" s="135">
        <v>819</v>
      </c>
      <c r="G1320" s="135">
        <v>115</v>
      </c>
      <c r="H1320" s="135">
        <v>155</v>
      </c>
      <c r="I1320" s="134">
        <v>0.26500000000000001</v>
      </c>
      <c r="J1320" s="134">
        <v>0.29899999999999999</v>
      </c>
      <c r="K1320" s="134">
        <v>3.74</v>
      </c>
      <c r="L1320" s="135">
        <v>453.2</v>
      </c>
      <c r="M1320" s="135">
        <v>1.3</v>
      </c>
      <c r="N1320" s="136">
        <v>8.5009999999999994</v>
      </c>
      <c r="O1320" s="137">
        <v>1.5560000000000001E-3</v>
      </c>
      <c r="P1320" s="137">
        <v>-1.669E-6</v>
      </c>
      <c r="Q1320" s="137">
        <v>6.7700000000000004E-10</v>
      </c>
      <c r="R1320" s="138">
        <v>559.62</v>
      </c>
      <c r="S1320" s="138">
        <v>520.54999999999995</v>
      </c>
      <c r="T1320" s="131">
        <v>0</v>
      </c>
      <c r="U1320" s="131">
        <v>0</v>
      </c>
      <c r="V1320" s="136">
        <v>16.159700000000001</v>
      </c>
      <c r="W1320" s="138">
        <v>3709.23</v>
      </c>
      <c r="X1320" s="138">
        <v>-68.16</v>
      </c>
      <c r="Y1320" s="131">
        <v>487</v>
      </c>
      <c r="Z1320" s="131">
        <v>383</v>
      </c>
      <c r="AA1320" s="134">
        <v>0</v>
      </c>
      <c r="AB1320" s="138">
        <v>0</v>
      </c>
      <c r="AC1320" s="134">
        <v>0</v>
      </c>
      <c r="AD1320" s="134">
        <v>0</v>
      </c>
      <c r="AE1320" s="131">
        <v>10000</v>
      </c>
    </row>
    <row r="1321" spans="1:31">
      <c r="A1321" s="131">
        <v>274</v>
      </c>
      <c r="B1321" s="131" t="s">
        <v>430</v>
      </c>
      <c r="C1321" s="134">
        <v>204.011</v>
      </c>
      <c r="D1321" s="135">
        <v>241.8</v>
      </c>
      <c r="E1321" s="135">
        <v>461.4</v>
      </c>
      <c r="F1321" s="135">
        <v>721</v>
      </c>
      <c r="G1321" s="135">
        <v>44.6</v>
      </c>
      <c r="H1321" s="135">
        <v>351</v>
      </c>
      <c r="I1321" s="134">
        <v>0.26500000000000001</v>
      </c>
      <c r="J1321" s="134">
        <v>0.246</v>
      </c>
      <c r="K1321" s="134">
        <v>1.855</v>
      </c>
      <c r="L1321" s="135">
        <v>277</v>
      </c>
      <c r="M1321" s="135">
        <v>1.4</v>
      </c>
      <c r="N1321" s="136">
        <v>-6.992</v>
      </c>
      <c r="O1321" s="137">
        <v>0.13289999999999999</v>
      </c>
      <c r="P1321" s="137">
        <v>-1.077E-4</v>
      </c>
      <c r="Q1321" s="137">
        <v>3.4469999999999997E-8</v>
      </c>
      <c r="R1321" s="138">
        <v>565.72</v>
      </c>
      <c r="S1321" s="138">
        <v>331.21</v>
      </c>
      <c r="T1321" s="131">
        <v>38.85</v>
      </c>
      <c r="U1321" s="131">
        <v>44.88</v>
      </c>
      <c r="V1321" s="136">
        <v>16.145399999999999</v>
      </c>
      <c r="W1321" s="138">
        <v>3776.53</v>
      </c>
      <c r="X1321" s="138">
        <v>-64.38</v>
      </c>
      <c r="Y1321" s="131">
        <v>470</v>
      </c>
      <c r="Z1321" s="131">
        <v>290</v>
      </c>
      <c r="AA1321" s="134">
        <v>57.691000000000003</v>
      </c>
      <c r="AB1321" s="138">
        <v>-7589.5</v>
      </c>
      <c r="AC1321" s="134">
        <v>-5.6459999999999999</v>
      </c>
      <c r="AD1321" s="134">
        <v>6.46</v>
      </c>
      <c r="AE1321" s="131">
        <v>9440</v>
      </c>
    </row>
    <row r="1322" spans="1:31">
      <c r="A1322" s="131">
        <v>275</v>
      </c>
      <c r="B1322" s="131" t="s">
        <v>431</v>
      </c>
      <c r="C1322" s="134">
        <v>58.124000000000002</v>
      </c>
      <c r="D1322" s="135">
        <v>113.6</v>
      </c>
      <c r="E1322" s="135">
        <v>261.3</v>
      </c>
      <c r="F1322" s="135">
        <v>408.1</v>
      </c>
      <c r="G1322" s="135">
        <v>36</v>
      </c>
      <c r="H1322" s="135">
        <v>263</v>
      </c>
      <c r="I1322" s="134">
        <v>0.28299999999999997</v>
      </c>
      <c r="J1322" s="134">
        <v>0.17599999999999999</v>
      </c>
      <c r="K1322" s="134">
        <v>0.55700000000000005</v>
      </c>
      <c r="L1322" s="135">
        <v>293</v>
      </c>
      <c r="M1322" s="135">
        <v>0.1</v>
      </c>
      <c r="N1322" s="136">
        <v>-0.33200000000000002</v>
      </c>
      <c r="O1322" s="137">
        <v>9.1889999999999999E-2</v>
      </c>
      <c r="P1322" s="137">
        <v>-4.409E-5</v>
      </c>
      <c r="Q1322" s="137">
        <v>6.9150000000000002E-9</v>
      </c>
      <c r="R1322" s="138">
        <v>302.51</v>
      </c>
      <c r="S1322" s="138">
        <v>170.2</v>
      </c>
      <c r="T1322" s="131">
        <v>-32.15</v>
      </c>
      <c r="U1322" s="131">
        <v>-4.99</v>
      </c>
      <c r="V1322" s="136">
        <v>15.5381</v>
      </c>
      <c r="W1322" s="138">
        <v>2032.73</v>
      </c>
      <c r="X1322" s="138">
        <v>-33.15</v>
      </c>
      <c r="Y1322" s="131">
        <v>280</v>
      </c>
      <c r="Z1322" s="131">
        <v>187</v>
      </c>
      <c r="AA1322" s="134">
        <v>46.140999999999998</v>
      </c>
      <c r="AB1322" s="138">
        <v>-3771.21</v>
      </c>
      <c r="AC1322" s="134">
        <v>-4.5090000000000003</v>
      </c>
      <c r="AD1322" s="134">
        <v>2.57</v>
      </c>
      <c r="AE1322" s="131">
        <v>5090</v>
      </c>
    </row>
    <row r="1323" spans="1:31">
      <c r="A1323" s="131">
        <v>276</v>
      </c>
      <c r="B1323" s="131" t="s">
        <v>432</v>
      </c>
      <c r="C1323" s="134">
        <v>74.123000000000005</v>
      </c>
      <c r="D1323" s="135">
        <v>165.2</v>
      </c>
      <c r="E1323" s="135">
        <v>381</v>
      </c>
      <c r="F1323" s="135">
        <v>547.70000000000005</v>
      </c>
      <c r="G1323" s="135">
        <v>42.4</v>
      </c>
      <c r="H1323" s="135">
        <v>273</v>
      </c>
      <c r="I1323" s="134">
        <v>0.25700000000000001</v>
      </c>
      <c r="J1323" s="134">
        <v>0.58799999999999997</v>
      </c>
      <c r="K1323" s="134">
        <v>0.80200000000000005</v>
      </c>
      <c r="L1323" s="135">
        <v>293</v>
      </c>
      <c r="M1323" s="135">
        <v>1.7</v>
      </c>
      <c r="N1323" s="136">
        <v>-1.841</v>
      </c>
      <c r="O1323" s="137">
        <v>0.112</v>
      </c>
      <c r="P1323" s="137">
        <v>-6.8880000000000005E-5</v>
      </c>
      <c r="Q1323" s="137">
        <v>1.7269999999999998E-8</v>
      </c>
      <c r="R1323" s="138">
        <v>1199.0999999999999</v>
      </c>
      <c r="S1323" s="138">
        <v>343.85</v>
      </c>
      <c r="T1323" s="131">
        <v>-67.69</v>
      </c>
      <c r="U1323" s="131">
        <v>-39.99</v>
      </c>
      <c r="V1323" s="136">
        <v>16.871200000000002</v>
      </c>
      <c r="W1323" s="138">
        <v>2874.73</v>
      </c>
      <c r="X1323" s="138">
        <v>-100.3</v>
      </c>
      <c r="Y1323" s="131">
        <v>388</v>
      </c>
      <c r="Z1323" s="131">
        <v>293</v>
      </c>
      <c r="AA1323" s="134">
        <v>0</v>
      </c>
      <c r="AB1323" s="138">
        <v>0</v>
      </c>
      <c r="AC1323" s="134">
        <v>0</v>
      </c>
      <c r="AD1323" s="134">
        <v>0</v>
      </c>
      <c r="AE1323" s="131">
        <v>10050</v>
      </c>
    </row>
    <row r="1324" spans="1:31">
      <c r="A1324" s="131">
        <v>277</v>
      </c>
      <c r="B1324" s="131" t="s">
        <v>433</v>
      </c>
      <c r="C1324" s="134">
        <v>116.16</v>
      </c>
      <c r="D1324" s="135">
        <v>174.3</v>
      </c>
      <c r="E1324" s="135">
        <v>390</v>
      </c>
      <c r="F1324" s="135">
        <v>561</v>
      </c>
      <c r="G1324" s="135">
        <v>30</v>
      </c>
      <c r="H1324" s="135">
        <v>414</v>
      </c>
      <c r="I1324" s="134">
        <v>0.27</v>
      </c>
      <c r="J1324" s="134">
        <v>0.47899999999999998</v>
      </c>
      <c r="K1324" s="134">
        <v>0.875</v>
      </c>
      <c r="L1324" s="135">
        <v>293</v>
      </c>
      <c r="M1324" s="135">
        <v>1.9</v>
      </c>
      <c r="N1324" s="136">
        <v>1.746</v>
      </c>
      <c r="O1324" s="137">
        <v>0.1371</v>
      </c>
      <c r="P1324" s="137">
        <v>-6.1519999999999994E-5</v>
      </c>
      <c r="Q1324" s="137">
        <v>2.6299999999999998E-9</v>
      </c>
      <c r="R1324" s="138">
        <v>533.99</v>
      </c>
      <c r="S1324" s="138">
        <v>270.49</v>
      </c>
      <c r="T1324" s="131">
        <v>-118.34</v>
      </c>
      <c r="U1324" s="131">
        <v>0</v>
      </c>
      <c r="V1324" s="136">
        <v>16.171399999999998</v>
      </c>
      <c r="W1324" s="138">
        <v>3092.83</v>
      </c>
      <c r="X1324" s="138">
        <v>-66.150000000000006</v>
      </c>
      <c r="Y1324" s="131">
        <v>427</v>
      </c>
      <c r="Z1324" s="131">
        <v>289</v>
      </c>
      <c r="AA1324" s="134">
        <v>0</v>
      </c>
      <c r="AB1324" s="138">
        <v>0</v>
      </c>
      <c r="AC1324" s="134">
        <v>0</v>
      </c>
      <c r="AD1324" s="134">
        <v>0</v>
      </c>
      <c r="AE1324" s="131">
        <v>8568</v>
      </c>
    </row>
    <row r="1325" spans="1:31">
      <c r="A1325" s="131">
        <v>278</v>
      </c>
      <c r="B1325" s="131" t="s">
        <v>434</v>
      </c>
      <c r="C1325" s="134">
        <v>73.138999999999996</v>
      </c>
      <c r="D1325" s="135">
        <v>188</v>
      </c>
      <c r="E1325" s="135">
        <v>340.6</v>
      </c>
      <c r="F1325" s="135">
        <v>516</v>
      </c>
      <c r="G1325" s="135">
        <v>42</v>
      </c>
      <c r="H1325" s="135">
        <v>284</v>
      </c>
      <c r="I1325" s="134">
        <v>0.28000000000000003</v>
      </c>
      <c r="J1325" s="134">
        <v>0</v>
      </c>
      <c r="K1325" s="134">
        <v>0</v>
      </c>
      <c r="L1325" s="135">
        <v>0</v>
      </c>
      <c r="M1325" s="135">
        <v>1.2</v>
      </c>
      <c r="N1325" s="136">
        <v>2.2669999999999999</v>
      </c>
      <c r="O1325" s="137">
        <v>0.1038</v>
      </c>
      <c r="P1325" s="137">
        <v>-5.0389999999999997E-5</v>
      </c>
      <c r="Q1325" s="137">
        <v>5.5720000000000002E-9</v>
      </c>
      <c r="R1325" s="138">
        <v>0</v>
      </c>
      <c r="S1325" s="138">
        <v>0</v>
      </c>
      <c r="T1325" s="131">
        <v>0</v>
      </c>
      <c r="U1325" s="131">
        <v>0</v>
      </c>
      <c r="V1325" s="136">
        <v>16.1419</v>
      </c>
      <c r="W1325" s="138">
        <v>2704.16</v>
      </c>
      <c r="X1325" s="138">
        <v>-56.15</v>
      </c>
      <c r="Y1325" s="131">
        <v>373</v>
      </c>
      <c r="Z1325" s="131">
        <v>251</v>
      </c>
      <c r="AA1325" s="134">
        <v>0</v>
      </c>
      <c r="AB1325" s="138">
        <v>0</v>
      </c>
      <c r="AC1325" s="134">
        <v>0</v>
      </c>
      <c r="AD1325" s="134">
        <v>0</v>
      </c>
      <c r="AE1325" s="131">
        <v>7400</v>
      </c>
    </row>
    <row r="1326" spans="1:31">
      <c r="A1326" s="131">
        <v>279</v>
      </c>
      <c r="B1326" s="131" t="s">
        <v>435</v>
      </c>
      <c r="C1326" s="134">
        <v>102.134</v>
      </c>
      <c r="D1326" s="135">
        <v>178</v>
      </c>
      <c r="E1326" s="135">
        <v>371.6</v>
      </c>
      <c r="F1326" s="135">
        <v>551</v>
      </c>
      <c r="G1326" s="135">
        <v>38.299999999999997</v>
      </c>
      <c r="H1326" s="135">
        <v>350</v>
      </c>
      <c r="I1326" s="134">
        <v>0.29599999999999999</v>
      </c>
      <c r="J1326" s="134">
        <v>0.39</v>
      </c>
      <c r="K1326" s="134">
        <v>0.88500000000000001</v>
      </c>
      <c r="L1326" s="135">
        <v>293</v>
      </c>
      <c r="M1326" s="135">
        <v>1.9</v>
      </c>
      <c r="N1326" s="136">
        <v>4.7409999999999997</v>
      </c>
      <c r="O1326" s="137">
        <v>9.6339999999999995E-2</v>
      </c>
      <c r="P1326" s="137">
        <v>-3.4310000000000002E-5</v>
      </c>
      <c r="Q1326" s="137">
        <v>-1.7680000000000001E-9</v>
      </c>
      <c r="R1326" s="138">
        <v>0</v>
      </c>
      <c r="S1326" s="138">
        <v>0</v>
      </c>
      <c r="T1326" s="131">
        <v>0</v>
      </c>
      <c r="U1326" s="131">
        <v>0</v>
      </c>
      <c r="V1326" s="136">
        <v>16.229199999999999</v>
      </c>
      <c r="W1326" s="138">
        <v>2980.47</v>
      </c>
      <c r="X1326" s="138">
        <v>-64.150000000000006</v>
      </c>
      <c r="Y1326" s="131">
        <v>409</v>
      </c>
      <c r="Z1326" s="131">
        <v>278</v>
      </c>
      <c r="AA1326" s="134">
        <v>58.42</v>
      </c>
      <c r="AB1326" s="138">
        <v>-6314.51</v>
      </c>
      <c r="AC1326" s="134">
        <v>-5.8789999999999996</v>
      </c>
      <c r="AD1326" s="134">
        <v>4.41</v>
      </c>
      <c r="AE1326" s="131">
        <v>8170</v>
      </c>
    </row>
    <row r="1327" spans="1:31">
      <c r="A1327" s="131">
        <v>280</v>
      </c>
      <c r="B1327" s="131" t="s">
        <v>436</v>
      </c>
      <c r="C1327" s="134">
        <v>134.22200000000001</v>
      </c>
      <c r="D1327" s="135">
        <v>221.7</v>
      </c>
      <c r="E1327" s="135">
        <v>445.9</v>
      </c>
      <c r="F1327" s="135">
        <v>650</v>
      </c>
      <c r="G1327" s="135">
        <v>31</v>
      </c>
      <c r="H1327" s="135">
        <v>480</v>
      </c>
      <c r="I1327" s="134">
        <v>0.28000000000000003</v>
      </c>
      <c r="J1327" s="134">
        <v>0.378</v>
      </c>
      <c r="K1327" s="134">
        <v>0.85299999999999998</v>
      </c>
      <c r="L1327" s="135">
        <v>293</v>
      </c>
      <c r="M1327" s="135">
        <v>0.3</v>
      </c>
      <c r="N1327" s="136">
        <v>0</v>
      </c>
      <c r="O1327" s="137">
        <v>0</v>
      </c>
      <c r="P1327" s="137">
        <v>0</v>
      </c>
      <c r="Q1327" s="137">
        <v>0</v>
      </c>
      <c r="R1327" s="138">
        <v>0</v>
      </c>
      <c r="S1327" s="138">
        <v>0</v>
      </c>
      <c r="T1327" s="131">
        <v>-5.15</v>
      </c>
      <c r="U1327" s="131">
        <v>0</v>
      </c>
      <c r="V1327" s="136">
        <v>15.952400000000001</v>
      </c>
      <c r="W1327" s="138">
        <v>3512.47</v>
      </c>
      <c r="X1327" s="138">
        <v>-69.03</v>
      </c>
      <c r="Y1327" s="131">
        <v>476</v>
      </c>
      <c r="Z1327" s="131">
        <v>326</v>
      </c>
      <c r="AA1327" s="134">
        <v>0</v>
      </c>
      <c r="AB1327" s="138">
        <v>0</v>
      </c>
      <c r="AC1327" s="134">
        <v>0</v>
      </c>
      <c r="AD1327" s="134">
        <v>0</v>
      </c>
      <c r="AE1327" s="131">
        <v>9040</v>
      </c>
    </row>
    <row r="1328" spans="1:31">
      <c r="A1328" s="131">
        <v>281</v>
      </c>
      <c r="B1328" s="131" t="s">
        <v>437</v>
      </c>
      <c r="C1328" s="134">
        <v>140.27000000000001</v>
      </c>
      <c r="D1328" s="135">
        <v>0</v>
      </c>
      <c r="E1328" s="135">
        <v>444.5</v>
      </c>
      <c r="F1328" s="135">
        <v>659</v>
      </c>
      <c r="G1328" s="135">
        <v>30.8</v>
      </c>
      <c r="H1328" s="135">
        <v>0</v>
      </c>
      <c r="I1328" s="134">
        <v>0</v>
      </c>
      <c r="J1328" s="134">
        <v>0.31900000000000001</v>
      </c>
      <c r="K1328" s="134">
        <v>0.79500000000000004</v>
      </c>
      <c r="L1328" s="135">
        <v>293</v>
      </c>
      <c r="M1328" s="135">
        <v>0</v>
      </c>
      <c r="N1328" s="136">
        <v>0</v>
      </c>
      <c r="O1328" s="137">
        <v>0</v>
      </c>
      <c r="P1328" s="137">
        <v>0</v>
      </c>
      <c r="Q1328" s="137">
        <v>0</v>
      </c>
      <c r="R1328" s="138">
        <v>0</v>
      </c>
      <c r="S1328" s="138">
        <v>0</v>
      </c>
      <c r="T1328" s="131">
        <v>0</v>
      </c>
      <c r="U1328" s="131">
        <v>0</v>
      </c>
      <c r="V1328" s="136">
        <v>15.8141</v>
      </c>
      <c r="W1328" s="138">
        <v>3437.99</v>
      </c>
      <c r="X1328" s="138">
        <v>-69.989999999999995</v>
      </c>
      <c r="Y1328" s="131">
        <v>455</v>
      </c>
      <c r="Z1328" s="131">
        <v>355</v>
      </c>
      <c r="AA1328" s="134">
        <v>0</v>
      </c>
      <c r="AB1328" s="138">
        <v>0</v>
      </c>
      <c r="AC1328" s="134">
        <v>0</v>
      </c>
      <c r="AD1328" s="134">
        <v>0</v>
      </c>
      <c r="AE1328" s="131">
        <v>0</v>
      </c>
    </row>
    <row r="1329" spans="1:31">
      <c r="A1329" s="131">
        <v>282</v>
      </c>
      <c r="B1329" s="131" t="s">
        <v>438</v>
      </c>
      <c r="C1329" s="134">
        <v>56.107999999999997</v>
      </c>
      <c r="D1329" s="135">
        <v>132.80000000000001</v>
      </c>
      <c r="E1329" s="135">
        <v>266.3</v>
      </c>
      <c r="F1329" s="135">
        <v>417.9</v>
      </c>
      <c r="G1329" s="135">
        <v>39.5</v>
      </c>
      <c r="H1329" s="135">
        <v>239</v>
      </c>
      <c r="I1329" s="134">
        <v>0.27500000000000002</v>
      </c>
      <c r="J1329" s="134">
        <v>0.19</v>
      </c>
      <c r="K1329" s="134">
        <v>0.59399999999999997</v>
      </c>
      <c r="L1329" s="135">
        <v>293</v>
      </c>
      <c r="M1329" s="135">
        <v>0.5</v>
      </c>
      <c r="N1329" s="136">
        <v>3.8340000000000001</v>
      </c>
      <c r="O1329" s="137">
        <v>6.6979999999999998E-2</v>
      </c>
      <c r="P1329" s="137">
        <v>-2.6069999999999999E-5</v>
      </c>
      <c r="Q1329" s="137">
        <v>2.1729999999999998E-9</v>
      </c>
      <c r="R1329" s="138">
        <v>0</v>
      </c>
      <c r="S1329" s="138">
        <v>0</v>
      </c>
      <c r="T1329" s="131">
        <v>-4.04</v>
      </c>
      <c r="U1329" s="131">
        <v>13.88</v>
      </c>
      <c r="V1329" s="136">
        <v>15.752800000000001</v>
      </c>
      <c r="W1329" s="138">
        <v>2125.75</v>
      </c>
      <c r="X1329" s="138">
        <v>-33.15</v>
      </c>
      <c r="Y1329" s="131">
        <v>290</v>
      </c>
      <c r="Z1329" s="131">
        <v>190</v>
      </c>
      <c r="AA1329" s="134">
        <v>50.832000000000001</v>
      </c>
      <c r="AB1329" s="138">
        <v>-4104.5600000000004</v>
      </c>
      <c r="AC1329" s="134">
        <v>-5.157</v>
      </c>
      <c r="AD1329" s="134">
        <v>2.46</v>
      </c>
      <c r="AE1329" s="131">
        <v>5286</v>
      </c>
    </row>
    <row r="1330" spans="1:31">
      <c r="A1330" s="131">
        <v>283</v>
      </c>
      <c r="B1330" s="131" t="s">
        <v>439</v>
      </c>
      <c r="C1330" s="134">
        <v>72.106999999999999</v>
      </c>
      <c r="D1330" s="135">
        <v>208.2</v>
      </c>
      <c r="E1330" s="135">
        <v>337</v>
      </c>
      <c r="F1330" s="135">
        <v>513</v>
      </c>
      <c r="G1330" s="135">
        <v>41</v>
      </c>
      <c r="H1330" s="135">
        <v>274</v>
      </c>
      <c r="I1330" s="134">
        <v>0.27</v>
      </c>
      <c r="J1330" s="134">
        <v>0.35</v>
      </c>
      <c r="K1330" s="134">
        <v>0.78900000000000003</v>
      </c>
      <c r="L1330" s="135">
        <v>293</v>
      </c>
      <c r="M1330" s="135">
        <v>0</v>
      </c>
      <c r="N1330" s="136">
        <v>5.843</v>
      </c>
      <c r="O1330" s="137">
        <v>8.0149999999999999E-2</v>
      </c>
      <c r="P1330" s="137">
        <v>-4.9129999999999999E-5</v>
      </c>
      <c r="Q1330" s="137">
        <v>1.5209999999999999E-8</v>
      </c>
      <c r="R1330" s="138">
        <v>464.06</v>
      </c>
      <c r="S1330" s="138">
        <v>253.64</v>
      </c>
      <c r="T1330" s="131">
        <v>-51.56</v>
      </c>
      <c r="U1330" s="131">
        <v>-29</v>
      </c>
      <c r="V1330" s="136">
        <v>15.988799999999999</v>
      </c>
      <c r="W1330" s="138">
        <v>2676.98</v>
      </c>
      <c r="X1330" s="138">
        <v>-51.15</v>
      </c>
      <c r="Y1330" s="131">
        <v>370</v>
      </c>
      <c r="Z1330" s="131">
        <v>247</v>
      </c>
      <c r="AA1330" s="134">
        <v>0</v>
      </c>
      <c r="AB1330" s="138">
        <v>0</v>
      </c>
      <c r="AC1330" s="134">
        <v>0</v>
      </c>
      <c r="AD1330" s="134">
        <v>0</v>
      </c>
      <c r="AE1330" s="131">
        <v>7500</v>
      </c>
    </row>
    <row r="1331" spans="1:31">
      <c r="A1331" s="131">
        <v>284</v>
      </c>
      <c r="B1331" s="131" t="s">
        <v>440</v>
      </c>
      <c r="C1331" s="134">
        <v>88.106999999999999</v>
      </c>
      <c r="D1331" s="135">
        <v>227.2</v>
      </c>
      <c r="E1331" s="135">
        <v>427.9</v>
      </c>
      <c r="F1331" s="135">
        <v>609</v>
      </c>
      <c r="G1331" s="135">
        <v>40</v>
      </c>
      <c r="H1331" s="135">
        <v>292</v>
      </c>
      <c r="I1331" s="134">
        <v>0.23</v>
      </c>
      <c r="J1331" s="134">
        <v>0.61</v>
      </c>
      <c r="K1331" s="134">
        <v>0.96799999999999997</v>
      </c>
      <c r="L1331" s="135">
        <v>293</v>
      </c>
      <c r="M1331" s="135">
        <v>1.3</v>
      </c>
      <c r="N1331" s="136">
        <v>2.3439999999999999</v>
      </c>
      <c r="O1331" s="137">
        <v>0.1115</v>
      </c>
      <c r="P1331" s="137">
        <v>-8.8839999999999996E-5</v>
      </c>
      <c r="Q1331" s="137">
        <v>3.2250000000000001E-8</v>
      </c>
      <c r="R1331" s="138">
        <v>583.65</v>
      </c>
      <c r="S1331" s="138">
        <v>311.24</v>
      </c>
      <c r="T1331" s="131">
        <v>-115.66</v>
      </c>
      <c r="U1331" s="131">
        <v>0</v>
      </c>
      <c r="V1331" s="136">
        <v>16.779199999999999</v>
      </c>
      <c r="W1331" s="138">
        <v>3385.49</v>
      </c>
      <c r="X1331" s="138">
        <v>-94.15</v>
      </c>
      <c r="Y1331" s="131">
        <v>465</v>
      </c>
      <c r="Z1331" s="131">
        <v>330</v>
      </c>
      <c r="AA1331" s="134">
        <v>82.656999999999996</v>
      </c>
      <c r="AB1331" s="138">
        <v>-9222.7199999999993</v>
      </c>
      <c r="AC1331" s="134">
        <v>-8.9860000000000007</v>
      </c>
      <c r="AD1331" s="134">
        <v>5.15</v>
      </c>
      <c r="AE1331" s="131">
        <v>9830</v>
      </c>
    </row>
    <row r="1332" spans="1:31">
      <c r="A1332" s="131">
        <v>285</v>
      </c>
      <c r="B1332" s="131" t="s">
        <v>441</v>
      </c>
      <c r="C1332" s="134">
        <v>60.095999999999997</v>
      </c>
      <c r="D1332" s="135">
        <v>184.7</v>
      </c>
      <c r="E1332" s="135">
        <v>355.4</v>
      </c>
      <c r="F1332" s="135">
        <v>508.3</v>
      </c>
      <c r="G1332" s="135">
        <v>47</v>
      </c>
      <c r="H1332" s="135">
        <v>220</v>
      </c>
      <c r="I1332" s="134">
        <v>0.248</v>
      </c>
      <c r="J1332" s="134">
        <v>0</v>
      </c>
      <c r="K1332" s="134">
        <v>0.78600000000000003</v>
      </c>
      <c r="L1332" s="135">
        <v>293</v>
      </c>
      <c r="M1332" s="135">
        <v>1.7</v>
      </c>
      <c r="N1332" s="136">
        <v>7.7450000000000001</v>
      </c>
      <c r="O1332" s="137">
        <v>4.5019999999999998E-2</v>
      </c>
      <c r="P1332" s="137">
        <v>1.5299999999999999E-5</v>
      </c>
      <c r="Q1332" s="137">
        <v>-2.2119999999999999E-8</v>
      </c>
      <c r="R1332" s="138">
        <v>1139.7</v>
      </c>
      <c r="S1332" s="138">
        <v>323.44</v>
      </c>
      <c r="T1332" s="131">
        <v>-65.11</v>
      </c>
      <c r="U1332" s="131">
        <v>-41.44</v>
      </c>
      <c r="V1332" s="136">
        <v>18.692900000000002</v>
      </c>
      <c r="W1332" s="138">
        <v>3640.2</v>
      </c>
      <c r="X1332" s="138">
        <v>-53.54</v>
      </c>
      <c r="Y1332" s="131">
        <v>374</v>
      </c>
      <c r="Z1332" s="131">
        <v>273</v>
      </c>
      <c r="AA1332" s="134">
        <v>0</v>
      </c>
      <c r="AB1332" s="138">
        <v>0</v>
      </c>
      <c r="AC1332" s="134">
        <v>0</v>
      </c>
      <c r="AD1332" s="134">
        <v>0</v>
      </c>
      <c r="AE1332" s="131">
        <v>9520</v>
      </c>
    </row>
    <row r="1333" spans="1:31">
      <c r="A1333" s="131">
        <v>286</v>
      </c>
      <c r="B1333" s="131" t="s">
        <v>442</v>
      </c>
      <c r="C1333" s="134">
        <v>59.112000000000002</v>
      </c>
      <c r="D1333" s="135">
        <v>177.9</v>
      </c>
      <c r="E1333" s="135">
        <v>305.60000000000002</v>
      </c>
      <c r="F1333" s="135">
        <v>476</v>
      </c>
      <c r="G1333" s="135">
        <v>50</v>
      </c>
      <c r="H1333" s="135">
        <v>229</v>
      </c>
      <c r="I1333" s="134">
        <v>0.28999999999999998</v>
      </c>
      <c r="J1333" s="134">
        <v>0.29699999999999999</v>
      </c>
      <c r="K1333" s="134">
        <v>0.68799999999999994</v>
      </c>
      <c r="L1333" s="135">
        <v>293</v>
      </c>
      <c r="M1333" s="135">
        <v>0</v>
      </c>
      <c r="N1333" s="136">
        <v>-1.788</v>
      </c>
      <c r="O1333" s="137">
        <v>9.9729999999999999E-2</v>
      </c>
      <c r="P1333" s="137">
        <v>-6.7490000000000006E-5</v>
      </c>
      <c r="Q1333" s="137">
        <v>1.9939999999999999E-8</v>
      </c>
      <c r="R1333" s="138">
        <v>433.64</v>
      </c>
      <c r="S1333" s="138">
        <v>228.46</v>
      </c>
      <c r="T1333" s="131">
        <v>-20.02</v>
      </c>
      <c r="U1333" s="131">
        <v>0</v>
      </c>
      <c r="V1333" s="136">
        <v>16.363700000000001</v>
      </c>
      <c r="W1333" s="138">
        <v>2582.35</v>
      </c>
      <c r="X1333" s="138">
        <v>-40.15</v>
      </c>
      <c r="Y1333" s="131">
        <v>337</v>
      </c>
      <c r="Z1333" s="131">
        <v>239</v>
      </c>
      <c r="AA1333" s="134">
        <v>0</v>
      </c>
      <c r="AB1333" s="138">
        <v>0</v>
      </c>
      <c r="AC1333" s="134">
        <v>0</v>
      </c>
      <c r="AD1333" s="134">
        <v>0</v>
      </c>
      <c r="AE1333" s="131">
        <v>6500</v>
      </c>
    </row>
    <row r="1334" spans="1:31">
      <c r="A1334" s="131">
        <v>287</v>
      </c>
      <c r="B1334" s="131" t="s">
        <v>443</v>
      </c>
      <c r="C1334" s="134">
        <v>78.542000000000002</v>
      </c>
      <c r="D1334" s="135">
        <v>156</v>
      </c>
      <c r="E1334" s="135">
        <v>308.89999999999998</v>
      </c>
      <c r="F1334" s="135">
        <v>485</v>
      </c>
      <c r="G1334" s="135">
        <v>46.6</v>
      </c>
      <c r="H1334" s="135">
        <v>230</v>
      </c>
      <c r="I1334" s="134">
        <v>0.26900000000000002</v>
      </c>
      <c r="J1334" s="134">
        <v>0.23200000000000001</v>
      </c>
      <c r="K1334" s="134">
        <v>0.86199999999999999</v>
      </c>
      <c r="L1334" s="135">
        <v>293</v>
      </c>
      <c r="M1334" s="135">
        <v>2.1</v>
      </c>
      <c r="N1334" s="136">
        <v>0.44</v>
      </c>
      <c r="O1334" s="137">
        <v>8.3299999999999999E-2</v>
      </c>
      <c r="P1334" s="137">
        <v>-5.359E-5</v>
      </c>
      <c r="Q1334" s="137">
        <v>1.4E-8</v>
      </c>
      <c r="R1334" s="138">
        <v>306.25</v>
      </c>
      <c r="S1334" s="138">
        <v>212.24</v>
      </c>
      <c r="T1334" s="131">
        <v>-35</v>
      </c>
      <c r="U1334" s="131">
        <v>-14.94</v>
      </c>
      <c r="V1334" s="136">
        <v>16.038399999999999</v>
      </c>
      <c r="W1334" s="138">
        <v>2490.48</v>
      </c>
      <c r="X1334" s="138">
        <v>-43.15</v>
      </c>
      <c r="Y1334" s="131">
        <v>340</v>
      </c>
      <c r="Z1334" s="131">
        <v>225</v>
      </c>
      <c r="AA1334" s="134">
        <v>0</v>
      </c>
      <c r="AB1334" s="138">
        <v>0</v>
      </c>
      <c r="AC1334" s="134">
        <v>0</v>
      </c>
      <c r="AD1334" s="134">
        <v>0</v>
      </c>
      <c r="AE1334" s="131">
        <v>6280</v>
      </c>
    </row>
    <row r="1335" spans="1:31">
      <c r="A1335" s="131">
        <v>288</v>
      </c>
      <c r="B1335" s="131" t="s">
        <v>444</v>
      </c>
      <c r="C1335" s="134">
        <v>120.19499999999999</v>
      </c>
      <c r="D1335" s="135">
        <v>177.1</v>
      </c>
      <c r="E1335" s="135">
        <v>425.6</v>
      </c>
      <c r="F1335" s="135">
        <v>631</v>
      </c>
      <c r="G1335" s="135">
        <v>31.7</v>
      </c>
      <c r="H1335" s="135">
        <v>428</v>
      </c>
      <c r="I1335" s="134">
        <v>0.26</v>
      </c>
      <c r="J1335" s="134">
        <v>0.33500000000000002</v>
      </c>
      <c r="K1335" s="134">
        <v>0.86199999999999999</v>
      </c>
      <c r="L1335" s="135">
        <v>293</v>
      </c>
      <c r="M1335" s="135">
        <v>0.4</v>
      </c>
      <c r="N1335" s="136">
        <v>-9.0419999999999998</v>
      </c>
      <c r="O1335" s="137">
        <v>0.18729999999999999</v>
      </c>
      <c r="P1335" s="137">
        <v>-1.215E-4</v>
      </c>
      <c r="Q1335" s="137">
        <v>3.0839999999999997E-8</v>
      </c>
      <c r="R1335" s="138">
        <v>517.16999999999996</v>
      </c>
      <c r="S1335" s="138">
        <v>276.22000000000003</v>
      </c>
      <c r="T1335" s="131">
        <v>0.94</v>
      </c>
      <c r="U1335" s="131">
        <v>32.74</v>
      </c>
      <c r="V1335" s="136">
        <v>15.972200000000001</v>
      </c>
      <c r="W1335" s="138">
        <v>3363.6</v>
      </c>
      <c r="X1335" s="138">
        <v>-63.37</v>
      </c>
      <c r="Y1335" s="131">
        <v>454</v>
      </c>
      <c r="Z1335" s="131">
        <v>311</v>
      </c>
      <c r="AA1335" s="134">
        <v>46.941000000000003</v>
      </c>
      <c r="AB1335" s="138">
        <v>-6285.25</v>
      </c>
      <c r="AC1335" s="134">
        <v>-4.2270000000000003</v>
      </c>
      <c r="AD1335" s="134">
        <v>6.86</v>
      </c>
      <c r="AE1335" s="131">
        <v>8970</v>
      </c>
    </row>
    <row r="1336" spans="1:31">
      <c r="A1336" s="131">
        <v>289</v>
      </c>
      <c r="B1336" s="131" t="s">
        <v>445</v>
      </c>
      <c r="C1336" s="134">
        <v>126.24299999999999</v>
      </c>
      <c r="D1336" s="135">
        <v>183.4</v>
      </c>
      <c r="E1336" s="135">
        <v>427.7</v>
      </c>
      <c r="F1336" s="135">
        <v>640</v>
      </c>
      <c r="G1336" s="135">
        <v>28</v>
      </c>
      <c r="H1336" s="135">
        <v>0</v>
      </c>
      <c r="I1336" s="134">
        <v>0</v>
      </c>
      <c r="J1336" s="134">
        <v>0.23699999999999999</v>
      </c>
      <c r="K1336" s="134">
        <v>0.80200000000000005</v>
      </c>
      <c r="L1336" s="135">
        <v>293</v>
      </c>
      <c r="M1336" s="135">
        <v>0</v>
      </c>
      <c r="N1336" s="136">
        <v>0</v>
      </c>
      <c r="O1336" s="137">
        <v>0</v>
      </c>
      <c r="P1336" s="137">
        <v>0</v>
      </c>
      <c r="Q1336" s="137">
        <v>0</v>
      </c>
      <c r="R1336" s="138">
        <v>0</v>
      </c>
      <c r="S1336" s="138">
        <v>0</v>
      </c>
      <c r="T1336" s="131">
        <v>0</v>
      </c>
      <c r="U1336" s="131">
        <v>0</v>
      </c>
      <c r="V1336" s="136">
        <v>15.826000000000001</v>
      </c>
      <c r="W1336" s="138">
        <v>3346.12</v>
      </c>
      <c r="X1336" s="138">
        <v>-63.71</v>
      </c>
      <c r="Y1336" s="131">
        <v>440</v>
      </c>
      <c r="Z1336" s="131">
        <v>330</v>
      </c>
      <c r="AA1336" s="134">
        <v>0</v>
      </c>
      <c r="AB1336" s="138">
        <v>0</v>
      </c>
      <c r="AC1336" s="134">
        <v>0</v>
      </c>
      <c r="AD1336" s="134">
        <v>0</v>
      </c>
      <c r="AE1336" s="131">
        <v>0</v>
      </c>
    </row>
    <row r="1337" spans="1:31">
      <c r="A1337" s="131">
        <v>290</v>
      </c>
      <c r="B1337" s="131" t="s">
        <v>446</v>
      </c>
      <c r="C1337" s="134">
        <v>112.21599999999999</v>
      </c>
      <c r="D1337" s="135">
        <v>160.5</v>
      </c>
      <c r="E1337" s="135">
        <v>399.6</v>
      </c>
      <c r="F1337" s="135">
        <v>601</v>
      </c>
      <c r="G1337" s="135">
        <v>29</v>
      </c>
      <c r="H1337" s="135">
        <v>0</v>
      </c>
      <c r="I1337" s="134">
        <v>0</v>
      </c>
      <c r="J1337" s="134">
        <v>0.24</v>
      </c>
      <c r="K1337" s="134">
        <v>0.77600000000000002</v>
      </c>
      <c r="L1337" s="135">
        <v>293</v>
      </c>
      <c r="M1337" s="135">
        <v>0</v>
      </c>
      <c r="N1337" s="136">
        <v>0</v>
      </c>
      <c r="O1337" s="137">
        <v>0</v>
      </c>
      <c r="P1337" s="137">
        <v>0</v>
      </c>
      <c r="Q1337" s="137">
        <v>0</v>
      </c>
      <c r="R1337" s="138">
        <v>0</v>
      </c>
      <c r="S1337" s="138">
        <v>0</v>
      </c>
      <c r="T1337" s="131">
        <v>0</v>
      </c>
      <c r="U1337" s="131">
        <v>0</v>
      </c>
      <c r="V1337" s="136">
        <v>15.8561</v>
      </c>
      <c r="W1337" s="138">
        <v>3176.22</v>
      </c>
      <c r="X1337" s="138">
        <v>-55.18</v>
      </c>
      <c r="Y1337" s="131">
        <v>427</v>
      </c>
      <c r="Z1337" s="131">
        <v>289</v>
      </c>
      <c r="AA1337" s="134">
        <v>0</v>
      </c>
      <c r="AB1337" s="138">
        <v>0</v>
      </c>
      <c r="AC1337" s="134">
        <v>0</v>
      </c>
      <c r="AD1337" s="134">
        <v>0</v>
      </c>
      <c r="AE1337" s="131">
        <v>8150</v>
      </c>
    </row>
    <row r="1338" spans="1:31">
      <c r="A1338" s="131">
        <v>291</v>
      </c>
      <c r="B1338" s="131" t="s">
        <v>447</v>
      </c>
      <c r="C1338" s="134">
        <v>42.037999999999997</v>
      </c>
      <c r="D1338" s="135">
        <v>138</v>
      </c>
      <c r="E1338" s="135">
        <v>232</v>
      </c>
      <c r="F1338" s="135">
        <v>380</v>
      </c>
      <c r="G1338" s="135">
        <v>64</v>
      </c>
      <c r="H1338" s="135">
        <v>145</v>
      </c>
      <c r="I1338" s="134">
        <v>0.3</v>
      </c>
      <c r="J1338" s="134">
        <v>0.20699999999999999</v>
      </c>
      <c r="K1338" s="134">
        <v>0</v>
      </c>
      <c r="L1338" s="135">
        <v>0</v>
      </c>
      <c r="M1338" s="135">
        <v>1.4</v>
      </c>
      <c r="N1338" s="136">
        <v>1.5249999999999999</v>
      </c>
      <c r="O1338" s="137">
        <v>3.9129999999999998E-2</v>
      </c>
      <c r="P1338" s="137">
        <v>-2.5899999999999999E-5</v>
      </c>
      <c r="Q1338" s="137">
        <v>6.4549999999999997E-9</v>
      </c>
      <c r="R1338" s="138">
        <v>0</v>
      </c>
      <c r="S1338" s="138">
        <v>0</v>
      </c>
      <c r="T1338" s="131">
        <v>-14.6</v>
      </c>
      <c r="U1338" s="131">
        <v>-14.41</v>
      </c>
      <c r="V1338" s="136">
        <v>16.0197</v>
      </c>
      <c r="W1338" s="138">
        <v>1849.21</v>
      </c>
      <c r="X1338" s="138">
        <v>-35.15</v>
      </c>
      <c r="Y1338" s="131">
        <v>255</v>
      </c>
      <c r="Z1338" s="131">
        <v>170</v>
      </c>
      <c r="AA1338" s="134">
        <v>0</v>
      </c>
      <c r="AB1338" s="138">
        <v>0</v>
      </c>
      <c r="AC1338" s="134">
        <v>0</v>
      </c>
      <c r="AD1338" s="134">
        <v>0</v>
      </c>
      <c r="AE1338" s="131">
        <v>4930</v>
      </c>
    </row>
    <row r="1339" spans="1:31">
      <c r="A1339" s="131">
        <v>292</v>
      </c>
      <c r="B1339" s="131" t="s">
        <v>448</v>
      </c>
      <c r="C1339" s="134">
        <v>83.8</v>
      </c>
      <c r="D1339" s="135">
        <v>115.8</v>
      </c>
      <c r="E1339" s="135">
        <v>119.8</v>
      </c>
      <c r="F1339" s="135">
        <v>209.4</v>
      </c>
      <c r="G1339" s="135">
        <v>54.3</v>
      </c>
      <c r="H1339" s="135">
        <v>91.2</v>
      </c>
      <c r="I1339" s="134">
        <v>0.28799999999999998</v>
      </c>
      <c r="J1339" s="134">
        <v>-2E-3</v>
      </c>
      <c r="K1339" s="134">
        <v>2.42</v>
      </c>
      <c r="L1339" s="135">
        <v>120</v>
      </c>
      <c r="M1339" s="135">
        <v>0</v>
      </c>
      <c r="N1339" s="136">
        <v>0</v>
      </c>
      <c r="O1339" s="137">
        <v>0</v>
      </c>
      <c r="P1339" s="137">
        <v>0</v>
      </c>
      <c r="Q1339" s="137">
        <v>0</v>
      </c>
      <c r="R1339" s="138">
        <v>0</v>
      </c>
      <c r="S1339" s="138">
        <v>0</v>
      </c>
      <c r="T1339" s="131">
        <v>0</v>
      </c>
      <c r="U1339" s="131">
        <v>0</v>
      </c>
      <c r="V1339" s="136">
        <v>15.2677</v>
      </c>
      <c r="W1339" s="138">
        <v>958.75</v>
      </c>
      <c r="X1339" s="138">
        <v>-8.7100000000000009</v>
      </c>
      <c r="Y1339" s="131">
        <v>129</v>
      </c>
      <c r="Z1339" s="131">
        <v>113</v>
      </c>
      <c r="AA1339" s="134">
        <v>30.716999999999999</v>
      </c>
      <c r="AB1339" s="138">
        <v>-1408.77</v>
      </c>
      <c r="AC1339" s="134">
        <v>-2.5790000000000002</v>
      </c>
      <c r="AD1339" s="134">
        <v>0.44800000000000001</v>
      </c>
      <c r="AE1339" s="131">
        <v>2309</v>
      </c>
    </row>
    <row r="1340" spans="1:31">
      <c r="A1340" s="131">
        <v>293</v>
      </c>
      <c r="B1340" s="131" t="s">
        <v>449</v>
      </c>
      <c r="C1340" s="134">
        <v>98.058000000000007</v>
      </c>
      <c r="D1340" s="135">
        <v>326</v>
      </c>
      <c r="E1340" s="135">
        <v>472.8</v>
      </c>
      <c r="F1340" s="135">
        <v>0</v>
      </c>
      <c r="G1340" s="135">
        <v>0</v>
      </c>
      <c r="H1340" s="135">
        <v>0</v>
      </c>
      <c r="I1340" s="134">
        <v>0</v>
      </c>
      <c r="J1340" s="134">
        <v>0</v>
      </c>
      <c r="K1340" s="134">
        <v>1.31</v>
      </c>
      <c r="L1340" s="135">
        <v>333</v>
      </c>
      <c r="M1340" s="135">
        <v>4</v>
      </c>
      <c r="N1340" s="136">
        <v>-3.1230000000000002</v>
      </c>
      <c r="O1340" s="137">
        <v>8.3229999999999998E-2</v>
      </c>
      <c r="P1340" s="137">
        <v>-5.2169999999999997E-5</v>
      </c>
      <c r="Q1340" s="137">
        <v>1.1560000000000001E-8</v>
      </c>
      <c r="R1340" s="138">
        <v>952.48</v>
      </c>
      <c r="S1340" s="138">
        <v>365.81</v>
      </c>
      <c r="T1340" s="131">
        <v>0</v>
      </c>
      <c r="U1340" s="131">
        <v>0</v>
      </c>
      <c r="V1340" s="136">
        <v>16.274699999999999</v>
      </c>
      <c r="W1340" s="138">
        <v>3765.65</v>
      </c>
      <c r="X1340" s="138">
        <v>-82.15</v>
      </c>
      <c r="Y1340" s="131">
        <v>516</v>
      </c>
      <c r="Z1340" s="131">
        <v>352</v>
      </c>
      <c r="AA1340" s="134">
        <v>0</v>
      </c>
      <c r="AB1340" s="138">
        <v>0</v>
      </c>
      <c r="AC1340" s="134">
        <v>0</v>
      </c>
      <c r="AD1340" s="134">
        <v>0</v>
      </c>
      <c r="AE1340" s="131">
        <v>0</v>
      </c>
    </row>
    <row r="1341" spans="1:31">
      <c r="A1341" s="131">
        <v>294</v>
      </c>
      <c r="B1341" s="131" t="s">
        <v>450</v>
      </c>
      <c r="C1341" s="134">
        <v>108.14</v>
      </c>
      <c r="D1341" s="135">
        <v>285.39999999999998</v>
      </c>
      <c r="E1341" s="135">
        <v>475.4</v>
      </c>
      <c r="F1341" s="135">
        <v>705.8</v>
      </c>
      <c r="G1341" s="135">
        <v>45</v>
      </c>
      <c r="H1341" s="135">
        <v>310</v>
      </c>
      <c r="I1341" s="134">
        <v>0.24099999999999999</v>
      </c>
      <c r="J1341" s="134">
        <v>0.46400000000000002</v>
      </c>
      <c r="K1341" s="134">
        <v>1.034</v>
      </c>
      <c r="L1341" s="135">
        <v>293</v>
      </c>
      <c r="M1341" s="135">
        <v>1.8</v>
      </c>
      <c r="N1341" s="136">
        <v>-10.75</v>
      </c>
      <c r="O1341" s="137">
        <v>0.17349999999999999</v>
      </c>
      <c r="P1341" s="137">
        <v>-1.44E-4</v>
      </c>
      <c r="Q1341" s="137">
        <v>4.9619999999999997E-8</v>
      </c>
      <c r="R1341" s="138">
        <v>1785.6</v>
      </c>
      <c r="S1341" s="138">
        <v>370.75</v>
      </c>
      <c r="T1341" s="131">
        <v>-31.63</v>
      </c>
      <c r="U1341" s="131">
        <v>-9.69</v>
      </c>
      <c r="V1341" s="136">
        <v>17.287800000000001</v>
      </c>
      <c r="W1341" s="138">
        <v>4274.42</v>
      </c>
      <c r="X1341" s="138">
        <v>-74.09</v>
      </c>
      <c r="Y1341" s="131">
        <v>480</v>
      </c>
      <c r="Z1341" s="131">
        <v>370</v>
      </c>
      <c r="AA1341" s="134">
        <v>79.796000000000006</v>
      </c>
      <c r="AB1341" s="138">
        <v>-9855.7999999999993</v>
      </c>
      <c r="AC1341" s="134">
        <v>-8.5090000000000003</v>
      </c>
      <c r="AD1341" s="134">
        <v>6.14</v>
      </c>
      <c r="AE1341" s="131">
        <v>11330</v>
      </c>
    </row>
    <row r="1342" spans="1:31">
      <c r="A1342" s="131">
        <v>295</v>
      </c>
      <c r="B1342" s="131" t="s">
        <v>451</v>
      </c>
      <c r="C1342" s="134">
        <v>147.00399999999999</v>
      </c>
      <c r="D1342" s="135">
        <v>248.4</v>
      </c>
      <c r="E1342" s="135">
        <v>446</v>
      </c>
      <c r="F1342" s="135">
        <v>684</v>
      </c>
      <c r="G1342" s="135">
        <v>38</v>
      </c>
      <c r="H1342" s="135">
        <v>359</v>
      </c>
      <c r="I1342" s="134">
        <v>0.24</v>
      </c>
      <c r="J1342" s="134">
        <v>0.26</v>
      </c>
      <c r="K1342" s="134">
        <v>1.288</v>
      </c>
      <c r="L1342" s="135">
        <v>293</v>
      </c>
      <c r="M1342" s="135">
        <v>1.4</v>
      </c>
      <c r="N1342" s="136">
        <v>-3.246</v>
      </c>
      <c r="O1342" s="137">
        <v>0.13120000000000001</v>
      </c>
      <c r="P1342" s="137">
        <v>-1.076E-4</v>
      </c>
      <c r="Q1342" s="137">
        <v>3.4079999999999998E-8</v>
      </c>
      <c r="R1342" s="138">
        <v>402.2</v>
      </c>
      <c r="S1342" s="138">
        <v>300.89</v>
      </c>
      <c r="T1342" s="131">
        <v>6.32</v>
      </c>
      <c r="U1342" s="131">
        <v>18.78</v>
      </c>
      <c r="V1342" s="136">
        <v>16.817299999999999</v>
      </c>
      <c r="W1342" s="138">
        <v>4104.13</v>
      </c>
      <c r="X1342" s="138">
        <v>-43.15</v>
      </c>
      <c r="Y1342" s="131">
        <v>475</v>
      </c>
      <c r="Z1342" s="131">
        <v>326</v>
      </c>
      <c r="AA1342" s="134">
        <v>0</v>
      </c>
      <c r="AB1342" s="138">
        <v>0</v>
      </c>
      <c r="AC1342" s="134">
        <v>0</v>
      </c>
      <c r="AD1342" s="134">
        <v>0</v>
      </c>
      <c r="AE1342" s="131">
        <v>9230</v>
      </c>
    </row>
    <row r="1343" spans="1:31">
      <c r="A1343" s="131">
        <v>296</v>
      </c>
      <c r="B1343" s="131" t="s">
        <v>452</v>
      </c>
      <c r="C1343" s="134">
        <v>16.042999999999999</v>
      </c>
      <c r="D1343" s="135">
        <v>90.7</v>
      </c>
      <c r="E1343" s="135">
        <v>111.7</v>
      </c>
      <c r="F1343" s="135">
        <v>190.6</v>
      </c>
      <c r="G1343" s="135">
        <v>45.4</v>
      </c>
      <c r="H1343" s="135">
        <v>99</v>
      </c>
      <c r="I1343" s="134">
        <v>0.28799999999999998</v>
      </c>
      <c r="J1343" s="134">
        <v>8.0000000000000002E-3</v>
      </c>
      <c r="K1343" s="134">
        <v>0.42499999999999999</v>
      </c>
      <c r="L1343" s="135">
        <v>111.7</v>
      </c>
      <c r="M1343" s="135">
        <v>0</v>
      </c>
      <c r="N1343" s="136">
        <v>4.5979999999999999</v>
      </c>
      <c r="O1343" s="137">
        <v>1.2449999999999999E-2</v>
      </c>
      <c r="P1343" s="137">
        <v>2.8600000000000001E-6</v>
      </c>
      <c r="Q1343" s="137">
        <v>-2.7029999999999999E-9</v>
      </c>
      <c r="R1343" s="138">
        <v>114.14</v>
      </c>
      <c r="S1343" s="138">
        <v>57.6</v>
      </c>
      <c r="T1343" s="131">
        <v>-17.89</v>
      </c>
      <c r="U1343" s="131">
        <v>-12.15</v>
      </c>
      <c r="V1343" s="136">
        <v>15.224299999999999</v>
      </c>
      <c r="W1343" s="138">
        <v>897.84</v>
      </c>
      <c r="X1343" s="138">
        <v>-7.16</v>
      </c>
      <c r="Y1343" s="131">
        <v>120</v>
      </c>
      <c r="Z1343" s="131">
        <v>93</v>
      </c>
      <c r="AA1343" s="134">
        <v>30.175000000000001</v>
      </c>
      <c r="AB1343" s="138">
        <v>-1300.6099999999999</v>
      </c>
      <c r="AC1343" s="134">
        <v>-2.641</v>
      </c>
      <c r="AD1343" s="134">
        <v>0.442</v>
      </c>
      <c r="AE1343" s="131">
        <v>1955</v>
      </c>
    </row>
    <row r="1344" spans="1:31">
      <c r="A1344" s="131">
        <v>297</v>
      </c>
      <c r="B1344" s="131" t="s">
        <v>84</v>
      </c>
      <c r="C1344" s="134">
        <v>32.042000000000002</v>
      </c>
      <c r="D1344" s="135">
        <v>175.5</v>
      </c>
      <c r="E1344" s="135">
        <v>337.8</v>
      </c>
      <c r="F1344" s="135">
        <v>512.6</v>
      </c>
      <c r="G1344" s="135">
        <v>79.900000000000006</v>
      </c>
      <c r="H1344" s="135">
        <v>118</v>
      </c>
      <c r="I1344" s="134">
        <v>0.224</v>
      </c>
      <c r="J1344" s="134">
        <v>0.55900000000000005</v>
      </c>
      <c r="K1344" s="134">
        <v>0.79100000000000004</v>
      </c>
      <c r="L1344" s="135">
        <v>293</v>
      </c>
      <c r="M1344" s="135">
        <v>1.7</v>
      </c>
      <c r="N1344" s="136">
        <v>5.0519999999999996</v>
      </c>
      <c r="O1344" s="137">
        <v>1.694E-2</v>
      </c>
      <c r="P1344" s="137">
        <v>6.1789999999999996E-6</v>
      </c>
      <c r="Q1344" s="137">
        <v>-6.8109999999999997E-9</v>
      </c>
      <c r="R1344" s="138">
        <v>555.29999999999995</v>
      </c>
      <c r="S1344" s="138">
        <v>260.64</v>
      </c>
      <c r="T1344" s="131">
        <v>-48.08</v>
      </c>
      <c r="U1344" s="131">
        <v>-38.840000000000003</v>
      </c>
      <c r="V1344" s="136">
        <v>18.587499999999999</v>
      </c>
      <c r="W1344" s="138">
        <v>3626.55</v>
      </c>
      <c r="X1344" s="138">
        <v>-34.29</v>
      </c>
      <c r="Y1344" s="131">
        <v>364</v>
      </c>
      <c r="Z1344" s="131">
        <v>257</v>
      </c>
      <c r="AA1344" s="134">
        <v>72.268000000000001</v>
      </c>
      <c r="AB1344" s="138">
        <v>-7064.2</v>
      </c>
      <c r="AC1344" s="134">
        <v>-7.68</v>
      </c>
      <c r="AD1344" s="134">
        <v>1.86</v>
      </c>
      <c r="AE1344" s="131">
        <v>8426</v>
      </c>
    </row>
    <row r="1345" spans="1:31">
      <c r="A1345" s="131">
        <v>298</v>
      </c>
      <c r="B1345" s="131" t="s">
        <v>453</v>
      </c>
      <c r="C1345" s="134">
        <v>84.162000000000006</v>
      </c>
      <c r="D1345" s="135">
        <v>130.69999999999999</v>
      </c>
      <c r="E1345" s="135">
        <v>345</v>
      </c>
      <c r="F1345" s="135">
        <v>532.70000000000005</v>
      </c>
      <c r="G1345" s="135">
        <v>37.4</v>
      </c>
      <c r="H1345" s="135">
        <v>319</v>
      </c>
      <c r="I1345" s="134">
        <v>0.27300000000000002</v>
      </c>
      <c r="J1345" s="134">
        <v>0.23899999999999999</v>
      </c>
      <c r="K1345" s="134">
        <v>0.754</v>
      </c>
      <c r="L1345" s="135">
        <v>289</v>
      </c>
      <c r="M1345" s="135">
        <v>0</v>
      </c>
      <c r="N1345" s="136">
        <v>11.968</v>
      </c>
      <c r="O1345" s="137">
        <v>0.15240000000000001</v>
      </c>
      <c r="P1345" s="137">
        <v>-8.6990000000000006E-5</v>
      </c>
      <c r="Q1345" s="137">
        <v>1.9140000000000001E-8</v>
      </c>
      <c r="R1345" s="138">
        <v>440.52</v>
      </c>
      <c r="S1345" s="138">
        <v>243.24</v>
      </c>
      <c r="T1345" s="131">
        <v>-25.5</v>
      </c>
      <c r="U1345" s="131">
        <v>8.5500000000000007</v>
      </c>
      <c r="V1345" s="136">
        <v>15.802300000000001</v>
      </c>
      <c r="W1345" s="138">
        <v>2731</v>
      </c>
      <c r="X1345" s="138">
        <v>-47.11</v>
      </c>
      <c r="Y1345" s="131">
        <v>375</v>
      </c>
      <c r="Z1345" s="131">
        <v>250</v>
      </c>
      <c r="AA1345" s="134">
        <v>0</v>
      </c>
      <c r="AB1345" s="138">
        <v>0</v>
      </c>
      <c r="AC1345" s="134">
        <v>0</v>
      </c>
      <c r="AD1345" s="134">
        <v>0</v>
      </c>
      <c r="AE1345" s="131">
        <v>6950</v>
      </c>
    </row>
    <row r="1346" spans="1:31">
      <c r="A1346" s="131">
        <v>299</v>
      </c>
      <c r="B1346" s="131" t="s">
        <v>454</v>
      </c>
      <c r="C1346" s="134">
        <v>74.08</v>
      </c>
      <c r="D1346" s="135">
        <v>175</v>
      </c>
      <c r="E1346" s="135">
        <v>330.1</v>
      </c>
      <c r="F1346" s="135">
        <v>506.8</v>
      </c>
      <c r="G1346" s="135">
        <v>46.3</v>
      </c>
      <c r="H1346" s="135">
        <v>228</v>
      </c>
      <c r="I1346" s="134">
        <v>0.254</v>
      </c>
      <c r="J1346" s="134">
        <v>0.32400000000000001</v>
      </c>
      <c r="K1346" s="134">
        <v>0.93400000000000005</v>
      </c>
      <c r="L1346" s="135">
        <v>293</v>
      </c>
      <c r="M1346" s="135">
        <v>1.7</v>
      </c>
      <c r="N1346" s="136">
        <v>3.9529999999999998</v>
      </c>
      <c r="O1346" s="137">
        <v>5.3629999999999997E-2</v>
      </c>
      <c r="P1346" s="137">
        <v>-1.0370000000000001E-5</v>
      </c>
      <c r="Q1346" s="137">
        <v>6.9610000000000003E-9</v>
      </c>
      <c r="R1346" s="138">
        <v>408.62</v>
      </c>
      <c r="S1346" s="138">
        <v>224.03</v>
      </c>
      <c r="T1346" s="131">
        <v>-97.86</v>
      </c>
      <c r="U1346" s="131">
        <v>0</v>
      </c>
      <c r="V1346" s="136">
        <v>16.1295</v>
      </c>
      <c r="W1346" s="138">
        <v>2601.92</v>
      </c>
      <c r="X1346" s="138">
        <v>-56.15</v>
      </c>
      <c r="Y1346" s="131">
        <v>360</v>
      </c>
      <c r="Z1346" s="131">
        <v>245</v>
      </c>
      <c r="AA1346" s="134">
        <v>61.268000000000001</v>
      </c>
      <c r="AB1346" s="138">
        <v>-5840.56</v>
      </c>
      <c r="AC1346" s="134">
        <v>-6.3739999999999997</v>
      </c>
      <c r="AD1346" s="134">
        <v>3.08</v>
      </c>
      <c r="AE1346" s="131">
        <v>7200</v>
      </c>
    </row>
    <row r="1347" spans="1:31">
      <c r="A1347" s="131">
        <v>300</v>
      </c>
      <c r="B1347" s="131" t="s">
        <v>455</v>
      </c>
      <c r="C1347" s="134">
        <v>40.064999999999998</v>
      </c>
      <c r="D1347" s="135">
        <v>170.5</v>
      </c>
      <c r="E1347" s="135">
        <v>250</v>
      </c>
      <c r="F1347" s="135">
        <v>402.4</v>
      </c>
      <c r="G1347" s="135">
        <v>55.5</v>
      </c>
      <c r="H1347" s="135">
        <v>164</v>
      </c>
      <c r="I1347" s="134">
        <v>0.27600000000000002</v>
      </c>
      <c r="J1347" s="134">
        <v>0.218</v>
      </c>
      <c r="K1347" s="134">
        <v>0.70599999999999996</v>
      </c>
      <c r="L1347" s="135">
        <v>223</v>
      </c>
      <c r="M1347" s="135">
        <v>0.7</v>
      </c>
      <c r="N1347" s="136">
        <v>3.5129999999999999</v>
      </c>
      <c r="O1347" s="137">
        <v>4.453E-2</v>
      </c>
      <c r="P1347" s="137">
        <v>-2.8030000000000001E-5</v>
      </c>
      <c r="Q1347" s="137">
        <v>7.7010000000000006E-9</v>
      </c>
      <c r="R1347" s="138">
        <v>0</v>
      </c>
      <c r="S1347" s="138">
        <v>0</v>
      </c>
      <c r="T1347" s="131">
        <v>44.32</v>
      </c>
      <c r="U1347" s="131">
        <v>46.47</v>
      </c>
      <c r="V1347" s="136">
        <v>15.6227</v>
      </c>
      <c r="W1347" s="138">
        <v>1850.66</v>
      </c>
      <c r="X1347" s="138">
        <v>-44.07</v>
      </c>
      <c r="Y1347" s="131">
        <v>267</v>
      </c>
      <c r="Z1347" s="131">
        <v>183</v>
      </c>
      <c r="AA1347" s="134">
        <v>0</v>
      </c>
      <c r="AB1347" s="138">
        <v>0</v>
      </c>
      <c r="AC1347" s="134">
        <v>0</v>
      </c>
      <c r="AD1347" s="134">
        <v>0</v>
      </c>
      <c r="AE1347" s="131">
        <v>5290</v>
      </c>
    </row>
    <row r="1348" spans="1:31">
      <c r="A1348" s="131">
        <v>301</v>
      </c>
      <c r="B1348" s="131" t="s">
        <v>456</v>
      </c>
      <c r="C1348" s="134">
        <v>86.090999999999994</v>
      </c>
      <c r="D1348" s="135">
        <v>196.7</v>
      </c>
      <c r="E1348" s="135">
        <v>353.5</v>
      </c>
      <c r="F1348" s="135">
        <v>536</v>
      </c>
      <c r="G1348" s="135">
        <v>42</v>
      </c>
      <c r="H1348" s="135">
        <v>265</v>
      </c>
      <c r="I1348" s="134">
        <v>0.25</v>
      </c>
      <c r="J1348" s="134">
        <v>0.35</v>
      </c>
      <c r="K1348" s="134">
        <v>0.95599999999999996</v>
      </c>
      <c r="L1348" s="135">
        <v>293</v>
      </c>
      <c r="M1348" s="135">
        <v>0</v>
      </c>
      <c r="N1348" s="136">
        <v>3.6219999999999999</v>
      </c>
      <c r="O1348" s="137">
        <v>6.6780000000000006E-2</v>
      </c>
      <c r="P1348" s="137">
        <v>-2.103E-5</v>
      </c>
      <c r="Q1348" s="137">
        <v>-3.9659999999999997E-9</v>
      </c>
      <c r="R1348" s="138">
        <v>451.02</v>
      </c>
      <c r="S1348" s="138">
        <v>245.3</v>
      </c>
      <c r="T1348" s="131">
        <v>0</v>
      </c>
      <c r="U1348" s="131">
        <v>0</v>
      </c>
      <c r="V1348" s="136">
        <v>16.108799999999999</v>
      </c>
      <c r="W1348" s="138">
        <v>2788.43</v>
      </c>
      <c r="X1348" s="138">
        <v>-59.15</v>
      </c>
      <c r="Y1348" s="131">
        <v>390</v>
      </c>
      <c r="Z1348" s="131">
        <v>260</v>
      </c>
      <c r="AA1348" s="134">
        <v>0</v>
      </c>
      <c r="AB1348" s="138">
        <v>0</v>
      </c>
      <c r="AC1348" s="134">
        <v>0</v>
      </c>
      <c r="AD1348" s="134">
        <v>0</v>
      </c>
      <c r="AE1348" s="131">
        <v>7650</v>
      </c>
    </row>
    <row r="1349" spans="1:31">
      <c r="A1349" s="131">
        <v>302</v>
      </c>
      <c r="B1349" s="131" t="s">
        <v>457</v>
      </c>
      <c r="C1349" s="134">
        <v>31.058</v>
      </c>
      <c r="D1349" s="135">
        <v>179.7</v>
      </c>
      <c r="E1349" s="135">
        <v>266.8</v>
      </c>
      <c r="F1349" s="135">
        <v>430</v>
      </c>
      <c r="G1349" s="135">
        <v>73.599999999999994</v>
      </c>
      <c r="H1349" s="135">
        <v>140</v>
      </c>
      <c r="I1349" s="134">
        <v>0.29199999999999998</v>
      </c>
      <c r="J1349" s="134">
        <v>0.27500000000000002</v>
      </c>
      <c r="K1349" s="134">
        <v>0.70299999999999996</v>
      </c>
      <c r="L1349" s="135">
        <v>259.60000000000002</v>
      </c>
      <c r="M1349" s="135">
        <v>1.3</v>
      </c>
      <c r="N1349" s="136">
        <v>2.7410000000000001</v>
      </c>
      <c r="O1349" s="137">
        <v>3.4090000000000002E-2</v>
      </c>
      <c r="P1349" s="137">
        <v>-1.274E-5</v>
      </c>
      <c r="Q1349" s="137">
        <v>1.1349999999999999E-9</v>
      </c>
      <c r="R1349" s="138">
        <v>311.8</v>
      </c>
      <c r="S1349" s="138">
        <v>176.3</v>
      </c>
      <c r="T1349" s="131">
        <v>-5.5</v>
      </c>
      <c r="U1349" s="131">
        <v>7.71</v>
      </c>
      <c r="V1349" s="136">
        <v>17.2622</v>
      </c>
      <c r="W1349" s="138">
        <v>2484.83</v>
      </c>
      <c r="X1349" s="138">
        <v>-32.92</v>
      </c>
      <c r="Y1349" s="131">
        <v>311</v>
      </c>
      <c r="Z1349" s="131">
        <v>212</v>
      </c>
      <c r="AA1349" s="134">
        <v>62.305999999999997</v>
      </c>
      <c r="AB1349" s="138">
        <v>-4954.32</v>
      </c>
      <c r="AC1349" s="134">
        <v>-6.6420000000000003</v>
      </c>
      <c r="AD1349" s="134">
        <v>1.4</v>
      </c>
      <c r="AE1349" s="131">
        <v>6210</v>
      </c>
    </row>
    <row r="1350" spans="1:31">
      <c r="A1350" s="131">
        <v>303</v>
      </c>
      <c r="B1350" s="131" t="s">
        <v>458</v>
      </c>
      <c r="C1350" s="134">
        <v>136.15100000000001</v>
      </c>
      <c r="D1350" s="135">
        <v>260.8</v>
      </c>
      <c r="E1350" s="135">
        <v>472.2</v>
      </c>
      <c r="F1350" s="135">
        <v>692</v>
      </c>
      <c r="G1350" s="135">
        <v>36</v>
      </c>
      <c r="H1350" s="135">
        <v>396</v>
      </c>
      <c r="I1350" s="134">
        <v>0.25</v>
      </c>
      <c r="J1350" s="134">
        <v>0.43</v>
      </c>
      <c r="K1350" s="134">
        <v>1.0860000000000001</v>
      </c>
      <c r="L1350" s="135">
        <v>293</v>
      </c>
      <c r="M1350" s="135">
        <v>1.9</v>
      </c>
      <c r="N1350" s="136">
        <v>-5.0659999999999998</v>
      </c>
      <c r="O1350" s="137">
        <v>0.13139999999999999</v>
      </c>
      <c r="P1350" s="137">
        <v>-4.2979999999999998E-5</v>
      </c>
      <c r="Q1350" s="137">
        <v>1.057E-8</v>
      </c>
      <c r="R1350" s="138">
        <v>768.94</v>
      </c>
      <c r="S1350" s="138">
        <v>332.33</v>
      </c>
      <c r="T1350" s="131">
        <v>-60.68</v>
      </c>
      <c r="U1350" s="131">
        <v>0</v>
      </c>
      <c r="V1350" s="136">
        <v>16.2272</v>
      </c>
      <c r="W1350" s="138">
        <v>3751.83</v>
      </c>
      <c r="X1350" s="138">
        <v>-81.510000000000005</v>
      </c>
      <c r="Y1350" s="131">
        <v>516</v>
      </c>
      <c r="Z1350" s="131">
        <v>350</v>
      </c>
      <c r="AA1350" s="134">
        <v>0</v>
      </c>
      <c r="AB1350" s="138">
        <v>0</v>
      </c>
      <c r="AC1350" s="134">
        <v>0</v>
      </c>
      <c r="AD1350" s="134">
        <v>0</v>
      </c>
      <c r="AE1350" s="131">
        <v>10300</v>
      </c>
    </row>
    <row r="1351" spans="1:31">
      <c r="A1351" s="131">
        <v>304</v>
      </c>
      <c r="B1351" s="131" t="s">
        <v>459</v>
      </c>
      <c r="C1351" s="134">
        <v>94.938999999999993</v>
      </c>
      <c r="D1351" s="135">
        <v>179.5</v>
      </c>
      <c r="E1351" s="135">
        <v>276.7</v>
      </c>
      <c r="F1351" s="135">
        <v>464</v>
      </c>
      <c r="G1351" s="135">
        <v>85</v>
      </c>
      <c r="H1351" s="135">
        <v>0</v>
      </c>
      <c r="I1351" s="134">
        <v>0</v>
      </c>
      <c r="J1351" s="134">
        <v>0.27300000000000002</v>
      </c>
      <c r="K1351" s="134">
        <v>1.7370000000000001</v>
      </c>
      <c r="L1351" s="135">
        <v>268</v>
      </c>
      <c r="M1351" s="135">
        <v>1.8</v>
      </c>
      <c r="N1351" s="136">
        <v>3.4460000000000002</v>
      </c>
      <c r="O1351" s="137">
        <v>2.606E-2</v>
      </c>
      <c r="P1351" s="137">
        <v>-1.29E-5</v>
      </c>
      <c r="Q1351" s="137">
        <v>2.3889999999999999E-9</v>
      </c>
      <c r="R1351" s="138">
        <v>298.14999999999998</v>
      </c>
      <c r="S1351" s="138">
        <v>211.15</v>
      </c>
      <c r="T1351" s="131">
        <v>-9</v>
      </c>
      <c r="U1351" s="131">
        <v>-6.73</v>
      </c>
      <c r="V1351" s="136">
        <v>16.025200000000002</v>
      </c>
      <c r="W1351" s="138">
        <v>2271.71</v>
      </c>
      <c r="X1351" s="138">
        <v>-34.83</v>
      </c>
      <c r="Y1351" s="131">
        <v>326</v>
      </c>
      <c r="Z1351" s="131">
        <v>215</v>
      </c>
      <c r="AA1351" s="134">
        <v>55.295000000000002</v>
      </c>
      <c r="AB1351" s="138">
        <v>-4467.46</v>
      </c>
      <c r="AC1351" s="134">
        <v>-5.7880000000000003</v>
      </c>
      <c r="AD1351" s="134">
        <v>2.35</v>
      </c>
      <c r="AE1351" s="131">
        <v>5715</v>
      </c>
    </row>
    <row r="1352" spans="1:31">
      <c r="A1352" s="131">
        <v>305</v>
      </c>
      <c r="B1352" s="131" t="s">
        <v>460</v>
      </c>
      <c r="C1352" s="134">
        <v>102.134</v>
      </c>
      <c r="D1352" s="135">
        <v>188.4</v>
      </c>
      <c r="E1352" s="135">
        <v>275.8</v>
      </c>
      <c r="F1352" s="135">
        <v>554.4</v>
      </c>
      <c r="G1352" s="135">
        <v>34.299999999999997</v>
      </c>
      <c r="H1352" s="135">
        <v>340</v>
      </c>
      <c r="I1352" s="134">
        <v>0.25700000000000001</v>
      </c>
      <c r="J1352" s="134">
        <v>0.38200000000000001</v>
      </c>
      <c r="K1352" s="134">
        <v>0.89800000000000002</v>
      </c>
      <c r="L1352" s="135">
        <v>293</v>
      </c>
      <c r="M1352" s="135">
        <v>1.7</v>
      </c>
      <c r="N1352" s="136">
        <v>0</v>
      </c>
      <c r="O1352" s="137">
        <v>0</v>
      </c>
      <c r="P1352" s="137">
        <v>0</v>
      </c>
      <c r="Q1352" s="137">
        <v>0</v>
      </c>
      <c r="R1352" s="138">
        <v>479.35</v>
      </c>
      <c r="S1352" s="138">
        <v>254.66</v>
      </c>
      <c r="T1352" s="131">
        <v>0</v>
      </c>
      <c r="U1352" s="131">
        <v>0</v>
      </c>
      <c r="V1352" s="136">
        <v>0</v>
      </c>
      <c r="W1352" s="138">
        <v>0</v>
      </c>
      <c r="X1352" s="138">
        <v>0</v>
      </c>
      <c r="Y1352" s="131">
        <v>0</v>
      </c>
      <c r="Z1352" s="131">
        <v>0</v>
      </c>
      <c r="AA1352" s="134">
        <v>65.897999999999996</v>
      </c>
      <c r="AB1352" s="138">
        <v>-6819.11</v>
      </c>
      <c r="AC1352" s="134">
        <v>-6.9409999999999998</v>
      </c>
      <c r="AD1352" s="134">
        <v>4.9800000000000004</v>
      </c>
      <c r="AE1352" s="131">
        <v>8145</v>
      </c>
    </row>
    <row r="1353" spans="1:31">
      <c r="A1353" s="131">
        <v>306</v>
      </c>
      <c r="B1353" s="131" t="s">
        <v>461</v>
      </c>
      <c r="C1353" s="134">
        <v>50.488</v>
      </c>
      <c r="D1353" s="135">
        <v>175.4</v>
      </c>
      <c r="E1353" s="135">
        <v>248.9</v>
      </c>
      <c r="F1353" s="135">
        <v>416.3</v>
      </c>
      <c r="G1353" s="135">
        <v>65.900000000000006</v>
      </c>
      <c r="H1353" s="135">
        <v>139</v>
      </c>
      <c r="I1353" s="134">
        <v>0.26800000000000002</v>
      </c>
      <c r="J1353" s="134">
        <v>0.156</v>
      </c>
      <c r="K1353" s="134">
        <v>0.91500000000000004</v>
      </c>
      <c r="L1353" s="135">
        <v>293</v>
      </c>
      <c r="M1353" s="135">
        <v>1.9</v>
      </c>
      <c r="N1353" s="136">
        <v>3.3140000000000001</v>
      </c>
      <c r="O1353" s="137">
        <v>2.4219999999999998E-2</v>
      </c>
      <c r="P1353" s="137">
        <v>-9.2879999999999998E-6</v>
      </c>
      <c r="Q1353" s="137">
        <v>6.1299999999999995E-10</v>
      </c>
      <c r="R1353" s="138">
        <v>426.45</v>
      </c>
      <c r="S1353" s="138">
        <v>193.56</v>
      </c>
      <c r="T1353" s="131">
        <v>-20.63</v>
      </c>
      <c r="U1353" s="131">
        <v>-15.03</v>
      </c>
      <c r="V1353" s="136">
        <v>16.1052</v>
      </c>
      <c r="W1353" s="138">
        <v>2077.9699999999998</v>
      </c>
      <c r="X1353" s="138">
        <v>-29.55</v>
      </c>
      <c r="Y1353" s="131">
        <v>266</v>
      </c>
      <c r="Z1353" s="131">
        <v>180</v>
      </c>
      <c r="AA1353" s="134">
        <v>43.66</v>
      </c>
      <c r="AB1353" s="138">
        <v>-3642.21</v>
      </c>
      <c r="AC1353" s="134">
        <v>-4.0640000000000001</v>
      </c>
      <c r="AD1353" s="134">
        <v>1.46</v>
      </c>
      <c r="AE1353" s="131">
        <v>5120</v>
      </c>
    </row>
    <row r="1354" spans="1:31">
      <c r="A1354" s="131">
        <v>307</v>
      </c>
      <c r="B1354" s="131" t="s">
        <v>462</v>
      </c>
      <c r="C1354" s="134">
        <v>60.095999999999997</v>
      </c>
      <c r="D1354" s="135">
        <v>134</v>
      </c>
      <c r="E1354" s="135">
        <v>280.5</v>
      </c>
      <c r="F1354" s="135">
        <v>437.8</v>
      </c>
      <c r="G1354" s="135">
        <v>43.4</v>
      </c>
      <c r="H1354" s="135">
        <v>221</v>
      </c>
      <c r="I1354" s="134">
        <v>0.26700000000000002</v>
      </c>
      <c r="J1354" s="134">
        <v>0.23599999999999999</v>
      </c>
      <c r="K1354" s="134">
        <v>0.7</v>
      </c>
      <c r="L1354" s="135">
        <v>293</v>
      </c>
      <c r="M1354" s="135">
        <v>1.2</v>
      </c>
      <c r="N1354" s="136">
        <v>4.4589999999999996</v>
      </c>
      <c r="O1354" s="137">
        <v>6.4140000000000003E-2</v>
      </c>
      <c r="P1354" s="137">
        <v>-2.4470000000000001E-5</v>
      </c>
      <c r="Q1354" s="137">
        <v>2.1379999999999999E-9</v>
      </c>
      <c r="R1354" s="138">
        <v>303.82</v>
      </c>
      <c r="S1354" s="138">
        <v>171.66</v>
      </c>
      <c r="T1354" s="131">
        <v>-51.73</v>
      </c>
      <c r="U1354" s="131">
        <v>-28.12</v>
      </c>
      <c r="V1354" s="136">
        <v>13.5435</v>
      </c>
      <c r="W1354" s="138">
        <v>1161.6300000000001</v>
      </c>
      <c r="X1354" s="138">
        <v>-112.4</v>
      </c>
      <c r="Y1354" s="131">
        <v>310</v>
      </c>
      <c r="Z1354" s="131">
        <v>205</v>
      </c>
      <c r="AA1354" s="134">
        <v>74.837999999999994</v>
      </c>
      <c r="AB1354" s="138">
        <v>-5631.77</v>
      </c>
      <c r="AC1354" s="134">
        <v>-8.5489999999999995</v>
      </c>
      <c r="AD1354" s="134">
        <v>2.4500000000000002</v>
      </c>
      <c r="AE1354" s="131">
        <v>5900</v>
      </c>
    </row>
    <row r="1355" spans="1:31">
      <c r="A1355" s="131">
        <v>308</v>
      </c>
      <c r="B1355" s="131" t="s">
        <v>463</v>
      </c>
      <c r="C1355" s="134">
        <v>72.106999999999999</v>
      </c>
      <c r="D1355" s="135">
        <v>186.5</v>
      </c>
      <c r="E1355" s="135">
        <v>352.8</v>
      </c>
      <c r="F1355" s="135">
        <v>535.6</v>
      </c>
      <c r="G1355" s="135">
        <v>41</v>
      </c>
      <c r="H1355" s="135">
        <v>267</v>
      </c>
      <c r="I1355" s="134">
        <v>0.249</v>
      </c>
      <c r="J1355" s="134">
        <v>0.32900000000000001</v>
      </c>
      <c r="K1355" s="134">
        <v>0.80500000000000005</v>
      </c>
      <c r="L1355" s="135">
        <v>293</v>
      </c>
      <c r="M1355" s="135">
        <v>3.3</v>
      </c>
      <c r="N1355" s="136">
        <v>2.6139999999999999</v>
      </c>
      <c r="O1355" s="137">
        <v>8.5010000000000002E-2</v>
      </c>
      <c r="P1355" s="137">
        <v>-4.5380000000000003E-5</v>
      </c>
      <c r="Q1355" s="137">
        <v>9.3619999999999997E-9</v>
      </c>
      <c r="R1355" s="138">
        <v>423.84</v>
      </c>
      <c r="S1355" s="138">
        <v>231.67</v>
      </c>
      <c r="T1355" s="131">
        <v>-56.97</v>
      </c>
      <c r="U1355" s="131">
        <v>-34.909999999999997</v>
      </c>
      <c r="V1355" s="136">
        <v>16.598600000000001</v>
      </c>
      <c r="W1355" s="138">
        <v>3150.42</v>
      </c>
      <c r="X1355" s="138">
        <v>-36.65</v>
      </c>
      <c r="Y1355" s="131">
        <v>376</v>
      </c>
      <c r="Z1355" s="131">
        <v>257</v>
      </c>
      <c r="AA1355" s="134">
        <v>47.683</v>
      </c>
      <c r="AB1355" s="138">
        <v>-5328.22</v>
      </c>
      <c r="AC1355" s="134">
        <v>-4.4260000000000002</v>
      </c>
      <c r="AD1355" s="134">
        <v>3.88</v>
      </c>
      <c r="AE1355" s="131">
        <v>7460</v>
      </c>
    </row>
    <row r="1356" spans="1:31">
      <c r="A1356" s="131">
        <v>309</v>
      </c>
      <c r="B1356" s="131" t="s">
        <v>464</v>
      </c>
      <c r="C1356" s="134">
        <v>76.156999999999996</v>
      </c>
      <c r="D1356" s="135">
        <v>167.2</v>
      </c>
      <c r="E1356" s="135">
        <v>339.8</v>
      </c>
      <c r="F1356" s="135">
        <v>533</v>
      </c>
      <c r="G1356" s="135">
        <v>42</v>
      </c>
      <c r="H1356" s="135">
        <v>0</v>
      </c>
      <c r="I1356" s="134">
        <v>0</v>
      </c>
      <c r="J1356" s="134">
        <v>0</v>
      </c>
      <c r="K1356" s="134">
        <v>0.83699999999999997</v>
      </c>
      <c r="L1356" s="135">
        <v>293</v>
      </c>
      <c r="M1356" s="135">
        <v>0</v>
      </c>
      <c r="N1356" s="136">
        <v>4.6639999999999997</v>
      </c>
      <c r="O1356" s="137">
        <v>6.9040000000000004E-2</v>
      </c>
      <c r="P1356" s="137">
        <v>-2.8880000000000001E-5</v>
      </c>
      <c r="Q1356" s="137">
        <v>3.073E-9</v>
      </c>
      <c r="R1356" s="138">
        <v>0</v>
      </c>
      <c r="S1356" s="138">
        <v>0</v>
      </c>
      <c r="T1356" s="131">
        <v>-14.25</v>
      </c>
      <c r="U1356" s="131">
        <v>2.73</v>
      </c>
      <c r="V1356" s="136">
        <v>15.9765</v>
      </c>
      <c r="W1356" s="138">
        <v>2722.95</v>
      </c>
      <c r="X1356" s="138">
        <v>-48.37</v>
      </c>
      <c r="Y1356" s="131">
        <v>360</v>
      </c>
      <c r="Z1356" s="131">
        <v>250</v>
      </c>
      <c r="AA1356" s="134">
        <v>0</v>
      </c>
      <c r="AB1356" s="138">
        <v>0</v>
      </c>
      <c r="AC1356" s="134">
        <v>0</v>
      </c>
      <c r="AD1356" s="134">
        <v>0</v>
      </c>
      <c r="AE1356" s="131">
        <v>7050</v>
      </c>
    </row>
    <row r="1357" spans="1:31">
      <c r="A1357" s="131">
        <v>310</v>
      </c>
      <c r="B1357" s="131" t="s">
        <v>465</v>
      </c>
      <c r="C1357" s="134">
        <v>34.033000000000001</v>
      </c>
      <c r="D1357" s="135">
        <v>131.4</v>
      </c>
      <c r="E1357" s="135">
        <v>194.8</v>
      </c>
      <c r="F1357" s="135">
        <v>317.8</v>
      </c>
      <c r="G1357" s="135">
        <v>58</v>
      </c>
      <c r="H1357" s="135">
        <v>124</v>
      </c>
      <c r="I1357" s="134">
        <v>0.27500000000000002</v>
      </c>
      <c r="J1357" s="134">
        <v>0.19</v>
      </c>
      <c r="K1357" s="134">
        <v>0.84299999999999997</v>
      </c>
      <c r="L1357" s="135">
        <v>213</v>
      </c>
      <c r="M1357" s="135">
        <v>1.8</v>
      </c>
      <c r="N1357" s="136">
        <v>3.302</v>
      </c>
      <c r="O1357" s="137">
        <v>2.0580000000000001E-2</v>
      </c>
      <c r="P1357" s="137">
        <v>-4.9459999999999997E-6</v>
      </c>
      <c r="Q1357" s="137">
        <v>-4.7400000000000002E-10</v>
      </c>
      <c r="R1357" s="138">
        <v>0</v>
      </c>
      <c r="S1357" s="138">
        <v>0</v>
      </c>
      <c r="T1357" s="131">
        <v>-55.9</v>
      </c>
      <c r="U1357" s="131">
        <v>-50.19</v>
      </c>
      <c r="V1357" s="136">
        <v>16.3428</v>
      </c>
      <c r="W1357" s="138">
        <v>1704.41</v>
      </c>
      <c r="X1357" s="138">
        <v>-19.27</v>
      </c>
      <c r="Y1357" s="131">
        <v>209</v>
      </c>
      <c r="Z1357" s="131">
        <v>141</v>
      </c>
      <c r="AA1357" s="134">
        <v>43.063000000000002</v>
      </c>
      <c r="AB1357" s="138">
        <v>-2890.54</v>
      </c>
      <c r="AC1357" s="134">
        <v>-4.1020000000000003</v>
      </c>
      <c r="AD1357" s="134">
        <v>0.90600000000000003</v>
      </c>
      <c r="AE1357" s="131">
        <v>0</v>
      </c>
    </row>
    <row r="1358" spans="1:31">
      <c r="A1358" s="131">
        <v>311</v>
      </c>
      <c r="B1358" s="131" t="s">
        <v>466</v>
      </c>
      <c r="C1358" s="134">
        <v>60.052</v>
      </c>
      <c r="D1358" s="135">
        <v>174.2</v>
      </c>
      <c r="E1358" s="135">
        <v>304.89999999999998</v>
      </c>
      <c r="F1358" s="135">
        <v>487.2</v>
      </c>
      <c r="G1358" s="135">
        <v>59.2</v>
      </c>
      <c r="H1358" s="135">
        <v>172</v>
      </c>
      <c r="I1358" s="134">
        <v>0.255</v>
      </c>
      <c r="J1358" s="134">
        <v>0.252</v>
      </c>
      <c r="K1358" s="134">
        <v>0.97399999999999998</v>
      </c>
      <c r="L1358" s="135">
        <v>293</v>
      </c>
      <c r="M1358" s="135">
        <v>1.8</v>
      </c>
      <c r="N1358" s="136">
        <v>0.34200000000000003</v>
      </c>
      <c r="O1358" s="137">
        <v>6.4490000000000006E-2</v>
      </c>
      <c r="P1358" s="137">
        <v>-4.6560000000000001E-5</v>
      </c>
      <c r="Q1358" s="137">
        <v>1.3620000000000001E-8</v>
      </c>
      <c r="R1358" s="138">
        <v>363.19</v>
      </c>
      <c r="S1358" s="138">
        <v>212.7</v>
      </c>
      <c r="T1358" s="131">
        <v>-83.6</v>
      </c>
      <c r="U1358" s="131">
        <v>-71.03</v>
      </c>
      <c r="V1358" s="136">
        <v>16.510400000000001</v>
      </c>
      <c r="W1358" s="138">
        <v>2590.87</v>
      </c>
      <c r="X1358" s="138">
        <v>-42.6</v>
      </c>
      <c r="Y1358" s="131">
        <v>324</v>
      </c>
      <c r="Z1358" s="131">
        <v>225</v>
      </c>
      <c r="AA1358" s="134">
        <v>57.84</v>
      </c>
      <c r="AB1358" s="138">
        <v>-5258.9</v>
      </c>
      <c r="AC1358" s="134">
        <v>-5.9390000000000001</v>
      </c>
      <c r="AD1358" s="134">
        <v>2.23</v>
      </c>
      <c r="AE1358" s="131">
        <v>6740</v>
      </c>
    </row>
    <row r="1359" spans="1:31">
      <c r="A1359" s="131">
        <v>312</v>
      </c>
      <c r="B1359" s="131" t="s">
        <v>467</v>
      </c>
      <c r="C1359" s="134">
        <v>46.072000000000003</v>
      </c>
      <c r="D1359" s="135">
        <v>0</v>
      </c>
      <c r="E1359" s="135">
        <v>364</v>
      </c>
      <c r="F1359" s="135">
        <v>567</v>
      </c>
      <c r="G1359" s="135">
        <v>79.3</v>
      </c>
      <c r="H1359" s="135">
        <v>271</v>
      </c>
      <c r="I1359" s="134">
        <v>0.46200000000000002</v>
      </c>
      <c r="J1359" s="134">
        <v>0</v>
      </c>
      <c r="K1359" s="134">
        <v>0</v>
      </c>
      <c r="L1359" s="135">
        <v>0</v>
      </c>
      <c r="M1359" s="135">
        <v>1.7</v>
      </c>
      <c r="N1359" s="136">
        <v>0</v>
      </c>
      <c r="O1359" s="137">
        <v>0</v>
      </c>
      <c r="P1359" s="137">
        <v>0</v>
      </c>
      <c r="Q1359" s="137">
        <v>0</v>
      </c>
      <c r="R1359" s="138">
        <v>0</v>
      </c>
      <c r="S1359" s="138">
        <v>0</v>
      </c>
      <c r="T1359" s="131">
        <v>20.399999999999999</v>
      </c>
      <c r="U1359" s="131">
        <v>42.51</v>
      </c>
      <c r="V1359" s="136">
        <v>15.1424</v>
      </c>
      <c r="W1359" s="138">
        <v>2319.84</v>
      </c>
      <c r="X1359" s="138">
        <v>-91.7</v>
      </c>
      <c r="Y1359" s="131">
        <v>400</v>
      </c>
      <c r="Z1359" s="131">
        <v>270</v>
      </c>
      <c r="AA1359" s="134">
        <v>0</v>
      </c>
      <c r="AB1359" s="138">
        <v>0</v>
      </c>
      <c r="AC1359" s="134">
        <v>0</v>
      </c>
      <c r="AD1359" s="134">
        <v>0</v>
      </c>
      <c r="AE1359" s="131">
        <v>0</v>
      </c>
    </row>
    <row r="1360" spans="1:31">
      <c r="A1360" s="131">
        <v>313</v>
      </c>
      <c r="B1360" s="131" t="s">
        <v>468</v>
      </c>
      <c r="C1360" s="134">
        <v>141.93899999999999</v>
      </c>
      <c r="D1360" s="135">
        <v>206.7</v>
      </c>
      <c r="E1360" s="135">
        <v>315.60000000000002</v>
      </c>
      <c r="F1360" s="135">
        <v>528</v>
      </c>
      <c r="G1360" s="135">
        <v>65</v>
      </c>
      <c r="H1360" s="135">
        <v>190</v>
      </c>
      <c r="I1360" s="134">
        <v>0.28499999999999998</v>
      </c>
      <c r="J1360" s="134">
        <v>0.17199999999999999</v>
      </c>
      <c r="K1360" s="134">
        <v>2.2789999999999999</v>
      </c>
      <c r="L1360" s="135">
        <v>293</v>
      </c>
      <c r="M1360" s="135">
        <v>1.6</v>
      </c>
      <c r="N1360" s="136">
        <v>2.581</v>
      </c>
      <c r="O1360" s="137">
        <v>3.3180000000000001E-2</v>
      </c>
      <c r="P1360" s="137">
        <v>-2.4870000000000001E-5</v>
      </c>
      <c r="Q1360" s="137">
        <v>8.3250000000000001E-9</v>
      </c>
      <c r="R1360" s="138">
        <v>336.19</v>
      </c>
      <c r="S1360" s="138">
        <v>229.95</v>
      </c>
      <c r="T1360" s="131">
        <v>3.34</v>
      </c>
      <c r="U1360" s="131">
        <v>3.74</v>
      </c>
      <c r="V1360" s="136">
        <v>16.090499999999999</v>
      </c>
      <c r="W1360" s="138">
        <v>2639.55</v>
      </c>
      <c r="X1360" s="138">
        <v>-36.5</v>
      </c>
      <c r="Y1360" s="131">
        <v>325</v>
      </c>
      <c r="Z1360" s="131">
        <v>260</v>
      </c>
      <c r="AA1360" s="134">
        <v>47.780999999999999</v>
      </c>
      <c r="AB1360" s="138">
        <v>-4686.8999999999996</v>
      </c>
      <c r="AC1360" s="134">
        <v>-4.577</v>
      </c>
      <c r="AD1360" s="134">
        <v>2.84</v>
      </c>
      <c r="AE1360" s="131">
        <v>6500</v>
      </c>
    </row>
    <row r="1361" spans="1:31">
      <c r="A1361" s="131">
        <v>314</v>
      </c>
      <c r="B1361" s="131" t="s">
        <v>469</v>
      </c>
      <c r="C1361" s="134">
        <v>100.161</v>
      </c>
      <c r="D1361" s="135">
        <v>189</v>
      </c>
      <c r="E1361" s="135">
        <v>389.6</v>
      </c>
      <c r="F1361" s="135">
        <v>571</v>
      </c>
      <c r="G1361" s="135">
        <v>32.299999999999997</v>
      </c>
      <c r="H1361" s="135">
        <v>371</v>
      </c>
      <c r="I1361" s="134">
        <v>0.26</v>
      </c>
      <c r="J1361" s="134">
        <v>0.4</v>
      </c>
      <c r="K1361" s="134">
        <v>0.80100000000000005</v>
      </c>
      <c r="L1361" s="135">
        <v>293</v>
      </c>
      <c r="M1361" s="135">
        <v>2.8</v>
      </c>
      <c r="N1361" s="136">
        <v>0.93</v>
      </c>
      <c r="O1361" s="137">
        <v>0.1351</v>
      </c>
      <c r="P1361" s="137">
        <v>-7.9250000000000002E-5</v>
      </c>
      <c r="Q1361" s="137">
        <v>1.9659999999999999E-8</v>
      </c>
      <c r="R1361" s="138">
        <v>473.65</v>
      </c>
      <c r="S1361" s="138">
        <v>259.02999999999997</v>
      </c>
      <c r="T1361" s="131">
        <v>-67.84</v>
      </c>
      <c r="U1361" s="131">
        <v>0</v>
      </c>
      <c r="V1361" s="136">
        <v>15.7165</v>
      </c>
      <c r="W1361" s="138">
        <v>2893.66</v>
      </c>
      <c r="X1361" s="138">
        <v>-70.75</v>
      </c>
      <c r="Y1361" s="131">
        <v>425</v>
      </c>
      <c r="Z1361" s="131">
        <v>285</v>
      </c>
      <c r="AA1361" s="134">
        <v>0</v>
      </c>
      <c r="AB1361" s="138">
        <v>0</v>
      </c>
      <c r="AC1361" s="134">
        <v>0</v>
      </c>
      <c r="AD1361" s="134">
        <v>0</v>
      </c>
      <c r="AE1361" s="131">
        <v>8500</v>
      </c>
    </row>
    <row r="1362" spans="1:31">
      <c r="A1362" s="131">
        <v>315</v>
      </c>
      <c r="B1362" s="131" t="s">
        <v>470</v>
      </c>
      <c r="C1362" s="134">
        <v>102.134</v>
      </c>
      <c r="D1362" s="135">
        <v>185.4</v>
      </c>
      <c r="E1362" s="135">
        <v>365.4</v>
      </c>
      <c r="F1362" s="135">
        <v>540.79999999999995</v>
      </c>
      <c r="G1362" s="135">
        <v>33.9</v>
      </c>
      <c r="H1362" s="135">
        <v>339</v>
      </c>
      <c r="I1362" s="134">
        <v>0.25900000000000001</v>
      </c>
      <c r="J1362" s="134">
        <v>0.36699999999999999</v>
      </c>
      <c r="K1362" s="134">
        <v>0.89100000000000001</v>
      </c>
      <c r="L1362" s="135">
        <v>293</v>
      </c>
      <c r="M1362" s="135">
        <v>2</v>
      </c>
      <c r="N1362" s="136">
        <v>0</v>
      </c>
      <c r="O1362" s="137">
        <v>0</v>
      </c>
      <c r="P1362" s="137">
        <v>0</v>
      </c>
      <c r="Q1362" s="137">
        <v>0</v>
      </c>
      <c r="R1362" s="138">
        <v>451.21</v>
      </c>
      <c r="S1362" s="138">
        <v>246.09</v>
      </c>
      <c r="T1362" s="131">
        <v>0</v>
      </c>
      <c r="U1362" s="131">
        <v>0</v>
      </c>
      <c r="V1362" s="136">
        <v>0</v>
      </c>
      <c r="W1362" s="138">
        <v>0</v>
      </c>
      <c r="X1362" s="138">
        <v>0</v>
      </c>
      <c r="Y1362" s="131">
        <v>0</v>
      </c>
      <c r="Z1362" s="131">
        <v>0</v>
      </c>
      <c r="AA1362" s="134">
        <v>66.16</v>
      </c>
      <c r="AB1362" s="138">
        <v>-6637.51</v>
      </c>
      <c r="AC1362" s="134">
        <v>-7.016</v>
      </c>
      <c r="AD1362" s="134">
        <v>4.79</v>
      </c>
      <c r="AE1362" s="131">
        <v>7974</v>
      </c>
    </row>
    <row r="1363" spans="1:31">
      <c r="A1363" s="131">
        <v>316</v>
      </c>
      <c r="B1363" s="131" t="s">
        <v>471</v>
      </c>
      <c r="C1363" s="134">
        <v>57.052</v>
      </c>
      <c r="D1363" s="135">
        <v>0</v>
      </c>
      <c r="E1363" s="135">
        <v>312</v>
      </c>
      <c r="F1363" s="135">
        <v>491</v>
      </c>
      <c r="G1363" s="135">
        <v>55</v>
      </c>
      <c r="H1363" s="135">
        <v>0</v>
      </c>
      <c r="I1363" s="134">
        <v>0</v>
      </c>
      <c r="J1363" s="134">
        <v>0.27800000000000002</v>
      </c>
      <c r="K1363" s="134">
        <v>0.95799999999999996</v>
      </c>
      <c r="L1363" s="135">
        <v>293</v>
      </c>
      <c r="M1363" s="135">
        <v>0</v>
      </c>
      <c r="N1363" s="136">
        <v>8</v>
      </c>
      <c r="O1363" s="137">
        <v>542</v>
      </c>
      <c r="P1363" s="137">
        <v>2.4830000000000001E-2</v>
      </c>
      <c r="Q1363" s="137">
        <v>-1.39E-6</v>
      </c>
      <c r="R1363" s="138">
        <v>-4.0300000000000004E-9</v>
      </c>
      <c r="S1363" s="138">
        <v>616.78</v>
      </c>
      <c r="T1363" s="131">
        <v>-21.5</v>
      </c>
      <c r="U1363" s="131">
        <v>0</v>
      </c>
      <c r="V1363" s="136">
        <v>16.325800000000001</v>
      </c>
      <c r="W1363" s="138">
        <v>2480.37</v>
      </c>
      <c r="X1363" s="138">
        <v>-56.31</v>
      </c>
      <c r="Y1363" s="131">
        <v>340</v>
      </c>
      <c r="Z1363" s="131">
        <v>230</v>
      </c>
      <c r="AA1363" s="134">
        <v>0</v>
      </c>
      <c r="AB1363" s="138">
        <v>0</v>
      </c>
      <c r="AC1363" s="134">
        <v>0</v>
      </c>
      <c r="AD1363" s="134">
        <v>0</v>
      </c>
      <c r="AE1363" s="131">
        <v>7070</v>
      </c>
    </row>
    <row r="1364" spans="1:31">
      <c r="A1364" s="131">
        <v>317</v>
      </c>
      <c r="B1364" s="131" t="s">
        <v>472</v>
      </c>
      <c r="C1364" s="134">
        <v>86.134</v>
      </c>
      <c r="D1364" s="135">
        <v>181</v>
      </c>
      <c r="E1364" s="135">
        <v>367.4</v>
      </c>
      <c r="F1364" s="135">
        <v>553.4</v>
      </c>
      <c r="G1364" s="135">
        <v>38</v>
      </c>
      <c r="H1364" s="135">
        <v>310</v>
      </c>
      <c r="I1364" s="134">
        <v>0.25900000000000001</v>
      </c>
      <c r="J1364" s="134">
        <v>0.34899999999999998</v>
      </c>
      <c r="K1364" s="134">
        <v>0.80300000000000005</v>
      </c>
      <c r="L1364" s="135">
        <v>293</v>
      </c>
      <c r="M1364" s="135">
        <v>2.8</v>
      </c>
      <c r="N1364" s="136">
        <v>-0.69599999999999995</v>
      </c>
      <c r="O1364" s="137">
        <v>0.1192</v>
      </c>
      <c r="P1364" s="137">
        <v>-7.0090000000000001E-5</v>
      </c>
      <c r="Q1364" s="137">
        <v>1.592E-8</v>
      </c>
      <c r="R1364" s="138">
        <v>0</v>
      </c>
      <c r="S1364" s="138">
        <v>0</v>
      </c>
      <c r="T1364" s="131">
        <v>0</v>
      </c>
      <c r="U1364" s="131">
        <v>0</v>
      </c>
      <c r="V1364" s="136">
        <v>14.177899999999999</v>
      </c>
      <c r="W1364" s="138">
        <v>1993.12</v>
      </c>
      <c r="X1364" s="138">
        <v>-103.2</v>
      </c>
      <c r="Y1364" s="131">
        <v>406</v>
      </c>
      <c r="Z1364" s="131">
        <v>271</v>
      </c>
      <c r="AA1364" s="134">
        <v>0</v>
      </c>
      <c r="AB1364" s="138">
        <v>0</v>
      </c>
      <c r="AC1364" s="134">
        <v>0</v>
      </c>
      <c r="AD1364" s="134">
        <v>0</v>
      </c>
      <c r="AE1364" s="131">
        <v>7320</v>
      </c>
    </row>
    <row r="1365" spans="1:31">
      <c r="A1365" s="131">
        <v>318</v>
      </c>
      <c r="B1365" s="131" t="s">
        <v>473</v>
      </c>
      <c r="C1365" s="134">
        <v>48.106999999999999</v>
      </c>
      <c r="D1365" s="135">
        <v>150</v>
      </c>
      <c r="E1365" s="135">
        <v>279.10000000000002</v>
      </c>
      <c r="F1365" s="135">
        <v>470</v>
      </c>
      <c r="G1365" s="135">
        <v>71.400000000000006</v>
      </c>
      <c r="H1365" s="135">
        <v>145</v>
      </c>
      <c r="I1365" s="134">
        <v>0.26800000000000002</v>
      </c>
      <c r="J1365" s="134">
        <v>0.155</v>
      </c>
      <c r="K1365" s="134">
        <v>0.86599999999999999</v>
      </c>
      <c r="L1365" s="135">
        <v>293</v>
      </c>
      <c r="M1365" s="135">
        <v>1.3</v>
      </c>
      <c r="N1365" s="136">
        <v>3.169</v>
      </c>
      <c r="O1365" s="137">
        <v>3.4790000000000001E-2</v>
      </c>
      <c r="P1365" s="137">
        <v>-2.0409999999999999E-5</v>
      </c>
      <c r="Q1365" s="137">
        <v>4.9559999999999998E-9</v>
      </c>
      <c r="R1365" s="138">
        <v>0</v>
      </c>
      <c r="S1365" s="138">
        <v>0</v>
      </c>
      <c r="T1365" s="131">
        <v>-5.49</v>
      </c>
      <c r="U1365" s="131">
        <v>-2.37</v>
      </c>
      <c r="V1365" s="136">
        <v>16.190899999999999</v>
      </c>
      <c r="W1365" s="138">
        <v>2338.38</v>
      </c>
      <c r="X1365" s="138">
        <v>-34.44</v>
      </c>
      <c r="Y1365" s="131">
        <v>300</v>
      </c>
      <c r="Z1365" s="131">
        <v>200</v>
      </c>
      <c r="AA1365" s="134">
        <v>46.61</v>
      </c>
      <c r="AB1365" s="138">
        <v>-4233.88</v>
      </c>
      <c r="AC1365" s="134">
        <v>-4.4080000000000004</v>
      </c>
      <c r="AD1365" s="134">
        <v>1.71</v>
      </c>
      <c r="AE1365" s="131">
        <v>5870</v>
      </c>
    </row>
    <row r="1366" spans="1:31">
      <c r="A1366" s="131">
        <v>319</v>
      </c>
      <c r="B1366" s="131" t="s">
        <v>474</v>
      </c>
      <c r="C1366" s="134">
        <v>86.134</v>
      </c>
      <c r="D1366" s="135">
        <v>196</v>
      </c>
      <c r="E1366" s="135">
        <v>375.5</v>
      </c>
      <c r="F1366" s="135">
        <v>564</v>
      </c>
      <c r="G1366" s="135">
        <v>38.4</v>
      </c>
      <c r="H1366" s="135">
        <v>301</v>
      </c>
      <c r="I1366" s="134">
        <v>0.25</v>
      </c>
      <c r="J1366" s="134">
        <v>0.34799999999999998</v>
      </c>
      <c r="K1366" s="134">
        <v>0.80600000000000005</v>
      </c>
      <c r="L1366" s="135">
        <v>293</v>
      </c>
      <c r="M1366" s="135">
        <v>2.5</v>
      </c>
      <c r="N1366" s="136">
        <v>0.27400000000000002</v>
      </c>
      <c r="O1366" s="137">
        <v>0.1147</v>
      </c>
      <c r="P1366" s="137">
        <v>-6.7310000000000004E-5</v>
      </c>
      <c r="Q1366" s="137">
        <v>1.5910000000000002E-8</v>
      </c>
      <c r="R1366" s="138">
        <v>437.94</v>
      </c>
      <c r="S1366" s="138">
        <v>243.03</v>
      </c>
      <c r="T1366" s="131">
        <v>-61.82</v>
      </c>
      <c r="U1366" s="131">
        <v>-32.76</v>
      </c>
      <c r="V1366" s="136">
        <v>16.0031</v>
      </c>
      <c r="W1366" s="138">
        <v>2934.87</v>
      </c>
      <c r="X1366" s="138">
        <v>-62.25</v>
      </c>
      <c r="Y1366" s="131">
        <v>410</v>
      </c>
      <c r="Z1366" s="131">
        <v>275</v>
      </c>
      <c r="AA1366" s="134">
        <v>0</v>
      </c>
      <c r="AB1366" s="138">
        <v>0</v>
      </c>
      <c r="AC1366" s="134">
        <v>0</v>
      </c>
      <c r="AD1366" s="134">
        <v>0</v>
      </c>
      <c r="AE1366" s="131">
        <v>8000</v>
      </c>
    </row>
    <row r="1367" spans="1:31">
      <c r="A1367" s="131">
        <v>320</v>
      </c>
      <c r="B1367" s="131" t="s">
        <v>475</v>
      </c>
      <c r="C1367" s="134">
        <v>108.14</v>
      </c>
      <c r="D1367" s="135">
        <v>235.7</v>
      </c>
      <c r="E1367" s="135">
        <v>426.8</v>
      </c>
      <c r="F1367" s="135">
        <v>641</v>
      </c>
      <c r="G1367" s="135">
        <v>41.2</v>
      </c>
      <c r="H1367" s="135">
        <v>0</v>
      </c>
      <c r="I1367" s="134">
        <v>0</v>
      </c>
      <c r="J1367" s="134">
        <v>0</v>
      </c>
      <c r="K1367" s="134">
        <v>0.996</v>
      </c>
      <c r="L1367" s="135">
        <v>293</v>
      </c>
      <c r="M1367" s="135">
        <v>1.2</v>
      </c>
      <c r="N1367" s="136">
        <v>0</v>
      </c>
      <c r="O1367" s="137">
        <v>0</v>
      </c>
      <c r="P1367" s="137">
        <v>0</v>
      </c>
      <c r="Q1367" s="137">
        <v>0</v>
      </c>
      <c r="R1367" s="138">
        <v>388.84</v>
      </c>
      <c r="S1367" s="138">
        <v>325.85000000000002</v>
      </c>
      <c r="T1367" s="131">
        <v>0</v>
      </c>
      <c r="U1367" s="131">
        <v>0</v>
      </c>
      <c r="V1367" s="136">
        <v>16.2394</v>
      </c>
      <c r="W1367" s="138">
        <v>3430.82</v>
      </c>
      <c r="X1367" s="138">
        <v>-69.58</v>
      </c>
      <c r="Y1367" s="131">
        <v>440</v>
      </c>
      <c r="Z1367" s="131">
        <v>370</v>
      </c>
      <c r="AA1367" s="134">
        <v>0</v>
      </c>
      <c r="AB1367" s="138">
        <v>0</v>
      </c>
      <c r="AC1367" s="134">
        <v>0</v>
      </c>
      <c r="AD1367" s="134">
        <v>0</v>
      </c>
      <c r="AE1367" s="131">
        <v>0</v>
      </c>
    </row>
    <row r="1368" spans="1:31">
      <c r="A1368" s="131">
        <v>321</v>
      </c>
      <c r="B1368" s="131" t="s">
        <v>476</v>
      </c>
      <c r="C1368" s="134">
        <v>120.151</v>
      </c>
      <c r="D1368" s="135">
        <v>292.8</v>
      </c>
      <c r="E1368" s="135">
        <v>474.9</v>
      </c>
      <c r="F1368" s="135">
        <v>701</v>
      </c>
      <c r="G1368" s="135">
        <v>38</v>
      </c>
      <c r="H1368" s="135">
        <v>376</v>
      </c>
      <c r="I1368" s="134">
        <v>0.25</v>
      </c>
      <c r="J1368" s="134">
        <v>0.42</v>
      </c>
      <c r="K1368" s="134">
        <v>1.032</v>
      </c>
      <c r="L1368" s="135">
        <v>288</v>
      </c>
      <c r="M1368" s="135">
        <v>3</v>
      </c>
      <c r="N1368" s="136">
        <v>-7.0650000000000004</v>
      </c>
      <c r="O1368" s="137">
        <v>0.15310000000000001</v>
      </c>
      <c r="P1368" s="137">
        <v>-9.7239999999999997E-5</v>
      </c>
      <c r="Q1368" s="137">
        <v>2.3219999999999999E-8</v>
      </c>
      <c r="R1368" s="138">
        <v>1316.4</v>
      </c>
      <c r="S1368" s="138">
        <v>310.82</v>
      </c>
      <c r="T1368" s="131">
        <v>-20.76</v>
      </c>
      <c r="U1368" s="131">
        <v>0.44</v>
      </c>
      <c r="V1368" s="136">
        <v>16.238399999999999</v>
      </c>
      <c r="W1368" s="138">
        <v>3781.07</v>
      </c>
      <c r="X1368" s="138">
        <v>-81.150000000000006</v>
      </c>
      <c r="Y1368" s="131">
        <v>520</v>
      </c>
      <c r="Z1368" s="131">
        <v>350</v>
      </c>
      <c r="AA1368" s="134">
        <v>0</v>
      </c>
      <c r="AB1368" s="138">
        <v>0</v>
      </c>
      <c r="AC1368" s="134">
        <v>0</v>
      </c>
      <c r="AD1368" s="134">
        <v>0</v>
      </c>
      <c r="AE1368" s="131">
        <v>0</v>
      </c>
    </row>
    <row r="1369" spans="1:31">
      <c r="A1369" s="131">
        <v>322</v>
      </c>
      <c r="B1369" s="131" t="s">
        <v>477</v>
      </c>
      <c r="C1369" s="134">
        <v>88.106999999999999</v>
      </c>
      <c r="D1369" s="135">
        <v>185.7</v>
      </c>
      <c r="E1369" s="135">
        <v>353</v>
      </c>
      <c r="F1369" s="135">
        <v>530.6</v>
      </c>
      <c r="G1369" s="135">
        <v>39.5</v>
      </c>
      <c r="H1369" s="135">
        <v>282</v>
      </c>
      <c r="I1369" s="134">
        <v>0.25600000000000001</v>
      </c>
      <c r="J1369" s="134">
        <v>0.35199999999999998</v>
      </c>
      <c r="K1369" s="134">
        <v>0.91500000000000004</v>
      </c>
      <c r="L1369" s="135">
        <v>293</v>
      </c>
      <c r="M1369" s="135">
        <v>1.7</v>
      </c>
      <c r="N1369" s="136">
        <v>4.3479999999999999</v>
      </c>
      <c r="O1369" s="137">
        <v>7.4990000000000001E-2</v>
      </c>
      <c r="P1369" s="137">
        <v>-2.234E-5</v>
      </c>
      <c r="Q1369" s="137">
        <v>-4.3649999999999997E-9</v>
      </c>
      <c r="R1369" s="138">
        <v>442.88</v>
      </c>
      <c r="S1369" s="138">
        <v>238.39</v>
      </c>
      <c r="T1369" s="131">
        <v>0</v>
      </c>
      <c r="U1369" s="131">
        <v>0</v>
      </c>
      <c r="V1369" s="136">
        <v>16.1693</v>
      </c>
      <c r="W1369" s="138">
        <v>2804.06</v>
      </c>
      <c r="X1369" s="138">
        <v>-58.92</v>
      </c>
      <c r="Y1369" s="131">
        <v>385</v>
      </c>
      <c r="Z1369" s="131">
        <v>260</v>
      </c>
      <c r="AA1369" s="134">
        <v>65.367000000000004</v>
      </c>
      <c r="AB1369" s="138">
        <v>-6419.79</v>
      </c>
      <c r="AC1369" s="134">
        <v>-6.915</v>
      </c>
      <c r="AD1369" s="134">
        <v>3.98</v>
      </c>
      <c r="AE1369" s="131">
        <v>7780</v>
      </c>
    </row>
    <row r="1370" spans="1:31">
      <c r="A1370" s="131">
        <v>323</v>
      </c>
      <c r="B1370" s="131" t="s">
        <v>478</v>
      </c>
      <c r="C1370" s="134">
        <v>76.096000000000004</v>
      </c>
      <c r="D1370" s="135">
        <v>168</v>
      </c>
      <c r="E1370" s="135">
        <v>315</v>
      </c>
      <c r="F1370" s="135">
        <v>497</v>
      </c>
      <c r="G1370" s="135">
        <v>0</v>
      </c>
      <c r="H1370" s="135">
        <v>0</v>
      </c>
      <c r="I1370" s="134">
        <v>0</v>
      </c>
      <c r="J1370" s="134">
        <v>0</v>
      </c>
      <c r="K1370" s="134">
        <v>0.88800000000000001</v>
      </c>
      <c r="L1370" s="135">
        <v>291</v>
      </c>
      <c r="M1370" s="135">
        <v>1</v>
      </c>
      <c r="N1370" s="136">
        <v>0</v>
      </c>
      <c r="O1370" s="137">
        <v>0</v>
      </c>
      <c r="P1370" s="137">
        <v>0</v>
      </c>
      <c r="Q1370" s="137">
        <v>0</v>
      </c>
      <c r="R1370" s="138">
        <v>0</v>
      </c>
      <c r="S1370" s="138">
        <v>0</v>
      </c>
      <c r="T1370" s="131">
        <v>0</v>
      </c>
      <c r="U1370" s="131">
        <v>0</v>
      </c>
      <c r="V1370" s="136">
        <v>15.823700000000001</v>
      </c>
      <c r="W1370" s="138">
        <v>2415.92</v>
      </c>
      <c r="X1370" s="138">
        <v>-52.58</v>
      </c>
      <c r="Y1370" s="131">
        <v>315</v>
      </c>
      <c r="Z1370" s="131">
        <v>270</v>
      </c>
      <c r="AA1370" s="134">
        <v>0</v>
      </c>
      <c r="AB1370" s="138">
        <v>0</v>
      </c>
      <c r="AC1370" s="134">
        <v>0</v>
      </c>
      <c r="AD1370" s="134">
        <v>0</v>
      </c>
      <c r="AE1370" s="131">
        <v>0</v>
      </c>
    </row>
    <row r="1371" spans="1:31">
      <c r="A1371" s="131">
        <v>324</v>
      </c>
      <c r="B1371" s="131" t="s">
        <v>479</v>
      </c>
      <c r="C1371" s="134">
        <v>98.188999999999993</v>
      </c>
      <c r="D1371" s="135">
        <v>146.6</v>
      </c>
      <c r="E1371" s="135">
        <v>374.1</v>
      </c>
      <c r="F1371" s="135">
        <v>572.1</v>
      </c>
      <c r="G1371" s="135">
        <v>34.299999999999997</v>
      </c>
      <c r="H1371" s="135">
        <v>368</v>
      </c>
      <c r="I1371" s="134">
        <v>0.26900000000000002</v>
      </c>
      <c r="J1371" s="134">
        <v>0.23300000000000001</v>
      </c>
      <c r="K1371" s="134">
        <v>0.77400000000000002</v>
      </c>
      <c r="L1371" s="135">
        <v>289</v>
      </c>
      <c r="M1371" s="135">
        <v>0</v>
      </c>
      <c r="N1371" s="136">
        <v>-14.789</v>
      </c>
      <c r="O1371" s="137">
        <v>0.18729999999999999</v>
      </c>
      <c r="P1371" s="137">
        <v>-1.06E-4</v>
      </c>
      <c r="Q1371" s="137">
        <v>2.2370000000000001E-8</v>
      </c>
      <c r="R1371" s="138">
        <v>528.41</v>
      </c>
      <c r="S1371" s="138">
        <v>271.58</v>
      </c>
      <c r="T1371" s="131">
        <v>-36.99</v>
      </c>
      <c r="U1371" s="131">
        <v>6.52</v>
      </c>
      <c r="V1371" s="136">
        <v>15.7105</v>
      </c>
      <c r="W1371" s="138">
        <v>2926.04</v>
      </c>
      <c r="X1371" s="138">
        <v>-51.75</v>
      </c>
      <c r="Y1371" s="131">
        <v>400</v>
      </c>
      <c r="Z1371" s="131">
        <v>270</v>
      </c>
      <c r="AA1371" s="134">
        <v>52.902000000000001</v>
      </c>
      <c r="AB1371" s="138">
        <v>-5797.19</v>
      </c>
      <c r="AC1371" s="134">
        <v>-5.1989999999999998</v>
      </c>
      <c r="AD1371" s="134">
        <v>5.23</v>
      </c>
      <c r="AE1371" s="131">
        <v>7440</v>
      </c>
    </row>
    <row r="1372" spans="1:31">
      <c r="A1372" s="131">
        <v>325</v>
      </c>
      <c r="B1372" s="131" t="s">
        <v>480</v>
      </c>
      <c r="C1372" s="134">
        <v>122.167</v>
      </c>
      <c r="D1372" s="135">
        <v>269</v>
      </c>
      <c r="E1372" s="135">
        <v>491.6</v>
      </c>
      <c r="F1372" s="135">
        <v>716.4</v>
      </c>
      <c r="G1372" s="135">
        <v>0</v>
      </c>
      <c r="H1372" s="135">
        <v>0</v>
      </c>
      <c r="I1372" s="134">
        <v>0</v>
      </c>
      <c r="J1372" s="134">
        <v>0</v>
      </c>
      <c r="K1372" s="134">
        <v>1.0249999999999999</v>
      </c>
      <c r="L1372" s="135">
        <v>273</v>
      </c>
      <c r="M1372" s="135">
        <v>0</v>
      </c>
      <c r="N1372" s="136">
        <v>0</v>
      </c>
      <c r="O1372" s="137">
        <v>0</v>
      </c>
      <c r="P1372" s="137">
        <v>0</v>
      </c>
      <c r="Q1372" s="137">
        <v>0</v>
      </c>
      <c r="R1372" s="138">
        <v>0</v>
      </c>
      <c r="S1372" s="138">
        <v>0</v>
      </c>
      <c r="T1372" s="131">
        <v>-35.01</v>
      </c>
      <c r="U1372" s="131">
        <v>0</v>
      </c>
      <c r="V1372" s="136">
        <v>17.195499999999999</v>
      </c>
      <c r="W1372" s="138">
        <v>4272.7700000000004</v>
      </c>
      <c r="X1372" s="138">
        <v>-86.08</v>
      </c>
      <c r="Y1372" s="131">
        <v>500</v>
      </c>
      <c r="Z1372" s="131">
        <v>370</v>
      </c>
      <c r="AA1372" s="134">
        <v>0</v>
      </c>
      <c r="AB1372" s="138">
        <v>0</v>
      </c>
      <c r="AC1372" s="134">
        <v>0</v>
      </c>
      <c r="AD1372" s="134">
        <v>0</v>
      </c>
      <c r="AE1372" s="131">
        <v>12140</v>
      </c>
    </row>
    <row r="1373" spans="1:31">
      <c r="A1373" s="131">
        <v>326</v>
      </c>
      <c r="B1373" s="131" t="s">
        <v>481</v>
      </c>
      <c r="C1373" s="134">
        <v>107.15600000000001</v>
      </c>
      <c r="D1373" s="135">
        <v>216</v>
      </c>
      <c r="E1373" s="135">
        <v>469.1</v>
      </c>
      <c r="F1373" s="135">
        <v>701</v>
      </c>
      <c r="G1373" s="135">
        <v>51.3</v>
      </c>
      <c r="H1373" s="135">
        <v>0</v>
      </c>
      <c r="I1373" s="134">
        <v>0</v>
      </c>
      <c r="J1373" s="134">
        <v>0</v>
      </c>
      <c r="K1373" s="134">
        <v>0.98899999999999999</v>
      </c>
      <c r="L1373" s="135">
        <v>293</v>
      </c>
      <c r="M1373" s="135">
        <v>1.7</v>
      </c>
      <c r="N1373" s="136">
        <v>0</v>
      </c>
      <c r="O1373" s="137">
        <v>0</v>
      </c>
      <c r="P1373" s="137">
        <v>0</v>
      </c>
      <c r="Q1373" s="137">
        <v>0</v>
      </c>
      <c r="R1373" s="138">
        <v>915.12</v>
      </c>
      <c r="S1373" s="138">
        <v>332.74</v>
      </c>
      <c r="T1373" s="131">
        <v>20.399999999999999</v>
      </c>
      <c r="U1373" s="131">
        <v>47.61</v>
      </c>
      <c r="V1373" s="136">
        <v>16.3066</v>
      </c>
      <c r="W1373" s="138">
        <v>3756.28</v>
      </c>
      <c r="X1373" s="138">
        <v>-80.709999999999994</v>
      </c>
      <c r="Y1373" s="131">
        <v>480</v>
      </c>
      <c r="Z1373" s="131">
        <v>320</v>
      </c>
      <c r="AA1373" s="134">
        <v>0</v>
      </c>
      <c r="AB1373" s="138">
        <v>0</v>
      </c>
      <c r="AC1373" s="134">
        <v>0</v>
      </c>
      <c r="AD1373" s="134">
        <v>0</v>
      </c>
      <c r="AE1373" s="131">
        <v>0</v>
      </c>
    </row>
    <row r="1374" spans="1:31">
      <c r="A1374" s="131">
        <v>327</v>
      </c>
      <c r="B1374" s="131" t="s">
        <v>482</v>
      </c>
      <c r="C1374" s="134">
        <v>61.084000000000003</v>
      </c>
      <c r="D1374" s="135">
        <v>283.5</v>
      </c>
      <c r="E1374" s="135">
        <v>443.5</v>
      </c>
      <c r="F1374" s="135">
        <v>614</v>
      </c>
      <c r="G1374" s="135">
        <v>44</v>
      </c>
      <c r="H1374" s="135">
        <v>196</v>
      </c>
      <c r="I1374" s="134">
        <v>0.17</v>
      </c>
      <c r="J1374" s="134">
        <v>0</v>
      </c>
      <c r="K1374" s="134">
        <v>1.016</v>
      </c>
      <c r="L1374" s="135">
        <v>293</v>
      </c>
      <c r="M1374" s="135">
        <v>2.6</v>
      </c>
      <c r="N1374" s="136">
        <v>2.2240000000000002</v>
      </c>
      <c r="O1374" s="137">
        <v>7.1879999999999999E-2</v>
      </c>
      <c r="P1374" s="137">
        <v>-4.3420000000000001E-5</v>
      </c>
      <c r="Q1374" s="137">
        <v>1.112E-8</v>
      </c>
      <c r="R1374" s="138">
        <v>1984.1</v>
      </c>
      <c r="S1374" s="138">
        <v>367.03</v>
      </c>
      <c r="T1374" s="131">
        <v>-48.18</v>
      </c>
      <c r="U1374" s="131">
        <v>0</v>
      </c>
      <c r="V1374" s="136">
        <v>17.817399999999999</v>
      </c>
      <c r="W1374" s="138">
        <v>3988.33</v>
      </c>
      <c r="X1374" s="138">
        <v>-86.93</v>
      </c>
      <c r="Y1374" s="131">
        <v>477</v>
      </c>
      <c r="Z1374" s="131">
        <v>344</v>
      </c>
      <c r="AA1374" s="134">
        <v>0</v>
      </c>
      <c r="AB1374" s="138">
        <v>0</v>
      </c>
      <c r="AC1374" s="134">
        <v>0</v>
      </c>
      <c r="AD1374" s="134">
        <v>0</v>
      </c>
      <c r="AE1374" s="131">
        <v>12000</v>
      </c>
    </row>
    <row r="1375" spans="1:31">
      <c r="A1375" s="131">
        <v>328</v>
      </c>
      <c r="B1375" s="131" t="s">
        <v>483</v>
      </c>
      <c r="C1375" s="134">
        <v>87.122</v>
      </c>
      <c r="D1375" s="135">
        <v>268.39999999999998</v>
      </c>
      <c r="E1375" s="135">
        <v>401.4</v>
      </c>
      <c r="F1375" s="135">
        <v>618</v>
      </c>
      <c r="G1375" s="135">
        <v>54</v>
      </c>
      <c r="H1375" s="135">
        <v>253</v>
      </c>
      <c r="I1375" s="134">
        <v>0.27</v>
      </c>
      <c r="J1375" s="134">
        <v>0.37</v>
      </c>
      <c r="K1375" s="134">
        <v>1</v>
      </c>
      <c r="L1375" s="135">
        <v>293</v>
      </c>
      <c r="M1375" s="135">
        <v>1.5</v>
      </c>
      <c r="N1375" s="136">
        <v>-10.223000000000001</v>
      </c>
      <c r="O1375" s="137">
        <v>0.12870000000000001</v>
      </c>
      <c r="P1375" s="137">
        <v>-6.368E-5</v>
      </c>
      <c r="Q1375" s="137">
        <v>1.0029999999999999E-8</v>
      </c>
      <c r="R1375" s="138">
        <v>914.14</v>
      </c>
      <c r="S1375" s="138">
        <v>332.75</v>
      </c>
      <c r="T1375" s="131">
        <v>0</v>
      </c>
      <c r="U1375" s="131">
        <v>0</v>
      </c>
      <c r="V1375" s="136">
        <v>16.2364</v>
      </c>
      <c r="W1375" s="138">
        <v>3171.35</v>
      </c>
      <c r="X1375" s="138">
        <v>-71.150000000000006</v>
      </c>
      <c r="Y1375" s="131">
        <v>440</v>
      </c>
      <c r="Z1375" s="131">
        <v>300</v>
      </c>
      <c r="AA1375" s="134">
        <v>0</v>
      </c>
      <c r="AB1375" s="138">
        <v>0</v>
      </c>
      <c r="AC1375" s="134">
        <v>0</v>
      </c>
      <c r="AD1375" s="134">
        <v>0</v>
      </c>
      <c r="AE1375" s="131">
        <v>9000</v>
      </c>
    </row>
    <row r="1376" spans="1:31">
      <c r="A1376" s="131">
        <v>329</v>
      </c>
      <c r="B1376" s="131" t="s">
        <v>484</v>
      </c>
      <c r="C1376" s="134">
        <v>230.31</v>
      </c>
      <c r="D1376" s="135">
        <v>360</v>
      </c>
      <c r="E1376" s="135">
        <v>638</v>
      </c>
      <c r="F1376" s="135">
        <v>924.8</v>
      </c>
      <c r="G1376" s="135">
        <v>34.6</v>
      </c>
      <c r="H1376" s="135">
        <v>784</v>
      </c>
      <c r="I1376" s="134">
        <v>0.35799999999999998</v>
      </c>
      <c r="J1376" s="134">
        <v>0</v>
      </c>
      <c r="K1376" s="134">
        <v>0</v>
      </c>
      <c r="L1376" s="135">
        <v>0</v>
      </c>
      <c r="M1376" s="135">
        <v>0</v>
      </c>
      <c r="N1376" s="136">
        <v>0</v>
      </c>
      <c r="O1376" s="137">
        <v>0</v>
      </c>
      <c r="P1376" s="137">
        <v>0</v>
      </c>
      <c r="Q1376" s="137">
        <v>0</v>
      </c>
      <c r="R1376" s="138">
        <v>940.58</v>
      </c>
      <c r="S1376" s="138">
        <v>460.94</v>
      </c>
      <c r="T1376" s="131">
        <v>0</v>
      </c>
      <c r="U1376" s="131">
        <v>0</v>
      </c>
      <c r="V1376" s="136">
        <v>0</v>
      </c>
      <c r="W1376" s="138">
        <v>0</v>
      </c>
      <c r="X1376" s="138">
        <v>0</v>
      </c>
      <c r="Y1376" s="131">
        <v>0</v>
      </c>
      <c r="Z1376" s="131">
        <v>0</v>
      </c>
      <c r="AA1376" s="134">
        <v>0</v>
      </c>
      <c r="AB1376" s="138">
        <v>0</v>
      </c>
      <c r="AC1376" s="134">
        <v>0</v>
      </c>
      <c r="AD1376" s="134">
        <v>0</v>
      </c>
      <c r="AE1376" s="131">
        <v>0</v>
      </c>
    </row>
    <row r="1377" spans="1:31">
      <c r="A1377" s="131">
        <v>330</v>
      </c>
      <c r="B1377" s="131" t="s">
        <v>485</v>
      </c>
      <c r="C1377" s="134">
        <v>107.15600000000001</v>
      </c>
      <c r="D1377" s="135">
        <v>242.8</v>
      </c>
      <c r="E1377" s="135">
        <v>476.5</v>
      </c>
      <c r="F1377" s="135">
        <v>709</v>
      </c>
      <c r="G1377" s="135">
        <v>41</v>
      </c>
      <c r="H1377" s="135">
        <v>343</v>
      </c>
      <c r="I1377" s="134">
        <v>0.24</v>
      </c>
      <c r="J1377" s="134">
        <v>0.40600000000000003</v>
      </c>
      <c r="K1377" s="134">
        <v>0.98899999999999999</v>
      </c>
      <c r="L1377" s="135">
        <v>293</v>
      </c>
      <c r="M1377" s="135">
        <v>1.5</v>
      </c>
      <c r="N1377" s="136">
        <v>-3.819</v>
      </c>
      <c r="O1377" s="137">
        <v>0.13569999999999999</v>
      </c>
      <c r="P1377" s="137">
        <v>-7.2440000000000004E-5</v>
      </c>
      <c r="Q1377" s="137">
        <v>1.109E-8</v>
      </c>
      <c r="R1377" s="138">
        <v>928.12</v>
      </c>
      <c r="S1377" s="138">
        <v>354.07</v>
      </c>
      <c r="T1377" s="131">
        <v>0</v>
      </c>
      <c r="U1377" s="131">
        <v>0</v>
      </c>
      <c r="V1377" s="136">
        <v>16.7498</v>
      </c>
      <c r="W1377" s="138">
        <v>4080.32</v>
      </c>
      <c r="X1377" s="138">
        <v>-73.150000000000006</v>
      </c>
      <c r="Y1377" s="131">
        <v>500</v>
      </c>
      <c r="Z1377" s="131">
        <v>355</v>
      </c>
      <c r="AA1377" s="134">
        <v>0</v>
      </c>
      <c r="AB1377" s="138">
        <v>0</v>
      </c>
      <c r="AC1377" s="134">
        <v>0</v>
      </c>
      <c r="AD1377" s="134">
        <v>0</v>
      </c>
      <c r="AE1377" s="131">
        <v>10900</v>
      </c>
    </row>
    <row r="1378" spans="1:31">
      <c r="A1378" s="131">
        <v>331</v>
      </c>
      <c r="B1378" s="131" t="s">
        <v>486</v>
      </c>
      <c r="C1378" s="134">
        <v>106.16800000000001</v>
      </c>
      <c r="D1378" s="135">
        <v>225.3</v>
      </c>
      <c r="E1378" s="135">
        <v>412.3</v>
      </c>
      <c r="F1378" s="135">
        <v>617</v>
      </c>
      <c r="G1378" s="135">
        <v>35</v>
      </c>
      <c r="H1378" s="135">
        <v>376</v>
      </c>
      <c r="I1378" s="134">
        <v>0.26</v>
      </c>
      <c r="J1378" s="134">
        <v>0.33100000000000002</v>
      </c>
      <c r="K1378" s="134">
        <v>0.86399999999999999</v>
      </c>
      <c r="L1378" s="135">
        <v>293</v>
      </c>
      <c r="M1378" s="135">
        <v>0.3</v>
      </c>
      <c r="N1378" s="136">
        <v>-6.9660000000000002</v>
      </c>
      <c r="O1378" s="137">
        <v>0.15040000000000001</v>
      </c>
      <c r="P1378" s="137">
        <v>-8.9499999999999994E-5</v>
      </c>
      <c r="Q1378" s="137">
        <v>2.0249999999999999E-8</v>
      </c>
      <c r="R1378" s="138">
        <v>453.42</v>
      </c>
      <c r="S1378" s="138">
        <v>257.18</v>
      </c>
      <c r="T1378" s="131">
        <v>4.12</v>
      </c>
      <c r="U1378" s="131">
        <v>28.41</v>
      </c>
      <c r="V1378" s="136">
        <v>16.138999999999999</v>
      </c>
      <c r="W1378" s="138">
        <v>3366.99</v>
      </c>
      <c r="X1378" s="138">
        <v>-58.04</v>
      </c>
      <c r="Y1378" s="131">
        <v>440</v>
      </c>
      <c r="Z1378" s="131">
        <v>300</v>
      </c>
      <c r="AA1378" s="134">
        <v>55.493000000000002</v>
      </c>
      <c r="AB1378" s="138">
        <v>-6666.23</v>
      </c>
      <c r="AC1378" s="134">
        <v>-5.4359999999999999</v>
      </c>
      <c r="AD1378" s="134">
        <v>6.08</v>
      </c>
      <c r="AE1378" s="131">
        <v>8690</v>
      </c>
    </row>
    <row r="1379" spans="1:31">
      <c r="A1379" s="131">
        <v>332</v>
      </c>
      <c r="B1379" s="131" t="s">
        <v>487</v>
      </c>
      <c r="C1379" s="134">
        <v>121.18300000000001</v>
      </c>
      <c r="D1379" s="135">
        <v>275.60000000000002</v>
      </c>
      <c r="E1379" s="135">
        <v>466.7</v>
      </c>
      <c r="F1379" s="135">
        <v>687</v>
      </c>
      <c r="G1379" s="135">
        <v>35.799999999999997</v>
      </c>
      <c r="H1379" s="135">
        <v>0</v>
      </c>
      <c r="I1379" s="134">
        <v>0</v>
      </c>
      <c r="J1379" s="134">
        <v>0</v>
      </c>
      <c r="K1379" s="134">
        <v>0.95599999999999996</v>
      </c>
      <c r="L1379" s="135">
        <v>293</v>
      </c>
      <c r="M1379" s="135">
        <v>1.6</v>
      </c>
      <c r="N1379" s="136">
        <v>0</v>
      </c>
      <c r="O1379" s="137">
        <v>0</v>
      </c>
      <c r="P1379" s="137">
        <v>0</v>
      </c>
      <c r="Q1379" s="137">
        <v>0</v>
      </c>
      <c r="R1379" s="138">
        <v>553.02</v>
      </c>
      <c r="S1379" s="138">
        <v>320.02999999999997</v>
      </c>
      <c r="T1379" s="131">
        <v>20.100000000000001</v>
      </c>
      <c r="U1379" s="131">
        <v>55.26</v>
      </c>
      <c r="V1379" s="136">
        <v>16.964700000000001</v>
      </c>
      <c r="W1379" s="138">
        <v>4276.08</v>
      </c>
      <c r="X1379" s="138">
        <v>-52.8</v>
      </c>
      <c r="Y1379" s="131">
        <v>480</v>
      </c>
      <c r="Z1379" s="131">
        <v>345</v>
      </c>
      <c r="AA1379" s="134">
        <v>0</v>
      </c>
      <c r="AB1379" s="138">
        <v>0</v>
      </c>
      <c r="AC1379" s="134">
        <v>0</v>
      </c>
      <c r="AD1379" s="134">
        <v>0</v>
      </c>
      <c r="AE1379" s="131">
        <v>0</v>
      </c>
    </row>
    <row r="1380" spans="1:31">
      <c r="A1380" s="131">
        <v>333</v>
      </c>
      <c r="B1380" s="131" t="s">
        <v>488</v>
      </c>
      <c r="C1380" s="134">
        <v>128.17400000000001</v>
      </c>
      <c r="D1380" s="135">
        <v>353.5</v>
      </c>
      <c r="E1380" s="135">
        <v>491.1</v>
      </c>
      <c r="F1380" s="135">
        <v>748.4</v>
      </c>
      <c r="G1380" s="135">
        <v>40</v>
      </c>
      <c r="H1380" s="135">
        <v>410</v>
      </c>
      <c r="I1380" s="134">
        <v>0.26700000000000002</v>
      </c>
      <c r="J1380" s="134">
        <v>0.30199999999999999</v>
      </c>
      <c r="K1380" s="134">
        <v>0.97099999999999997</v>
      </c>
      <c r="L1380" s="135">
        <v>363</v>
      </c>
      <c r="M1380" s="135">
        <v>0</v>
      </c>
      <c r="N1380" s="136">
        <v>-16.433</v>
      </c>
      <c r="O1380" s="137">
        <v>0.20300000000000001</v>
      </c>
      <c r="P1380" s="137">
        <v>-1.5540000000000001E-4</v>
      </c>
      <c r="Q1380" s="137">
        <v>4.7309999999999998E-8</v>
      </c>
      <c r="R1380" s="138">
        <v>873.32</v>
      </c>
      <c r="S1380" s="138">
        <v>352.57</v>
      </c>
      <c r="T1380" s="131">
        <v>36.08</v>
      </c>
      <c r="U1380" s="131">
        <v>53.44</v>
      </c>
      <c r="V1380" s="136">
        <v>16.142600000000002</v>
      </c>
      <c r="W1380" s="138">
        <v>3992.01</v>
      </c>
      <c r="X1380" s="138">
        <v>-71.290000000000006</v>
      </c>
      <c r="Y1380" s="131">
        <v>525</v>
      </c>
      <c r="Z1380" s="131">
        <v>360</v>
      </c>
      <c r="AA1380" s="134">
        <v>0</v>
      </c>
      <c r="AB1380" s="138">
        <v>0</v>
      </c>
      <c r="AC1380" s="134">
        <v>0</v>
      </c>
      <c r="AD1380" s="134">
        <v>0</v>
      </c>
      <c r="AE1380" s="131">
        <v>10340</v>
      </c>
    </row>
    <row r="1381" spans="1:31">
      <c r="A1381" s="131">
        <v>334</v>
      </c>
      <c r="B1381" s="131" t="s">
        <v>489</v>
      </c>
      <c r="C1381" s="134">
        <v>58.124000000000002</v>
      </c>
      <c r="D1381" s="135">
        <v>134.80000000000001</v>
      </c>
      <c r="E1381" s="135">
        <v>272.7</v>
      </c>
      <c r="F1381" s="135">
        <v>425.2</v>
      </c>
      <c r="G1381" s="135">
        <v>37.5</v>
      </c>
      <c r="H1381" s="135">
        <v>255</v>
      </c>
      <c r="I1381" s="134">
        <v>0.27400000000000002</v>
      </c>
      <c r="J1381" s="134">
        <v>0.193</v>
      </c>
      <c r="K1381" s="134">
        <v>0.57899999999999996</v>
      </c>
      <c r="L1381" s="135">
        <v>293</v>
      </c>
      <c r="M1381" s="135">
        <v>0</v>
      </c>
      <c r="N1381" s="136">
        <v>2.266</v>
      </c>
      <c r="O1381" s="137">
        <v>7.9130000000000006E-2</v>
      </c>
      <c r="P1381" s="137">
        <v>-2.6469999999999999E-5</v>
      </c>
      <c r="Q1381" s="137">
        <v>-6.7400000000000005E-10</v>
      </c>
      <c r="R1381" s="138">
        <v>265.83999999999997</v>
      </c>
      <c r="S1381" s="138">
        <v>160.19999999999999</v>
      </c>
      <c r="T1381" s="131">
        <v>-30.15</v>
      </c>
      <c r="U1381" s="131">
        <v>-4.0999999999999996</v>
      </c>
      <c r="V1381" s="136">
        <v>15.6782</v>
      </c>
      <c r="W1381" s="138">
        <v>2154.9</v>
      </c>
      <c r="X1381" s="138">
        <v>-34.42</v>
      </c>
      <c r="Y1381" s="131">
        <v>290</v>
      </c>
      <c r="Z1381" s="131">
        <v>195</v>
      </c>
      <c r="AA1381" s="134">
        <v>48.334000000000003</v>
      </c>
      <c r="AB1381" s="138">
        <v>-4065.57</v>
      </c>
      <c r="AC1381" s="134">
        <v>-4.7809999999999997</v>
      </c>
      <c r="AD1381" s="134">
        <v>2.68</v>
      </c>
      <c r="AE1381" s="131">
        <v>5352</v>
      </c>
    </row>
    <row r="1382" spans="1:31">
      <c r="A1382" s="131">
        <v>335</v>
      </c>
      <c r="B1382" s="131" t="s">
        <v>490</v>
      </c>
      <c r="C1382" s="134">
        <v>74.123000000000005</v>
      </c>
      <c r="D1382" s="135">
        <v>183.9</v>
      </c>
      <c r="E1382" s="135">
        <v>390.9</v>
      </c>
      <c r="F1382" s="135">
        <v>562.9</v>
      </c>
      <c r="G1382" s="135">
        <v>43.6</v>
      </c>
      <c r="H1382" s="135">
        <v>274</v>
      </c>
      <c r="I1382" s="134">
        <v>0.25900000000000001</v>
      </c>
      <c r="J1382" s="134">
        <v>0.59</v>
      </c>
      <c r="K1382" s="134">
        <v>0.81</v>
      </c>
      <c r="L1382" s="135">
        <v>293</v>
      </c>
      <c r="M1382" s="135">
        <v>1.8</v>
      </c>
      <c r="N1382" s="136">
        <v>0.78</v>
      </c>
      <c r="O1382" s="137">
        <v>9.9839999999999998E-2</v>
      </c>
      <c r="P1382" s="137">
        <v>-5.3539999999999999E-5</v>
      </c>
      <c r="Q1382" s="137">
        <v>1.119E-8</v>
      </c>
      <c r="R1382" s="138">
        <v>984.54</v>
      </c>
      <c r="S1382" s="138">
        <v>341.12</v>
      </c>
      <c r="T1382" s="131">
        <v>-65.650000000000006</v>
      </c>
      <c r="U1382" s="131">
        <v>-36.04</v>
      </c>
      <c r="V1382" s="136">
        <v>17.216000000000001</v>
      </c>
      <c r="W1382" s="138">
        <v>3137.02</v>
      </c>
      <c r="X1382" s="138">
        <v>-94.43</v>
      </c>
      <c r="Y1382" s="131">
        <v>404</v>
      </c>
      <c r="Z1382" s="131">
        <v>288</v>
      </c>
      <c r="AA1382" s="134">
        <v>0</v>
      </c>
      <c r="AB1382" s="138">
        <v>0</v>
      </c>
      <c r="AC1382" s="134">
        <v>0</v>
      </c>
      <c r="AD1382" s="134">
        <v>0</v>
      </c>
      <c r="AE1382" s="131">
        <v>10300</v>
      </c>
    </row>
    <row r="1383" spans="1:31">
      <c r="A1383" s="131">
        <v>336</v>
      </c>
      <c r="B1383" s="131" t="s">
        <v>491</v>
      </c>
      <c r="C1383" s="134">
        <v>73.138999999999996</v>
      </c>
      <c r="D1383" s="135">
        <v>224.1</v>
      </c>
      <c r="E1383" s="135">
        <v>350.6</v>
      </c>
      <c r="F1383" s="135">
        <v>524</v>
      </c>
      <c r="G1383" s="135">
        <v>41</v>
      </c>
      <c r="H1383" s="135">
        <v>288</v>
      </c>
      <c r="I1383" s="134">
        <v>0.27</v>
      </c>
      <c r="J1383" s="134">
        <v>0.39600000000000002</v>
      </c>
      <c r="K1383" s="134">
        <v>0.73899999999999999</v>
      </c>
      <c r="L1383" s="135">
        <v>293</v>
      </c>
      <c r="M1383" s="135">
        <v>1.3</v>
      </c>
      <c r="N1383" s="136">
        <v>1.2130000000000001</v>
      </c>
      <c r="O1383" s="137">
        <v>0.1069</v>
      </c>
      <c r="P1383" s="137">
        <v>-5.749E-5</v>
      </c>
      <c r="Q1383" s="137">
        <v>1.815E-8</v>
      </c>
      <c r="R1383" s="138">
        <v>472.06</v>
      </c>
      <c r="S1383" s="138">
        <v>246.98</v>
      </c>
      <c r="T1383" s="131">
        <v>-22</v>
      </c>
      <c r="U1383" s="131">
        <v>11.76</v>
      </c>
      <c r="V1383" s="136">
        <v>16.608499999999999</v>
      </c>
      <c r="W1383" s="138">
        <v>3012.7</v>
      </c>
      <c r="X1383" s="138">
        <v>-48.96</v>
      </c>
      <c r="Y1383" s="131">
        <v>373</v>
      </c>
      <c r="Z1383" s="131">
        <v>259</v>
      </c>
      <c r="AA1383" s="134">
        <v>0</v>
      </c>
      <c r="AB1383" s="138">
        <v>0</v>
      </c>
      <c r="AC1383" s="134">
        <v>0</v>
      </c>
      <c r="AD1383" s="134">
        <v>0</v>
      </c>
      <c r="AE1383" s="131">
        <v>7670</v>
      </c>
    </row>
    <row r="1384" spans="1:31">
      <c r="A1384" s="131">
        <v>337</v>
      </c>
      <c r="B1384" s="131" t="s">
        <v>492</v>
      </c>
      <c r="C1384" s="134">
        <v>116.161</v>
      </c>
      <c r="D1384" s="135">
        <v>189</v>
      </c>
      <c r="E1384" s="135">
        <v>389.6</v>
      </c>
      <c r="F1384" s="135">
        <v>571</v>
      </c>
      <c r="G1384" s="135">
        <v>32.299999999999997</v>
      </c>
      <c r="H1384" s="135">
        <v>371</v>
      </c>
      <c r="I1384" s="134">
        <v>0.26</v>
      </c>
      <c r="J1384" s="134">
        <v>0.4</v>
      </c>
      <c r="K1384" s="134">
        <v>0.80100000000000005</v>
      </c>
      <c r="L1384" s="135">
        <v>293</v>
      </c>
      <c r="M1384" s="135">
        <v>2.8</v>
      </c>
      <c r="N1384" s="136">
        <v>3.2530000000000001</v>
      </c>
      <c r="O1384" s="137">
        <v>0.13109999999999999</v>
      </c>
      <c r="P1384" s="137">
        <v>-5.4419999999999997E-5</v>
      </c>
      <c r="Q1384" s="137">
        <v>-1.8899999999999999E-10</v>
      </c>
      <c r="R1384" s="138">
        <v>537.58000000000004</v>
      </c>
      <c r="S1384" s="138">
        <v>272.3</v>
      </c>
      <c r="T1384" s="131">
        <v>-116.26</v>
      </c>
      <c r="U1384" s="131">
        <v>0</v>
      </c>
      <c r="V1384" s="136">
        <v>16.183599999999998</v>
      </c>
      <c r="W1384" s="138">
        <v>3151.09</v>
      </c>
      <c r="X1384" s="138">
        <v>-69.150000000000006</v>
      </c>
      <c r="Y1384" s="131">
        <v>435</v>
      </c>
      <c r="Z1384" s="131">
        <v>295</v>
      </c>
      <c r="AA1384" s="134">
        <v>0</v>
      </c>
      <c r="AB1384" s="138">
        <v>0</v>
      </c>
      <c r="AC1384" s="134">
        <v>0</v>
      </c>
      <c r="AD1384" s="134">
        <v>0</v>
      </c>
      <c r="AE1384" s="131">
        <v>8600</v>
      </c>
    </row>
    <row r="1385" spans="1:31">
      <c r="A1385" s="131">
        <v>338</v>
      </c>
      <c r="B1385" s="131" t="s">
        <v>493</v>
      </c>
      <c r="C1385" s="134">
        <v>149.23599999999999</v>
      </c>
      <c r="D1385" s="135">
        <v>259</v>
      </c>
      <c r="E1385" s="135">
        <v>513.9</v>
      </c>
      <c r="F1385" s="135">
        <v>721</v>
      </c>
      <c r="G1385" s="135">
        <v>28</v>
      </c>
      <c r="H1385" s="135">
        <v>518</v>
      </c>
      <c r="I1385" s="134">
        <v>0.25</v>
      </c>
      <c r="J1385" s="134">
        <v>0</v>
      </c>
      <c r="K1385" s="134">
        <v>0.93200000000000005</v>
      </c>
      <c r="L1385" s="135">
        <v>293</v>
      </c>
      <c r="M1385" s="135">
        <v>0</v>
      </c>
      <c r="N1385" s="136">
        <v>-8.1370000000000005</v>
      </c>
      <c r="O1385" s="137">
        <v>0.21840000000000001</v>
      </c>
      <c r="P1385" s="137">
        <v>-1.328E-4</v>
      </c>
      <c r="Q1385" s="137">
        <v>3.0750000000000001E-8</v>
      </c>
      <c r="R1385" s="138">
        <v>1111.0999999999999</v>
      </c>
      <c r="S1385" s="138">
        <v>341.28</v>
      </c>
      <c r="T1385" s="131">
        <v>0</v>
      </c>
      <c r="U1385" s="131">
        <v>0</v>
      </c>
      <c r="V1385" s="136">
        <v>16.3994</v>
      </c>
      <c r="W1385" s="138">
        <v>4079.72</v>
      </c>
      <c r="X1385" s="138">
        <v>-96.15</v>
      </c>
      <c r="Y1385" s="131">
        <v>560</v>
      </c>
      <c r="Z1385" s="131">
        <v>385</v>
      </c>
      <c r="AA1385" s="134">
        <v>0</v>
      </c>
      <c r="AB1385" s="138">
        <v>0</v>
      </c>
      <c r="AC1385" s="134">
        <v>0</v>
      </c>
      <c r="AD1385" s="134">
        <v>0</v>
      </c>
      <c r="AE1385" s="131">
        <v>11690</v>
      </c>
    </row>
    <row r="1386" spans="1:31">
      <c r="A1386" s="131">
        <v>339</v>
      </c>
      <c r="B1386" s="131" t="s">
        <v>494</v>
      </c>
      <c r="C1386" s="134">
        <v>134.22200000000001</v>
      </c>
      <c r="D1386" s="135">
        <v>185.2</v>
      </c>
      <c r="E1386" s="135">
        <v>456.4</v>
      </c>
      <c r="F1386" s="135">
        <v>660.5</v>
      </c>
      <c r="G1386" s="135">
        <v>28.5</v>
      </c>
      <c r="H1386" s="135">
        <v>497</v>
      </c>
      <c r="I1386" s="134">
        <v>0.26100000000000001</v>
      </c>
      <c r="J1386" s="134">
        <v>0.39200000000000002</v>
      </c>
      <c r="K1386" s="134">
        <v>0.86</v>
      </c>
      <c r="L1386" s="135">
        <v>293</v>
      </c>
      <c r="M1386" s="135">
        <v>0.4</v>
      </c>
      <c r="N1386" s="136">
        <v>-5.4909999999999997</v>
      </c>
      <c r="O1386" s="137">
        <v>0.1895</v>
      </c>
      <c r="P1386" s="137">
        <v>-1.05E-4</v>
      </c>
      <c r="Q1386" s="137">
        <v>2.0470000000000001E-8</v>
      </c>
      <c r="R1386" s="138">
        <v>563.84</v>
      </c>
      <c r="S1386" s="138">
        <v>296.01</v>
      </c>
      <c r="T1386" s="131">
        <v>-3.3</v>
      </c>
      <c r="U1386" s="131">
        <v>34.58</v>
      </c>
      <c r="V1386" s="136">
        <v>16.0793</v>
      </c>
      <c r="W1386" s="138">
        <v>3633.4</v>
      </c>
      <c r="X1386" s="138">
        <v>-71.77</v>
      </c>
      <c r="Y1386" s="131">
        <v>486</v>
      </c>
      <c r="Z1386" s="131">
        <v>335</v>
      </c>
      <c r="AA1386" s="134">
        <v>0</v>
      </c>
      <c r="AB1386" s="138">
        <v>0</v>
      </c>
      <c r="AC1386" s="134">
        <v>0</v>
      </c>
      <c r="AD1386" s="134">
        <v>0</v>
      </c>
      <c r="AE1386" s="131">
        <v>9380</v>
      </c>
    </row>
    <row r="1387" spans="1:31">
      <c r="A1387" s="131">
        <v>340</v>
      </c>
      <c r="B1387" s="131" t="s">
        <v>495</v>
      </c>
      <c r="C1387" s="134">
        <v>140.27000000000001</v>
      </c>
      <c r="D1387" s="135">
        <v>198.4</v>
      </c>
      <c r="E1387" s="135">
        <v>454.1</v>
      </c>
      <c r="F1387" s="135">
        <v>667</v>
      </c>
      <c r="G1387" s="135">
        <v>31.1</v>
      </c>
      <c r="H1387" s="135">
        <v>0</v>
      </c>
      <c r="I1387" s="134">
        <v>0</v>
      </c>
      <c r="J1387" s="134">
        <v>0.36199999999999999</v>
      </c>
      <c r="K1387" s="134">
        <v>0.79900000000000004</v>
      </c>
      <c r="L1387" s="135">
        <v>293</v>
      </c>
      <c r="M1387" s="135">
        <v>0</v>
      </c>
      <c r="N1387" s="136">
        <v>-15.037000000000001</v>
      </c>
      <c r="O1387" s="137">
        <v>0.25819999999999999</v>
      </c>
      <c r="P1387" s="137">
        <v>-1.506E-4</v>
      </c>
      <c r="Q1387" s="137">
        <v>3.344E-8</v>
      </c>
      <c r="R1387" s="138">
        <v>598.29999999999995</v>
      </c>
      <c r="S1387" s="138">
        <v>311.39</v>
      </c>
      <c r="T1387" s="131">
        <v>-50.95</v>
      </c>
      <c r="U1387" s="131">
        <v>13.49</v>
      </c>
      <c r="V1387" s="136">
        <v>15.9116</v>
      </c>
      <c r="W1387" s="138">
        <v>3542.57</v>
      </c>
      <c r="X1387" s="138">
        <v>-72.319999999999993</v>
      </c>
      <c r="Y1387" s="131">
        <v>485</v>
      </c>
      <c r="Z1387" s="131">
        <v>332</v>
      </c>
      <c r="AA1387" s="134">
        <v>0</v>
      </c>
      <c r="AB1387" s="138">
        <v>0</v>
      </c>
      <c r="AC1387" s="134">
        <v>0</v>
      </c>
      <c r="AD1387" s="134">
        <v>0</v>
      </c>
      <c r="AE1387" s="131">
        <v>9200</v>
      </c>
    </row>
    <row r="1388" spans="1:31">
      <c r="A1388" s="131">
        <v>341</v>
      </c>
      <c r="B1388" s="131" t="s">
        <v>496</v>
      </c>
      <c r="C1388" s="134">
        <v>72.106999999999999</v>
      </c>
      <c r="D1388" s="135">
        <v>176.8</v>
      </c>
      <c r="E1388" s="135">
        <v>348</v>
      </c>
      <c r="F1388" s="135">
        <v>524</v>
      </c>
      <c r="G1388" s="135">
        <v>40</v>
      </c>
      <c r="H1388" s="135">
        <v>278</v>
      </c>
      <c r="I1388" s="134">
        <v>0.26</v>
      </c>
      <c r="J1388" s="134">
        <v>0.35199999999999998</v>
      </c>
      <c r="K1388" s="134">
        <v>0.80200000000000005</v>
      </c>
      <c r="L1388" s="135">
        <v>293</v>
      </c>
      <c r="M1388" s="135">
        <v>2.6</v>
      </c>
      <c r="N1388" s="136">
        <v>3.363</v>
      </c>
      <c r="O1388" s="137">
        <v>8.2570000000000005E-2</v>
      </c>
      <c r="P1388" s="137">
        <v>-4.1149999999999997E-5</v>
      </c>
      <c r="Q1388" s="137">
        <v>6.8960000000000002E-9</v>
      </c>
      <c r="R1388" s="138">
        <v>472.31</v>
      </c>
      <c r="S1388" s="138">
        <v>233.42</v>
      </c>
      <c r="T1388" s="131">
        <v>-49</v>
      </c>
      <c r="U1388" s="131">
        <v>-27.43</v>
      </c>
      <c r="V1388" s="136">
        <v>16.166799999999999</v>
      </c>
      <c r="W1388" s="138">
        <v>2839.09</v>
      </c>
      <c r="X1388" s="138">
        <v>-50.15</v>
      </c>
      <c r="Y1388" s="131">
        <v>380</v>
      </c>
      <c r="Z1388" s="131">
        <v>255</v>
      </c>
      <c r="AA1388" s="134">
        <v>0</v>
      </c>
      <c r="AB1388" s="138">
        <v>0</v>
      </c>
      <c r="AC1388" s="134">
        <v>0</v>
      </c>
      <c r="AD1388" s="134">
        <v>0</v>
      </c>
      <c r="AE1388" s="131">
        <v>7530</v>
      </c>
    </row>
    <row r="1389" spans="1:31">
      <c r="A1389" s="131">
        <v>342</v>
      </c>
      <c r="B1389" s="131" t="s">
        <v>497</v>
      </c>
      <c r="C1389" s="134">
        <v>88.106999999999999</v>
      </c>
      <c r="D1389" s="135">
        <v>267.89999999999998</v>
      </c>
      <c r="E1389" s="135">
        <v>436.4</v>
      </c>
      <c r="F1389" s="135">
        <v>628</v>
      </c>
      <c r="G1389" s="135">
        <v>52</v>
      </c>
      <c r="H1389" s="135">
        <v>292</v>
      </c>
      <c r="I1389" s="134">
        <v>0.29499999999999998</v>
      </c>
      <c r="J1389" s="134">
        <v>0.67</v>
      </c>
      <c r="K1389" s="134">
        <v>0.95799999999999996</v>
      </c>
      <c r="L1389" s="135">
        <v>293</v>
      </c>
      <c r="M1389" s="135">
        <v>1.5</v>
      </c>
      <c r="N1389" s="136">
        <v>2.8039999999999998</v>
      </c>
      <c r="O1389" s="137">
        <v>9.8809999999999995E-2</v>
      </c>
      <c r="P1389" s="137">
        <v>-5.804E-5</v>
      </c>
      <c r="Q1389" s="137">
        <v>1.321E-8</v>
      </c>
      <c r="R1389" s="138">
        <v>640.41999999999996</v>
      </c>
      <c r="S1389" s="138">
        <v>321.13</v>
      </c>
      <c r="T1389" s="131">
        <v>-113.73</v>
      </c>
      <c r="U1389" s="131">
        <v>0</v>
      </c>
      <c r="V1389" s="136">
        <v>17.923999999999999</v>
      </c>
      <c r="W1389" s="138">
        <v>4130.93</v>
      </c>
      <c r="X1389" s="138">
        <v>-70.55</v>
      </c>
      <c r="Y1389" s="131">
        <v>470</v>
      </c>
      <c r="Z1389" s="131">
        <v>335</v>
      </c>
      <c r="AA1389" s="134">
        <v>73.805999999999997</v>
      </c>
      <c r="AB1389" s="138">
        <v>-9015.33</v>
      </c>
      <c r="AC1389" s="134">
        <v>-7.6509999999999998</v>
      </c>
      <c r="AD1389" s="134">
        <v>4.22</v>
      </c>
      <c r="AE1389" s="131">
        <v>10040</v>
      </c>
    </row>
    <row r="1390" spans="1:31">
      <c r="A1390" s="131">
        <v>343</v>
      </c>
      <c r="B1390" s="131" t="s">
        <v>498</v>
      </c>
      <c r="C1390" s="134">
        <v>142.286</v>
      </c>
      <c r="D1390" s="135">
        <v>243.5</v>
      </c>
      <c r="E1390" s="135">
        <v>447.3</v>
      </c>
      <c r="F1390" s="135">
        <v>617.6</v>
      </c>
      <c r="G1390" s="135">
        <v>20.8</v>
      </c>
      <c r="H1390" s="135">
        <v>603</v>
      </c>
      <c r="I1390" s="134">
        <v>0.247</v>
      </c>
      <c r="J1390" s="134">
        <v>0.49</v>
      </c>
      <c r="K1390" s="134">
        <v>0.73</v>
      </c>
      <c r="L1390" s="135">
        <v>293</v>
      </c>
      <c r="M1390" s="135">
        <v>0</v>
      </c>
      <c r="N1390" s="136">
        <v>-1.89</v>
      </c>
      <c r="O1390" s="137">
        <v>0.22950000000000001</v>
      </c>
      <c r="P1390" s="137">
        <v>-1.2630000000000001E-4</v>
      </c>
      <c r="Q1390" s="137">
        <v>2.7010000000000002E-8</v>
      </c>
      <c r="R1390" s="138">
        <v>558.61</v>
      </c>
      <c r="S1390" s="138">
        <v>288.37</v>
      </c>
      <c r="T1390" s="131">
        <v>-59.67</v>
      </c>
      <c r="U1390" s="131">
        <v>7.94</v>
      </c>
      <c r="V1390" s="136">
        <v>16.011399999999998</v>
      </c>
      <c r="W1390" s="138">
        <v>3456.8</v>
      </c>
      <c r="X1390" s="138">
        <v>-78.67</v>
      </c>
      <c r="Y1390" s="131">
        <v>476</v>
      </c>
      <c r="Z1390" s="131">
        <v>330</v>
      </c>
      <c r="AA1390" s="134">
        <v>75.474999999999994</v>
      </c>
      <c r="AB1390" s="138">
        <v>-8563.64</v>
      </c>
      <c r="AC1390" s="134">
        <v>-8.1489999999999991</v>
      </c>
      <c r="AD1390" s="134">
        <v>10.199999999999999</v>
      </c>
      <c r="AE1390" s="131">
        <v>9388</v>
      </c>
    </row>
    <row r="1391" spans="1:31">
      <c r="A1391" s="131">
        <v>344</v>
      </c>
      <c r="B1391" s="131" t="s">
        <v>499</v>
      </c>
      <c r="C1391" s="134">
        <v>210.405</v>
      </c>
      <c r="D1391" s="135">
        <v>0</v>
      </c>
      <c r="E1391" s="135">
        <v>552.5</v>
      </c>
      <c r="F1391" s="135">
        <v>723.8</v>
      </c>
      <c r="G1391" s="135">
        <v>15</v>
      </c>
      <c r="H1391" s="135">
        <v>0</v>
      </c>
      <c r="I1391" s="134">
        <v>0</v>
      </c>
      <c r="J1391" s="134">
        <v>0.65400000000000003</v>
      </c>
      <c r="K1391" s="134">
        <v>0</v>
      </c>
      <c r="L1391" s="135">
        <v>0</v>
      </c>
      <c r="M1391" s="135">
        <v>0</v>
      </c>
      <c r="N1391" s="136">
        <v>-14.79</v>
      </c>
      <c r="O1391" s="137">
        <v>3.601</v>
      </c>
      <c r="P1391" s="137">
        <v>-1</v>
      </c>
      <c r="Q1391" s="137">
        <v>-2.0819999999999999</v>
      </c>
      <c r="R1391" s="138">
        <v>-4</v>
      </c>
      <c r="S1391" s="138">
        <v>4.6790000000000003</v>
      </c>
      <c r="T1391" s="131">
        <v>-8</v>
      </c>
      <c r="U1391" s="131">
        <v>771.74</v>
      </c>
      <c r="V1391" s="136">
        <v>368.3</v>
      </c>
      <c r="W1391" s="138">
        <v>-69.78</v>
      </c>
      <c r="X1391" s="138">
        <v>26.73</v>
      </c>
      <c r="Y1391" s="131">
        <v>16.126100000000001</v>
      </c>
      <c r="Z1391" s="131">
        <v>4203.9399999999996</v>
      </c>
      <c r="AA1391" s="134">
        <v>-109.7</v>
      </c>
      <c r="AB1391" s="138">
        <v>586</v>
      </c>
      <c r="AC1391" s="134">
        <v>413</v>
      </c>
      <c r="AD1391" s="134">
        <v>0</v>
      </c>
      <c r="AE1391" s="131">
        <v>0</v>
      </c>
    </row>
    <row r="1392" spans="1:31">
      <c r="A1392" s="131">
        <v>345</v>
      </c>
      <c r="B1392" s="131" t="s">
        <v>500</v>
      </c>
      <c r="C1392" s="134">
        <v>224.43199999999999</v>
      </c>
      <c r="D1392" s="135">
        <v>0</v>
      </c>
      <c r="E1392" s="135">
        <v>570.79999999999995</v>
      </c>
      <c r="F1392" s="135">
        <v>750</v>
      </c>
      <c r="G1392" s="135">
        <v>13.4</v>
      </c>
      <c r="H1392" s="135">
        <v>0</v>
      </c>
      <c r="I1392" s="134">
        <v>0</v>
      </c>
      <c r="J1392" s="134">
        <v>0.58299999999999996</v>
      </c>
      <c r="K1392" s="134">
        <v>0</v>
      </c>
      <c r="L1392" s="135">
        <v>0</v>
      </c>
      <c r="M1392" s="135">
        <v>0</v>
      </c>
      <c r="N1392" s="136">
        <v>-16.484000000000002</v>
      </c>
      <c r="O1392" s="137">
        <v>3.9510000000000001</v>
      </c>
      <c r="P1392" s="137">
        <v>-1</v>
      </c>
      <c r="Q1392" s="137">
        <v>-2.2959999999999998</v>
      </c>
      <c r="R1392" s="138">
        <v>-4</v>
      </c>
      <c r="S1392" s="138">
        <v>5.1180000000000003</v>
      </c>
      <c r="T1392" s="131">
        <v>-8</v>
      </c>
      <c r="U1392" s="131">
        <v>925.84</v>
      </c>
      <c r="V1392" s="136">
        <v>378.69</v>
      </c>
      <c r="W1392" s="138">
        <v>0</v>
      </c>
      <c r="X1392" s="138">
        <v>0</v>
      </c>
      <c r="Y1392" s="131">
        <v>16.162700000000001</v>
      </c>
      <c r="Z1392" s="131">
        <v>4373.37</v>
      </c>
      <c r="AA1392" s="134">
        <v>-111.8</v>
      </c>
      <c r="AB1392" s="138">
        <v>573</v>
      </c>
      <c r="AC1392" s="134">
        <v>463</v>
      </c>
      <c r="AD1392" s="134">
        <v>0</v>
      </c>
      <c r="AE1392" s="131">
        <v>0</v>
      </c>
    </row>
    <row r="1393" spans="1:31">
      <c r="A1393" s="131">
        <v>346</v>
      </c>
      <c r="B1393" s="131" t="s">
        <v>501</v>
      </c>
      <c r="C1393" s="134">
        <v>170.34</v>
      </c>
      <c r="D1393" s="135">
        <v>263.60000000000002</v>
      </c>
      <c r="E1393" s="135">
        <v>489.5</v>
      </c>
      <c r="F1393" s="135">
        <v>658.3</v>
      </c>
      <c r="G1393" s="135">
        <v>18</v>
      </c>
      <c r="H1393" s="135">
        <v>713</v>
      </c>
      <c r="I1393" s="134">
        <v>0.24</v>
      </c>
      <c r="J1393" s="134">
        <v>0.56200000000000006</v>
      </c>
      <c r="K1393" s="134">
        <v>0.748</v>
      </c>
      <c r="L1393" s="135">
        <v>293</v>
      </c>
      <c r="M1393" s="135">
        <v>0</v>
      </c>
      <c r="N1393" s="136">
        <v>-2.2280000000000002</v>
      </c>
      <c r="O1393" s="137">
        <v>0.27439999999999998</v>
      </c>
      <c r="P1393" s="137">
        <v>-1.516E-4</v>
      </c>
      <c r="Q1393" s="137">
        <v>3.2460000000000001E-8</v>
      </c>
      <c r="R1393" s="138">
        <v>631.63</v>
      </c>
      <c r="S1393" s="138">
        <v>318.77999999999997</v>
      </c>
      <c r="T1393" s="131">
        <v>-69.52</v>
      </c>
      <c r="U1393" s="131">
        <v>11.96</v>
      </c>
      <c r="V1393" s="136">
        <v>16.113399999999999</v>
      </c>
      <c r="W1393" s="138">
        <v>3774.56</v>
      </c>
      <c r="X1393" s="138">
        <v>-91.31</v>
      </c>
      <c r="Y1393" s="131">
        <v>520</v>
      </c>
      <c r="Z1393" s="131">
        <v>364</v>
      </c>
      <c r="AA1393" s="134">
        <v>84.248000000000005</v>
      </c>
      <c r="AB1393" s="138">
        <v>-10012.5</v>
      </c>
      <c r="AC1393" s="134">
        <v>-9.2360000000000007</v>
      </c>
      <c r="AD1393" s="134">
        <v>13.37</v>
      </c>
      <c r="AE1393" s="131">
        <v>10430</v>
      </c>
    </row>
    <row r="1394" spans="1:31">
      <c r="A1394" s="131">
        <v>347</v>
      </c>
      <c r="B1394" s="131" t="s">
        <v>502</v>
      </c>
      <c r="C1394" s="134">
        <v>238.459</v>
      </c>
      <c r="D1394" s="135">
        <v>0</v>
      </c>
      <c r="E1394" s="135">
        <v>584.1</v>
      </c>
      <c r="F1394" s="135">
        <v>750</v>
      </c>
      <c r="G1394" s="135">
        <v>12.8</v>
      </c>
      <c r="H1394" s="135">
        <v>0</v>
      </c>
      <c r="I1394" s="134">
        <v>0</v>
      </c>
      <c r="J1394" s="134">
        <v>0.71899999999999997</v>
      </c>
      <c r="K1394" s="134">
        <v>0</v>
      </c>
      <c r="L1394" s="135">
        <v>0</v>
      </c>
      <c r="M1394" s="135">
        <v>0</v>
      </c>
      <c r="N1394" s="136">
        <v>-15.11</v>
      </c>
      <c r="O1394" s="137">
        <v>0.40489999999999998</v>
      </c>
      <c r="P1394" s="137">
        <v>-2.3330000000000001E-4</v>
      </c>
      <c r="Q1394" s="137">
        <v>5.2199999999999998E-8</v>
      </c>
      <c r="R1394" s="138">
        <v>853.9</v>
      </c>
      <c r="S1394" s="138">
        <v>385.53</v>
      </c>
      <c r="T1394" s="131">
        <v>-80.28</v>
      </c>
      <c r="U1394" s="131">
        <v>30.1</v>
      </c>
      <c r="V1394" s="136">
        <v>16.191500000000001</v>
      </c>
      <c r="W1394" s="138">
        <v>4395.87</v>
      </c>
      <c r="X1394" s="138">
        <v>-124.2</v>
      </c>
      <c r="Y1394" s="131">
        <v>619</v>
      </c>
      <c r="Z1394" s="131">
        <v>441</v>
      </c>
      <c r="AA1394" s="134">
        <v>0</v>
      </c>
      <c r="AB1394" s="138">
        <v>0</v>
      </c>
      <c r="AC1394" s="134">
        <v>0</v>
      </c>
      <c r="AD1394" s="134">
        <v>0</v>
      </c>
      <c r="AE1394" s="131">
        <v>12570</v>
      </c>
    </row>
    <row r="1395" spans="1:31">
      <c r="A1395" s="131">
        <v>348</v>
      </c>
      <c r="B1395" s="131" t="s">
        <v>503</v>
      </c>
      <c r="C1395" s="134">
        <v>282.55599999999998</v>
      </c>
      <c r="D1395" s="135">
        <v>310</v>
      </c>
      <c r="E1395" s="135">
        <v>617</v>
      </c>
      <c r="F1395" s="135">
        <v>767</v>
      </c>
      <c r="G1395" s="135">
        <v>11</v>
      </c>
      <c r="H1395" s="135">
        <v>0</v>
      </c>
      <c r="I1395" s="134">
        <v>0</v>
      </c>
      <c r="J1395" s="134">
        <v>0.90700000000000003</v>
      </c>
      <c r="K1395" s="134">
        <v>0.77500000000000002</v>
      </c>
      <c r="L1395" s="135">
        <v>313</v>
      </c>
      <c r="M1395" s="135">
        <v>0</v>
      </c>
      <c r="N1395" s="136">
        <v>-5.3460000000000001</v>
      </c>
      <c r="O1395" s="137">
        <v>0.4632</v>
      </c>
      <c r="P1395" s="137">
        <v>-2.6669999999999998E-4</v>
      </c>
      <c r="Q1395" s="137">
        <v>6.039E-8</v>
      </c>
      <c r="R1395" s="138">
        <v>811.29</v>
      </c>
      <c r="S1395" s="138">
        <v>401.67</v>
      </c>
      <c r="T1395" s="131">
        <v>-108.93</v>
      </c>
      <c r="U1395" s="131">
        <v>28.04</v>
      </c>
      <c r="V1395" s="136">
        <v>16.468499999999999</v>
      </c>
      <c r="W1395" s="138">
        <v>4680.46</v>
      </c>
      <c r="X1395" s="138">
        <v>-141.1</v>
      </c>
      <c r="Y1395" s="131">
        <v>652</v>
      </c>
      <c r="Z1395" s="131">
        <v>471</v>
      </c>
      <c r="AA1395" s="134">
        <v>0</v>
      </c>
      <c r="AB1395" s="138">
        <v>0</v>
      </c>
      <c r="AC1395" s="134">
        <v>0</v>
      </c>
      <c r="AD1395" s="134">
        <v>0</v>
      </c>
      <c r="AE1395" s="131">
        <v>13740</v>
      </c>
    </row>
    <row r="1396" spans="1:31">
      <c r="A1396" s="131">
        <v>349</v>
      </c>
      <c r="B1396" s="131" t="s">
        <v>504</v>
      </c>
      <c r="C1396" s="134">
        <v>20.183</v>
      </c>
      <c r="D1396" s="135">
        <v>24.5</v>
      </c>
      <c r="E1396" s="135">
        <v>27</v>
      </c>
      <c r="F1396" s="135">
        <v>44.4</v>
      </c>
      <c r="G1396" s="135">
        <v>27.2</v>
      </c>
      <c r="H1396" s="135">
        <v>41.7</v>
      </c>
      <c r="I1396" s="134">
        <v>0.311</v>
      </c>
      <c r="J1396" s="134">
        <v>0</v>
      </c>
      <c r="K1396" s="134">
        <v>1.204</v>
      </c>
      <c r="L1396" s="135">
        <v>27</v>
      </c>
      <c r="M1396" s="135">
        <v>0</v>
      </c>
      <c r="N1396" s="136">
        <v>0</v>
      </c>
      <c r="O1396" s="137">
        <v>0</v>
      </c>
      <c r="P1396" s="137">
        <v>0</v>
      </c>
      <c r="Q1396" s="137">
        <v>0</v>
      </c>
      <c r="R1396" s="138">
        <v>0</v>
      </c>
      <c r="S1396" s="138">
        <v>0</v>
      </c>
      <c r="T1396" s="131">
        <v>0</v>
      </c>
      <c r="U1396" s="131">
        <v>0</v>
      </c>
      <c r="V1396" s="136">
        <v>14.0099</v>
      </c>
      <c r="W1396" s="138">
        <v>180.47</v>
      </c>
      <c r="X1396" s="138">
        <v>-2.61</v>
      </c>
      <c r="Y1396" s="131">
        <v>29</v>
      </c>
      <c r="Z1396" s="131">
        <v>24</v>
      </c>
      <c r="AA1396" s="134">
        <v>26.181000000000001</v>
      </c>
      <c r="AB1396" s="138">
        <v>-295.44</v>
      </c>
      <c r="AC1396" s="134">
        <v>-2.645</v>
      </c>
      <c r="AD1396" s="134">
        <v>4.1000000000000002E-2</v>
      </c>
      <c r="AE1396" s="131">
        <v>440</v>
      </c>
    </row>
    <row r="1397" spans="1:31">
      <c r="A1397" s="131">
        <v>350</v>
      </c>
      <c r="B1397" s="131" t="s">
        <v>505</v>
      </c>
      <c r="C1397" s="134">
        <v>240.47499999999999</v>
      </c>
      <c r="D1397" s="135">
        <v>295</v>
      </c>
      <c r="E1397" s="135">
        <v>575.20000000000005</v>
      </c>
      <c r="F1397" s="135">
        <v>733</v>
      </c>
      <c r="G1397" s="135">
        <v>13</v>
      </c>
      <c r="H1397" s="135">
        <v>1000</v>
      </c>
      <c r="I1397" s="134">
        <v>0.22</v>
      </c>
      <c r="J1397" s="134">
        <v>0.77</v>
      </c>
      <c r="K1397" s="134">
        <v>0.77800000000000002</v>
      </c>
      <c r="L1397" s="135">
        <v>293</v>
      </c>
      <c r="M1397" s="135">
        <v>0</v>
      </c>
      <c r="N1397" s="136">
        <v>-3.3359999999999999</v>
      </c>
      <c r="O1397" s="137">
        <v>0.38790000000000002</v>
      </c>
      <c r="P1397" s="137">
        <v>-2.1689999999999999E-4</v>
      </c>
      <c r="Q1397" s="137">
        <v>4.7099999999999998E-8</v>
      </c>
      <c r="R1397" s="138">
        <v>757.88</v>
      </c>
      <c r="S1397" s="138">
        <v>375.9</v>
      </c>
      <c r="T1397" s="131">
        <v>-94.15</v>
      </c>
      <c r="U1397" s="131">
        <v>22.01</v>
      </c>
      <c r="V1397" s="136">
        <v>16.151</v>
      </c>
      <c r="W1397" s="138">
        <v>4294.55</v>
      </c>
      <c r="X1397" s="138">
        <v>-124</v>
      </c>
      <c r="Y1397" s="131">
        <v>610</v>
      </c>
      <c r="Z1397" s="131">
        <v>434</v>
      </c>
      <c r="AA1397" s="134">
        <v>0</v>
      </c>
      <c r="AB1397" s="138">
        <v>0</v>
      </c>
      <c r="AC1397" s="134">
        <v>0</v>
      </c>
      <c r="AD1397" s="134">
        <v>0</v>
      </c>
      <c r="AE1397" s="131">
        <v>12640</v>
      </c>
    </row>
    <row r="1398" spans="1:31">
      <c r="A1398" s="131">
        <v>351</v>
      </c>
      <c r="B1398" s="131" t="s">
        <v>506</v>
      </c>
      <c r="C1398" s="134">
        <v>100.205</v>
      </c>
      <c r="D1398" s="135">
        <v>182.6</v>
      </c>
      <c r="E1398" s="135">
        <v>371.6</v>
      </c>
      <c r="F1398" s="135">
        <v>540.20000000000005</v>
      </c>
      <c r="G1398" s="135">
        <v>27</v>
      </c>
      <c r="H1398" s="135">
        <v>432</v>
      </c>
      <c r="I1398" s="134">
        <v>0.26300000000000001</v>
      </c>
      <c r="J1398" s="134">
        <v>0.35099999999999998</v>
      </c>
      <c r="K1398" s="134">
        <v>0.68400000000000005</v>
      </c>
      <c r="L1398" s="135">
        <v>293</v>
      </c>
      <c r="M1398" s="135">
        <v>0</v>
      </c>
      <c r="N1398" s="136">
        <v>-1.2290000000000001</v>
      </c>
      <c r="O1398" s="137">
        <v>0.1615</v>
      </c>
      <c r="P1398" s="137">
        <v>-8.7200000000000005E-5</v>
      </c>
      <c r="Q1398" s="137">
        <v>1.829E-8</v>
      </c>
      <c r="R1398" s="138">
        <v>436.73</v>
      </c>
      <c r="S1398" s="138">
        <v>232.53</v>
      </c>
      <c r="T1398" s="131">
        <v>-44.88</v>
      </c>
      <c r="U1398" s="131">
        <v>1.91</v>
      </c>
      <c r="V1398" s="136">
        <v>15.873699999999999</v>
      </c>
      <c r="W1398" s="138">
        <v>2911.32</v>
      </c>
      <c r="X1398" s="138">
        <v>-56.51</v>
      </c>
      <c r="Y1398" s="131">
        <v>400</v>
      </c>
      <c r="Z1398" s="131">
        <v>270</v>
      </c>
      <c r="AA1398" s="134">
        <v>61.276000000000003</v>
      </c>
      <c r="AB1398" s="138">
        <v>-6303.87</v>
      </c>
      <c r="AC1398" s="134">
        <v>-6.3730000000000002</v>
      </c>
      <c r="AD1398" s="134">
        <v>6</v>
      </c>
      <c r="AE1398" s="131">
        <v>7576</v>
      </c>
    </row>
    <row r="1399" spans="1:31">
      <c r="A1399" s="131">
        <v>352</v>
      </c>
      <c r="B1399" s="131" t="s">
        <v>507</v>
      </c>
      <c r="C1399" s="134">
        <v>168.32400000000001</v>
      </c>
      <c r="D1399" s="135">
        <v>0</v>
      </c>
      <c r="E1399" s="135">
        <v>497.3</v>
      </c>
      <c r="F1399" s="135">
        <v>679</v>
      </c>
      <c r="G1399" s="135">
        <v>19.2</v>
      </c>
      <c r="H1399" s="135">
        <v>0</v>
      </c>
      <c r="I1399" s="134">
        <v>0</v>
      </c>
      <c r="J1399" s="134">
        <v>0.51500000000000001</v>
      </c>
      <c r="K1399" s="134">
        <v>0</v>
      </c>
      <c r="L1399" s="135">
        <v>0</v>
      </c>
      <c r="M1399" s="135">
        <v>0</v>
      </c>
      <c r="N1399" s="136">
        <v>14.154999999999999</v>
      </c>
      <c r="O1399" s="137">
        <v>0.29220000000000002</v>
      </c>
      <c r="P1399" s="137">
        <v>-1.6919999999999999E-4</v>
      </c>
      <c r="Q1399" s="137">
        <v>3.8129999999999998E-8</v>
      </c>
      <c r="R1399" s="138">
        <v>654.77</v>
      </c>
      <c r="S1399" s="138">
        <v>333.12</v>
      </c>
      <c r="T1399" s="131">
        <v>-55</v>
      </c>
      <c r="U1399" s="131">
        <v>20.7</v>
      </c>
      <c r="V1399" s="136">
        <v>16.058900000000001</v>
      </c>
      <c r="W1399" s="138">
        <v>3850.38</v>
      </c>
      <c r="X1399" s="138">
        <v>-88.75</v>
      </c>
      <c r="Y1399" s="131">
        <v>529</v>
      </c>
      <c r="Z1399" s="131">
        <v>368</v>
      </c>
      <c r="AA1399" s="134">
        <v>0</v>
      </c>
      <c r="AB1399" s="138">
        <v>0</v>
      </c>
      <c r="AC1399" s="134">
        <v>0</v>
      </c>
      <c r="AD1399" s="134">
        <v>0</v>
      </c>
      <c r="AE1399" s="131">
        <v>10360</v>
      </c>
    </row>
    <row r="1400" spans="1:31">
      <c r="A1400" s="131">
        <v>353</v>
      </c>
      <c r="B1400" s="131" t="s">
        <v>508</v>
      </c>
      <c r="C1400" s="134">
        <v>226.44800000000001</v>
      </c>
      <c r="D1400" s="135">
        <v>291</v>
      </c>
      <c r="E1400" s="135">
        <v>560</v>
      </c>
      <c r="F1400" s="135">
        <v>717</v>
      </c>
      <c r="G1400" s="135">
        <v>14</v>
      </c>
      <c r="H1400" s="135">
        <v>0</v>
      </c>
      <c r="I1400" s="134">
        <v>0</v>
      </c>
      <c r="J1400" s="134">
        <v>0.74199999999999999</v>
      </c>
      <c r="K1400" s="134">
        <v>0.77300000000000002</v>
      </c>
      <c r="L1400" s="135">
        <v>293</v>
      </c>
      <c r="M1400" s="135">
        <v>0</v>
      </c>
      <c r="N1400" s="136">
        <v>-3.109</v>
      </c>
      <c r="O1400" s="137">
        <v>0.36520000000000002</v>
      </c>
      <c r="P1400" s="137">
        <v>-2.039E-4</v>
      </c>
      <c r="Q1400" s="137">
        <v>4.4180000000000003E-8</v>
      </c>
      <c r="R1400" s="138">
        <v>738.3</v>
      </c>
      <c r="S1400" s="138">
        <v>366.11</v>
      </c>
      <c r="T1400" s="131">
        <v>-89.23</v>
      </c>
      <c r="U1400" s="131">
        <v>20</v>
      </c>
      <c r="V1400" s="136">
        <v>16.184100000000001</v>
      </c>
      <c r="W1400" s="138">
        <v>4214.91</v>
      </c>
      <c r="X1400" s="138">
        <v>-118.7</v>
      </c>
      <c r="Y1400" s="131">
        <v>594</v>
      </c>
      <c r="Z1400" s="131">
        <v>423</v>
      </c>
      <c r="AA1400" s="134">
        <v>95.68</v>
      </c>
      <c r="AB1400" s="138">
        <v>-12411.3</v>
      </c>
      <c r="AC1400" s="134">
        <v>-10.58</v>
      </c>
      <c r="AD1400" s="134">
        <v>20.27</v>
      </c>
      <c r="AE1400" s="131">
        <v>12240</v>
      </c>
    </row>
    <row r="1401" spans="1:31">
      <c r="A1401" s="131">
        <v>354</v>
      </c>
      <c r="B1401" s="131" t="s">
        <v>509</v>
      </c>
      <c r="C1401" s="134">
        <v>294.56700000000001</v>
      </c>
      <c r="D1401" s="135">
        <v>0</v>
      </c>
      <c r="E1401" s="135">
        <v>637</v>
      </c>
      <c r="F1401" s="135">
        <v>791</v>
      </c>
      <c r="G1401" s="135">
        <v>9.6</v>
      </c>
      <c r="H1401" s="135">
        <v>0</v>
      </c>
      <c r="I1401" s="134">
        <v>0</v>
      </c>
      <c r="J1401" s="134">
        <v>0.86099999999999999</v>
      </c>
      <c r="K1401" s="134">
        <v>0</v>
      </c>
      <c r="L1401" s="135">
        <v>0</v>
      </c>
      <c r="M1401" s="135">
        <v>0</v>
      </c>
      <c r="N1401" s="136">
        <v>-15.927</v>
      </c>
      <c r="O1401" s="137">
        <v>0.49540000000000001</v>
      </c>
      <c r="P1401" s="137">
        <v>-2.8509999999999999E-4</v>
      </c>
      <c r="Q1401" s="137">
        <v>6.3730000000000002E-8</v>
      </c>
      <c r="R1401" s="138">
        <v>977.42</v>
      </c>
      <c r="S1401" s="138">
        <v>412.29</v>
      </c>
      <c r="T1401" s="131">
        <v>-99.33</v>
      </c>
      <c r="U1401" s="131">
        <v>38.79</v>
      </c>
      <c r="V1401" s="136">
        <v>16.3553</v>
      </c>
      <c r="W1401" s="138">
        <v>4715.6899999999996</v>
      </c>
      <c r="X1401" s="138">
        <v>-152.1</v>
      </c>
      <c r="Y1401" s="131">
        <v>674</v>
      </c>
      <c r="Z1401" s="131">
        <v>488</v>
      </c>
      <c r="AA1401" s="134">
        <v>0</v>
      </c>
      <c r="AB1401" s="138">
        <v>0</v>
      </c>
      <c r="AC1401" s="134">
        <v>0</v>
      </c>
      <c r="AD1401" s="134">
        <v>0</v>
      </c>
      <c r="AE1401" s="131">
        <v>14180</v>
      </c>
    </row>
    <row r="1402" spans="1:31">
      <c r="A1402" s="131">
        <v>355</v>
      </c>
      <c r="B1402" s="131" t="s">
        <v>510</v>
      </c>
      <c r="C1402" s="134">
        <v>86.177999999999997</v>
      </c>
      <c r="D1402" s="135">
        <v>177.8</v>
      </c>
      <c r="E1402" s="135">
        <v>341.9</v>
      </c>
      <c r="F1402" s="135">
        <v>507.4</v>
      </c>
      <c r="G1402" s="135">
        <v>29.3</v>
      </c>
      <c r="H1402" s="135">
        <v>370</v>
      </c>
      <c r="I1402" s="134">
        <v>0.26</v>
      </c>
      <c r="J1402" s="134">
        <v>0.29599999999999999</v>
      </c>
      <c r="K1402" s="134">
        <v>0.65900000000000003</v>
      </c>
      <c r="L1402" s="135">
        <v>293</v>
      </c>
      <c r="M1402" s="135">
        <v>0</v>
      </c>
      <c r="N1402" s="136">
        <v>-1.054</v>
      </c>
      <c r="O1402" s="137">
        <v>0.13900000000000001</v>
      </c>
      <c r="P1402" s="137">
        <v>-7.449E-5</v>
      </c>
      <c r="Q1402" s="137">
        <v>1.5510000000000001E-8</v>
      </c>
      <c r="R1402" s="138">
        <v>362.79</v>
      </c>
      <c r="S1402" s="138">
        <v>207.09</v>
      </c>
      <c r="T1402" s="131">
        <v>-39.96</v>
      </c>
      <c r="U1402" s="131">
        <v>-0.06</v>
      </c>
      <c r="V1402" s="136">
        <v>15.836600000000001</v>
      </c>
      <c r="W1402" s="138">
        <v>2697.55</v>
      </c>
      <c r="X1402" s="138">
        <v>-48.78</v>
      </c>
      <c r="Y1402" s="131">
        <v>370</v>
      </c>
      <c r="Z1402" s="131">
        <v>245</v>
      </c>
      <c r="AA1402" s="134">
        <v>57.279000000000003</v>
      </c>
      <c r="AB1402" s="138">
        <v>-5587.42</v>
      </c>
      <c r="AC1402" s="134">
        <v>-5.8849999999999998</v>
      </c>
      <c r="AD1402" s="134">
        <v>4.7779999999999996</v>
      </c>
      <c r="AE1402" s="131">
        <v>6896</v>
      </c>
    </row>
    <row r="1403" spans="1:31">
      <c r="A1403" s="131">
        <v>356</v>
      </c>
      <c r="B1403" s="131" t="s">
        <v>511</v>
      </c>
      <c r="C1403" s="134">
        <v>154.297</v>
      </c>
      <c r="D1403" s="135">
        <v>0</v>
      </c>
      <c r="E1403" s="135">
        <v>476.3</v>
      </c>
      <c r="F1403" s="135">
        <v>660.1</v>
      </c>
      <c r="G1403" s="135">
        <v>21.1</v>
      </c>
      <c r="H1403" s="135">
        <v>0</v>
      </c>
      <c r="I1403" s="134">
        <v>0</v>
      </c>
      <c r="J1403" s="134">
        <v>0.47599999999999998</v>
      </c>
      <c r="K1403" s="134">
        <v>0</v>
      </c>
      <c r="L1403" s="135">
        <v>0</v>
      </c>
      <c r="M1403" s="135">
        <v>0</v>
      </c>
      <c r="N1403" s="136">
        <v>13.93</v>
      </c>
      <c r="O1403" s="137">
        <v>0.26939999999999997</v>
      </c>
      <c r="P1403" s="137">
        <v>-1.561E-4</v>
      </c>
      <c r="Q1403" s="137">
        <v>3.5180000000000001E-8</v>
      </c>
      <c r="R1403" s="138">
        <v>617.57000000000005</v>
      </c>
      <c r="S1403" s="138">
        <v>318.64999999999998</v>
      </c>
      <c r="T1403" s="131">
        <v>-50.07</v>
      </c>
      <c r="U1403" s="131">
        <v>18.690000000000001</v>
      </c>
      <c r="V1403" s="136">
        <v>16.013999999999999</v>
      </c>
      <c r="W1403" s="138">
        <v>3702.56</v>
      </c>
      <c r="X1403" s="138">
        <v>-81.55</v>
      </c>
      <c r="Y1403" s="131">
        <v>507</v>
      </c>
      <c r="Z1403" s="131">
        <v>351</v>
      </c>
      <c r="AA1403" s="134">
        <v>0</v>
      </c>
      <c r="AB1403" s="138">
        <v>0</v>
      </c>
      <c r="AC1403" s="134">
        <v>0</v>
      </c>
      <c r="AD1403" s="134">
        <v>0</v>
      </c>
      <c r="AE1403" s="131">
        <v>9840</v>
      </c>
    </row>
    <row r="1404" spans="1:31">
      <c r="A1404" s="131">
        <v>357</v>
      </c>
      <c r="B1404" s="131" t="s">
        <v>512</v>
      </c>
      <c r="C1404" s="134">
        <v>30.006</v>
      </c>
      <c r="D1404" s="135">
        <v>109.5</v>
      </c>
      <c r="E1404" s="135">
        <v>121.4</v>
      </c>
      <c r="F1404" s="135">
        <v>180</v>
      </c>
      <c r="G1404" s="135">
        <v>64</v>
      </c>
      <c r="H1404" s="135">
        <v>58</v>
      </c>
      <c r="I1404" s="134">
        <v>0.25</v>
      </c>
      <c r="J1404" s="134">
        <v>0.60699999999999998</v>
      </c>
      <c r="K1404" s="134">
        <v>1.28</v>
      </c>
      <c r="L1404" s="135">
        <v>121</v>
      </c>
      <c r="M1404" s="135">
        <v>0.2</v>
      </c>
      <c r="N1404" s="136">
        <v>7.0090000000000003</v>
      </c>
      <c r="O1404" s="137">
        <v>-2.24E-4</v>
      </c>
      <c r="P1404" s="137">
        <v>2.328E-6</v>
      </c>
      <c r="Q1404" s="137">
        <v>-1.0000000000000001E-9</v>
      </c>
      <c r="R1404" s="138">
        <v>0</v>
      </c>
      <c r="S1404" s="138">
        <v>0</v>
      </c>
      <c r="T1404" s="131">
        <v>21.6</v>
      </c>
      <c r="U1404" s="131">
        <v>20.72</v>
      </c>
      <c r="V1404" s="136">
        <v>20.131399999999999</v>
      </c>
      <c r="W1404" s="138">
        <v>1572.52</v>
      </c>
      <c r="X1404" s="138">
        <v>-4.88</v>
      </c>
      <c r="Y1404" s="131">
        <v>140</v>
      </c>
      <c r="Z1404" s="131">
        <v>95</v>
      </c>
      <c r="AA1404" s="134">
        <v>61.514000000000003</v>
      </c>
      <c r="AB1404" s="138">
        <v>-2465.7800000000002</v>
      </c>
      <c r="AC1404" s="134">
        <v>-7.2110000000000003</v>
      </c>
      <c r="AD1404" s="134">
        <v>0.27900000000000003</v>
      </c>
      <c r="AE1404" s="131">
        <v>3300</v>
      </c>
    </row>
    <row r="1405" spans="1:31">
      <c r="A1405" s="131">
        <v>358</v>
      </c>
      <c r="B1405" s="131" t="s">
        <v>513</v>
      </c>
      <c r="C1405" s="134">
        <v>28.013000000000002</v>
      </c>
      <c r="D1405" s="135">
        <v>63.3</v>
      </c>
      <c r="E1405" s="135">
        <v>77.400000000000006</v>
      </c>
      <c r="F1405" s="135">
        <v>126.2</v>
      </c>
      <c r="G1405" s="135">
        <v>33.5</v>
      </c>
      <c r="H1405" s="135">
        <v>89.5</v>
      </c>
      <c r="I1405" s="134">
        <v>0.28999999999999998</v>
      </c>
      <c r="J1405" s="134">
        <v>0.04</v>
      </c>
      <c r="K1405" s="134">
        <v>0.80400000000000005</v>
      </c>
      <c r="L1405" s="135">
        <v>78.099999999999994</v>
      </c>
      <c r="M1405" s="135">
        <v>0</v>
      </c>
      <c r="N1405" s="136">
        <v>7.44</v>
      </c>
      <c r="O1405" s="137">
        <v>-3.2399999999999998E-3</v>
      </c>
      <c r="P1405" s="137">
        <v>6.3999999999999997E-6</v>
      </c>
      <c r="Q1405" s="137">
        <v>-2.7900000000000001E-9</v>
      </c>
      <c r="R1405" s="138">
        <v>90.3</v>
      </c>
      <c r="S1405" s="138">
        <v>46.41</v>
      </c>
      <c r="T1405" s="131">
        <v>0</v>
      </c>
      <c r="U1405" s="131">
        <v>0</v>
      </c>
      <c r="V1405" s="136">
        <v>14.934200000000001</v>
      </c>
      <c r="W1405" s="138">
        <v>588.72</v>
      </c>
      <c r="X1405" s="138">
        <v>-6.6</v>
      </c>
      <c r="Y1405" s="131">
        <v>90</v>
      </c>
      <c r="Z1405" s="131">
        <v>54</v>
      </c>
      <c r="AA1405" s="134">
        <v>31.927</v>
      </c>
      <c r="AB1405" s="138">
        <v>-924.86</v>
      </c>
      <c r="AC1405" s="134">
        <v>-3.0750000000000002</v>
      </c>
      <c r="AD1405" s="134">
        <v>0.26400000000000001</v>
      </c>
      <c r="AE1405" s="131">
        <v>1333</v>
      </c>
    </row>
    <row r="1406" spans="1:31">
      <c r="A1406" s="131">
        <v>359</v>
      </c>
      <c r="B1406" s="131" t="s">
        <v>514</v>
      </c>
      <c r="C1406" s="134">
        <v>46.006</v>
      </c>
      <c r="D1406" s="135">
        <v>261.89999999999998</v>
      </c>
      <c r="E1406" s="135">
        <v>294.3</v>
      </c>
      <c r="F1406" s="135">
        <v>431.4</v>
      </c>
      <c r="G1406" s="135">
        <v>100</v>
      </c>
      <c r="H1406" s="135">
        <v>170</v>
      </c>
      <c r="I1406" s="134">
        <v>0.48</v>
      </c>
      <c r="J1406" s="134">
        <v>0.86</v>
      </c>
      <c r="K1406" s="134">
        <v>1.4470000000000001</v>
      </c>
      <c r="L1406" s="135">
        <v>292.89999999999998</v>
      </c>
      <c r="M1406" s="135">
        <v>0.4</v>
      </c>
      <c r="N1406" s="136">
        <v>5.7880000000000003</v>
      </c>
      <c r="O1406" s="137">
        <v>1.155E-2</v>
      </c>
      <c r="P1406" s="137">
        <v>-4.9699999999999998E-6</v>
      </c>
      <c r="Q1406" s="137">
        <v>7.0000000000000004E-11</v>
      </c>
      <c r="R1406" s="138">
        <v>406.2</v>
      </c>
      <c r="S1406" s="138">
        <v>230.21</v>
      </c>
      <c r="T1406" s="131">
        <v>8.09</v>
      </c>
      <c r="U1406" s="131">
        <v>12.42</v>
      </c>
      <c r="V1406" s="136">
        <v>20.532399999999999</v>
      </c>
      <c r="W1406" s="138">
        <v>4141.29</v>
      </c>
      <c r="X1406" s="138">
        <v>3.65</v>
      </c>
      <c r="Y1406" s="131">
        <v>320</v>
      </c>
      <c r="Z1406" s="131">
        <v>230</v>
      </c>
      <c r="AA1406" s="134">
        <v>61.862000000000002</v>
      </c>
      <c r="AB1406" s="138">
        <v>-6073.34</v>
      </c>
      <c r="AC1406" s="134">
        <v>-6.0940000000000003</v>
      </c>
      <c r="AD1406" s="134">
        <v>1.04</v>
      </c>
      <c r="AE1406" s="131">
        <v>4555</v>
      </c>
    </row>
    <row r="1407" spans="1:31">
      <c r="A1407" s="131">
        <v>360</v>
      </c>
      <c r="B1407" s="131" t="s">
        <v>515</v>
      </c>
      <c r="C1407" s="134">
        <v>71.001999999999995</v>
      </c>
      <c r="D1407" s="135">
        <v>66.400000000000006</v>
      </c>
      <c r="E1407" s="135">
        <v>144.1</v>
      </c>
      <c r="F1407" s="135">
        <v>234</v>
      </c>
      <c r="G1407" s="135">
        <v>44.7</v>
      </c>
      <c r="H1407" s="135">
        <v>0</v>
      </c>
      <c r="I1407" s="134">
        <v>0</v>
      </c>
      <c r="J1407" s="134">
        <v>0.13200000000000001</v>
      </c>
      <c r="K1407" s="134">
        <v>1.5369999999999999</v>
      </c>
      <c r="L1407" s="135">
        <v>144</v>
      </c>
      <c r="M1407" s="135">
        <v>0.2</v>
      </c>
      <c r="N1407" s="136">
        <v>0</v>
      </c>
      <c r="O1407" s="137">
        <v>0</v>
      </c>
      <c r="P1407" s="137">
        <v>0</v>
      </c>
      <c r="Q1407" s="137">
        <v>0</v>
      </c>
      <c r="R1407" s="138">
        <v>0</v>
      </c>
      <c r="S1407" s="138">
        <v>0</v>
      </c>
      <c r="T1407" s="131">
        <v>-29.78</v>
      </c>
      <c r="U1407" s="131">
        <v>-30.38</v>
      </c>
      <c r="V1407" s="136">
        <v>15.6107</v>
      </c>
      <c r="W1407" s="138">
        <v>1155.69</v>
      </c>
      <c r="X1407" s="138">
        <v>-15.37</v>
      </c>
      <c r="Y1407" s="131">
        <v>155</v>
      </c>
      <c r="Z1407" s="131">
        <v>103</v>
      </c>
      <c r="AA1407" s="134">
        <v>39.219000000000001</v>
      </c>
      <c r="AB1407" s="138">
        <v>-1971.37</v>
      </c>
      <c r="AC1407" s="134">
        <v>-3.81</v>
      </c>
      <c r="AD1407" s="134">
        <v>0.67900000000000005</v>
      </c>
      <c r="AE1407" s="131">
        <v>0</v>
      </c>
    </row>
    <row r="1408" spans="1:31">
      <c r="A1408" s="131">
        <v>361</v>
      </c>
      <c r="B1408" s="131" t="s">
        <v>516</v>
      </c>
      <c r="C1408" s="134">
        <v>61.040999999999997</v>
      </c>
      <c r="D1408" s="135">
        <v>244.6</v>
      </c>
      <c r="E1408" s="135">
        <v>374.4</v>
      </c>
      <c r="F1408" s="135">
        <v>588</v>
      </c>
      <c r="G1408" s="135">
        <v>62.3</v>
      </c>
      <c r="H1408" s="135">
        <v>173</v>
      </c>
      <c r="I1408" s="134">
        <v>0.224</v>
      </c>
      <c r="J1408" s="134">
        <v>0.34599999999999997</v>
      </c>
      <c r="K1408" s="134">
        <v>1.1379999999999999</v>
      </c>
      <c r="L1408" s="135">
        <v>293</v>
      </c>
      <c r="M1408" s="135">
        <v>3.1</v>
      </c>
      <c r="N1408" s="136">
        <v>1.7729999999999999</v>
      </c>
      <c r="O1408" s="137">
        <v>4.7239999999999997E-2</v>
      </c>
      <c r="P1408" s="137">
        <v>-2.5829999999999998E-5</v>
      </c>
      <c r="Q1408" s="137">
        <v>4.9799999999999998E-9</v>
      </c>
      <c r="R1408" s="138">
        <v>452.5</v>
      </c>
      <c r="S1408" s="138">
        <v>261.20999999999998</v>
      </c>
      <c r="T1408" s="131">
        <v>-17.86</v>
      </c>
      <c r="U1408" s="131">
        <v>-1.66</v>
      </c>
      <c r="V1408" s="136">
        <v>16.2193</v>
      </c>
      <c r="W1408" s="138">
        <v>2972.64</v>
      </c>
      <c r="X1408" s="138">
        <v>-64.150000000000006</v>
      </c>
      <c r="Y1408" s="131">
        <v>409</v>
      </c>
      <c r="Z1408" s="131">
        <v>278</v>
      </c>
      <c r="AA1408" s="134">
        <v>50.133000000000003</v>
      </c>
      <c r="AB1408" s="138">
        <v>-5996.3</v>
      </c>
      <c r="AC1408" s="134">
        <v>-4.641</v>
      </c>
      <c r="AD1408" s="134">
        <v>3.08</v>
      </c>
      <c r="AE1408" s="131">
        <v>8225</v>
      </c>
    </row>
    <row r="1409" spans="1:31">
      <c r="A1409" s="131">
        <v>362</v>
      </c>
      <c r="B1409" s="131" t="s">
        <v>517</v>
      </c>
      <c r="C1409" s="134">
        <v>65.459000000000003</v>
      </c>
      <c r="D1409" s="135">
        <v>213.5</v>
      </c>
      <c r="E1409" s="135">
        <v>2667.7</v>
      </c>
      <c r="F1409" s="135">
        <v>440</v>
      </c>
      <c r="G1409" s="135">
        <v>90</v>
      </c>
      <c r="H1409" s="135">
        <v>139</v>
      </c>
      <c r="I1409" s="134">
        <v>0.35</v>
      </c>
      <c r="J1409" s="134">
        <v>0.318</v>
      </c>
      <c r="K1409" s="134">
        <v>1.42</v>
      </c>
      <c r="L1409" s="135">
        <v>261</v>
      </c>
      <c r="M1409" s="135">
        <v>1.8</v>
      </c>
      <c r="N1409" s="136">
        <v>8.1440000000000001</v>
      </c>
      <c r="O1409" s="137">
        <v>1.068E-2</v>
      </c>
      <c r="P1409" s="137">
        <v>-7.977E-6</v>
      </c>
      <c r="Q1409" s="137">
        <v>2.4239999999999999E-9</v>
      </c>
      <c r="R1409" s="138">
        <v>0</v>
      </c>
      <c r="S1409" s="138">
        <v>0</v>
      </c>
      <c r="T1409" s="131">
        <v>12.57</v>
      </c>
      <c r="U1409" s="131">
        <v>16</v>
      </c>
      <c r="V1409" s="136">
        <v>166.95050000000001</v>
      </c>
      <c r="W1409" s="138">
        <v>2520.6999999999998</v>
      </c>
      <c r="X1409" s="138">
        <v>-23.46</v>
      </c>
      <c r="Y1409" s="131">
        <v>285</v>
      </c>
      <c r="Z1409" s="131">
        <v>210</v>
      </c>
      <c r="AA1409" s="134">
        <v>36.380000000000003</v>
      </c>
      <c r="AB1409" s="138">
        <v>-3748.59</v>
      </c>
      <c r="AC1409" s="134">
        <v>-2.819</v>
      </c>
      <c r="AD1409" s="134">
        <v>1.2</v>
      </c>
      <c r="AE1409" s="131">
        <v>6140</v>
      </c>
    </row>
    <row r="1410" spans="1:31">
      <c r="A1410" s="131">
        <v>363</v>
      </c>
      <c r="B1410" s="131" t="s">
        <v>518</v>
      </c>
      <c r="C1410" s="134">
        <v>44.012999999999998</v>
      </c>
      <c r="D1410" s="135">
        <v>182.3</v>
      </c>
      <c r="E1410" s="135">
        <v>184.7</v>
      </c>
      <c r="F1410" s="135">
        <v>309.60000000000002</v>
      </c>
      <c r="G1410" s="135">
        <v>71.5</v>
      </c>
      <c r="H1410" s="135">
        <v>97.4</v>
      </c>
      <c r="I1410" s="134">
        <v>0.27400000000000002</v>
      </c>
      <c r="J1410" s="134">
        <v>0.16</v>
      </c>
      <c r="K1410" s="134">
        <v>1.226</v>
      </c>
      <c r="L1410" s="135">
        <v>183.6</v>
      </c>
      <c r="M1410" s="135">
        <v>0.2</v>
      </c>
      <c r="N1410" s="136">
        <v>5.1639999999999997</v>
      </c>
      <c r="O1410" s="137">
        <v>1.7389999999999999E-2</v>
      </c>
      <c r="P1410" s="137">
        <v>-1.38E-5</v>
      </c>
      <c r="Q1410" s="137">
        <v>4.3709999999999999E-9</v>
      </c>
      <c r="R1410" s="138">
        <v>0</v>
      </c>
      <c r="S1410" s="138">
        <v>0</v>
      </c>
      <c r="T1410" s="131">
        <v>19.489999999999998</v>
      </c>
      <c r="U1410" s="131">
        <v>24.77</v>
      </c>
      <c r="V1410" s="136">
        <v>16.127099999999999</v>
      </c>
      <c r="W1410" s="138">
        <v>1506.49</v>
      </c>
      <c r="X1410" s="138">
        <v>-25.99</v>
      </c>
      <c r="Y1410" s="131">
        <v>200</v>
      </c>
      <c r="Z1410" s="131">
        <v>144</v>
      </c>
      <c r="AA1410" s="134">
        <v>46.444000000000003</v>
      </c>
      <c r="AB1410" s="138">
        <v>-2867.98</v>
      </c>
      <c r="AC1410" s="134">
        <v>-4.6550000000000002</v>
      </c>
      <c r="AD1410" s="134">
        <v>0.74299999999999999</v>
      </c>
      <c r="AE1410" s="131">
        <v>3955</v>
      </c>
    </row>
    <row r="1411" spans="1:31">
      <c r="A1411" s="131">
        <v>364</v>
      </c>
      <c r="B1411" s="131" t="s">
        <v>519</v>
      </c>
      <c r="C1411" s="134">
        <v>268.529</v>
      </c>
      <c r="D1411" s="135">
        <v>305</v>
      </c>
      <c r="E1411" s="135">
        <v>603.1</v>
      </c>
      <c r="F1411" s="135">
        <v>756</v>
      </c>
      <c r="G1411" s="135">
        <v>11</v>
      </c>
      <c r="H1411" s="135">
        <v>0</v>
      </c>
      <c r="I1411" s="134">
        <v>0</v>
      </c>
      <c r="J1411" s="134">
        <v>0.82699999999999996</v>
      </c>
      <c r="K1411" s="134">
        <v>0.78900000000000003</v>
      </c>
      <c r="L1411" s="135">
        <v>305</v>
      </c>
      <c r="M1411" s="135">
        <v>0</v>
      </c>
      <c r="N1411" s="136">
        <v>-3.7</v>
      </c>
      <c r="O1411" s="137">
        <v>0.43290000000000001</v>
      </c>
      <c r="P1411" s="137">
        <v>-2.4240000000000001E-4</v>
      </c>
      <c r="Q1411" s="137">
        <v>5.2670000000000001E-8</v>
      </c>
      <c r="R1411" s="138">
        <v>793.62</v>
      </c>
      <c r="S1411" s="138">
        <v>393.54</v>
      </c>
      <c r="T1411" s="131">
        <v>-104</v>
      </c>
      <c r="U1411" s="131">
        <v>26.03</v>
      </c>
      <c r="V1411" s="136">
        <v>16.153300000000002</v>
      </c>
      <c r="W1411" s="138">
        <v>4450.4399999999996</v>
      </c>
      <c r="X1411" s="138">
        <v>-135.6</v>
      </c>
      <c r="Y1411" s="131">
        <v>639</v>
      </c>
      <c r="Z1411" s="131">
        <v>456</v>
      </c>
      <c r="AA1411" s="134">
        <v>0</v>
      </c>
      <c r="AB1411" s="138">
        <v>0</v>
      </c>
      <c r="AC1411" s="134">
        <v>0</v>
      </c>
      <c r="AD1411" s="134">
        <v>0</v>
      </c>
      <c r="AE1411" s="131">
        <v>13390</v>
      </c>
    </row>
    <row r="1412" spans="1:31">
      <c r="A1412" s="131">
        <v>365</v>
      </c>
      <c r="B1412" s="131" t="s">
        <v>520</v>
      </c>
      <c r="C1412" s="134">
        <v>128.25899999999999</v>
      </c>
      <c r="D1412" s="135">
        <v>219.7</v>
      </c>
      <c r="E1412" s="135">
        <v>424</v>
      </c>
      <c r="F1412" s="135">
        <v>594.6</v>
      </c>
      <c r="G1412" s="135">
        <v>22.8</v>
      </c>
      <c r="H1412" s="135">
        <v>548</v>
      </c>
      <c r="I1412" s="134">
        <v>0.26</v>
      </c>
      <c r="J1412" s="134">
        <v>0.44400000000000001</v>
      </c>
      <c r="K1412" s="134">
        <v>0.71799999999999997</v>
      </c>
      <c r="L1412" s="135">
        <v>293</v>
      </c>
      <c r="M1412" s="135">
        <v>0</v>
      </c>
      <c r="N1412" s="136">
        <v>0.751</v>
      </c>
      <c r="O1412" s="137">
        <v>0.1618</v>
      </c>
      <c r="P1412" s="137">
        <v>-4.6060000000000003E-5</v>
      </c>
      <c r="Q1412" s="137">
        <v>-7.1209999999999997E-9</v>
      </c>
      <c r="R1412" s="138">
        <v>525.55999999999995</v>
      </c>
      <c r="S1412" s="138">
        <v>272.12</v>
      </c>
      <c r="T1412" s="131">
        <v>-54.74</v>
      </c>
      <c r="U1412" s="131">
        <v>5.93</v>
      </c>
      <c r="V1412" s="136">
        <v>15.9671</v>
      </c>
      <c r="W1412" s="138">
        <v>3291.45</v>
      </c>
      <c r="X1412" s="138">
        <v>-71.33</v>
      </c>
      <c r="Y1412" s="131">
        <v>452</v>
      </c>
      <c r="Z1412" s="131">
        <v>312</v>
      </c>
      <c r="AA1412" s="134">
        <v>73.132999999999996</v>
      </c>
      <c r="AB1412" s="138">
        <v>-7969.42</v>
      </c>
      <c r="AC1412" s="134">
        <v>7.89</v>
      </c>
      <c r="AD1412" s="134">
        <v>8.69</v>
      </c>
      <c r="AE1412" s="131">
        <v>8823</v>
      </c>
    </row>
    <row r="1413" spans="1:31">
      <c r="A1413" s="131">
        <v>366</v>
      </c>
      <c r="B1413" s="131" t="s">
        <v>521</v>
      </c>
      <c r="C1413" s="134">
        <v>196.37799999999999</v>
      </c>
      <c r="D1413" s="135">
        <v>0</v>
      </c>
      <c r="E1413" s="135">
        <v>535.29999999999995</v>
      </c>
      <c r="F1413" s="135">
        <v>710.5</v>
      </c>
      <c r="G1413" s="135">
        <v>16.3</v>
      </c>
      <c r="H1413" s="135">
        <v>0</v>
      </c>
      <c r="I1413" s="134">
        <v>0</v>
      </c>
      <c r="J1413" s="134">
        <v>0.61</v>
      </c>
      <c r="K1413" s="134">
        <v>0</v>
      </c>
      <c r="L1413" s="135">
        <v>0</v>
      </c>
      <c r="M1413" s="135">
        <v>0</v>
      </c>
      <c r="N1413" s="136">
        <v>-14.523999999999999</v>
      </c>
      <c r="O1413" s="137">
        <v>3.3719999999999999</v>
      </c>
      <c r="P1413" s="137">
        <v>-1</v>
      </c>
      <c r="Q1413" s="137">
        <v>-1.948</v>
      </c>
      <c r="R1413" s="138">
        <v>-4</v>
      </c>
      <c r="S1413" s="138">
        <v>4.3719999999999999</v>
      </c>
      <c r="T1413" s="131">
        <v>-8</v>
      </c>
      <c r="U1413" s="131">
        <v>735.19</v>
      </c>
      <c r="V1413" s="136">
        <v>357.74</v>
      </c>
      <c r="W1413" s="138">
        <v>-64.849999999999994</v>
      </c>
      <c r="X1413" s="138">
        <v>24.72</v>
      </c>
      <c r="Y1413" s="131">
        <v>16.108899999999998</v>
      </c>
      <c r="Z1413" s="131">
        <v>4096.3</v>
      </c>
      <c r="AA1413" s="134">
        <v>-103</v>
      </c>
      <c r="AB1413" s="138">
        <v>569</v>
      </c>
      <c r="AC1413" s="134">
        <v>400</v>
      </c>
      <c r="AD1413" s="134">
        <v>0</v>
      </c>
      <c r="AE1413" s="131">
        <v>0</v>
      </c>
    </row>
    <row r="1414" spans="1:31">
      <c r="A1414" s="131">
        <v>367</v>
      </c>
      <c r="B1414" s="131" t="s">
        <v>522</v>
      </c>
      <c r="C1414" s="134">
        <v>254.50200000000001</v>
      </c>
      <c r="D1414" s="135">
        <v>301.3</v>
      </c>
      <c r="E1414" s="135">
        <v>589.5</v>
      </c>
      <c r="F1414" s="135">
        <v>745</v>
      </c>
      <c r="G1414" s="135">
        <v>11.9</v>
      </c>
      <c r="H1414" s="135">
        <v>0</v>
      </c>
      <c r="I1414" s="134">
        <v>0</v>
      </c>
      <c r="J1414" s="134">
        <v>0.79</v>
      </c>
      <c r="K1414" s="134">
        <v>0.77700000000000002</v>
      </c>
      <c r="L1414" s="135">
        <v>301</v>
      </c>
      <c r="M1414" s="135">
        <v>0</v>
      </c>
      <c r="N1414" s="136">
        <v>-3.456</v>
      </c>
      <c r="O1414" s="137">
        <v>0.41010000000000002</v>
      </c>
      <c r="P1414" s="137">
        <v>-2.2910000000000001E-4</v>
      </c>
      <c r="Q1414" s="137">
        <v>4.964E-8</v>
      </c>
      <c r="R1414" s="138">
        <v>777.4</v>
      </c>
      <c r="S1414" s="138">
        <v>385</v>
      </c>
      <c r="T1414" s="131">
        <v>-99.08</v>
      </c>
      <c r="U1414" s="131">
        <v>24.02</v>
      </c>
      <c r="V1414" s="136">
        <v>16.123200000000001</v>
      </c>
      <c r="W1414" s="138">
        <v>4361.79</v>
      </c>
      <c r="X1414" s="138">
        <v>-129.9</v>
      </c>
      <c r="Y1414" s="131">
        <v>625</v>
      </c>
      <c r="Z1414" s="131">
        <v>445</v>
      </c>
      <c r="AA1414" s="134">
        <v>0</v>
      </c>
      <c r="AB1414" s="138">
        <v>0</v>
      </c>
      <c r="AC1414" s="134">
        <v>0</v>
      </c>
      <c r="AD1414" s="134">
        <v>0</v>
      </c>
      <c r="AE1414" s="131">
        <v>13020</v>
      </c>
    </row>
    <row r="1415" spans="1:31">
      <c r="A1415" s="131">
        <v>368</v>
      </c>
      <c r="B1415" s="131" t="s">
        <v>523</v>
      </c>
      <c r="C1415" s="134">
        <v>114.232</v>
      </c>
      <c r="D1415" s="135">
        <v>216.4</v>
      </c>
      <c r="E1415" s="135">
        <v>398.8</v>
      </c>
      <c r="F1415" s="135">
        <v>568.79999999999995</v>
      </c>
      <c r="G1415" s="135">
        <v>24.5</v>
      </c>
      <c r="H1415" s="135">
        <v>492</v>
      </c>
      <c r="I1415" s="134">
        <v>0.25900000000000001</v>
      </c>
      <c r="J1415" s="134">
        <v>0.39400000000000002</v>
      </c>
      <c r="K1415" s="134">
        <v>0.70299999999999996</v>
      </c>
      <c r="L1415" s="135">
        <v>293</v>
      </c>
      <c r="M1415" s="135">
        <v>0</v>
      </c>
      <c r="N1415" s="136">
        <v>-1.456</v>
      </c>
      <c r="O1415" s="137">
        <v>0.1842</v>
      </c>
      <c r="P1415" s="137">
        <v>-1.002E-4</v>
      </c>
      <c r="Q1415" s="137">
        <v>2.1150000000000001E-8</v>
      </c>
      <c r="R1415" s="138">
        <v>473.7</v>
      </c>
      <c r="S1415" s="138">
        <v>251.71</v>
      </c>
      <c r="T1415" s="131">
        <v>-49.82</v>
      </c>
      <c r="U1415" s="131">
        <v>3.92</v>
      </c>
      <c r="V1415" s="136">
        <v>15.942600000000001</v>
      </c>
      <c r="W1415" s="138">
        <v>3120.29</v>
      </c>
      <c r="X1415" s="138">
        <v>-63.63</v>
      </c>
      <c r="Y1415" s="131">
        <v>425</v>
      </c>
      <c r="Z1415" s="131">
        <v>292</v>
      </c>
      <c r="AA1415" s="134">
        <v>66.638999999999996</v>
      </c>
      <c r="AB1415" s="138">
        <v>-7100.69</v>
      </c>
      <c r="AC1415" s="134">
        <v>-7.0529999999999999</v>
      </c>
      <c r="AD1415" s="134">
        <v>7.31</v>
      </c>
      <c r="AE1415" s="131">
        <v>8225</v>
      </c>
    </row>
    <row r="1416" spans="1:31">
      <c r="A1416" s="131">
        <v>369</v>
      </c>
      <c r="B1416" s="131" t="s">
        <v>524</v>
      </c>
      <c r="C1416" s="134">
        <v>182.351</v>
      </c>
      <c r="D1416" s="135">
        <v>0</v>
      </c>
      <c r="E1416" s="135">
        <v>516.9</v>
      </c>
      <c r="F1416" s="135">
        <v>694</v>
      </c>
      <c r="G1416" s="135">
        <v>17.7</v>
      </c>
      <c r="H1416" s="135">
        <v>0</v>
      </c>
      <c r="I1416" s="134">
        <v>0</v>
      </c>
      <c r="J1416" s="134">
        <v>0.56399999999999995</v>
      </c>
      <c r="K1416" s="134">
        <v>0</v>
      </c>
      <c r="L1416" s="135">
        <v>0</v>
      </c>
      <c r="M1416" s="135">
        <v>0</v>
      </c>
      <c r="N1416" s="136">
        <v>-14.319000000000001</v>
      </c>
      <c r="O1416" s="137">
        <v>3.145</v>
      </c>
      <c r="P1416" s="137">
        <v>-1</v>
      </c>
      <c r="Q1416" s="137">
        <v>-1.8180000000000001</v>
      </c>
      <c r="R1416" s="138">
        <v>-4</v>
      </c>
      <c r="S1416" s="138">
        <v>4.08</v>
      </c>
      <c r="T1416" s="131">
        <v>-8</v>
      </c>
      <c r="U1416" s="131">
        <v>695.83</v>
      </c>
      <c r="V1416" s="136">
        <v>346.19</v>
      </c>
      <c r="W1416" s="138">
        <v>-59.92</v>
      </c>
      <c r="X1416" s="138">
        <v>22.72</v>
      </c>
      <c r="Y1416" s="131">
        <v>16.094100000000001</v>
      </c>
      <c r="Z1416" s="131">
        <v>3983.01</v>
      </c>
      <c r="AA1416" s="134">
        <v>-95.85</v>
      </c>
      <c r="AB1416" s="138">
        <v>549</v>
      </c>
      <c r="AC1416" s="134">
        <v>385</v>
      </c>
      <c r="AD1416" s="134">
        <v>0</v>
      </c>
      <c r="AE1416" s="131">
        <v>0</v>
      </c>
    </row>
    <row r="1417" spans="1:31">
      <c r="A1417" s="131">
        <v>370</v>
      </c>
      <c r="B1417" s="131" t="s">
        <v>525</v>
      </c>
      <c r="C1417" s="134">
        <v>212.42099999999999</v>
      </c>
      <c r="D1417" s="135">
        <v>283</v>
      </c>
      <c r="E1417" s="135">
        <v>543.79999999999995</v>
      </c>
      <c r="F1417" s="135">
        <v>707</v>
      </c>
      <c r="G1417" s="135">
        <v>15</v>
      </c>
      <c r="H1417" s="135">
        <v>880</v>
      </c>
      <c r="I1417" s="134">
        <v>0.23</v>
      </c>
      <c r="J1417" s="134">
        <v>0.70599999999999996</v>
      </c>
      <c r="K1417" s="134">
        <v>0.76900000000000002</v>
      </c>
      <c r="L1417" s="135">
        <v>293</v>
      </c>
      <c r="M1417" s="135">
        <v>0</v>
      </c>
      <c r="N1417" s="136">
        <v>-2.8460000000000001</v>
      </c>
      <c r="O1417" s="137">
        <v>3.4220000000000002</v>
      </c>
      <c r="P1417" s="137">
        <v>-1</v>
      </c>
      <c r="Q1417" s="137">
        <v>-1.9039999999999999</v>
      </c>
      <c r="R1417" s="138">
        <v>-4</v>
      </c>
      <c r="S1417" s="138">
        <v>4.1079999999999997</v>
      </c>
      <c r="T1417" s="131">
        <v>-8</v>
      </c>
      <c r="U1417" s="131">
        <v>718.51</v>
      </c>
      <c r="V1417" s="136">
        <v>355.92</v>
      </c>
      <c r="W1417" s="138">
        <v>-84.31</v>
      </c>
      <c r="X1417" s="138">
        <v>17.98</v>
      </c>
      <c r="Y1417" s="131">
        <v>16.1724</v>
      </c>
      <c r="Z1417" s="131">
        <v>4121.51</v>
      </c>
      <c r="AA1417" s="134">
        <v>-111.8</v>
      </c>
      <c r="AB1417" s="138">
        <v>577</v>
      </c>
      <c r="AC1417" s="134">
        <v>408</v>
      </c>
      <c r="AD1417" s="134">
        <v>95</v>
      </c>
      <c r="AE1417" s="131">
        <v>-11995.6</v>
      </c>
    </row>
    <row r="1418" spans="1:31">
      <c r="A1418" s="131">
        <v>371</v>
      </c>
      <c r="B1418" s="131" t="s">
        <v>526</v>
      </c>
      <c r="C1418" s="134">
        <v>280.54000000000002</v>
      </c>
      <c r="D1418" s="135">
        <v>0</v>
      </c>
      <c r="E1418" s="135">
        <v>625</v>
      </c>
      <c r="F1418" s="135">
        <v>780</v>
      </c>
      <c r="G1418" s="135">
        <v>10.1</v>
      </c>
      <c r="H1418" s="135">
        <v>0</v>
      </c>
      <c r="I1418" s="134">
        <v>0</v>
      </c>
      <c r="J1418" s="134">
        <v>0.83299999999999996</v>
      </c>
      <c r="K1418" s="134">
        <v>0</v>
      </c>
      <c r="L1418" s="135">
        <v>0</v>
      </c>
      <c r="M1418" s="135">
        <v>0</v>
      </c>
      <c r="N1418" s="136">
        <v>-15.786</v>
      </c>
      <c r="O1418" s="137">
        <v>0.47299999999999998</v>
      </c>
      <c r="P1418" s="137">
        <v>-2.7240000000000001E-4</v>
      </c>
      <c r="Q1418" s="137">
        <v>6.0899999999999996E-8</v>
      </c>
      <c r="R1418" s="138">
        <v>950.57</v>
      </c>
      <c r="S1418" s="138">
        <v>406.33</v>
      </c>
      <c r="T1418" s="131">
        <v>-94.41</v>
      </c>
      <c r="U1418" s="131">
        <v>36.78</v>
      </c>
      <c r="V1418" s="136">
        <v>16.309200000000001</v>
      </c>
      <c r="W1418" s="138">
        <v>4642.01</v>
      </c>
      <c r="X1418" s="138">
        <v>-145.1</v>
      </c>
      <c r="Y1418" s="131">
        <v>661</v>
      </c>
      <c r="Z1418" s="131">
        <v>476</v>
      </c>
      <c r="AA1418" s="134">
        <v>0</v>
      </c>
      <c r="AB1418" s="138">
        <v>0</v>
      </c>
      <c r="AC1418" s="134">
        <v>0</v>
      </c>
      <c r="AD1418" s="134">
        <v>0</v>
      </c>
      <c r="AE1418" s="131">
        <v>13780</v>
      </c>
    </row>
    <row r="1419" spans="1:31">
      <c r="A1419" s="131">
        <v>372</v>
      </c>
      <c r="B1419" s="131" t="s">
        <v>527</v>
      </c>
      <c r="C1419" s="134">
        <v>72.150999999999996</v>
      </c>
      <c r="D1419" s="135">
        <v>143.4</v>
      </c>
      <c r="E1419" s="135">
        <v>309.2</v>
      </c>
      <c r="F1419" s="135">
        <v>469.6</v>
      </c>
      <c r="G1419" s="135">
        <v>33.299999999999997</v>
      </c>
      <c r="H1419" s="135">
        <v>304</v>
      </c>
      <c r="I1419" s="134">
        <v>0.26200000000000001</v>
      </c>
      <c r="J1419" s="134">
        <v>0.251</v>
      </c>
      <c r="K1419" s="134">
        <v>0.626</v>
      </c>
      <c r="L1419" s="135">
        <v>293</v>
      </c>
      <c r="M1419" s="135">
        <v>0</v>
      </c>
      <c r="N1419" s="136">
        <v>-0.86599999999999999</v>
      </c>
      <c r="O1419" s="137">
        <v>0.1164</v>
      </c>
      <c r="P1419" s="137">
        <v>-6.1630000000000005E-5</v>
      </c>
      <c r="Q1419" s="137">
        <v>1.267E-8</v>
      </c>
      <c r="R1419" s="138">
        <v>313.66000000000003</v>
      </c>
      <c r="S1419" s="138">
        <v>182.45</v>
      </c>
      <c r="T1419" s="131">
        <v>-35</v>
      </c>
      <c r="U1419" s="131">
        <v>-2</v>
      </c>
      <c r="V1419" s="136">
        <v>15.833299999999999</v>
      </c>
      <c r="W1419" s="138">
        <v>2477.0700000000002</v>
      </c>
      <c r="X1419" s="138">
        <v>-39.94</v>
      </c>
      <c r="Y1419" s="131">
        <v>330</v>
      </c>
      <c r="Z1419" s="131">
        <v>220</v>
      </c>
      <c r="AA1419" s="134">
        <v>56.682000000000002</v>
      </c>
      <c r="AB1419" s="138">
        <v>-4827.08</v>
      </c>
      <c r="AC1419" s="134">
        <v>-5.3129999999999997</v>
      </c>
      <c r="AD1419" s="134">
        <v>3.68</v>
      </c>
      <c r="AE1419" s="131">
        <v>61.6</v>
      </c>
    </row>
    <row r="1420" spans="1:31">
      <c r="A1420" s="131">
        <v>373</v>
      </c>
      <c r="B1420" s="131" t="s">
        <v>528</v>
      </c>
      <c r="C1420" s="134">
        <v>102.134</v>
      </c>
      <c r="D1420" s="135">
        <v>178</v>
      </c>
      <c r="E1420" s="135">
        <v>374.8</v>
      </c>
      <c r="F1420" s="135">
        <v>549.4</v>
      </c>
      <c r="G1420" s="135">
        <v>32.9</v>
      </c>
      <c r="H1420" s="135">
        <v>345</v>
      </c>
      <c r="I1420" s="134">
        <v>0.252</v>
      </c>
      <c r="J1420" s="134">
        <v>0.39200000000000002</v>
      </c>
      <c r="K1420" s="134">
        <v>0.88700000000000001</v>
      </c>
      <c r="L1420" s="135">
        <v>293</v>
      </c>
      <c r="M1420" s="135">
        <v>1.8</v>
      </c>
      <c r="N1420" s="136">
        <v>3.6829999999999998</v>
      </c>
      <c r="O1420" s="137">
        <v>0.1075</v>
      </c>
      <c r="P1420" s="137">
        <v>-4.0269999999999999E-5</v>
      </c>
      <c r="Q1420" s="137">
        <v>-3.437E-9</v>
      </c>
      <c r="R1420" s="138">
        <v>489.53</v>
      </c>
      <c r="S1420" s="138">
        <v>255.83</v>
      </c>
      <c r="T1420" s="131">
        <v>-111.31</v>
      </c>
      <c r="U1420" s="131">
        <v>0</v>
      </c>
      <c r="V1420" s="136">
        <v>16.229099999999999</v>
      </c>
      <c r="W1420" s="138">
        <v>2980.47</v>
      </c>
      <c r="X1420" s="138">
        <v>-64.150000000000006</v>
      </c>
      <c r="Y1420" s="131">
        <v>410</v>
      </c>
      <c r="Z1420" s="131">
        <v>280</v>
      </c>
      <c r="AA1420" s="134">
        <v>69.656000000000006</v>
      </c>
      <c r="AB1420" s="138">
        <v>-7028.88</v>
      </c>
      <c r="AC1420" s="134">
        <v>-7.4749999999999996</v>
      </c>
      <c r="AD1420" s="134">
        <v>5.0999999999999996</v>
      </c>
      <c r="AE1420" s="131">
        <v>8170</v>
      </c>
    </row>
    <row r="1421" spans="1:31">
      <c r="A1421" s="131">
        <v>374</v>
      </c>
      <c r="B1421" s="131" t="s">
        <v>529</v>
      </c>
      <c r="C1421" s="134">
        <v>59.112000000000002</v>
      </c>
      <c r="D1421" s="135">
        <v>190</v>
      </c>
      <c r="E1421" s="135">
        <v>321.8</v>
      </c>
      <c r="F1421" s="135">
        <v>497</v>
      </c>
      <c r="G1421" s="135">
        <v>46.8</v>
      </c>
      <c r="H1421" s="135">
        <v>233</v>
      </c>
      <c r="I1421" s="134">
        <v>0.26700000000000002</v>
      </c>
      <c r="J1421" s="134">
        <v>0.22900000000000001</v>
      </c>
      <c r="K1421" s="134">
        <v>0.71699999999999997</v>
      </c>
      <c r="L1421" s="135">
        <v>293</v>
      </c>
      <c r="M1421" s="135">
        <v>1.3</v>
      </c>
      <c r="N1421" s="136">
        <v>1.5980000000000001</v>
      </c>
      <c r="O1421" s="137">
        <v>8.3559999999999995E-2</v>
      </c>
      <c r="P1421" s="137">
        <v>-4.3519999999999997E-5</v>
      </c>
      <c r="Q1421" s="137">
        <v>8.5660000000000004E-9</v>
      </c>
      <c r="R1421" s="138">
        <v>0</v>
      </c>
      <c r="S1421" s="138">
        <v>0</v>
      </c>
      <c r="T1421" s="131">
        <v>-17.3</v>
      </c>
      <c r="U1421" s="131">
        <v>9.51</v>
      </c>
      <c r="V1421" s="136">
        <v>15.995699999999999</v>
      </c>
      <c r="W1421" s="138">
        <v>2551.7199999999998</v>
      </c>
      <c r="X1421" s="138">
        <v>-49.15</v>
      </c>
      <c r="Y1421" s="131">
        <v>350</v>
      </c>
      <c r="Z1421" s="131">
        <v>235</v>
      </c>
      <c r="AA1421" s="134">
        <v>0</v>
      </c>
      <c r="AB1421" s="138">
        <v>0</v>
      </c>
      <c r="AC1421" s="134">
        <v>0</v>
      </c>
      <c r="AD1421" s="134">
        <v>0</v>
      </c>
      <c r="AE1421" s="131">
        <v>7100</v>
      </c>
    </row>
    <row r="1422" spans="1:31">
      <c r="A1422" s="131">
        <v>375</v>
      </c>
      <c r="B1422" s="131" t="s">
        <v>530</v>
      </c>
      <c r="C1422" s="134">
        <v>88.106999999999999</v>
      </c>
      <c r="D1422" s="135">
        <v>180.3</v>
      </c>
      <c r="E1422" s="135">
        <v>353.7</v>
      </c>
      <c r="F1422" s="135">
        <v>538</v>
      </c>
      <c r="G1422" s="135">
        <v>40.1</v>
      </c>
      <c r="H1422" s="135">
        <v>285</v>
      </c>
      <c r="I1422" s="134">
        <v>0.25900000000000001</v>
      </c>
      <c r="J1422" s="134">
        <v>0.315</v>
      </c>
      <c r="K1422" s="134">
        <v>0.91100000000000003</v>
      </c>
      <c r="L1422" s="135">
        <v>289</v>
      </c>
      <c r="M1422" s="135">
        <v>1.9</v>
      </c>
      <c r="N1422" s="136">
        <v>0</v>
      </c>
      <c r="O1422" s="137">
        <v>0</v>
      </c>
      <c r="P1422" s="137">
        <v>0</v>
      </c>
      <c r="Q1422" s="137">
        <v>0</v>
      </c>
      <c r="R1422" s="138">
        <v>452.97</v>
      </c>
      <c r="S1422" s="138">
        <v>246.09</v>
      </c>
      <c r="T1422" s="131">
        <v>0</v>
      </c>
      <c r="U1422" s="131">
        <v>0</v>
      </c>
      <c r="V1422" s="136">
        <v>15.767099999999999</v>
      </c>
      <c r="W1422" s="138">
        <v>2593.9499999999998</v>
      </c>
      <c r="X1422" s="138">
        <v>-69.69</v>
      </c>
      <c r="Y1422" s="131">
        <v>360</v>
      </c>
      <c r="Z1422" s="131">
        <v>280</v>
      </c>
      <c r="AA1422" s="134">
        <v>63.317999999999998</v>
      </c>
      <c r="AB1422" s="138">
        <v>-6292.56</v>
      </c>
      <c r="AC1422" s="134">
        <v>-6.6349999999999998</v>
      </c>
      <c r="AD1422" s="134">
        <v>4.01</v>
      </c>
      <c r="AE1422" s="131">
        <v>7760</v>
      </c>
    </row>
    <row r="1423" spans="1:31">
      <c r="A1423" s="131">
        <v>376</v>
      </c>
      <c r="B1423" s="131" t="s">
        <v>531</v>
      </c>
      <c r="C1423" s="134">
        <v>116.161</v>
      </c>
      <c r="D1423" s="135">
        <v>197.3</v>
      </c>
      <c r="E1423" s="135">
        <v>395.7</v>
      </c>
      <c r="F1423" s="135">
        <v>578</v>
      </c>
      <c r="G1423" s="135">
        <v>0</v>
      </c>
      <c r="H1423" s="135">
        <v>0</v>
      </c>
      <c r="I1423" s="134">
        <v>0</v>
      </c>
      <c r="J1423" s="134">
        <v>0</v>
      </c>
      <c r="K1423" s="134">
        <v>0.88100000000000001</v>
      </c>
      <c r="L1423" s="135">
        <v>293</v>
      </c>
      <c r="M1423" s="135">
        <v>1.8</v>
      </c>
      <c r="N1423" s="136">
        <v>0</v>
      </c>
      <c r="O1423" s="137">
        <v>0</v>
      </c>
      <c r="P1423" s="137">
        <v>0</v>
      </c>
      <c r="Q1423" s="137">
        <v>0</v>
      </c>
      <c r="R1423" s="138">
        <v>0</v>
      </c>
      <c r="S1423" s="138">
        <v>0</v>
      </c>
      <c r="T1423" s="131">
        <v>0</v>
      </c>
      <c r="U1423" s="131">
        <v>0</v>
      </c>
      <c r="V1423" s="136">
        <v>16.864100000000001</v>
      </c>
      <c r="W1423" s="138">
        <v>3558.18</v>
      </c>
      <c r="X1423" s="138">
        <v>-47.86</v>
      </c>
      <c r="Y1423" s="131">
        <v>420</v>
      </c>
      <c r="Z1423" s="131">
        <v>292</v>
      </c>
      <c r="AA1423" s="134">
        <v>0</v>
      </c>
      <c r="AB1423" s="138">
        <v>0</v>
      </c>
      <c r="AC1423" s="134">
        <v>0</v>
      </c>
      <c r="AD1423" s="134">
        <v>0</v>
      </c>
      <c r="AE1423" s="131">
        <v>8690</v>
      </c>
    </row>
    <row r="1424" spans="1:31">
      <c r="A1424" s="131">
        <v>377</v>
      </c>
      <c r="B1424" s="131" t="s">
        <v>532</v>
      </c>
      <c r="C1424" s="134">
        <v>120.19499999999999</v>
      </c>
      <c r="D1424" s="135">
        <v>173.7</v>
      </c>
      <c r="E1424" s="135">
        <v>432.4</v>
      </c>
      <c r="F1424" s="135">
        <v>638.29999999999995</v>
      </c>
      <c r="G1424" s="135">
        <v>31.6</v>
      </c>
      <c r="H1424" s="135">
        <v>440</v>
      </c>
      <c r="I1424" s="134">
        <v>0.26500000000000001</v>
      </c>
      <c r="J1424" s="134">
        <v>0.34399999999999997</v>
      </c>
      <c r="K1424" s="134">
        <v>0.86199999999999999</v>
      </c>
      <c r="L1424" s="135">
        <v>293</v>
      </c>
      <c r="M1424" s="135">
        <v>0.4</v>
      </c>
      <c r="N1424" s="136">
        <v>-7.4729999999999999</v>
      </c>
      <c r="O1424" s="137">
        <v>0.17879999999999999</v>
      </c>
      <c r="P1424" s="137">
        <v>-1.099E-4</v>
      </c>
      <c r="Q1424" s="137">
        <v>2.5819999999999999E-8</v>
      </c>
      <c r="R1424" s="138">
        <v>527.45000000000005</v>
      </c>
      <c r="S1424" s="138">
        <v>282.64999999999998</v>
      </c>
      <c r="T1424" s="131">
        <v>1.87</v>
      </c>
      <c r="U1424" s="131">
        <v>32.799999999999997</v>
      </c>
      <c r="V1424" s="136">
        <v>16.0062</v>
      </c>
      <c r="W1424" s="138">
        <v>3433.84</v>
      </c>
      <c r="X1424" s="138">
        <v>-66.010000000000005</v>
      </c>
      <c r="Y1424" s="131">
        <v>461</v>
      </c>
      <c r="Z1424" s="131">
        <v>316</v>
      </c>
      <c r="AA1424" s="134">
        <v>0</v>
      </c>
      <c r="AB1424" s="138">
        <v>0</v>
      </c>
      <c r="AC1424" s="134">
        <v>0</v>
      </c>
      <c r="AD1424" s="134">
        <v>0</v>
      </c>
      <c r="AE1424" s="131">
        <v>9140</v>
      </c>
    </row>
    <row r="1425" spans="1:31">
      <c r="A1425" s="131">
        <v>378</v>
      </c>
      <c r="B1425" s="131" t="s">
        <v>533</v>
      </c>
      <c r="C1425" s="134">
        <v>126.24299999999999</v>
      </c>
      <c r="D1425" s="135">
        <v>178.7</v>
      </c>
      <c r="E1425" s="135">
        <v>429.9</v>
      </c>
      <c r="F1425" s="135">
        <v>639</v>
      </c>
      <c r="G1425" s="135">
        <v>27.7</v>
      </c>
      <c r="H1425" s="135">
        <v>0</v>
      </c>
      <c r="I1425" s="134">
        <v>0</v>
      </c>
      <c r="J1425" s="134">
        <v>0.25800000000000001</v>
      </c>
      <c r="K1425" s="134">
        <v>0.79300000000000004</v>
      </c>
      <c r="L1425" s="135">
        <v>293</v>
      </c>
      <c r="M1425" s="135">
        <v>0</v>
      </c>
      <c r="N1425" s="136">
        <v>-14.932</v>
      </c>
      <c r="O1425" s="137">
        <v>0.23619999999999999</v>
      </c>
      <c r="P1425" s="137">
        <v>-1.384E-4</v>
      </c>
      <c r="Q1425" s="137">
        <v>3.0839999999999997E-8</v>
      </c>
      <c r="R1425" s="138">
        <v>549.08000000000004</v>
      </c>
      <c r="S1425" s="138">
        <v>293.93</v>
      </c>
      <c r="T1425" s="131">
        <v>-46.2</v>
      </c>
      <c r="U1425" s="131">
        <v>11.31</v>
      </c>
      <c r="V1425" s="136">
        <v>15.8567</v>
      </c>
      <c r="W1425" s="138">
        <v>3363.62</v>
      </c>
      <c r="X1425" s="138">
        <v>-65.209999999999994</v>
      </c>
      <c r="Y1425" s="131">
        <v>459</v>
      </c>
      <c r="Z1425" s="131">
        <v>313</v>
      </c>
      <c r="AA1425" s="134">
        <v>0</v>
      </c>
      <c r="AB1425" s="138">
        <v>0</v>
      </c>
      <c r="AC1425" s="134">
        <v>0</v>
      </c>
      <c r="AD1425" s="134">
        <v>0</v>
      </c>
      <c r="AE1425" s="131">
        <v>8620</v>
      </c>
    </row>
    <row r="1426" spans="1:31">
      <c r="A1426" s="131">
        <v>379</v>
      </c>
      <c r="B1426" s="131" t="s">
        <v>534</v>
      </c>
      <c r="C1426" s="134">
        <v>112.21599999999999</v>
      </c>
      <c r="D1426" s="135">
        <v>155.80000000000001</v>
      </c>
      <c r="E1426" s="135">
        <v>404.1</v>
      </c>
      <c r="F1426" s="135">
        <v>603</v>
      </c>
      <c r="G1426" s="135">
        <v>29.6</v>
      </c>
      <c r="H1426" s="135">
        <v>425</v>
      </c>
      <c r="I1426" s="134">
        <v>0.25</v>
      </c>
      <c r="J1426" s="134">
        <v>0.33500000000000002</v>
      </c>
      <c r="K1426" s="134">
        <v>0.78100000000000003</v>
      </c>
      <c r="L1426" s="135">
        <v>289</v>
      </c>
      <c r="M1426" s="135">
        <v>0</v>
      </c>
      <c r="N1426" s="136">
        <v>-13.369</v>
      </c>
      <c r="O1426" s="137">
        <v>0.20180000000000001</v>
      </c>
      <c r="P1426" s="137">
        <v>-1.176E-4</v>
      </c>
      <c r="Q1426" s="137">
        <v>2.6689999999999999E-8</v>
      </c>
      <c r="R1426" s="138">
        <v>454.23</v>
      </c>
      <c r="S1426" s="138">
        <v>264.22000000000003</v>
      </c>
      <c r="T1426" s="131">
        <v>-35.39</v>
      </c>
      <c r="U1426" s="131">
        <v>12.57</v>
      </c>
      <c r="V1426" s="136">
        <v>15.8969</v>
      </c>
      <c r="W1426" s="138">
        <v>3187.67</v>
      </c>
      <c r="X1426" s="138">
        <v>-59.99</v>
      </c>
      <c r="Y1426" s="131">
        <v>431</v>
      </c>
      <c r="Z1426" s="131">
        <v>294</v>
      </c>
      <c r="AA1426" s="134">
        <v>0</v>
      </c>
      <c r="AB1426" s="138">
        <v>0</v>
      </c>
      <c r="AC1426" s="134">
        <v>0</v>
      </c>
      <c r="AD1426" s="134">
        <v>0</v>
      </c>
      <c r="AE1426" s="131">
        <v>8152</v>
      </c>
    </row>
    <row r="1427" spans="1:31">
      <c r="A1427" s="131">
        <v>380</v>
      </c>
      <c r="B1427" s="131" t="s">
        <v>535</v>
      </c>
      <c r="C1427" s="134">
        <v>198.39400000000001</v>
      </c>
      <c r="D1427" s="135">
        <v>279</v>
      </c>
      <c r="E1427" s="135">
        <v>526.70000000000005</v>
      </c>
      <c r="F1427" s="135">
        <v>694</v>
      </c>
      <c r="G1427" s="135">
        <v>16</v>
      </c>
      <c r="H1427" s="135">
        <v>830</v>
      </c>
      <c r="I1427" s="134">
        <v>0.23</v>
      </c>
      <c r="J1427" s="134">
        <v>0.67900000000000005</v>
      </c>
      <c r="K1427" s="134">
        <v>0.76300000000000001</v>
      </c>
      <c r="L1427" s="135">
        <v>293</v>
      </c>
      <c r="M1427" s="135">
        <v>0</v>
      </c>
      <c r="N1427" s="136">
        <v>-2.6230000000000002</v>
      </c>
      <c r="O1427" s="137">
        <v>3.1949999999999998</v>
      </c>
      <c r="P1427" s="137">
        <v>-1</v>
      </c>
      <c r="Q1427" s="137">
        <v>-1.7729999999999999</v>
      </c>
      <c r="R1427" s="138">
        <v>-4</v>
      </c>
      <c r="S1427" s="138">
        <v>3.8170000000000002</v>
      </c>
      <c r="T1427" s="131">
        <v>-8</v>
      </c>
      <c r="U1427" s="131">
        <v>689.85</v>
      </c>
      <c r="V1427" s="136">
        <v>344.21</v>
      </c>
      <c r="W1427" s="138">
        <v>-79.38</v>
      </c>
      <c r="X1427" s="138">
        <v>15.97</v>
      </c>
      <c r="Y1427" s="131">
        <v>16.148</v>
      </c>
      <c r="Z1427" s="131">
        <v>4008.52</v>
      </c>
      <c r="AA1427" s="134">
        <v>-105.4</v>
      </c>
      <c r="AB1427" s="138">
        <v>560</v>
      </c>
      <c r="AC1427" s="134">
        <v>394</v>
      </c>
      <c r="AD1427" s="134">
        <v>91.171999999999997</v>
      </c>
      <c r="AE1427" s="131">
        <v>-11322.9</v>
      </c>
    </row>
    <row r="1428" spans="1:31">
      <c r="A1428" s="131">
        <v>381</v>
      </c>
      <c r="B1428" s="131" t="s">
        <v>536</v>
      </c>
      <c r="C1428" s="134">
        <v>266.51299999999998</v>
      </c>
      <c r="D1428" s="135">
        <v>0</v>
      </c>
      <c r="E1428" s="135">
        <v>599</v>
      </c>
      <c r="F1428" s="135">
        <v>772</v>
      </c>
      <c r="G1428" s="135">
        <v>11.1</v>
      </c>
      <c r="H1428" s="135">
        <v>0</v>
      </c>
      <c r="I1428" s="134">
        <v>0</v>
      </c>
      <c r="J1428" s="134">
        <v>0.78900000000000003</v>
      </c>
      <c r="K1428" s="134">
        <v>0</v>
      </c>
      <c r="L1428" s="135">
        <v>0</v>
      </c>
      <c r="M1428" s="135">
        <v>0</v>
      </c>
      <c r="N1428" s="136">
        <v>-15.507999999999999</v>
      </c>
      <c r="O1428" s="137">
        <v>0.4501</v>
      </c>
      <c r="P1428" s="137">
        <v>-2.5920000000000001E-4</v>
      </c>
      <c r="Q1428" s="137">
        <v>5.7940000000000001E-8</v>
      </c>
      <c r="R1428" s="138">
        <v>924.6</v>
      </c>
      <c r="S1428" s="138">
        <v>399.62</v>
      </c>
      <c r="T1428" s="131">
        <v>-89.48</v>
      </c>
      <c r="U1428" s="131">
        <v>34.770000000000003</v>
      </c>
      <c r="V1428" s="136">
        <v>16.263200000000001</v>
      </c>
      <c r="W1428" s="138">
        <v>4439.38</v>
      </c>
      <c r="X1428" s="138">
        <v>-138.1</v>
      </c>
      <c r="Y1428" s="131">
        <v>648</v>
      </c>
      <c r="Z1428" s="131">
        <v>465</v>
      </c>
      <c r="AA1428" s="134">
        <v>0</v>
      </c>
      <c r="AB1428" s="138">
        <v>0</v>
      </c>
      <c r="AC1428" s="134">
        <v>0</v>
      </c>
      <c r="AD1428" s="134">
        <v>0</v>
      </c>
      <c r="AE1428" s="131">
        <v>13380</v>
      </c>
    </row>
    <row r="1429" spans="1:31">
      <c r="A1429" s="131">
        <v>382</v>
      </c>
      <c r="B1429" s="131" t="s">
        <v>537</v>
      </c>
      <c r="C1429" s="134">
        <v>184.36699999999999</v>
      </c>
      <c r="D1429" s="135">
        <v>267.8</v>
      </c>
      <c r="E1429" s="135">
        <v>508.6</v>
      </c>
      <c r="F1429" s="135">
        <v>675.8</v>
      </c>
      <c r="G1429" s="135">
        <v>17</v>
      </c>
      <c r="H1429" s="135">
        <v>780</v>
      </c>
      <c r="I1429" s="134">
        <v>0.24</v>
      </c>
      <c r="J1429" s="134">
        <v>0.623</v>
      </c>
      <c r="K1429" s="134">
        <v>0.75600000000000001</v>
      </c>
      <c r="L1429" s="135">
        <v>293</v>
      </c>
      <c r="M1429" s="135">
        <v>0</v>
      </c>
      <c r="N1429" s="136">
        <v>-2.4990000000000001</v>
      </c>
      <c r="O1429" s="137">
        <v>2.9740000000000002</v>
      </c>
      <c r="P1429" s="137">
        <v>-1</v>
      </c>
      <c r="Q1429" s="137">
        <v>-1.651</v>
      </c>
      <c r="R1429" s="138">
        <v>-4</v>
      </c>
      <c r="S1429" s="138">
        <v>3.5579999999999998</v>
      </c>
      <c r="T1429" s="131">
        <v>-8</v>
      </c>
      <c r="U1429" s="131">
        <v>664.1</v>
      </c>
      <c r="V1429" s="136">
        <v>332.1</v>
      </c>
      <c r="W1429" s="138">
        <v>-74.45</v>
      </c>
      <c r="X1429" s="138">
        <v>13.97</v>
      </c>
      <c r="Y1429" s="131">
        <v>16.1355</v>
      </c>
      <c r="Z1429" s="131">
        <v>3892.91</v>
      </c>
      <c r="AA1429" s="134">
        <v>-98.93</v>
      </c>
      <c r="AB1429" s="138">
        <v>540</v>
      </c>
      <c r="AC1429" s="134">
        <v>380</v>
      </c>
      <c r="AD1429" s="134">
        <v>0</v>
      </c>
      <c r="AE1429" s="131">
        <v>0</v>
      </c>
    </row>
    <row r="1430" spans="1:31">
      <c r="A1430" s="131">
        <v>383</v>
      </c>
      <c r="B1430" s="131" t="s">
        <v>538</v>
      </c>
      <c r="C1430" s="134">
        <v>252.48599999999999</v>
      </c>
      <c r="D1430" s="135">
        <v>0</v>
      </c>
      <c r="E1430" s="135">
        <v>598.6</v>
      </c>
      <c r="F1430" s="135">
        <v>761</v>
      </c>
      <c r="G1430" s="135">
        <v>11.9</v>
      </c>
      <c r="H1430" s="135">
        <v>0</v>
      </c>
      <c r="I1430" s="134">
        <v>0</v>
      </c>
      <c r="J1430" s="134">
        <v>0.755</v>
      </c>
      <c r="K1430" s="134">
        <v>0</v>
      </c>
      <c r="L1430" s="135">
        <v>0</v>
      </c>
      <c r="M1430" s="135">
        <v>0</v>
      </c>
      <c r="N1430" s="136">
        <v>-15.336</v>
      </c>
      <c r="O1430" s="137">
        <v>0.42759999999999998</v>
      </c>
      <c r="P1430" s="137">
        <v>-2.4649999999999997E-4</v>
      </c>
      <c r="Q1430" s="137">
        <v>5.5159999999999999E-8</v>
      </c>
      <c r="R1430" s="138">
        <v>891.8</v>
      </c>
      <c r="S1430" s="138">
        <v>392.78</v>
      </c>
      <c r="T1430" s="131">
        <v>-84.55</v>
      </c>
      <c r="U1430" s="131">
        <v>32.74</v>
      </c>
      <c r="V1430" s="136">
        <v>16.227</v>
      </c>
      <c r="W1430" s="138">
        <v>4483.13</v>
      </c>
      <c r="X1430" s="138">
        <v>-131.30000000000001</v>
      </c>
      <c r="Y1430" s="131">
        <v>634</v>
      </c>
      <c r="Z1430" s="131">
        <v>453</v>
      </c>
      <c r="AA1430" s="134">
        <v>0</v>
      </c>
      <c r="AB1430" s="138">
        <v>0</v>
      </c>
      <c r="AC1430" s="134">
        <v>0</v>
      </c>
      <c r="AD1430" s="134">
        <v>0</v>
      </c>
      <c r="AE1430" s="131">
        <v>12980</v>
      </c>
    </row>
    <row r="1431" spans="1:31">
      <c r="A1431" s="131">
        <v>384</v>
      </c>
      <c r="B1431" s="131" t="s">
        <v>539</v>
      </c>
      <c r="C1431" s="134">
        <v>156.31299999999999</v>
      </c>
      <c r="D1431" s="135">
        <v>247.6</v>
      </c>
      <c r="E1431" s="135">
        <v>469.1</v>
      </c>
      <c r="F1431" s="135">
        <v>638.79999999999995</v>
      </c>
      <c r="G1431" s="135">
        <v>19.399999999999999</v>
      </c>
      <c r="H1431" s="135">
        <v>660</v>
      </c>
      <c r="I1431" s="134">
        <v>0.24</v>
      </c>
      <c r="J1431" s="134">
        <v>0.53500000000000003</v>
      </c>
      <c r="K1431" s="134">
        <v>0.74</v>
      </c>
      <c r="L1431" s="135">
        <v>293</v>
      </c>
      <c r="M1431" s="135">
        <v>0</v>
      </c>
      <c r="N1431" s="136">
        <v>-2.0049999999999999</v>
      </c>
      <c r="O1431" s="137">
        <v>0.25169999999999998</v>
      </c>
      <c r="P1431" s="137">
        <v>-1.3850000000000001E-4</v>
      </c>
      <c r="Q1431" s="137">
        <v>2.9539999999999998E-8</v>
      </c>
      <c r="R1431" s="138">
        <v>605.5</v>
      </c>
      <c r="S1431" s="138">
        <v>305.01</v>
      </c>
      <c r="T1431" s="131">
        <v>-64.599999999999994</v>
      </c>
      <c r="U1431" s="131">
        <v>9.94</v>
      </c>
      <c r="V1431" s="136">
        <v>16.054099999999998</v>
      </c>
      <c r="W1431" s="138">
        <v>3614.07</v>
      </c>
      <c r="X1431" s="138">
        <v>-85.45</v>
      </c>
      <c r="Y1431" s="131">
        <v>498</v>
      </c>
      <c r="Z1431" s="131">
        <v>348</v>
      </c>
      <c r="AA1431" s="134">
        <v>80.120999999999995</v>
      </c>
      <c r="AB1431" s="138">
        <v>-9305.7999999999993</v>
      </c>
      <c r="AC1431" s="134">
        <v>-8.7289999999999992</v>
      </c>
      <c r="AD1431" s="134">
        <v>11.75</v>
      </c>
      <c r="AE1431" s="131">
        <v>9920</v>
      </c>
    </row>
    <row r="1432" spans="1:31">
      <c r="A1432" s="131">
        <v>385</v>
      </c>
      <c r="B1432" s="131" t="s">
        <v>540</v>
      </c>
      <c r="C1432" s="134">
        <v>102.134</v>
      </c>
      <c r="D1432" s="135">
        <v>239</v>
      </c>
      <c r="E1432" s="135">
        <v>458.7</v>
      </c>
      <c r="F1432" s="135">
        <v>651</v>
      </c>
      <c r="G1432" s="135">
        <v>38</v>
      </c>
      <c r="H1432" s="135">
        <v>340</v>
      </c>
      <c r="I1432" s="134">
        <v>0.24</v>
      </c>
      <c r="J1432" s="134">
        <v>0.61599999999999999</v>
      </c>
      <c r="K1432" s="134">
        <v>0.93899999999999995</v>
      </c>
      <c r="L1432" s="135">
        <v>293</v>
      </c>
      <c r="M1432" s="135">
        <v>0</v>
      </c>
      <c r="N1432" s="136">
        <v>3.198</v>
      </c>
      <c r="O1432" s="137">
        <v>0.1202</v>
      </c>
      <c r="P1432" s="137">
        <v>-7.0010000000000002E-5</v>
      </c>
      <c r="Q1432" s="137">
        <v>1.5810000000000001E-8</v>
      </c>
      <c r="R1432" s="138">
        <v>729.09</v>
      </c>
      <c r="S1432" s="138">
        <v>341.13</v>
      </c>
      <c r="T1432" s="131">
        <v>-117.2</v>
      </c>
      <c r="U1432" s="131">
        <v>-85.37</v>
      </c>
      <c r="V1432" s="136">
        <v>17.630600000000001</v>
      </c>
      <c r="W1432" s="138">
        <v>4092.15</v>
      </c>
      <c r="X1432" s="138">
        <v>-86.55</v>
      </c>
      <c r="Y1432" s="131">
        <v>495</v>
      </c>
      <c r="Z1432" s="131">
        <v>350</v>
      </c>
      <c r="AA1432" s="134">
        <v>0</v>
      </c>
      <c r="AB1432" s="138">
        <v>0</v>
      </c>
      <c r="AC1432" s="134">
        <v>0</v>
      </c>
      <c r="AD1432" s="134">
        <v>0</v>
      </c>
      <c r="AE1432" s="131">
        <v>11900</v>
      </c>
    </row>
    <row r="1433" spans="1:31">
      <c r="A1433" s="131">
        <v>386</v>
      </c>
      <c r="B1433" s="131" t="s">
        <v>541</v>
      </c>
      <c r="C1433" s="134">
        <v>108.14</v>
      </c>
      <c r="D1433" s="135">
        <v>304.10000000000002</v>
      </c>
      <c r="E1433" s="135">
        <v>464.2</v>
      </c>
      <c r="F1433" s="135">
        <v>697.6</v>
      </c>
      <c r="G1433" s="135">
        <v>49.4</v>
      </c>
      <c r="H1433" s="135">
        <v>282</v>
      </c>
      <c r="I1433" s="134">
        <v>0.24</v>
      </c>
      <c r="J1433" s="134">
        <v>0.443</v>
      </c>
      <c r="K1433" s="134">
        <v>1.028</v>
      </c>
      <c r="L1433" s="135">
        <v>313</v>
      </c>
      <c r="M1433" s="135">
        <v>1.6</v>
      </c>
      <c r="N1433" s="136">
        <v>-7.7089999999999996</v>
      </c>
      <c r="O1433" s="137">
        <v>0.1673</v>
      </c>
      <c r="P1433" s="137">
        <v>-1.415E-4</v>
      </c>
      <c r="Q1433" s="137">
        <v>5.0729999999999998E-8</v>
      </c>
      <c r="R1433" s="138">
        <v>1533.4</v>
      </c>
      <c r="S1433" s="138">
        <v>365.61</v>
      </c>
      <c r="T1433" s="131">
        <v>-30.74</v>
      </c>
      <c r="U1433" s="131">
        <v>-8.86</v>
      </c>
      <c r="V1433" s="136">
        <v>15.9148</v>
      </c>
      <c r="W1433" s="138">
        <v>3305.37</v>
      </c>
      <c r="X1433" s="138">
        <v>-108</v>
      </c>
      <c r="Y1433" s="131">
        <v>480</v>
      </c>
      <c r="Z1433" s="131">
        <v>370</v>
      </c>
      <c r="AA1433" s="134">
        <v>75.616</v>
      </c>
      <c r="AB1433" s="138">
        <v>-9341.59</v>
      </c>
      <c r="AC1433" s="134">
        <v>-7.9589999999999996</v>
      </c>
      <c r="AD1433" s="134">
        <v>5.47</v>
      </c>
      <c r="AE1433" s="131">
        <v>10800</v>
      </c>
    </row>
    <row r="1434" spans="1:31">
      <c r="A1434" s="131">
        <v>387</v>
      </c>
      <c r="B1434" s="131" t="s">
        <v>542</v>
      </c>
      <c r="C1434" s="134">
        <v>147.00399999999999</v>
      </c>
      <c r="D1434" s="135">
        <v>256.10000000000002</v>
      </c>
      <c r="E1434" s="135">
        <v>453.6</v>
      </c>
      <c r="F1434" s="135">
        <v>697.3</v>
      </c>
      <c r="G1434" s="135">
        <v>40.5</v>
      </c>
      <c r="H1434" s="135">
        <v>360</v>
      </c>
      <c r="I1434" s="134">
        <v>0.22500000000000001</v>
      </c>
      <c r="J1434" s="134">
        <v>0.27200000000000002</v>
      </c>
      <c r="K1434" s="134">
        <v>1.306</v>
      </c>
      <c r="L1434" s="135">
        <v>293</v>
      </c>
      <c r="M1434" s="135">
        <v>2.2999999999999998</v>
      </c>
      <c r="N1434" s="136">
        <v>-3.4159999999999999</v>
      </c>
      <c r="O1434" s="137">
        <v>0.13150000000000001</v>
      </c>
      <c r="P1434" s="137">
        <v>-1.078E-4</v>
      </c>
      <c r="Q1434" s="137">
        <v>3.414E-8</v>
      </c>
      <c r="R1434" s="138">
        <v>554.35</v>
      </c>
      <c r="S1434" s="138">
        <v>319.07</v>
      </c>
      <c r="T1434" s="131">
        <v>7.16</v>
      </c>
      <c r="U1434" s="131">
        <v>19.760000000000002</v>
      </c>
      <c r="V1434" s="136">
        <v>16.279900000000001</v>
      </c>
      <c r="W1434" s="138">
        <v>3798.23</v>
      </c>
      <c r="X1434" s="138">
        <v>-59.84</v>
      </c>
      <c r="Y1434" s="131">
        <v>483</v>
      </c>
      <c r="Z1434" s="131">
        <v>331</v>
      </c>
      <c r="AA1434" s="134">
        <v>0</v>
      </c>
      <c r="AB1434" s="138">
        <v>0</v>
      </c>
      <c r="AC1434" s="134">
        <v>0</v>
      </c>
      <c r="AD1434" s="134">
        <v>0</v>
      </c>
      <c r="AE1434" s="131">
        <v>9480</v>
      </c>
    </row>
    <row r="1435" spans="1:31">
      <c r="A1435" s="131">
        <v>388</v>
      </c>
      <c r="B1435" s="131" t="s">
        <v>543</v>
      </c>
      <c r="C1435" s="134">
        <v>122.167</v>
      </c>
      <c r="D1435" s="135">
        <v>269.8</v>
      </c>
      <c r="E1435" s="135">
        <v>477.7</v>
      </c>
      <c r="F1435" s="135">
        <v>703</v>
      </c>
      <c r="G1435" s="135">
        <v>0</v>
      </c>
      <c r="H1435" s="135">
        <v>0</v>
      </c>
      <c r="I1435" s="134">
        <v>0</v>
      </c>
      <c r="J1435" s="134">
        <v>0</v>
      </c>
      <c r="K1435" s="134">
        <v>1.0369999999999999</v>
      </c>
      <c r="L1435" s="135">
        <v>273</v>
      </c>
      <c r="M1435" s="135">
        <v>0</v>
      </c>
      <c r="N1435" s="136">
        <v>0</v>
      </c>
      <c r="O1435" s="137">
        <v>0</v>
      </c>
      <c r="P1435" s="137">
        <v>0</v>
      </c>
      <c r="Q1435" s="137">
        <v>0</v>
      </c>
      <c r="R1435" s="138">
        <v>0</v>
      </c>
      <c r="S1435" s="138">
        <v>0</v>
      </c>
      <c r="T1435" s="131">
        <v>-34.82</v>
      </c>
      <c r="U1435" s="131">
        <v>0</v>
      </c>
      <c r="V1435" s="136">
        <v>17.960999999999999</v>
      </c>
      <c r="W1435" s="138">
        <v>4928.3599999999997</v>
      </c>
      <c r="X1435" s="138">
        <v>-45.75</v>
      </c>
      <c r="Y1435" s="131">
        <v>500</v>
      </c>
      <c r="Z1435" s="131">
        <v>350</v>
      </c>
      <c r="AA1435" s="134">
        <v>0</v>
      </c>
      <c r="AB1435" s="138">
        <v>0</v>
      </c>
      <c r="AC1435" s="134">
        <v>0</v>
      </c>
      <c r="AD1435" s="134">
        <v>0</v>
      </c>
      <c r="AE1435" s="131">
        <v>11490</v>
      </c>
    </row>
    <row r="1436" spans="1:31">
      <c r="A1436" s="131">
        <v>389</v>
      </c>
      <c r="B1436" s="131" t="s">
        <v>544</v>
      </c>
      <c r="C1436" s="134">
        <v>230.31</v>
      </c>
      <c r="D1436" s="135">
        <v>330</v>
      </c>
      <c r="E1436" s="135">
        <v>605</v>
      </c>
      <c r="F1436" s="135">
        <v>891</v>
      </c>
      <c r="G1436" s="135">
        <v>38.5</v>
      </c>
      <c r="H1436" s="135">
        <v>769</v>
      </c>
      <c r="I1436" s="134">
        <v>0.40500000000000003</v>
      </c>
      <c r="J1436" s="134">
        <v>0</v>
      </c>
      <c r="K1436" s="134">
        <v>0</v>
      </c>
      <c r="L1436" s="135">
        <v>0</v>
      </c>
      <c r="M1436" s="135">
        <v>0</v>
      </c>
      <c r="N1436" s="136">
        <v>0</v>
      </c>
      <c r="O1436" s="137">
        <v>0</v>
      </c>
      <c r="P1436" s="137">
        <v>0</v>
      </c>
      <c r="Q1436" s="137">
        <v>0</v>
      </c>
      <c r="R1436" s="138">
        <v>1094.0999999999999</v>
      </c>
      <c r="S1436" s="138">
        <v>461.27</v>
      </c>
      <c r="T1436" s="131">
        <v>0</v>
      </c>
      <c r="U1436" s="131">
        <v>0</v>
      </c>
      <c r="V1436" s="136">
        <v>0</v>
      </c>
      <c r="W1436" s="138">
        <v>0</v>
      </c>
      <c r="X1436" s="138">
        <v>0</v>
      </c>
      <c r="Y1436" s="131">
        <v>0</v>
      </c>
      <c r="Z1436" s="131">
        <v>0</v>
      </c>
      <c r="AA1436" s="134">
        <v>0</v>
      </c>
      <c r="AB1436" s="138">
        <v>0</v>
      </c>
      <c r="AC1436" s="134">
        <v>0</v>
      </c>
      <c r="AD1436" s="134">
        <v>0</v>
      </c>
      <c r="AE1436" s="131">
        <v>0</v>
      </c>
    </row>
    <row r="1437" spans="1:31">
      <c r="A1437" s="131">
        <v>390</v>
      </c>
      <c r="B1437" s="131" t="s">
        <v>545</v>
      </c>
      <c r="C1437" s="134">
        <v>107.15600000000001</v>
      </c>
      <c r="D1437" s="135">
        <v>258.39999999999998</v>
      </c>
      <c r="E1437" s="135">
        <v>473.3</v>
      </c>
      <c r="F1437" s="135">
        <v>694</v>
      </c>
      <c r="G1437" s="135">
        <v>37</v>
      </c>
      <c r="H1437" s="135">
        <v>343</v>
      </c>
      <c r="I1437" s="134">
        <v>0.26</v>
      </c>
      <c r="J1437" s="134">
        <v>0.435</v>
      </c>
      <c r="K1437" s="134">
        <v>0.998</v>
      </c>
      <c r="L1437" s="135">
        <v>293</v>
      </c>
      <c r="M1437" s="135">
        <v>1.6</v>
      </c>
      <c r="N1437" s="136">
        <v>0</v>
      </c>
      <c r="O1437" s="137">
        <v>0</v>
      </c>
      <c r="P1437" s="137">
        <v>0</v>
      </c>
      <c r="Q1437" s="137">
        <v>0</v>
      </c>
      <c r="R1437" s="138">
        <v>1085.0999999999999</v>
      </c>
      <c r="S1437" s="138">
        <v>356.46</v>
      </c>
      <c r="T1437" s="131">
        <v>0</v>
      </c>
      <c r="U1437" s="131">
        <v>0</v>
      </c>
      <c r="V1437" s="136">
        <v>16.7834</v>
      </c>
      <c r="W1437" s="138">
        <v>4072.58</v>
      </c>
      <c r="X1437" s="138">
        <v>-72.150000000000006</v>
      </c>
      <c r="Y1437" s="131">
        <v>500</v>
      </c>
      <c r="Z1437" s="131">
        <v>375</v>
      </c>
      <c r="AA1437" s="134">
        <v>0</v>
      </c>
      <c r="AB1437" s="138">
        <v>0</v>
      </c>
      <c r="AC1437" s="134">
        <v>0</v>
      </c>
      <c r="AD1437" s="134">
        <v>0</v>
      </c>
      <c r="AE1437" s="131">
        <v>10835</v>
      </c>
    </row>
    <row r="1438" spans="1:31">
      <c r="A1438" s="131">
        <v>391</v>
      </c>
      <c r="B1438" s="131" t="s">
        <v>546</v>
      </c>
      <c r="C1438" s="134">
        <v>31.998999999999999</v>
      </c>
      <c r="D1438" s="135">
        <v>54.4</v>
      </c>
      <c r="E1438" s="135">
        <v>90.2</v>
      </c>
      <c r="F1438" s="135">
        <v>154.6</v>
      </c>
      <c r="G1438" s="135">
        <v>49.8</v>
      </c>
      <c r="H1438" s="135">
        <v>73.400000000000006</v>
      </c>
      <c r="I1438" s="134">
        <v>0.28799999999999998</v>
      </c>
      <c r="J1438" s="134">
        <v>2.1000000000000001E-2</v>
      </c>
      <c r="K1438" s="134">
        <v>1.149</v>
      </c>
      <c r="L1438" s="135">
        <v>90</v>
      </c>
      <c r="M1438" s="135">
        <v>0</v>
      </c>
      <c r="N1438" s="136">
        <v>6.7130000000000001</v>
      </c>
      <c r="O1438" s="137">
        <v>-8.7899999999999997E-7</v>
      </c>
      <c r="P1438" s="137">
        <v>4.1699999999999999E-6</v>
      </c>
      <c r="Q1438" s="137">
        <v>-2.5439999999999999E-9</v>
      </c>
      <c r="R1438" s="138">
        <v>85.68</v>
      </c>
      <c r="S1438" s="138">
        <v>51.5</v>
      </c>
      <c r="T1438" s="131">
        <v>0</v>
      </c>
      <c r="U1438" s="131">
        <v>0</v>
      </c>
      <c r="V1438" s="136">
        <v>15.407500000000001</v>
      </c>
      <c r="W1438" s="138">
        <v>734.55</v>
      </c>
      <c r="X1438" s="138">
        <v>-6.45</v>
      </c>
      <c r="Y1438" s="131">
        <v>100</v>
      </c>
      <c r="Z1438" s="131">
        <v>63</v>
      </c>
      <c r="AA1438" s="134">
        <v>31.041</v>
      </c>
      <c r="AB1438" s="138">
        <v>-1082.52</v>
      </c>
      <c r="AC1438" s="134">
        <v>-2.7610000000000001</v>
      </c>
      <c r="AD1438" s="134">
        <v>0.26500000000000001</v>
      </c>
      <c r="AE1438" s="131">
        <v>1630</v>
      </c>
    </row>
    <row r="1439" spans="1:31">
      <c r="A1439" s="131">
        <v>392</v>
      </c>
      <c r="B1439" s="131" t="s">
        <v>547</v>
      </c>
      <c r="C1439" s="134">
        <v>106.16800000000001</v>
      </c>
      <c r="D1439" s="135">
        <v>248</v>
      </c>
      <c r="E1439" s="135">
        <v>417.6</v>
      </c>
      <c r="F1439" s="135">
        <v>630.20000000000005</v>
      </c>
      <c r="G1439" s="135">
        <v>36.799999999999997</v>
      </c>
      <c r="H1439" s="135">
        <v>369</v>
      </c>
      <c r="I1439" s="134">
        <v>0.26300000000000001</v>
      </c>
      <c r="J1439" s="134">
        <v>0.314</v>
      </c>
      <c r="K1439" s="134">
        <v>0.88</v>
      </c>
      <c r="L1439" s="135">
        <v>293</v>
      </c>
      <c r="M1439" s="135">
        <v>0.5</v>
      </c>
      <c r="N1439" s="136">
        <v>-3.786</v>
      </c>
      <c r="O1439" s="137">
        <v>0.1424</v>
      </c>
      <c r="P1439" s="137">
        <v>-8.2239999999999999E-5</v>
      </c>
      <c r="Q1439" s="137">
        <v>1.798E-8</v>
      </c>
      <c r="R1439" s="138">
        <v>513.54</v>
      </c>
      <c r="S1439" s="138">
        <v>277.98</v>
      </c>
      <c r="T1439" s="131">
        <v>4.54</v>
      </c>
      <c r="U1439" s="131">
        <v>29.18</v>
      </c>
      <c r="V1439" s="136">
        <v>16.115600000000001</v>
      </c>
      <c r="W1439" s="138">
        <v>3395.57</v>
      </c>
      <c r="X1439" s="138">
        <v>-59.46</v>
      </c>
      <c r="Y1439" s="131">
        <v>445</v>
      </c>
      <c r="Z1439" s="131">
        <v>305</v>
      </c>
      <c r="AA1439" s="134">
        <v>61.762999999999998</v>
      </c>
      <c r="AB1439" s="138">
        <v>-7149.21</v>
      </c>
      <c r="AC1439" s="134">
        <v>-6.3019999999999996</v>
      </c>
      <c r="AD1439" s="134">
        <v>6.11</v>
      </c>
      <c r="AE1439" s="131">
        <v>8800</v>
      </c>
    </row>
    <row r="1440" spans="1:31">
      <c r="A1440" s="131">
        <v>393</v>
      </c>
      <c r="B1440" s="131" t="s">
        <v>548</v>
      </c>
      <c r="C1440" s="134">
        <v>47.997999999999998</v>
      </c>
      <c r="D1440" s="135">
        <v>80.5</v>
      </c>
      <c r="E1440" s="135">
        <v>161.30000000000001</v>
      </c>
      <c r="F1440" s="135">
        <v>261</v>
      </c>
      <c r="G1440" s="135">
        <v>55</v>
      </c>
      <c r="H1440" s="135">
        <v>88.9</v>
      </c>
      <c r="I1440" s="134">
        <v>0.28799999999999998</v>
      </c>
      <c r="J1440" s="134">
        <v>0.215</v>
      </c>
      <c r="K1440" s="134">
        <v>1.3560000000000001</v>
      </c>
      <c r="L1440" s="135">
        <v>161.30000000000001</v>
      </c>
      <c r="M1440" s="135">
        <v>0.6</v>
      </c>
      <c r="N1440" s="136">
        <v>4.907</v>
      </c>
      <c r="O1440" s="137">
        <v>1.9130000000000001E-2</v>
      </c>
      <c r="P1440" s="137">
        <v>-1.491E-5</v>
      </c>
      <c r="Q1440" s="137">
        <v>4.0540000000000003E-9</v>
      </c>
      <c r="R1440" s="138">
        <v>313.79000000000002</v>
      </c>
      <c r="S1440" s="138">
        <v>120.34</v>
      </c>
      <c r="T1440" s="131">
        <v>34.1</v>
      </c>
      <c r="U1440" s="131">
        <v>38.909999999999997</v>
      </c>
      <c r="V1440" s="136">
        <v>15.742699999999999</v>
      </c>
      <c r="W1440" s="138">
        <v>1272.18</v>
      </c>
      <c r="X1440" s="138">
        <v>-22.16</v>
      </c>
      <c r="Y1440" s="131">
        <v>174</v>
      </c>
      <c r="Z1440" s="131">
        <v>109</v>
      </c>
      <c r="AA1440" s="134">
        <v>0</v>
      </c>
      <c r="AB1440" s="138">
        <v>0</v>
      </c>
      <c r="AC1440" s="134">
        <v>0</v>
      </c>
      <c r="AD1440" s="134">
        <v>0</v>
      </c>
      <c r="AE1440" s="131">
        <v>2670</v>
      </c>
    </row>
    <row r="1441" spans="1:31">
      <c r="A1441" s="131">
        <v>394</v>
      </c>
      <c r="B1441" s="131" t="s">
        <v>549</v>
      </c>
      <c r="C1441" s="134">
        <v>108.14</v>
      </c>
      <c r="D1441" s="135">
        <v>307.89999999999998</v>
      </c>
      <c r="E1441" s="135">
        <v>475.1</v>
      </c>
      <c r="F1441" s="135">
        <v>704.6</v>
      </c>
      <c r="G1441" s="135">
        <v>50.8</v>
      </c>
      <c r="H1441" s="135">
        <v>0</v>
      </c>
      <c r="I1441" s="134">
        <v>0</v>
      </c>
      <c r="J1441" s="134">
        <v>0.51500000000000001</v>
      </c>
      <c r="K1441" s="134">
        <v>1.0189999999999999</v>
      </c>
      <c r="L1441" s="135">
        <v>313</v>
      </c>
      <c r="M1441" s="135">
        <v>1.6</v>
      </c>
      <c r="N1441" s="136">
        <v>-9.7050000000000001</v>
      </c>
      <c r="O1441" s="137">
        <v>0.16850000000000001</v>
      </c>
      <c r="P1441" s="137">
        <v>-1.3750000000000001E-4</v>
      </c>
      <c r="Q1441" s="137">
        <v>4.6989999999999999E-8</v>
      </c>
      <c r="R1441" s="138">
        <v>1826.9</v>
      </c>
      <c r="S1441" s="138">
        <v>372.68</v>
      </c>
      <c r="T1441" s="131">
        <v>-29.97</v>
      </c>
      <c r="U1441" s="131">
        <v>-7.38</v>
      </c>
      <c r="V1441" s="136">
        <v>16.198899999999998</v>
      </c>
      <c r="W1441" s="138">
        <v>3479.39</v>
      </c>
      <c r="X1441" s="138">
        <v>-111.3</v>
      </c>
      <c r="Y1441" s="131">
        <v>480</v>
      </c>
      <c r="Z1441" s="131">
        <v>370</v>
      </c>
      <c r="AA1441" s="134">
        <v>64.082999999999998</v>
      </c>
      <c r="AB1441" s="138">
        <v>-8825.19</v>
      </c>
      <c r="AC1441" s="134">
        <v>-6.3159999999999998</v>
      </c>
      <c r="AD1441" s="134">
        <v>5.42</v>
      </c>
      <c r="AE1441" s="131">
        <v>11340</v>
      </c>
    </row>
    <row r="1442" spans="1:31">
      <c r="A1442" s="131">
        <v>395</v>
      </c>
      <c r="B1442" s="131" t="s">
        <v>550</v>
      </c>
      <c r="C1442" s="134">
        <v>147.00399999999999</v>
      </c>
      <c r="D1442" s="135">
        <v>326.3</v>
      </c>
      <c r="E1442" s="135">
        <v>447.3</v>
      </c>
      <c r="F1442" s="135">
        <v>685</v>
      </c>
      <c r="G1442" s="135">
        <v>39</v>
      </c>
      <c r="H1442" s="135">
        <v>372</v>
      </c>
      <c r="I1442" s="134">
        <v>0.26</v>
      </c>
      <c r="J1442" s="134">
        <v>0.27</v>
      </c>
      <c r="K1442" s="134">
        <v>1.248</v>
      </c>
      <c r="L1442" s="135">
        <v>328</v>
      </c>
      <c r="M1442" s="135">
        <v>0</v>
      </c>
      <c r="N1442" s="136">
        <v>-3.4260000000000002</v>
      </c>
      <c r="O1442" s="137">
        <v>0.13220000000000001</v>
      </c>
      <c r="P1442" s="137">
        <v>-1.089E-4</v>
      </c>
      <c r="Q1442" s="137">
        <v>3.4580000000000003E-8</v>
      </c>
      <c r="R1442" s="138">
        <v>483.82</v>
      </c>
      <c r="S1442" s="138">
        <v>312.02999999999997</v>
      </c>
      <c r="T1442" s="131">
        <v>5.5</v>
      </c>
      <c r="U1442" s="131">
        <v>18.440000000000001</v>
      </c>
      <c r="V1442" s="136">
        <v>16.113499999999998</v>
      </c>
      <c r="W1442" s="138">
        <v>3626.83</v>
      </c>
      <c r="X1442" s="138">
        <v>-64.64</v>
      </c>
      <c r="Y1442" s="131">
        <v>477</v>
      </c>
      <c r="Z1442" s="131">
        <v>326</v>
      </c>
      <c r="AA1442" s="134">
        <v>0</v>
      </c>
      <c r="AB1442" s="138">
        <v>0</v>
      </c>
      <c r="AC1442" s="134">
        <v>0</v>
      </c>
      <c r="AD1442" s="134">
        <v>0</v>
      </c>
      <c r="AE1442" s="131">
        <v>9270</v>
      </c>
    </row>
    <row r="1443" spans="1:31">
      <c r="A1443" s="131">
        <v>396</v>
      </c>
      <c r="B1443" s="131" t="s">
        <v>551</v>
      </c>
      <c r="C1443" s="134">
        <v>186.05600000000001</v>
      </c>
      <c r="D1443" s="135">
        <v>0</v>
      </c>
      <c r="E1443" s="135">
        <v>353.4</v>
      </c>
      <c r="F1443" s="135">
        <v>516.70000000000005</v>
      </c>
      <c r="G1443" s="135">
        <v>32.6</v>
      </c>
      <c r="H1443" s="135">
        <v>0</v>
      </c>
      <c r="I1443" s="134">
        <v>0</v>
      </c>
      <c r="J1443" s="134">
        <v>0.4</v>
      </c>
      <c r="K1443" s="134">
        <v>0</v>
      </c>
      <c r="L1443" s="135">
        <v>0</v>
      </c>
      <c r="M1443" s="135">
        <v>0</v>
      </c>
      <c r="N1443" s="136">
        <v>8.66</v>
      </c>
      <c r="O1443" s="137">
        <v>0.1258</v>
      </c>
      <c r="P1443" s="137">
        <v>-1.086E-4</v>
      </c>
      <c r="Q1443" s="137">
        <v>3.477E-8</v>
      </c>
      <c r="R1443" s="138">
        <v>0</v>
      </c>
      <c r="S1443" s="138">
        <v>0</v>
      </c>
      <c r="T1443" s="131">
        <v>-228.64</v>
      </c>
      <c r="U1443" s="131">
        <v>-210.18</v>
      </c>
      <c r="V1443" s="136">
        <v>16.193999999999999</v>
      </c>
      <c r="W1443" s="138">
        <v>2827.53</v>
      </c>
      <c r="X1443" s="138">
        <v>-57.66</v>
      </c>
      <c r="Y1443" s="131">
        <v>390</v>
      </c>
      <c r="Z1443" s="131">
        <v>270</v>
      </c>
      <c r="AA1443" s="134">
        <v>74.686000000000007</v>
      </c>
      <c r="AB1443" s="138">
        <v>-6815.04</v>
      </c>
      <c r="AC1443" s="134">
        <v>-8.3179999999999996</v>
      </c>
      <c r="AD1443" s="134">
        <v>5.31</v>
      </c>
      <c r="AE1443" s="131">
        <v>0</v>
      </c>
    </row>
    <row r="1444" spans="1:31">
      <c r="A1444" s="131">
        <v>397</v>
      </c>
      <c r="B1444" s="131" t="s">
        <v>552</v>
      </c>
      <c r="C1444" s="134">
        <v>300.04700000000003</v>
      </c>
      <c r="D1444" s="135">
        <v>0</v>
      </c>
      <c r="E1444" s="135">
        <v>325.7</v>
      </c>
      <c r="F1444" s="135">
        <v>457.2</v>
      </c>
      <c r="G1444" s="135">
        <v>24</v>
      </c>
      <c r="H1444" s="135">
        <v>0</v>
      </c>
      <c r="I1444" s="134">
        <v>0</v>
      </c>
      <c r="J1444" s="134">
        <v>0</v>
      </c>
      <c r="K1444" s="134">
        <v>0</v>
      </c>
      <c r="L1444" s="135">
        <v>0</v>
      </c>
      <c r="M1444" s="135">
        <v>0</v>
      </c>
      <c r="N1444" s="136">
        <v>0</v>
      </c>
      <c r="O1444" s="137">
        <v>0</v>
      </c>
      <c r="P1444" s="137">
        <v>0</v>
      </c>
      <c r="Q1444" s="137">
        <v>0</v>
      </c>
      <c r="R1444" s="138">
        <v>0</v>
      </c>
      <c r="S1444" s="138">
        <v>0</v>
      </c>
      <c r="T1444" s="131">
        <v>0</v>
      </c>
      <c r="U1444" s="131">
        <v>0</v>
      </c>
      <c r="V1444" s="136">
        <v>13.9087</v>
      </c>
      <c r="W1444" s="138">
        <v>1374.07</v>
      </c>
      <c r="X1444" s="138">
        <v>-136.80000000000001</v>
      </c>
      <c r="Y1444" s="131">
        <v>400</v>
      </c>
      <c r="Z1444" s="131">
        <v>280</v>
      </c>
      <c r="AA1444" s="134">
        <v>119.2</v>
      </c>
      <c r="AB1444" s="138">
        <v>-8611.09</v>
      </c>
      <c r="AC1444" s="134">
        <v>-14.89</v>
      </c>
      <c r="AD1444" s="134">
        <v>6.04</v>
      </c>
      <c r="AE1444" s="131">
        <v>0</v>
      </c>
    </row>
    <row r="1445" spans="1:31">
      <c r="A1445" s="131">
        <v>398</v>
      </c>
      <c r="B1445" s="131" t="s">
        <v>553</v>
      </c>
      <c r="C1445" s="134">
        <v>100.01600000000001</v>
      </c>
      <c r="D1445" s="135">
        <v>130.69999999999999</v>
      </c>
      <c r="E1445" s="135">
        <v>197.5</v>
      </c>
      <c r="F1445" s="135">
        <v>306.39999999999998</v>
      </c>
      <c r="G1445" s="135">
        <v>38.9</v>
      </c>
      <c r="H1445" s="135">
        <v>175</v>
      </c>
      <c r="I1445" s="134">
        <v>0.27100000000000002</v>
      </c>
      <c r="J1445" s="134">
        <v>0.22600000000000001</v>
      </c>
      <c r="K1445" s="134">
        <v>1.5189999999999999</v>
      </c>
      <c r="L1445" s="135">
        <v>197</v>
      </c>
      <c r="M1445" s="135">
        <v>0</v>
      </c>
      <c r="N1445" s="136">
        <v>6.9290000000000003</v>
      </c>
      <c r="O1445" s="137">
        <v>5.4390000000000001E-2</v>
      </c>
      <c r="P1445" s="137">
        <v>-4.863E-5</v>
      </c>
      <c r="Q1445" s="137">
        <v>1.6190000000000001E-8</v>
      </c>
      <c r="R1445" s="138">
        <v>0</v>
      </c>
      <c r="S1445" s="138">
        <v>0</v>
      </c>
      <c r="T1445" s="131">
        <v>-157.4</v>
      </c>
      <c r="U1445" s="131">
        <v>-149.07</v>
      </c>
      <c r="V1445" s="136">
        <v>15.88</v>
      </c>
      <c r="W1445" s="138">
        <v>1574.6</v>
      </c>
      <c r="X1445" s="138">
        <v>-27.22</v>
      </c>
      <c r="Y1445" s="131">
        <v>210</v>
      </c>
      <c r="Z1445" s="131">
        <v>140</v>
      </c>
      <c r="AA1445" s="134">
        <v>51.902999999999999</v>
      </c>
      <c r="AB1445" s="138">
        <v>-3165.74</v>
      </c>
      <c r="AC1445" s="134">
        <v>-5.5369999999999999</v>
      </c>
      <c r="AD1445" s="134">
        <v>1.34</v>
      </c>
      <c r="AE1445" s="131">
        <v>0</v>
      </c>
    </row>
    <row r="1446" spans="1:31">
      <c r="A1446" s="131">
        <v>399</v>
      </c>
      <c r="B1446" s="131" t="s">
        <v>553</v>
      </c>
      <c r="C1446" s="134">
        <v>138.012</v>
      </c>
      <c r="D1446" s="135">
        <v>172.4</v>
      </c>
      <c r="E1446" s="135">
        <v>194.9</v>
      </c>
      <c r="F1446" s="135">
        <v>292.8</v>
      </c>
      <c r="G1446" s="135">
        <v>0</v>
      </c>
      <c r="H1446" s="135">
        <v>224</v>
      </c>
      <c r="I1446" s="134">
        <v>0</v>
      </c>
      <c r="J1446" s="134">
        <v>0</v>
      </c>
      <c r="K1446" s="134">
        <v>1.59</v>
      </c>
      <c r="L1446" s="135">
        <v>195</v>
      </c>
      <c r="M1446" s="135">
        <v>0</v>
      </c>
      <c r="N1446" s="136">
        <v>6.4050000000000002</v>
      </c>
      <c r="O1446" s="137">
        <v>8.2589999999999997E-2</v>
      </c>
      <c r="P1446" s="137">
        <v>-6.8529999999999996E-5</v>
      </c>
      <c r="Q1446" s="137">
        <v>1.9429999999999999E-8</v>
      </c>
      <c r="R1446" s="138">
        <v>0</v>
      </c>
      <c r="S1446" s="138">
        <v>0</v>
      </c>
      <c r="T1446" s="131">
        <v>-321</v>
      </c>
      <c r="U1446" s="131">
        <v>-300.52</v>
      </c>
      <c r="V1446" s="136">
        <v>15.642200000000001</v>
      </c>
      <c r="W1446" s="138">
        <v>1512.94</v>
      </c>
      <c r="X1446" s="138">
        <v>-26.94</v>
      </c>
      <c r="Y1446" s="131">
        <v>200</v>
      </c>
      <c r="Z1446" s="131">
        <v>170</v>
      </c>
      <c r="AA1446" s="134">
        <v>48.372999999999998</v>
      </c>
      <c r="AB1446" s="138">
        <v>-2969.9</v>
      </c>
      <c r="AC1446" s="134">
        <v>-5.032</v>
      </c>
      <c r="AD1446" s="134">
        <v>1.53</v>
      </c>
      <c r="AE1446" s="131">
        <v>3860</v>
      </c>
    </row>
    <row r="1447" spans="1:31">
      <c r="A1447" s="131">
        <v>400</v>
      </c>
      <c r="B1447" s="131" t="s">
        <v>554</v>
      </c>
      <c r="C1447" s="134">
        <v>350.05500000000001</v>
      </c>
      <c r="D1447" s="135">
        <v>0</v>
      </c>
      <c r="E1447" s="135">
        <v>349.5</v>
      </c>
      <c r="F1447" s="135">
        <v>486.8</v>
      </c>
      <c r="G1447" s="135">
        <v>23</v>
      </c>
      <c r="H1447" s="135">
        <v>0</v>
      </c>
      <c r="I1447" s="134">
        <v>0</v>
      </c>
      <c r="J1447" s="134">
        <v>0.48199999999999998</v>
      </c>
      <c r="K1447" s="134">
        <v>0</v>
      </c>
      <c r="L1447" s="135">
        <v>0</v>
      </c>
      <c r="M1447" s="135">
        <v>0</v>
      </c>
      <c r="N1447" s="136">
        <v>0</v>
      </c>
      <c r="O1447" s="137">
        <v>0</v>
      </c>
      <c r="P1447" s="137">
        <v>0</v>
      </c>
      <c r="Q1447" s="137">
        <v>0</v>
      </c>
      <c r="R1447" s="138">
        <v>0</v>
      </c>
      <c r="S1447" s="138">
        <v>0</v>
      </c>
      <c r="T1447" s="131">
        <v>-692.2</v>
      </c>
      <c r="U1447" s="131">
        <v>0</v>
      </c>
      <c r="V1447" s="136">
        <v>15.712999999999999</v>
      </c>
      <c r="W1447" s="138">
        <v>2610.5700000000002</v>
      </c>
      <c r="X1447" s="138">
        <v>-61.93</v>
      </c>
      <c r="Y1447" s="131">
        <v>385</v>
      </c>
      <c r="Z1447" s="131">
        <v>290</v>
      </c>
      <c r="AA1447" s="134">
        <v>51.689</v>
      </c>
      <c r="AB1447" s="138">
        <v>-5514.04</v>
      </c>
      <c r="AC1447" s="134">
        <v>-5.0039999999999996</v>
      </c>
      <c r="AD1447" s="134">
        <v>5.47</v>
      </c>
      <c r="AE1447" s="131">
        <v>0</v>
      </c>
    </row>
    <row r="1448" spans="1:31">
      <c r="A1448" s="131">
        <v>401</v>
      </c>
      <c r="B1448" s="131" t="s">
        <v>555</v>
      </c>
      <c r="C1448" s="134">
        <v>388.05099999999999</v>
      </c>
      <c r="D1448" s="135">
        <v>195</v>
      </c>
      <c r="E1448" s="135">
        <v>355.7</v>
      </c>
      <c r="F1448" s="135">
        <v>474.8</v>
      </c>
      <c r="G1448" s="135">
        <v>16</v>
      </c>
      <c r="H1448" s="135">
        <v>664</v>
      </c>
      <c r="I1448" s="134">
        <v>0.27300000000000002</v>
      </c>
      <c r="J1448" s="134">
        <v>0.56000000000000005</v>
      </c>
      <c r="K1448" s="134">
        <v>1.7330000000000001</v>
      </c>
      <c r="L1448" s="135">
        <v>293</v>
      </c>
      <c r="M1448" s="135">
        <v>0</v>
      </c>
      <c r="N1448" s="136">
        <v>0</v>
      </c>
      <c r="O1448" s="137">
        <v>0</v>
      </c>
      <c r="P1448" s="137">
        <v>0</v>
      </c>
      <c r="Q1448" s="137">
        <v>0</v>
      </c>
      <c r="R1448" s="138">
        <v>0</v>
      </c>
      <c r="S1448" s="138">
        <v>0</v>
      </c>
      <c r="T1448" s="131">
        <v>-808.9</v>
      </c>
      <c r="U1448" s="131">
        <v>-737.87</v>
      </c>
      <c r="V1448" s="136">
        <v>15.9747</v>
      </c>
      <c r="W1448" s="138">
        <v>2719.68</v>
      </c>
      <c r="X1448" s="138">
        <v>-64.5</v>
      </c>
      <c r="Y1448" s="131">
        <v>390</v>
      </c>
      <c r="Z1448" s="131">
        <v>270</v>
      </c>
      <c r="AA1448" s="134">
        <v>83.896000000000001</v>
      </c>
      <c r="AB1448" s="138">
        <v>-7348.95</v>
      </c>
      <c r="AC1448" s="134">
        <v>-9.6440000000000001</v>
      </c>
      <c r="AD1448" s="134">
        <v>7.82</v>
      </c>
      <c r="AE1448" s="131">
        <v>0</v>
      </c>
    </row>
    <row r="1449" spans="1:31">
      <c r="A1449" s="131">
        <v>402</v>
      </c>
      <c r="B1449" s="131" t="s">
        <v>556</v>
      </c>
      <c r="C1449" s="134">
        <v>338.04399999999998</v>
      </c>
      <c r="D1449" s="135">
        <v>186</v>
      </c>
      <c r="E1449" s="135">
        <v>330.3</v>
      </c>
      <c r="F1449" s="135">
        <v>451.7</v>
      </c>
      <c r="G1449" s="135">
        <v>18.8</v>
      </c>
      <c r="H1449" s="135">
        <v>442</v>
      </c>
      <c r="I1449" s="134">
        <v>0.224</v>
      </c>
      <c r="J1449" s="134">
        <v>0.73</v>
      </c>
      <c r="K1449" s="134">
        <v>0</v>
      </c>
      <c r="L1449" s="135">
        <v>0</v>
      </c>
      <c r="M1449" s="135">
        <v>0</v>
      </c>
      <c r="N1449" s="136">
        <v>0</v>
      </c>
      <c r="O1449" s="137">
        <v>0</v>
      </c>
      <c r="P1449" s="137">
        <v>0</v>
      </c>
      <c r="Q1449" s="137">
        <v>0</v>
      </c>
      <c r="R1449" s="138">
        <v>0</v>
      </c>
      <c r="S1449" s="138">
        <v>0</v>
      </c>
      <c r="T1449" s="131">
        <v>0</v>
      </c>
      <c r="U1449" s="131">
        <v>0</v>
      </c>
      <c r="V1449" s="136">
        <v>15.8307</v>
      </c>
      <c r="W1449" s="138">
        <v>2488.59</v>
      </c>
      <c r="X1449" s="138">
        <v>-59.73</v>
      </c>
      <c r="Y1449" s="131">
        <v>330</v>
      </c>
      <c r="Z1449" s="131">
        <v>270</v>
      </c>
      <c r="AA1449" s="134">
        <v>90.504999999999995</v>
      </c>
      <c r="AB1449" s="138">
        <v>-7074.74</v>
      </c>
      <c r="AC1449" s="134">
        <v>-10.78</v>
      </c>
      <c r="AD1449" s="134">
        <v>7.33</v>
      </c>
      <c r="AE1449" s="131">
        <v>0</v>
      </c>
    </row>
    <row r="1450" spans="1:31">
      <c r="A1450" s="131">
        <v>403</v>
      </c>
      <c r="B1450" s="131" t="s">
        <v>557</v>
      </c>
      <c r="C1450" s="134">
        <v>122.167</v>
      </c>
      <c r="D1450" s="135">
        <v>318</v>
      </c>
      <c r="E1450" s="135">
        <v>491</v>
      </c>
      <c r="F1450" s="135">
        <v>716.4</v>
      </c>
      <c r="G1450" s="135">
        <v>0</v>
      </c>
      <c r="H1450" s="135">
        <v>0</v>
      </c>
      <c r="I1450" s="134">
        <v>0</v>
      </c>
      <c r="J1450" s="134">
        <v>0</v>
      </c>
      <c r="K1450" s="134">
        <v>0</v>
      </c>
      <c r="L1450" s="135">
        <v>0</v>
      </c>
      <c r="M1450" s="135">
        <v>0</v>
      </c>
      <c r="N1450" s="136">
        <v>0</v>
      </c>
      <c r="O1450" s="137">
        <v>0</v>
      </c>
      <c r="P1450" s="137">
        <v>0</v>
      </c>
      <c r="Q1450" s="137">
        <v>0</v>
      </c>
      <c r="R1450" s="138">
        <v>0</v>
      </c>
      <c r="S1450" s="138">
        <v>0</v>
      </c>
      <c r="T1450" s="131">
        <v>-34.549999999999997</v>
      </c>
      <c r="U1450" s="131">
        <v>0</v>
      </c>
      <c r="V1450" s="136">
        <v>19.090499999999999</v>
      </c>
      <c r="W1450" s="138">
        <v>5579.62</v>
      </c>
      <c r="X1450" s="138">
        <v>-44.15</v>
      </c>
      <c r="Y1450" s="131">
        <v>500</v>
      </c>
      <c r="Z1450" s="131">
        <v>370</v>
      </c>
      <c r="AA1450" s="134">
        <v>0</v>
      </c>
      <c r="AB1450" s="138">
        <v>0</v>
      </c>
      <c r="AC1450" s="134">
        <v>0</v>
      </c>
      <c r="AD1450" s="134">
        <v>0</v>
      </c>
      <c r="AE1450" s="131">
        <v>12100</v>
      </c>
    </row>
    <row r="1451" spans="1:31">
      <c r="A1451" s="131">
        <v>404</v>
      </c>
      <c r="B1451" s="131" t="s">
        <v>558</v>
      </c>
      <c r="C1451" s="134">
        <v>178.23400000000001</v>
      </c>
      <c r="D1451" s="135">
        <v>373.7</v>
      </c>
      <c r="E1451" s="135">
        <v>612.6</v>
      </c>
      <c r="F1451" s="135">
        <v>878</v>
      </c>
      <c r="G1451" s="135">
        <v>0</v>
      </c>
      <c r="H1451" s="135">
        <v>0</v>
      </c>
      <c r="I1451" s="134">
        <v>0</v>
      </c>
      <c r="J1451" s="134">
        <v>0</v>
      </c>
      <c r="K1451" s="134">
        <v>0</v>
      </c>
      <c r="L1451" s="135">
        <v>0</v>
      </c>
      <c r="M1451" s="135">
        <v>0</v>
      </c>
      <c r="N1451" s="136">
        <v>-14.087</v>
      </c>
      <c r="O1451" s="137">
        <v>2.4020000000000001</v>
      </c>
      <c r="P1451" s="137">
        <v>-1</v>
      </c>
      <c r="Q1451" s="137">
        <v>-1.575</v>
      </c>
      <c r="R1451" s="138">
        <v>-4</v>
      </c>
      <c r="S1451" s="138">
        <v>3.835</v>
      </c>
      <c r="T1451" s="131">
        <v>-8</v>
      </c>
      <c r="U1451" s="131">
        <v>0</v>
      </c>
      <c r="V1451" s="136">
        <v>0</v>
      </c>
      <c r="W1451" s="138">
        <v>48.4</v>
      </c>
      <c r="X1451" s="138">
        <v>0</v>
      </c>
      <c r="Y1451" s="131">
        <v>16.718699999999998</v>
      </c>
      <c r="Z1451" s="131">
        <v>5477.94</v>
      </c>
      <c r="AA1451" s="134">
        <v>-69.39</v>
      </c>
      <c r="AB1451" s="138">
        <v>655</v>
      </c>
      <c r="AC1451" s="134">
        <v>450</v>
      </c>
      <c r="AD1451" s="134">
        <v>0</v>
      </c>
      <c r="AE1451" s="131">
        <v>0</v>
      </c>
    </row>
    <row r="1452" spans="1:31">
      <c r="A1452" s="131">
        <v>405</v>
      </c>
      <c r="B1452" s="131" t="s">
        <v>559</v>
      </c>
      <c r="C1452" s="134">
        <v>122.167</v>
      </c>
      <c r="D1452" s="135">
        <v>243</v>
      </c>
      <c r="E1452" s="135">
        <v>443</v>
      </c>
      <c r="F1452" s="135">
        <v>647</v>
      </c>
      <c r="G1452" s="135">
        <v>33.799999999999997</v>
      </c>
      <c r="H1452" s="135">
        <v>0</v>
      </c>
      <c r="I1452" s="134">
        <v>0</v>
      </c>
      <c r="J1452" s="134">
        <v>0</v>
      </c>
      <c r="K1452" s="134">
        <v>0.97899999999999998</v>
      </c>
      <c r="L1452" s="135">
        <v>277</v>
      </c>
      <c r="M1452" s="135">
        <v>1.2</v>
      </c>
      <c r="N1452" s="136">
        <v>0</v>
      </c>
      <c r="O1452" s="137">
        <v>0</v>
      </c>
      <c r="P1452" s="137">
        <v>0</v>
      </c>
      <c r="Q1452" s="137">
        <v>0</v>
      </c>
      <c r="R1452" s="138">
        <v>646.88</v>
      </c>
      <c r="S1452" s="138">
        <v>305.91000000000003</v>
      </c>
      <c r="T1452" s="131">
        <v>0</v>
      </c>
      <c r="U1452" s="131">
        <v>0</v>
      </c>
      <c r="V1452" s="136">
        <v>16.167300000000001</v>
      </c>
      <c r="W1452" s="138">
        <v>3473.2</v>
      </c>
      <c r="X1452" s="138">
        <v>-78.66</v>
      </c>
      <c r="Y1452" s="131">
        <v>460</v>
      </c>
      <c r="Z1452" s="131">
        <v>385</v>
      </c>
      <c r="AA1452" s="134">
        <v>0</v>
      </c>
      <c r="AB1452" s="138">
        <v>0</v>
      </c>
      <c r="AC1452" s="134">
        <v>0</v>
      </c>
      <c r="AD1452" s="134">
        <v>0</v>
      </c>
      <c r="AE1452" s="131">
        <v>0</v>
      </c>
    </row>
    <row r="1453" spans="1:31">
      <c r="A1453" s="131">
        <v>406</v>
      </c>
      <c r="B1453" s="131" t="s">
        <v>560</v>
      </c>
      <c r="C1453" s="134">
        <v>94.113</v>
      </c>
      <c r="D1453" s="135">
        <v>314</v>
      </c>
      <c r="E1453" s="135">
        <v>455</v>
      </c>
      <c r="F1453" s="135">
        <v>694.2</v>
      </c>
      <c r="G1453" s="135">
        <v>60.5</v>
      </c>
      <c r="H1453" s="135">
        <v>229</v>
      </c>
      <c r="I1453" s="134">
        <v>0.24</v>
      </c>
      <c r="J1453" s="134">
        <v>0.44</v>
      </c>
      <c r="K1453" s="134">
        <v>1.0589999999999999</v>
      </c>
      <c r="L1453" s="135">
        <v>313</v>
      </c>
      <c r="M1453" s="135">
        <v>1.6</v>
      </c>
      <c r="N1453" s="136">
        <v>8.5609999999999999</v>
      </c>
      <c r="O1453" s="137">
        <v>0.1429</v>
      </c>
      <c r="P1453" s="137">
        <v>-1.153E-4</v>
      </c>
      <c r="Q1453" s="137">
        <v>3.6470000000000002E-8</v>
      </c>
      <c r="R1453" s="138">
        <v>1405.5</v>
      </c>
      <c r="S1453" s="138">
        <v>370.07</v>
      </c>
      <c r="T1453" s="131">
        <v>-23.03</v>
      </c>
      <c r="U1453" s="131">
        <v>7.86</v>
      </c>
      <c r="V1453" s="136">
        <v>16.427</v>
      </c>
      <c r="W1453" s="138">
        <v>3490.89</v>
      </c>
      <c r="X1453" s="138">
        <v>-98.59</v>
      </c>
      <c r="Y1453" s="131">
        <v>481</v>
      </c>
      <c r="Z1453" s="131">
        <v>345</v>
      </c>
      <c r="AA1453" s="134">
        <v>72.558000000000007</v>
      </c>
      <c r="AB1453" s="138">
        <v>-9072.6</v>
      </c>
      <c r="AC1453" s="134">
        <v>7.516</v>
      </c>
      <c r="AD1453" s="134">
        <v>4.42</v>
      </c>
      <c r="AE1453" s="131">
        <v>10900</v>
      </c>
    </row>
    <row r="1454" spans="1:31">
      <c r="A1454" s="131">
        <v>407</v>
      </c>
      <c r="B1454" s="131" t="s">
        <v>561</v>
      </c>
      <c r="C1454" s="134">
        <v>98.915999999999997</v>
      </c>
      <c r="D1454" s="135">
        <v>145</v>
      </c>
      <c r="E1454" s="135">
        <v>280.8</v>
      </c>
      <c r="F1454" s="135">
        <v>455</v>
      </c>
      <c r="G1454" s="135">
        <v>56</v>
      </c>
      <c r="H1454" s="135">
        <v>190</v>
      </c>
      <c r="I1454" s="134">
        <v>0.28000000000000003</v>
      </c>
      <c r="J1454" s="134">
        <v>0.20399999999999999</v>
      </c>
      <c r="K1454" s="134">
        <v>1.381</v>
      </c>
      <c r="L1454" s="135">
        <v>293</v>
      </c>
      <c r="M1454" s="135">
        <v>1.1000000000000001</v>
      </c>
      <c r="N1454" s="136">
        <v>6.7089999999999996</v>
      </c>
      <c r="O1454" s="137">
        <v>3.2500000000000001E-2</v>
      </c>
      <c r="P1454" s="137">
        <v>-3.2809999999999999E-5</v>
      </c>
      <c r="Q1454" s="137">
        <v>1.2110000000000001E-8</v>
      </c>
      <c r="R1454" s="138">
        <v>0</v>
      </c>
      <c r="S1454" s="138">
        <v>0</v>
      </c>
      <c r="T1454" s="131">
        <v>-52.8</v>
      </c>
      <c r="U1454" s="131">
        <v>-49.42</v>
      </c>
      <c r="V1454" s="136">
        <v>15.756500000000001</v>
      </c>
      <c r="W1454" s="138">
        <v>2167.31</v>
      </c>
      <c r="X1454" s="138">
        <v>-43.15</v>
      </c>
      <c r="Y1454" s="131">
        <v>341</v>
      </c>
      <c r="Z1454" s="131">
        <v>213</v>
      </c>
      <c r="AA1454" s="134">
        <v>0</v>
      </c>
      <c r="AB1454" s="138">
        <v>0</v>
      </c>
      <c r="AC1454" s="134">
        <v>0</v>
      </c>
      <c r="AD1454" s="134">
        <v>0</v>
      </c>
      <c r="AE1454" s="131">
        <v>5830</v>
      </c>
    </row>
    <row r="1455" spans="1:31">
      <c r="A1455" s="131">
        <v>408</v>
      </c>
      <c r="B1455" s="131" t="s">
        <v>562</v>
      </c>
      <c r="C1455" s="134">
        <v>137.333</v>
      </c>
      <c r="D1455" s="135">
        <v>161</v>
      </c>
      <c r="E1455" s="135">
        <v>349</v>
      </c>
      <c r="F1455" s="135">
        <v>563</v>
      </c>
      <c r="G1455" s="135">
        <v>0</v>
      </c>
      <c r="H1455" s="135">
        <v>260</v>
      </c>
      <c r="I1455" s="134">
        <v>0</v>
      </c>
      <c r="J1455" s="134">
        <v>0</v>
      </c>
      <c r="K1455" s="134">
        <v>1.5740000000000001</v>
      </c>
      <c r="L1455" s="135">
        <v>294</v>
      </c>
      <c r="M1455" s="135">
        <v>0.9</v>
      </c>
      <c r="N1455" s="136">
        <v>0</v>
      </c>
      <c r="O1455" s="137">
        <v>0</v>
      </c>
      <c r="P1455" s="137">
        <v>0</v>
      </c>
      <c r="Q1455" s="137">
        <v>0</v>
      </c>
      <c r="R1455" s="138">
        <v>0</v>
      </c>
      <c r="S1455" s="138">
        <v>0</v>
      </c>
      <c r="T1455" s="131">
        <v>0</v>
      </c>
      <c r="U1455" s="131">
        <v>0</v>
      </c>
      <c r="V1455" s="136">
        <v>0</v>
      </c>
      <c r="W1455" s="138">
        <v>0</v>
      </c>
      <c r="X1455" s="138">
        <v>0</v>
      </c>
      <c r="Y1455" s="131">
        <v>0</v>
      </c>
      <c r="Z1455" s="131">
        <v>0</v>
      </c>
      <c r="AA1455" s="134">
        <v>0</v>
      </c>
      <c r="AB1455" s="138">
        <v>0</v>
      </c>
      <c r="AC1455" s="134">
        <v>0</v>
      </c>
      <c r="AD1455" s="134">
        <v>0</v>
      </c>
      <c r="AE1455" s="131">
        <v>0</v>
      </c>
    </row>
    <row r="1456" spans="1:31">
      <c r="A1456" s="131">
        <v>409</v>
      </c>
      <c r="B1456" s="131" t="s">
        <v>563</v>
      </c>
      <c r="C1456" s="134">
        <v>148.11799999999999</v>
      </c>
      <c r="D1456" s="135">
        <v>404</v>
      </c>
      <c r="E1456" s="135">
        <v>560</v>
      </c>
      <c r="F1456" s="135">
        <v>810</v>
      </c>
      <c r="G1456" s="135">
        <v>47</v>
      </c>
      <c r="H1456" s="135">
        <v>368</v>
      </c>
      <c r="I1456" s="134">
        <v>0.26</v>
      </c>
      <c r="J1456" s="134">
        <v>0</v>
      </c>
      <c r="K1456" s="134">
        <v>0</v>
      </c>
      <c r="L1456" s="135">
        <v>0</v>
      </c>
      <c r="M1456" s="135">
        <v>5.3</v>
      </c>
      <c r="N1456" s="136">
        <v>-1.0640000000000001</v>
      </c>
      <c r="O1456" s="137">
        <v>0.15620000000000001</v>
      </c>
      <c r="P1456" s="137">
        <v>-1.0230000000000001E-4</v>
      </c>
      <c r="Q1456" s="137">
        <v>2.4109999999999999E-8</v>
      </c>
      <c r="R1456" s="138">
        <v>0</v>
      </c>
      <c r="S1456" s="138">
        <v>0</v>
      </c>
      <c r="T1456" s="131">
        <v>-88.8</v>
      </c>
      <c r="U1456" s="131">
        <v>0</v>
      </c>
      <c r="V1456" s="136">
        <v>15.9984</v>
      </c>
      <c r="W1456" s="138">
        <v>4467.01</v>
      </c>
      <c r="X1456" s="138">
        <v>-83.15</v>
      </c>
      <c r="Y1456" s="131">
        <v>615</v>
      </c>
      <c r="Z1456" s="131">
        <v>409</v>
      </c>
      <c r="AA1456" s="134">
        <v>0</v>
      </c>
      <c r="AB1456" s="138">
        <v>0</v>
      </c>
      <c r="AC1456" s="134">
        <v>0</v>
      </c>
      <c r="AD1456" s="134">
        <v>0</v>
      </c>
      <c r="AE1456" s="131">
        <v>11850</v>
      </c>
    </row>
    <row r="1457" spans="1:31">
      <c r="A1457" s="131">
        <v>410</v>
      </c>
      <c r="B1457" s="131" t="s">
        <v>564</v>
      </c>
      <c r="C1457" s="134">
        <v>85.15</v>
      </c>
      <c r="D1457" s="135">
        <v>262.7</v>
      </c>
      <c r="E1457" s="135">
        <v>379.7</v>
      </c>
      <c r="F1457" s="135">
        <v>594</v>
      </c>
      <c r="G1457" s="135">
        <v>47</v>
      </c>
      <c r="H1457" s="135">
        <v>289</v>
      </c>
      <c r="I1457" s="134">
        <v>0.28000000000000003</v>
      </c>
      <c r="J1457" s="134">
        <v>0.25</v>
      </c>
      <c r="K1457" s="134">
        <v>0.86199999999999999</v>
      </c>
      <c r="L1457" s="135">
        <v>293</v>
      </c>
      <c r="M1457" s="135">
        <v>1.2</v>
      </c>
      <c r="N1457" s="136">
        <v>-12.675000000000001</v>
      </c>
      <c r="O1457" s="137">
        <v>0.1502</v>
      </c>
      <c r="P1457" s="137">
        <v>-8.0199999999999998E-5</v>
      </c>
      <c r="Q1457" s="137">
        <v>1.5349999999999998E-8</v>
      </c>
      <c r="R1457" s="138">
        <v>772.79</v>
      </c>
      <c r="S1457" s="138">
        <v>313.49</v>
      </c>
      <c r="T1457" s="131">
        <v>11.71</v>
      </c>
      <c r="U1457" s="131">
        <v>0</v>
      </c>
      <c r="V1457" s="136">
        <v>16.1004</v>
      </c>
      <c r="W1457" s="138">
        <v>3015.46</v>
      </c>
      <c r="X1457" s="138">
        <v>-61.15</v>
      </c>
      <c r="Y1457" s="131">
        <v>416</v>
      </c>
      <c r="Z1457" s="131">
        <v>280</v>
      </c>
      <c r="AA1457" s="134">
        <v>0</v>
      </c>
      <c r="AB1457" s="138">
        <v>0</v>
      </c>
      <c r="AC1457" s="134">
        <v>0</v>
      </c>
      <c r="AD1457" s="134">
        <v>0</v>
      </c>
      <c r="AE1457" s="131">
        <v>8180</v>
      </c>
    </row>
    <row r="1458" spans="1:31">
      <c r="A1458" s="131">
        <v>411</v>
      </c>
      <c r="B1458" s="131" t="s">
        <v>565</v>
      </c>
      <c r="C1458" s="134">
        <v>40.064999999999998</v>
      </c>
      <c r="D1458" s="135">
        <v>136.9</v>
      </c>
      <c r="E1458" s="135">
        <v>238.7</v>
      </c>
      <c r="F1458" s="135">
        <v>393</v>
      </c>
      <c r="G1458" s="135">
        <v>54</v>
      </c>
      <c r="H1458" s="135">
        <v>162</v>
      </c>
      <c r="I1458" s="134">
        <v>0.27100000000000002</v>
      </c>
      <c r="J1458" s="134">
        <v>0.313</v>
      </c>
      <c r="K1458" s="134">
        <v>0.65800000000000003</v>
      </c>
      <c r="L1458" s="135">
        <v>238</v>
      </c>
      <c r="M1458" s="135">
        <v>0.2</v>
      </c>
      <c r="N1458" s="136">
        <v>2.3660000000000001</v>
      </c>
      <c r="O1458" s="137">
        <v>4.7230000000000001E-2</v>
      </c>
      <c r="P1458" s="137">
        <v>-2.8220000000000001E-5</v>
      </c>
      <c r="Q1458" s="137">
        <v>6.6450000000000001E-9</v>
      </c>
      <c r="R1458" s="138">
        <v>0</v>
      </c>
      <c r="S1458" s="138">
        <v>0</v>
      </c>
      <c r="T1458" s="131">
        <v>45.92</v>
      </c>
      <c r="U1458" s="131">
        <v>48.37</v>
      </c>
      <c r="V1458" s="136">
        <v>13.1563</v>
      </c>
      <c r="W1458" s="138">
        <v>1054.72</v>
      </c>
      <c r="X1458" s="138">
        <v>-77.08</v>
      </c>
      <c r="Y1458" s="131">
        <v>257</v>
      </c>
      <c r="Z1458" s="131">
        <v>174</v>
      </c>
      <c r="AA1458" s="134">
        <v>0</v>
      </c>
      <c r="AB1458" s="138">
        <v>0</v>
      </c>
      <c r="AC1458" s="134">
        <v>0</v>
      </c>
      <c r="AD1458" s="134">
        <v>0</v>
      </c>
      <c r="AE1458" s="131">
        <v>4450</v>
      </c>
    </row>
    <row r="1459" spans="1:31">
      <c r="A1459" s="131">
        <v>412</v>
      </c>
      <c r="B1459" s="131" t="s">
        <v>566</v>
      </c>
      <c r="C1459" s="134">
        <v>44.097000000000001</v>
      </c>
      <c r="D1459" s="135">
        <v>85.5</v>
      </c>
      <c r="E1459" s="135">
        <v>231.1</v>
      </c>
      <c r="F1459" s="135">
        <v>369.8</v>
      </c>
      <c r="G1459" s="135">
        <v>41.9</v>
      </c>
      <c r="H1459" s="135">
        <v>203</v>
      </c>
      <c r="I1459" s="134">
        <v>0.28100000000000003</v>
      </c>
      <c r="J1459" s="134">
        <v>0.152</v>
      </c>
      <c r="K1459" s="134">
        <v>0.58199999999999996</v>
      </c>
      <c r="L1459" s="135">
        <v>231</v>
      </c>
      <c r="M1459" s="135">
        <v>0</v>
      </c>
      <c r="N1459" s="136">
        <v>-1.0089999999999999</v>
      </c>
      <c r="O1459" s="137">
        <v>7.3150000000000007E-2</v>
      </c>
      <c r="P1459" s="137">
        <v>-3.7889999999999998E-5</v>
      </c>
      <c r="Q1459" s="137">
        <v>7.6779999999999993E-9</v>
      </c>
      <c r="R1459" s="138">
        <v>222.67</v>
      </c>
      <c r="S1459" s="138">
        <v>133.41</v>
      </c>
      <c r="T1459" s="131">
        <v>-24.82</v>
      </c>
      <c r="U1459" s="131">
        <v>-5.61</v>
      </c>
      <c r="V1459" s="136">
        <v>15.726000000000001</v>
      </c>
      <c r="W1459" s="138">
        <v>1872.46</v>
      </c>
      <c r="X1459" s="138">
        <v>-25.16</v>
      </c>
      <c r="Y1459" s="131">
        <v>249</v>
      </c>
      <c r="Z1459" s="131">
        <v>164</v>
      </c>
      <c r="AA1459" s="134">
        <v>43.491999999999997</v>
      </c>
      <c r="AB1459" s="138">
        <v>-3266.92</v>
      </c>
      <c r="AC1459" s="134">
        <v>-4.1790000000000003</v>
      </c>
      <c r="AD1459" s="134">
        <v>1.81</v>
      </c>
      <c r="AE1459" s="131">
        <v>4487</v>
      </c>
    </row>
    <row r="1460" spans="1:31">
      <c r="A1460" s="131">
        <v>413</v>
      </c>
      <c r="B1460" s="131" t="s">
        <v>567</v>
      </c>
      <c r="C1460" s="134">
        <v>58.08</v>
      </c>
      <c r="D1460" s="135">
        <v>193</v>
      </c>
      <c r="E1460" s="135">
        <v>321</v>
      </c>
      <c r="F1460" s="135">
        <v>496</v>
      </c>
      <c r="G1460" s="135">
        <v>47</v>
      </c>
      <c r="H1460" s="135">
        <v>223</v>
      </c>
      <c r="I1460" s="134">
        <v>0.26</v>
      </c>
      <c r="J1460" s="134">
        <v>0.313</v>
      </c>
      <c r="K1460" s="134">
        <v>0.79700000000000004</v>
      </c>
      <c r="L1460" s="135">
        <v>293</v>
      </c>
      <c r="M1460" s="135">
        <v>2.7</v>
      </c>
      <c r="N1460" s="136">
        <v>2.8</v>
      </c>
      <c r="O1460" s="137">
        <v>6.2440000000000002E-2</v>
      </c>
      <c r="P1460" s="137">
        <v>-3.1050000000000003E-5</v>
      </c>
      <c r="Q1460" s="137">
        <v>5.078E-9</v>
      </c>
      <c r="R1460" s="138">
        <v>343.44</v>
      </c>
      <c r="S1460" s="138">
        <v>219.33</v>
      </c>
      <c r="T1460" s="131">
        <v>-45.9</v>
      </c>
      <c r="U1460" s="131">
        <v>-31.18</v>
      </c>
      <c r="V1460" s="136">
        <v>16.2315</v>
      </c>
      <c r="W1460" s="138">
        <v>2659.02</v>
      </c>
      <c r="X1460" s="138">
        <v>-44.15</v>
      </c>
      <c r="Y1460" s="131">
        <v>350</v>
      </c>
      <c r="Z1460" s="131">
        <v>235</v>
      </c>
      <c r="AA1460" s="134">
        <v>0</v>
      </c>
      <c r="AB1460" s="138">
        <v>0</v>
      </c>
      <c r="AC1460" s="134">
        <v>0</v>
      </c>
      <c r="AD1460" s="134">
        <v>0</v>
      </c>
      <c r="AE1460" s="131">
        <v>6760</v>
      </c>
    </row>
    <row r="1461" spans="1:31">
      <c r="A1461" s="131">
        <v>414</v>
      </c>
      <c r="B1461" s="131" t="s">
        <v>568</v>
      </c>
      <c r="C1461" s="134">
        <v>74.08</v>
      </c>
      <c r="D1461" s="135">
        <v>252.5</v>
      </c>
      <c r="E1461" s="135">
        <v>414</v>
      </c>
      <c r="F1461" s="135">
        <v>612</v>
      </c>
      <c r="G1461" s="135">
        <v>53</v>
      </c>
      <c r="H1461" s="135">
        <v>230</v>
      </c>
      <c r="I1461" s="134">
        <v>0.24199999999999999</v>
      </c>
      <c r="J1461" s="134">
        <v>0.53600000000000003</v>
      </c>
      <c r="K1461" s="134">
        <v>0.99299999999999999</v>
      </c>
      <c r="L1461" s="135">
        <v>293</v>
      </c>
      <c r="M1461" s="135">
        <v>1.5</v>
      </c>
      <c r="N1461" s="136">
        <v>1.3540000000000001</v>
      </c>
      <c r="O1461" s="137">
        <v>8.8109999999999994E-2</v>
      </c>
      <c r="P1461" s="137">
        <v>-6.8419999999999999E-5</v>
      </c>
      <c r="Q1461" s="137">
        <v>2.3590000000000001E-8</v>
      </c>
      <c r="R1461" s="138">
        <v>535.04</v>
      </c>
      <c r="S1461" s="138">
        <v>299.32</v>
      </c>
      <c r="T1461" s="131">
        <v>-108.78</v>
      </c>
      <c r="U1461" s="131">
        <v>-88.27</v>
      </c>
      <c r="V1461" s="136">
        <v>17.378900000000002</v>
      </c>
      <c r="W1461" s="138">
        <v>3723.42</v>
      </c>
      <c r="X1461" s="138">
        <v>-67.48</v>
      </c>
      <c r="Y1461" s="131">
        <v>450</v>
      </c>
      <c r="Z1461" s="131">
        <v>315</v>
      </c>
      <c r="AA1461" s="134">
        <v>76.489999999999995</v>
      </c>
      <c r="AB1461" s="138">
        <v>-8619.48</v>
      </c>
      <c r="AC1461" s="134">
        <v>-8.1389999999999993</v>
      </c>
      <c r="AD1461" s="134">
        <v>3.93</v>
      </c>
      <c r="AE1461" s="131">
        <v>7700</v>
      </c>
    </row>
    <row r="1462" spans="1:31">
      <c r="A1462" s="131">
        <v>415</v>
      </c>
      <c r="B1462" s="131" t="s">
        <v>569</v>
      </c>
      <c r="C1462" s="134">
        <v>55.08</v>
      </c>
      <c r="D1462" s="135">
        <v>180.3</v>
      </c>
      <c r="E1462" s="135">
        <v>370.5</v>
      </c>
      <c r="F1462" s="135">
        <v>564.4</v>
      </c>
      <c r="G1462" s="135">
        <v>41.3</v>
      </c>
      <c r="H1462" s="135">
        <v>230</v>
      </c>
      <c r="I1462" s="134">
        <v>0.20499999999999999</v>
      </c>
      <c r="J1462" s="134">
        <v>0.318</v>
      </c>
      <c r="K1462" s="134">
        <v>0.78200000000000003</v>
      </c>
      <c r="L1462" s="135">
        <v>293</v>
      </c>
      <c r="M1462" s="135">
        <v>3.7</v>
      </c>
      <c r="N1462" s="136">
        <v>3.6789999999999998</v>
      </c>
      <c r="O1462" s="137">
        <v>5.3629999999999997E-2</v>
      </c>
      <c r="P1462" s="137">
        <v>-2.6279999999999999E-5</v>
      </c>
      <c r="Q1462" s="137">
        <v>4.6669999999999997E-9</v>
      </c>
      <c r="R1462" s="138">
        <v>366.77</v>
      </c>
      <c r="S1462" s="138">
        <v>225.86</v>
      </c>
      <c r="T1462" s="131">
        <v>12.1</v>
      </c>
      <c r="U1462" s="131">
        <v>22.98</v>
      </c>
      <c r="V1462" s="136">
        <v>15.957100000000001</v>
      </c>
      <c r="W1462" s="138">
        <v>2940.86</v>
      </c>
      <c r="X1462" s="138">
        <v>-55.15</v>
      </c>
      <c r="Y1462" s="131">
        <v>405</v>
      </c>
      <c r="Z1462" s="131">
        <v>270</v>
      </c>
      <c r="AA1462" s="134">
        <v>53.398000000000003</v>
      </c>
      <c r="AB1462" s="138">
        <v>-5937.37</v>
      </c>
      <c r="AC1462" s="134">
        <v>-5.2</v>
      </c>
      <c r="AD1462" s="134">
        <v>4.28</v>
      </c>
      <c r="AE1462" s="131">
        <v>7710</v>
      </c>
    </row>
    <row r="1463" spans="1:31">
      <c r="A1463" s="131">
        <v>416</v>
      </c>
      <c r="B1463" s="131" t="s">
        <v>570</v>
      </c>
      <c r="C1463" s="134">
        <v>78.542000000000002</v>
      </c>
      <c r="D1463" s="135">
        <v>150.4</v>
      </c>
      <c r="E1463" s="135">
        <v>319.60000000000002</v>
      </c>
      <c r="F1463" s="135">
        <v>503</v>
      </c>
      <c r="G1463" s="135">
        <v>45.2</v>
      </c>
      <c r="H1463" s="135">
        <v>254</v>
      </c>
      <c r="I1463" s="134">
        <v>0.27800000000000002</v>
      </c>
      <c r="J1463" s="134">
        <v>0.23</v>
      </c>
      <c r="K1463" s="134">
        <v>0.89100000000000001</v>
      </c>
      <c r="L1463" s="135">
        <v>293</v>
      </c>
      <c r="M1463" s="135">
        <v>2</v>
      </c>
      <c r="N1463" s="136">
        <v>-0.79900000000000004</v>
      </c>
      <c r="O1463" s="137">
        <v>8.6599999999999996E-2</v>
      </c>
      <c r="P1463" s="137">
        <v>-5.9910000000000001E-5</v>
      </c>
      <c r="Q1463" s="137">
        <v>1.7789999999999999E-8</v>
      </c>
      <c r="R1463" s="138">
        <v>374.77</v>
      </c>
      <c r="S1463" s="138">
        <v>215</v>
      </c>
      <c r="T1463" s="131">
        <v>-31.1</v>
      </c>
      <c r="U1463" s="131">
        <v>-12.11</v>
      </c>
      <c r="V1463" s="136">
        <v>15.9594</v>
      </c>
      <c r="W1463" s="138">
        <v>2581.48</v>
      </c>
      <c r="X1463" s="138">
        <v>-42.95</v>
      </c>
      <c r="Y1463" s="131">
        <v>350</v>
      </c>
      <c r="Z1463" s="131">
        <v>230</v>
      </c>
      <c r="AA1463" s="134">
        <v>0</v>
      </c>
      <c r="AB1463" s="138">
        <v>0</v>
      </c>
      <c r="AC1463" s="134">
        <v>0</v>
      </c>
      <c r="AD1463" s="134">
        <v>0</v>
      </c>
      <c r="AE1463" s="131">
        <v>6510</v>
      </c>
    </row>
    <row r="1464" spans="1:31">
      <c r="A1464" s="131">
        <v>417</v>
      </c>
      <c r="B1464" s="131" t="s">
        <v>571</v>
      </c>
      <c r="C1464" s="134">
        <v>42.081000000000003</v>
      </c>
      <c r="D1464" s="135">
        <v>87.9</v>
      </c>
      <c r="E1464" s="135">
        <v>225.4</v>
      </c>
      <c r="F1464" s="135">
        <v>365</v>
      </c>
      <c r="G1464" s="135">
        <v>45.6</v>
      </c>
      <c r="H1464" s="135">
        <v>181</v>
      </c>
      <c r="I1464" s="134">
        <v>0.27500000000000002</v>
      </c>
      <c r="J1464" s="134">
        <v>0.14799999999999999</v>
      </c>
      <c r="K1464" s="134">
        <v>0.61199999999999999</v>
      </c>
      <c r="L1464" s="135">
        <v>223</v>
      </c>
      <c r="M1464" s="135">
        <v>0.4</v>
      </c>
      <c r="N1464" s="136">
        <v>0.88600000000000001</v>
      </c>
      <c r="O1464" s="137">
        <v>5.602E-2</v>
      </c>
      <c r="P1464" s="137">
        <v>-2.7710000000000001E-5</v>
      </c>
      <c r="Q1464" s="137">
        <v>5.2659999999999998E-9</v>
      </c>
      <c r="R1464" s="138">
        <v>273.83999999999997</v>
      </c>
      <c r="S1464" s="138">
        <v>131.63</v>
      </c>
      <c r="T1464" s="131">
        <v>4.88</v>
      </c>
      <c r="U1464" s="131">
        <v>14.99</v>
      </c>
      <c r="V1464" s="136">
        <v>15.7027</v>
      </c>
      <c r="W1464" s="138">
        <v>1807.53</v>
      </c>
      <c r="X1464" s="138">
        <v>-26.15</v>
      </c>
      <c r="Y1464" s="131">
        <v>240</v>
      </c>
      <c r="Z1464" s="131">
        <v>160</v>
      </c>
      <c r="AA1464" s="134">
        <v>44.793999999999997</v>
      </c>
      <c r="AB1464" s="138">
        <v>-3260.31</v>
      </c>
      <c r="AC1464" s="134">
        <v>-4.3789999999999996</v>
      </c>
      <c r="AD1464" s="134">
        <v>1.63</v>
      </c>
      <c r="AE1464" s="131">
        <v>4400</v>
      </c>
    </row>
    <row r="1465" spans="1:31">
      <c r="A1465" s="131">
        <v>418</v>
      </c>
      <c r="B1465" s="131" t="s">
        <v>572</v>
      </c>
      <c r="C1465" s="134">
        <v>58.08</v>
      </c>
      <c r="D1465" s="135">
        <v>161</v>
      </c>
      <c r="E1465" s="135">
        <v>307.5</v>
      </c>
      <c r="F1465" s="135">
        <v>482.2</v>
      </c>
      <c r="G1465" s="135">
        <v>48.6</v>
      </c>
      <c r="H1465" s="135">
        <v>186</v>
      </c>
      <c r="I1465" s="134">
        <v>0.22800000000000001</v>
      </c>
      <c r="J1465" s="134">
        <v>0.26900000000000002</v>
      </c>
      <c r="K1465" s="134">
        <v>0.82899999999999996</v>
      </c>
      <c r="L1465" s="135">
        <v>293</v>
      </c>
      <c r="M1465" s="135">
        <v>2</v>
      </c>
      <c r="N1465" s="136">
        <v>-2.02</v>
      </c>
      <c r="O1465" s="137">
        <v>7.7789999999999998E-2</v>
      </c>
      <c r="P1465" s="137">
        <v>-4.7500000000000003E-5</v>
      </c>
      <c r="Q1465" s="137">
        <v>1.152E-8</v>
      </c>
      <c r="R1465" s="138">
        <v>377.43</v>
      </c>
      <c r="S1465" s="138">
        <v>213.36</v>
      </c>
      <c r="T1465" s="131">
        <v>-22.17</v>
      </c>
      <c r="U1465" s="131">
        <v>-6.16</v>
      </c>
      <c r="V1465" s="136">
        <v>15.322699999999999</v>
      </c>
      <c r="W1465" s="138">
        <v>2107.58</v>
      </c>
      <c r="X1465" s="138">
        <v>-64.87</v>
      </c>
      <c r="Y1465" s="131">
        <v>340</v>
      </c>
      <c r="Z1465" s="131">
        <v>225</v>
      </c>
      <c r="AA1465" s="134">
        <v>0</v>
      </c>
      <c r="AB1465" s="138">
        <v>0</v>
      </c>
      <c r="AC1465" s="134">
        <v>0</v>
      </c>
      <c r="AD1465" s="134">
        <v>0</v>
      </c>
      <c r="AE1465" s="131">
        <v>6450</v>
      </c>
    </row>
    <row r="1466" spans="1:31">
      <c r="A1466" s="131">
        <v>419</v>
      </c>
      <c r="B1466" s="131" t="s">
        <v>573</v>
      </c>
      <c r="C1466" s="134">
        <v>230.31</v>
      </c>
      <c r="D1466" s="135">
        <v>485</v>
      </c>
      <c r="E1466" s="135">
        <v>649</v>
      </c>
      <c r="F1466" s="135">
        <v>926</v>
      </c>
      <c r="G1466" s="135">
        <v>32.799999999999997</v>
      </c>
      <c r="H1466" s="135">
        <v>779</v>
      </c>
      <c r="I1466" s="134">
        <v>0.33600000000000002</v>
      </c>
      <c r="J1466" s="134">
        <v>0</v>
      </c>
      <c r="K1466" s="134">
        <v>0</v>
      </c>
      <c r="L1466" s="135">
        <v>0</v>
      </c>
      <c r="M1466" s="135">
        <v>0.7</v>
      </c>
      <c r="N1466" s="136">
        <v>0</v>
      </c>
      <c r="O1466" s="137">
        <v>0</v>
      </c>
      <c r="P1466" s="137">
        <v>0</v>
      </c>
      <c r="Q1466" s="137">
        <v>0</v>
      </c>
      <c r="R1466" s="138">
        <v>911.01</v>
      </c>
      <c r="S1466" s="138">
        <v>461.1</v>
      </c>
      <c r="T1466" s="131">
        <v>0</v>
      </c>
      <c r="U1466" s="131">
        <v>0</v>
      </c>
      <c r="V1466" s="136">
        <v>0</v>
      </c>
      <c r="W1466" s="138">
        <v>0</v>
      </c>
      <c r="X1466" s="138">
        <v>0</v>
      </c>
      <c r="Y1466" s="131">
        <v>0</v>
      </c>
      <c r="Z1466" s="131">
        <v>0</v>
      </c>
      <c r="AA1466" s="134">
        <v>0</v>
      </c>
      <c r="AB1466" s="138">
        <v>0</v>
      </c>
      <c r="AC1466" s="134">
        <v>0</v>
      </c>
      <c r="AD1466" s="134">
        <v>0</v>
      </c>
      <c r="AE1466" s="131">
        <v>0</v>
      </c>
    </row>
    <row r="1467" spans="1:31">
      <c r="A1467" s="131">
        <v>420</v>
      </c>
      <c r="B1467" s="131" t="s">
        <v>574</v>
      </c>
      <c r="C1467" s="134">
        <v>107.15600000000001</v>
      </c>
      <c r="D1467" s="135">
        <v>316.89999999999998</v>
      </c>
      <c r="E1467" s="135">
        <v>473.8</v>
      </c>
      <c r="F1467" s="135">
        <v>667</v>
      </c>
      <c r="G1467" s="135">
        <v>0</v>
      </c>
      <c r="H1467" s="135">
        <v>0</v>
      </c>
      <c r="I1467" s="134">
        <v>0</v>
      </c>
      <c r="J1467" s="134">
        <v>0</v>
      </c>
      <c r="K1467" s="134">
        <v>0.96399999999999997</v>
      </c>
      <c r="L1467" s="135">
        <v>323</v>
      </c>
      <c r="M1467" s="135">
        <v>1.6</v>
      </c>
      <c r="N1467" s="136">
        <v>0</v>
      </c>
      <c r="O1467" s="137">
        <v>0</v>
      </c>
      <c r="P1467" s="137">
        <v>0</v>
      </c>
      <c r="Q1467" s="137">
        <v>0</v>
      </c>
      <c r="R1467" s="138">
        <v>738.9</v>
      </c>
      <c r="S1467" s="138">
        <v>356.02</v>
      </c>
      <c r="T1467" s="131">
        <v>0</v>
      </c>
      <c r="U1467" s="131">
        <v>0</v>
      </c>
      <c r="V1467" s="136">
        <v>16.6968</v>
      </c>
      <c r="W1467" s="138">
        <v>4041.04</v>
      </c>
      <c r="X1467" s="138">
        <v>-72.150000000000006</v>
      </c>
      <c r="Y1467" s="131">
        <v>500</v>
      </c>
      <c r="Z1467" s="131">
        <v>350</v>
      </c>
      <c r="AA1467" s="134">
        <v>0</v>
      </c>
      <c r="AB1467" s="138">
        <v>0</v>
      </c>
      <c r="AC1467" s="134">
        <v>0</v>
      </c>
      <c r="AD1467" s="134">
        <v>0</v>
      </c>
      <c r="AE1467" s="131">
        <v>10700</v>
      </c>
    </row>
    <row r="1468" spans="1:31">
      <c r="A1468" s="131">
        <v>421</v>
      </c>
      <c r="B1468" s="131" t="s">
        <v>575</v>
      </c>
      <c r="C1468" s="134">
        <v>106.16800000000001</v>
      </c>
      <c r="D1468" s="135">
        <v>286.39999999999998</v>
      </c>
      <c r="E1468" s="135">
        <v>411.5</v>
      </c>
      <c r="F1468" s="135">
        <v>616.20000000000005</v>
      </c>
      <c r="G1468" s="135">
        <v>34.700000000000003</v>
      </c>
      <c r="H1468" s="135">
        <v>379</v>
      </c>
      <c r="I1468" s="134">
        <v>0.26</v>
      </c>
      <c r="J1468" s="134">
        <v>0.32400000000000001</v>
      </c>
      <c r="K1468" s="134">
        <v>0.86099999999999999</v>
      </c>
      <c r="L1468" s="135">
        <v>293</v>
      </c>
      <c r="M1468" s="135">
        <v>0.1</v>
      </c>
      <c r="N1468" s="136">
        <v>-5.9930000000000003</v>
      </c>
      <c r="O1468" s="137">
        <v>0.14430000000000001</v>
      </c>
      <c r="P1468" s="137">
        <v>-8.0580000000000004E-5</v>
      </c>
      <c r="Q1468" s="137">
        <v>1.6289999999999999E-8</v>
      </c>
      <c r="R1468" s="138">
        <v>475.16</v>
      </c>
      <c r="S1468" s="138">
        <v>261.39999999999998</v>
      </c>
      <c r="T1468" s="131">
        <v>4.29</v>
      </c>
      <c r="U1468" s="131">
        <v>28.95</v>
      </c>
      <c r="V1468" s="136">
        <v>16.096299999999999</v>
      </c>
      <c r="W1468" s="138">
        <v>3346.65</v>
      </c>
      <c r="X1468" s="138">
        <v>-57.84</v>
      </c>
      <c r="Y1468" s="131">
        <v>440</v>
      </c>
      <c r="Z1468" s="131">
        <v>300</v>
      </c>
      <c r="AA1468" s="134">
        <v>56.174999999999997</v>
      </c>
      <c r="AB1468" s="138">
        <v>-6673.7</v>
      </c>
      <c r="AC1468" s="134">
        <v>-5.5430000000000001</v>
      </c>
      <c r="AD1468" s="134">
        <v>6.19</v>
      </c>
      <c r="AE1468" s="131">
        <v>8600</v>
      </c>
    </row>
    <row r="1469" spans="1:31">
      <c r="A1469" s="131">
        <v>422</v>
      </c>
      <c r="B1469" s="131" t="s">
        <v>576</v>
      </c>
      <c r="C1469" s="134">
        <v>79.102000000000004</v>
      </c>
      <c r="D1469" s="135">
        <v>231.5</v>
      </c>
      <c r="E1469" s="135">
        <v>388.5</v>
      </c>
      <c r="F1469" s="135">
        <v>620</v>
      </c>
      <c r="G1469" s="135">
        <v>55.6</v>
      </c>
      <c r="H1469" s="135">
        <v>254</v>
      </c>
      <c r="I1469" s="134">
        <v>0.27700000000000002</v>
      </c>
      <c r="J1469" s="134">
        <v>0.24</v>
      </c>
      <c r="K1469" s="134">
        <v>0.98299999999999998</v>
      </c>
      <c r="L1469" s="135">
        <v>293</v>
      </c>
      <c r="M1469" s="135">
        <v>2.2999999999999998</v>
      </c>
      <c r="N1469" s="136">
        <v>9.5039999999999996</v>
      </c>
      <c r="O1469" s="137">
        <v>0.1177</v>
      </c>
      <c r="P1469" s="137">
        <v>-8.4980000000000003E-5</v>
      </c>
      <c r="Q1469" s="137">
        <v>2.3989999999999998E-8</v>
      </c>
      <c r="R1469" s="138">
        <v>618.5</v>
      </c>
      <c r="S1469" s="138">
        <v>291.58</v>
      </c>
      <c r="T1469" s="131">
        <v>33.5</v>
      </c>
      <c r="U1469" s="131">
        <v>45.46</v>
      </c>
      <c r="V1469" s="136">
        <v>16.091000000000001</v>
      </c>
      <c r="W1469" s="138">
        <v>3095.13</v>
      </c>
      <c r="X1469" s="138">
        <v>-61.15</v>
      </c>
      <c r="Y1469" s="131">
        <v>425</v>
      </c>
      <c r="Z1469" s="131">
        <v>285</v>
      </c>
      <c r="AA1469" s="134">
        <v>0</v>
      </c>
      <c r="AB1469" s="138">
        <v>0</v>
      </c>
      <c r="AC1469" s="134">
        <v>0</v>
      </c>
      <c r="AD1469" s="134">
        <v>0</v>
      </c>
      <c r="AE1469" s="131">
        <v>8400</v>
      </c>
    </row>
    <row r="1470" spans="1:31">
      <c r="A1470" s="131">
        <v>423</v>
      </c>
      <c r="B1470" s="131" t="s">
        <v>577</v>
      </c>
      <c r="C1470" s="134">
        <v>67.090999999999994</v>
      </c>
      <c r="D1470" s="135">
        <v>0</v>
      </c>
      <c r="E1470" s="135">
        <v>403</v>
      </c>
      <c r="F1470" s="135">
        <v>640</v>
      </c>
      <c r="G1470" s="135">
        <v>0</v>
      </c>
      <c r="H1470" s="135">
        <v>0</v>
      </c>
      <c r="I1470" s="134">
        <v>0</v>
      </c>
      <c r="J1470" s="134">
        <v>0</v>
      </c>
      <c r="K1470" s="134">
        <v>0.96699999999999997</v>
      </c>
      <c r="L1470" s="135">
        <v>294</v>
      </c>
      <c r="M1470" s="135">
        <v>1.8</v>
      </c>
      <c r="N1470" s="136">
        <v>0</v>
      </c>
      <c r="O1470" s="137">
        <v>0</v>
      </c>
      <c r="P1470" s="137">
        <v>0</v>
      </c>
      <c r="Q1470" s="137">
        <v>0</v>
      </c>
      <c r="R1470" s="138">
        <v>0</v>
      </c>
      <c r="S1470" s="138">
        <v>0</v>
      </c>
      <c r="T1470" s="131">
        <v>25.88</v>
      </c>
      <c r="U1470" s="131">
        <v>0</v>
      </c>
      <c r="V1470" s="136">
        <v>16.796600000000002</v>
      </c>
      <c r="W1470" s="138">
        <v>3457.47</v>
      </c>
      <c r="X1470" s="138">
        <v>-62.73</v>
      </c>
      <c r="Y1470" s="131">
        <v>440</v>
      </c>
      <c r="Z1470" s="131">
        <v>330</v>
      </c>
      <c r="AA1470" s="134">
        <v>0</v>
      </c>
      <c r="AB1470" s="138">
        <v>0</v>
      </c>
      <c r="AC1470" s="134">
        <v>0</v>
      </c>
      <c r="AD1470" s="134">
        <v>0</v>
      </c>
      <c r="AE1470" s="131">
        <v>0</v>
      </c>
    </row>
    <row r="1471" spans="1:31">
      <c r="A1471" s="131">
        <v>424</v>
      </c>
      <c r="B1471" s="131" t="s">
        <v>578</v>
      </c>
      <c r="C1471" s="134">
        <v>71.123000000000005</v>
      </c>
      <c r="D1471" s="135">
        <v>0</v>
      </c>
      <c r="E1471" s="135">
        <v>359.7</v>
      </c>
      <c r="F1471" s="135">
        <v>568.6</v>
      </c>
      <c r="G1471" s="135">
        <v>55.4</v>
      </c>
      <c r="H1471" s="135">
        <v>249</v>
      </c>
      <c r="I1471" s="134">
        <v>0.29599999999999999</v>
      </c>
      <c r="J1471" s="134">
        <v>0</v>
      </c>
      <c r="K1471" s="134">
        <v>0.85199999999999998</v>
      </c>
      <c r="L1471" s="135">
        <v>295</v>
      </c>
      <c r="M1471" s="135">
        <v>1.6</v>
      </c>
      <c r="N1471" s="136">
        <v>-12.308</v>
      </c>
      <c r="O1471" s="137">
        <v>0.1275</v>
      </c>
      <c r="P1471" s="137">
        <v>-7.7379999999999994E-5</v>
      </c>
      <c r="Q1471" s="137">
        <v>1.798E-8</v>
      </c>
      <c r="R1471" s="138">
        <v>0</v>
      </c>
      <c r="S1471" s="138">
        <v>0</v>
      </c>
      <c r="T1471" s="131">
        <v>-0.86</v>
      </c>
      <c r="U1471" s="131">
        <v>27.41</v>
      </c>
      <c r="V1471" s="136">
        <v>15.9444</v>
      </c>
      <c r="W1471" s="138">
        <v>2717.03</v>
      </c>
      <c r="X1471" s="138">
        <v>-67.900000000000006</v>
      </c>
      <c r="Y1471" s="131">
        <v>400</v>
      </c>
      <c r="Z1471" s="131">
        <v>300</v>
      </c>
      <c r="AA1471" s="134">
        <v>0</v>
      </c>
      <c r="AB1471" s="138">
        <v>0</v>
      </c>
      <c r="AC1471" s="134">
        <v>0</v>
      </c>
      <c r="AD1471" s="134">
        <v>0</v>
      </c>
      <c r="AE1471" s="131">
        <v>0</v>
      </c>
    </row>
    <row r="1472" spans="1:31">
      <c r="A1472" s="131">
        <v>425</v>
      </c>
      <c r="B1472" s="131" t="s">
        <v>579</v>
      </c>
      <c r="C1472" s="134">
        <v>134.22200000000001</v>
      </c>
      <c r="D1472" s="135">
        <v>197.7</v>
      </c>
      <c r="E1472" s="135">
        <v>446.5</v>
      </c>
      <c r="F1472" s="135">
        <v>664</v>
      </c>
      <c r="G1472" s="135">
        <v>29.1</v>
      </c>
      <c r="H1472" s="135">
        <v>0</v>
      </c>
      <c r="I1472" s="134">
        <v>0</v>
      </c>
      <c r="J1472" s="134">
        <v>0.27400000000000002</v>
      </c>
      <c r="K1472" s="134">
        <v>0.86199999999999999</v>
      </c>
      <c r="L1472" s="135">
        <v>293</v>
      </c>
      <c r="M1472" s="135">
        <v>0.4</v>
      </c>
      <c r="N1472" s="136">
        <v>-15.56</v>
      </c>
      <c r="O1472" s="137">
        <v>0.23630000000000001</v>
      </c>
      <c r="P1472" s="137">
        <v>-1.7229999999999999E-4</v>
      </c>
      <c r="Q1472" s="137">
        <v>5.1399999999999997E-8</v>
      </c>
      <c r="R1472" s="138">
        <v>582.66</v>
      </c>
      <c r="S1472" s="138">
        <v>295.82</v>
      </c>
      <c r="T1472" s="131">
        <v>-4.17</v>
      </c>
      <c r="U1472" s="131">
        <v>0</v>
      </c>
      <c r="V1472" s="136">
        <v>15.9999</v>
      </c>
      <c r="W1472" s="138">
        <v>3544.19</v>
      </c>
      <c r="X1472" s="138">
        <v>-68.099999999999994</v>
      </c>
      <c r="Y1472" s="131">
        <v>476</v>
      </c>
      <c r="Z1472" s="131">
        <v>325</v>
      </c>
      <c r="AA1472" s="134">
        <v>0</v>
      </c>
      <c r="AB1472" s="138">
        <v>0</v>
      </c>
      <c r="AC1472" s="134">
        <v>0</v>
      </c>
      <c r="AD1472" s="134">
        <v>0</v>
      </c>
      <c r="AE1472" s="131">
        <v>9070</v>
      </c>
    </row>
    <row r="1473" spans="1:31">
      <c r="A1473" s="131">
        <v>426</v>
      </c>
      <c r="B1473" s="131" t="s">
        <v>580</v>
      </c>
      <c r="C1473" s="134">
        <v>140.27000000000001</v>
      </c>
      <c r="D1473" s="135">
        <v>0</v>
      </c>
      <c r="E1473" s="135">
        <v>452.5</v>
      </c>
      <c r="F1473" s="135">
        <v>669</v>
      </c>
      <c r="G1473" s="135">
        <v>26.4</v>
      </c>
      <c r="H1473" s="135">
        <v>0</v>
      </c>
      <c r="I1473" s="134">
        <v>0</v>
      </c>
      <c r="J1473" s="134">
        <v>0.26400000000000001</v>
      </c>
      <c r="K1473" s="134">
        <v>0.81299999999999994</v>
      </c>
      <c r="L1473" s="135">
        <v>293</v>
      </c>
      <c r="M1473" s="135">
        <v>0</v>
      </c>
      <c r="N1473" s="136">
        <v>0</v>
      </c>
      <c r="O1473" s="137">
        <v>0</v>
      </c>
      <c r="P1473" s="137">
        <v>0</v>
      </c>
      <c r="Q1473" s="137">
        <v>0</v>
      </c>
      <c r="R1473" s="138">
        <v>0</v>
      </c>
      <c r="S1473" s="138">
        <v>0</v>
      </c>
      <c r="T1473" s="131">
        <v>0</v>
      </c>
      <c r="U1473" s="131">
        <v>0</v>
      </c>
      <c r="V1473" s="136">
        <v>15.867000000000001</v>
      </c>
      <c r="W1473" s="138">
        <v>3524.57</v>
      </c>
      <c r="X1473" s="138">
        <v>-70.78</v>
      </c>
      <c r="Y1473" s="131">
        <v>470</v>
      </c>
      <c r="Z1473" s="131">
        <v>360</v>
      </c>
      <c r="AA1473" s="134">
        <v>0</v>
      </c>
      <c r="AB1473" s="138">
        <v>0</v>
      </c>
      <c r="AC1473" s="134">
        <v>0</v>
      </c>
      <c r="AD1473" s="134">
        <v>0</v>
      </c>
      <c r="AE1473" s="131">
        <v>0</v>
      </c>
    </row>
    <row r="1474" spans="1:31">
      <c r="A1474" s="131">
        <v>427</v>
      </c>
      <c r="B1474" s="131" t="s">
        <v>581</v>
      </c>
      <c r="C1474" s="134">
        <v>169.898</v>
      </c>
      <c r="D1474" s="135">
        <v>204.3</v>
      </c>
      <c r="E1474" s="135">
        <v>330.4</v>
      </c>
      <c r="F1474" s="135">
        <v>507</v>
      </c>
      <c r="G1474" s="135">
        <v>37</v>
      </c>
      <c r="H1474" s="135">
        <v>326</v>
      </c>
      <c r="I1474" s="134">
        <v>0.28999999999999998</v>
      </c>
      <c r="J1474" s="134">
        <v>0.26400000000000001</v>
      </c>
      <c r="K1474" s="134">
        <v>1.48</v>
      </c>
      <c r="L1474" s="135">
        <v>293</v>
      </c>
      <c r="M1474" s="135">
        <v>0</v>
      </c>
      <c r="N1474" s="136">
        <v>0</v>
      </c>
      <c r="O1474" s="137">
        <v>0</v>
      </c>
      <c r="P1474" s="137">
        <v>0</v>
      </c>
      <c r="Q1474" s="137">
        <v>0</v>
      </c>
      <c r="R1474" s="138">
        <v>0</v>
      </c>
      <c r="S1474" s="138">
        <v>0</v>
      </c>
      <c r="T1474" s="131">
        <v>0</v>
      </c>
      <c r="U1474" s="131">
        <v>0</v>
      </c>
      <c r="V1474" s="136">
        <v>15.8019</v>
      </c>
      <c r="W1474" s="138">
        <v>2634.16</v>
      </c>
      <c r="X1474" s="138">
        <v>-43.15</v>
      </c>
      <c r="Y1474" s="131">
        <v>364</v>
      </c>
      <c r="Z1474" s="131">
        <v>238</v>
      </c>
      <c r="AA1474" s="134">
        <v>0</v>
      </c>
      <c r="AB1474" s="138">
        <v>0</v>
      </c>
      <c r="AC1474" s="134">
        <v>0</v>
      </c>
      <c r="AD1474" s="134">
        <v>0</v>
      </c>
      <c r="AE1474" s="131">
        <v>6580</v>
      </c>
    </row>
    <row r="1475" spans="1:31">
      <c r="A1475" s="131">
        <v>428</v>
      </c>
      <c r="B1475" s="131" t="s">
        <v>582</v>
      </c>
      <c r="C1475" s="134">
        <v>104.08</v>
      </c>
      <c r="D1475" s="135">
        <v>183</v>
      </c>
      <c r="E1475" s="135">
        <v>187</v>
      </c>
      <c r="F1475" s="135">
        <v>259</v>
      </c>
      <c r="G1475" s="135">
        <v>36.700000000000003</v>
      </c>
      <c r="H1475" s="135">
        <v>0</v>
      </c>
      <c r="I1475" s="134">
        <v>0</v>
      </c>
      <c r="J1475" s="134">
        <v>0</v>
      </c>
      <c r="K1475" s="134">
        <v>1.66</v>
      </c>
      <c r="L1475" s="135">
        <v>178</v>
      </c>
      <c r="M1475" s="135">
        <v>0</v>
      </c>
      <c r="N1475" s="136">
        <v>0</v>
      </c>
      <c r="O1475" s="137">
        <v>0</v>
      </c>
      <c r="P1475" s="137">
        <v>0</v>
      </c>
      <c r="Q1475" s="137">
        <v>0</v>
      </c>
      <c r="R1475" s="138">
        <v>0</v>
      </c>
      <c r="S1475" s="138">
        <v>0</v>
      </c>
      <c r="T1475" s="131">
        <v>0</v>
      </c>
      <c r="U1475" s="131">
        <v>0</v>
      </c>
      <c r="V1475" s="136">
        <v>0</v>
      </c>
      <c r="W1475" s="138">
        <v>0</v>
      </c>
      <c r="X1475" s="138">
        <v>0</v>
      </c>
      <c r="Y1475" s="131">
        <v>0</v>
      </c>
      <c r="Z1475" s="131">
        <v>0</v>
      </c>
      <c r="AA1475" s="134">
        <v>0</v>
      </c>
      <c r="AB1475" s="138">
        <v>0</v>
      </c>
      <c r="AC1475" s="134">
        <v>0</v>
      </c>
      <c r="AD1475" s="134">
        <v>0</v>
      </c>
      <c r="AE1475" s="131">
        <v>0</v>
      </c>
    </row>
    <row r="1476" spans="1:31">
      <c r="A1476" s="131">
        <v>429</v>
      </c>
      <c r="B1476" s="131" t="s">
        <v>583</v>
      </c>
      <c r="C1476" s="134">
        <v>104.152</v>
      </c>
      <c r="D1476" s="135">
        <v>242.5</v>
      </c>
      <c r="E1476" s="135">
        <v>418.3</v>
      </c>
      <c r="F1476" s="135">
        <v>647</v>
      </c>
      <c r="G1476" s="135">
        <v>39.4</v>
      </c>
      <c r="H1476" s="135">
        <v>0</v>
      </c>
      <c r="I1476" s="134">
        <v>0</v>
      </c>
      <c r="J1476" s="134">
        <v>0.25700000000000001</v>
      </c>
      <c r="K1476" s="134">
        <v>0.90600000000000003</v>
      </c>
      <c r="L1476" s="135">
        <v>293</v>
      </c>
      <c r="M1476" s="135">
        <v>0.1</v>
      </c>
      <c r="N1476" s="136">
        <v>-6.7469999999999999</v>
      </c>
      <c r="O1476" s="137">
        <v>0.14710000000000001</v>
      </c>
      <c r="P1476" s="137">
        <v>-9.6089999999999996E-5</v>
      </c>
      <c r="Q1476" s="137">
        <v>2.3730000000000001E-8</v>
      </c>
      <c r="R1476" s="138">
        <v>528.64</v>
      </c>
      <c r="S1476" s="138">
        <v>276.70999999999998</v>
      </c>
      <c r="T1476" s="131">
        <v>35.22</v>
      </c>
      <c r="U1476" s="131">
        <v>51.1</v>
      </c>
      <c r="V1476" s="136">
        <v>16.019300000000001</v>
      </c>
      <c r="W1476" s="138">
        <v>3328.57</v>
      </c>
      <c r="X1476" s="138">
        <v>-63.72</v>
      </c>
      <c r="Y1476" s="131">
        <v>460</v>
      </c>
      <c r="Z1476" s="131">
        <v>305</v>
      </c>
      <c r="AA1476" s="134">
        <v>0</v>
      </c>
      <c r="AB1476" s="138">
        <v>0</v>
      </c>
      <c r="AC1476" s="134">
        <v>0</v>
      </c>
      <c r="AD1476" s="134">
        <v>0</v>
      </c>
      <c r="AE1476" s="131">
        <v>8800</v>
      </c>
    </row>
    <row r="1477" spans="1:31">
      <c r="A1477" s="131">
        <v>430</v>
      </c>
      <c r="B1477" s="131" t="s">
        <v>584</v>
      </c>
      <c r="C1477" s="134">
        <v>118.09</v>
      </c>
      <c r="D1477" s="135">
        <v>456</v>
      </c>
      <c r="E1477" s="135">
        <v>508</v>
      </c>
      <c r="F1477" s="135">
        <v>0</v>
      </c>
      <c r="G1477" s="135">
        <v>0</v>
      </c>
      <c r="H1477" s="135">
        <v>0</v>
      </c>
      <c r="I1477" s="134">
        <v>0</v>
      </c>
      <c r="J1477" s="134">
        <v>0</v>
      </c>
      <c r="K1477" s="134">
        <v>0</v>
      </c>
      <c r="L1477" s="135">
        <v>0</v>
      </c>
      <c r="M1477" s="135">
        <v>2.2000000000000002</v>
      </c>
      <c r="N1477" s="136">
        <v>3.6</v>
      </c>
      <c r="O1477" s="137">
        <v>1.12E-2</v>
      </c>
      <c r="P1477" s="137">
        <v>-7.5080000000000006E-5</v>
      </c>
      <c r="Q1477" s="137">
        <v>1.8959999999999999E-8</v>
      </c>
      <c r="R1477" s="138">
        <v>0</v>
      </c>
      <c r="S1477" s="138">
        <v>0</v>
      </c>
      <c r="T1477" s="131">
        <v>0</v>
      </c>
      <c r="U1477" s="131">
        <v>0</v>
      </c>
      <c r="V1477" s="136">
        <v>0</v>
      </c>
      <c r="W1477" s="138">
        <v>0</v>
      </c>
      <c r="X1477" s="138">
        <v>0</v>
      </c>
      <c r="Y1477" s="131">
        <v>0</v>
      </c>
      <c r="Z1477" s="131">
        <v>0</v>
      </c>
      <c r="AA1477" s="134">
        <v>0</v>
      </c>
      <c r="AB1477" s="138">
        <v>0</v>
      </c>
      <c r="AC1477" s="134">
        <v>0</v>
      </c>
      <c r="AD1477" s="134">
        <v>0</v>
      </c>
      <c r="AE1477" s="131">
        <v>0</v>
      </c>
    </row>
    <row r="1478" spans="1:31">
      <c r="A1478" s="131">
        <v>431</v>
      </c>
      <c r="B1478" s="131" t="s">
        <v>585</v>
      </c>
      <c r="C1478" s="134">
        <v>64.063000000000002</v>
      </c>
      <c r="D1478" s="135">
        <v>197.7</v>
      </c>
      <c r="E1478" s="135">
        <v>263</v>
      </c>
      <c r="F1478" s="135">
        <v>430.8</v>
      </c>
      <c r="G1478" s="135">
        <v>77.8</v>
      </c>
      <c r="H1478" s="135">
        <v>122</v>
      </c>
      <c r="I1478" s="134">
        <v>0.26800000000000002</v>
      </c>
      <c r="J1478" s="134">
        <v>0.251</v>
      </c>
      <c r="K1478" s="134">
        <v>1.4550000000000001</v>
      </c>
      <c r="L1478" s="135">
        <v>263</v>
      </c>
      <c r="M1478" s="135">
        <v>1.6</v>
      </c>
      <c r="N1478" s="136">
        <v>5.6970000000000001</v>
      </c>
      <c r="O1478" s="137">
        <v>1.6E-2</v>
      </c>
      <c r="P1478" s="137">
        <v>-1.185E-5</v>
      </c>
      <c r="Q1478" s="137">
        <v>3.1719999999999998E-9</v>
      </c>
      <c r="R1478" s="138">
        <v>397.85</v>
      </c>
      <c r="S1478" s="138">
        <v>208.42</v>
      </c>
      <c r="T1478" s="131">
        <v>-70.95</v>
      </c>
      <c r="U1478" s="131">
        <v>-71.739999999999995</v>
      </c>
      <c r="V1478" s="136">
        <v>16.768000000000001</v>
      </c>
      <c r="W1478" s="138">
        <v>2302.35</v>
      </c>
      <c r="X1478" s="138">
        <v>-35.97</v>
      </c>
      <c r="Y1478" s="131">
        <v>280</v>
      </c>
      <c r="Z1478" s="131">
        <v>195</v>
      </c>
      <c r="AA1478" s="134">
        <v>55.502000000000002</v>
      </c>
      <c r="AB1478" s="138">
        <v>-4552.5</v>
      </c>
      <c r="AC1478" s="134">
        <v>-5.6660000000000004</v>
      </c>
      <c r="AD1478" s="134">
        <v>1.32</v>
      </c>
      <c r="AE1478" s="131">
        <v>5955</v>
      </c>
    </row>
    <row r="1479" spans="1:31">
      <c r="A1479" s="131">
        <v>432</v>
      </c>
      <c r="B1479" s="131" t="s">
        <v>586</v>
      </c>
      <c r="C1479" s="134">
        <v>146.05000000000001</v>
      </c>
      <c r="D1479" s="135">
        <v>222.5</v>
      </c>
      <c r="E1479" s="135">
        <v>209.3</v>
      </c>
      <c r="F1479" s="135">
        <v>318.7</v>
      </c>
      <c r="G1479" s="135">
        <v>37.1</v>
      </c>
      <c r="H1479" s="135">
        <v>198</v>
      </c>
      <c r="I1479" s="134">
        <v>0.28100000000000003</v>
      </c>
      <c r="J1479" s="134">
        <v>0.28599999999999998</v>
      </c>
      <c r="K1479" s="134">
        <v>1.83</v>
      </c>
      <c r="L1479" s="135">
        <v>223</v>
      </c>
      <c r="M1479" s="135">
        <v>0</v>
      </c>
      <c r="N1479" s="136">
        <v>0</v>
      </c>
      <c r="O1479" s="137">
        <v>0</v>
      </c>
      <c r="P1479" s="137">
        <v>0</v>
      </c>
      <c r="Q1479" s="137">
        <v>0</v>
      </c>
      <c r="R1479" s="138">
        <v>251.29</v>
      </c>
      <c r="S1479" s="138">
        <v>180.75</v>
      </c>
      <c r="T1479" s="131">
        <v>-291.8</v>
      </c>
      <c r="U1479" s="131">
        <v>-267</v>
      </c>
      <c r="V1479" s="136">
        <v>19.378499999999999</v>
      </c>
      <c r="W1479" s="138">
        <v>2524.7800000000002</v>
      </c>
      <c r="X1479" s="138">
        <v>-11.16</v>
      </c>
      <c r="Y1479" s="131">
        <v>220</v>
      </c>
      <c r="Z1479" s="131">
        <v>159</v>
      </c>
      <c r="AA1479" s="134">
        <v>0</v>
      </c>
      <c r="AB1479" s="138">
        <v>0</v>
      </c>
      <c r="AC1479" s="134">
        <v>0</v>
      </c>
      <c r="AD1479" s="134">
        <v>0</v>
      </c>
      <c r="AE1479" s="131">
        <v>0</v>
      </c>
    </row>
    <row r="1480" spans="1:31">
      <c r="A1480" s="131">
        <v>433</v>
      </c>
      <c r="B1480" s="131" t="s">
        <v>587</v>
      </c>
      <c r="C1480" s="134">
        <v>80.058000000000007</v>
      </c>
      <c r="D1480" s="135">
        <v>290</v>
      </c>
      <c r="E1480" s="135">
        <v>318</v>
      </c>
      <c r="F1480" s="135">
        <v>491</v>
      </c>
      <c r="G1480" s="135">
        <v>81</v>
      </c>
      <c r="H1480" s="135">
        <v>130</v>
      </c>
      <c r="I1480" s="134">
        <v>0.26</v>
      </c>
      <c r="J1480" s="134">
        <v>0.41</v>
      </c>
      <c r="K1480" s="134">
        <v>1.78</v>
      </c>
      <c r="L1480" s="135">
        <v>318</v>
      </c>
      <c r="M1480" s="135">
        <v>0</v>
      </c>
      <c r="N1480" s="136">
        <v>0</v>
      </c>
      <c r="O1480" s="137">
        <v>0</v>
      </c>
      <c r="P1480" s="137">
        <v>0</v>
      </c>
      <c r="Q1480" s="137">
        <v>0</v>
      </c>
      <c r="R1480" s="138">
        <v>1372.8</v>
      </c>
      <c r="S1480" s="138">
        <v>315.99</v>
      </c>
      <c r="T1480" s="131">
        <v>-94.47</v>
      </c>
      <c r="U1480" s="131">
        <v>-88.52</v>
      </c>
      <c r="V1480" s="136">
        <v>20.840299999999999</v>
      </c>
      <c r="W1480" s="138">
        <v>3995.7</v>
      </c>
      <c r="X1480" s="138">
        <v>-36.659999999999997</v>
      </c>
      <c r="Y1480" s="131">
        <v>332</v>
      </c>
      <c r="Z1480" s="131">
        <v>290</v>
      </c>
      <c r="AA1480" s="134">
        <v>139.56</v>
      </c>
      <c r="AB1480" s="138">
        <v>-10420.1</v>
      </c>
      <c r="AC1480" s="134">
        <v>-17.38</v>
      </c>
      <c r="AD1480" s="134">
        <v>1.6</v>
      </c>
      <c r="AE1480" s="131">
        <v>9716</v>
      </c>
    </row>
    <row r="1481" spans="1:31">
      <c r="A1481" s="131">
        <v>434</v>
      </c>
      <c r="B1481" s="131" t="s">
        <v>588</v>
      </c>
      <c r="C1481" s="134">
        <v>74.123000000000005</v>
      </c>
      <c r="D1481" s="135">
        <v>298.8</v>
      </c>
      <c r="E1481" s="135">
        <v>355.6</v>
      </c>
      <c r="F1481" s="135">
        <v>506.2</v>
      </c>
      <c r="G1481" s="135">
        <v>39.200000000000003</v>
      </c>
      <c r="H1481" s="135">
        <v>275</v>
      </c>
      <c r="I1481" s="134">
        <v>0.25900000000000001</v>
      </c>
      <c r="J1481" s="134">
        <v>0.61799999999999999</v>
      </c>
      <c r="K1481" s="134">
        <v>0.78700000000000003</v>
      </c>
      <c r="L1481" s="135">
        <v>293</v>
      </c>
      <c r="M1481" s="135">
        <v>1.7</v>
      </c>
      <c r="N1481" s="136">
        <v>-11.611000000000001</v>
      </c>
      <c r="O1481" s="137">
        <v>0.17130000000000001</v>
      </c>
      <c r="P1481" s="137">
        <v>-1.6919999999999999E-4</v>
      </c>
      <c r="Q1481" s="137">
        <v>6.9740000000000001E-8</v>
      </c>
      <c r="R1481" s="138">
        <v>972.1</v>
      </c>
      <c r="S1481" s="138">
        <v>363.38</v>
      </c>
      <c r="T1481" s="131">
        <v>-74.67</v>
      </c>
      <c r="U1481" s="131">
        <v>-42.46</v>
      </c>
      <c r="V1481" s="136">
        <v>16.854800000000001</v>
      </c>
      <c r="W1481" s="138">
        <v>2658.29</v>
      </c>
      <c r="X1481" s="138">
        <v>-95.5</v>
      </c>
      <c r="Y1481" s="131">
        <v>376</v>
      </c>
      <c r="Z1481" s="131">
        <v>293</v>
      </c>
      <c r="AA1481" s="134">
        <v>0</v>
      </c>
      <c r="AB1481" s="138">
        <v>0</v>
      </c>
      <c r="AC1481" s="134">
        <v>0</v>
      </c>
      <c r="AD1481" s="134">
        <v>0</v>
      </c>
      <c r="AE1481" s="131">
        <v>9330</v>
      </c>
    </row>
    <row r="1482" spans="1:31">
      <c r="A1482" s="131">
        <v>435</v>
      </c>
      <c r="B1482" s="131" t="s">
        <v>589</v>
      </c>
      <c r="C1482" s="134">
        <v>92.569000000000003</v>
      </c>
      <c r="D1482" s="135">
        <v>247.8</v>
      </c>
      <c r="E1482" s="135">
        <v>324</v>
      </c>
      <c r="F1482" s="135">
        <v>507</v>
      </c>
      <c r="G1482" s="135">
        <v>39</v>
      </c>
      <c r="H1482" s="135">
        <v>295</v>
      </c>
      <c r="I1482" s="134">
        <v>0.28000000000000003</v>
      </c>
      <c r="J1482" s="134">
        <v>0.19</v>
      </c>
      <c r="K1482" s="134">
        <v>0.84199999999999997</v>
      </c>
      <c r="L1482" s="135">
        <v>293</v>
      </c>
      <c r="M1482" s="135">
        <v>2.1</v>
      </c>
      <c r="N1482" s="136">
        <v>-0.93899999999999995</v>
      </c>
      <c r="O1482" s="137">
        <v>0.1111</v>
      </c>
      <c r="P1482" s="137">
        <v>-6.8930000000000006E-5</v>
      </c>
      <c r="Q1482" s="137">
        <v>1.88E-8</v>
      </c>
      <c r="R1482" s="138">
        <v>543.41</v>
      </c>
      <c r="S1482" s="138">
        <v>253.35</v>
      </c>
      <c r="T1482" s="131">
        <v>-43.8</v>
      </c>
      <c r="U1482" s="131">
        <v>-15.32</v>
      </c>
      <c r="V1482" s="136">
        <v>15.812099999999999</v>
      </c>
      <c r="W1482" s="138">
        <v>2567.15</v>
      </c>
      <c r="X1482" s="138">
        <v>-44.15</v>
      </c>
      <c r="Y1482" s="131">
        <v>360</v>
      </c>
      <c r="Z1482" s="131">
        <v>235</v>
      </c>
      <c r="AA1482" s="134">
        <v>0</v>
      </c>
      <c r="AB1482" s="138">
        <v>0</v>
      </c>
      <c r="AC1482" s="134">
        <v>0</v>
      </c>
      <c r="AD1482" s="134">
        <v>0</v>
      </c>
      <c r="AE1482" s="131">
        <v>6550</v>
      </c>
    </row>
    <row r="1483" spans="1:31">
      <c r="A1483" s="131">
        <v>436</v>
      </c>
      <c r="B1483" s="131" t="s">
        <v>590</v>
      </c>
      <c r="C1483" s="134">
        <v>134.22200000000001</v>
      </c>
      <c r="D1483" s="135">
        <v>215.3</v>
      </c>
      <c r="E1483" s="135">
        <v>442.3</v>
      </c>
      <c r="F1483" s="135">
        <v>660</v>
      </c>
      <c r="G1483" s="135">
        <v>29.3</v>
      </c>
      <c r="H1483" s="135">
        <v>0</v>
      </c>
      <c r="I1483" s="134">
        <v>0</v>
      </c>
      <c r="J1483" s="134">
        <v>0.26500000000000001</v>
      </c>
      <c r="K1483" s="134">
        <v>0.86699999999999999</v>
      </c>
      <c r="L1483" s="135">
        <v>293</v>
      </c>
      <c r="M1483" s="135">
        <v>0.5</v>
      </c>
      <c r="N1483" s="136">
        <v>-20.541</v>
      </c>
      <c r="O1483" s="137">
        <v>0.26319999999999999</v>
      </c>
      <c r="P1483" s="137">
        <v>-2.0890000000000001E-4</v>
      </c>
      <c r="Q1483" s="137">
        <v>6.751E-8</v>
      </c>
      <c r="R1483" s="138">
        <v>0</v>
      </c>
      <c r="S1483" s="138">
        <v>0</v>
      </c>
      <c r="T1483" s="131">
        <v>-5.42</v>
      </c>
      <c r="U1483" s="131">
        <v>0</v>
      </c>
      <c r="V1483" s="136">
        <v>15.93</v>
      </c>
      <c r="W1483" s="138">
        <v>3462.28</v>
      </c>
      <c r="X1483" s="138">
        <v>-69.87</v>
      </c>
      <c r="Y1483" s="131">
        <v>472</v>
      </c>
      <c r="Z1483" s="131">
        <v>323</v>
      </c>
      <c r="AA1483" s="134">
        <v>0</v>
      </c>
      <c r="AB1483" s="138">
        <v>0</v>
      </c>
      <c r="AC1483" s="134">
        <v>0</v>
      </c>
      <c r="AD1483" s="134">
        <v>0</v>
      </c>
      <c r="AE1483" s="131">
        <v>8990</v>
      </c>
    </row>
    <row r="1484" spans="1:31">
      <c r="A1484" s="131">
        <v>437</v>
      </c>
      <c r="B1484" s="131" t="s">
        <v>591</v>
      </c>
      <c r="C1484" s="134">
        <v>140.27000000000001</v>
      </c>
      <c r="D1484" s="135">
        <v>232</v>
      </c>
      <c r="E1484" s="135">
        <v>444.7</v>
      </c>
      <c r="F1484" s="135">
        <v>659</v>
      </c>
      <c r="G1484" s="135">
        <v>26.3</v>
      </c>
      <c r="H1484" s="135">
        <v>0</v>
      </c>
      <c r="I1484" s="134">
        <v>0</v>
      </c>
      <c r="J1484" s="134">
        <v>0.252</v>
      </c>
      <c r="K1484" s="134">
        <v>0.81299999999999994</v>
      </c>
      <c r="L1484" s="135">
        <v>293</v>
      </c>
      <c r="M1484" s="135">
        <v>0</v>
      </c>
      <c r="N1484" s="136">
        <v>0</v>
      </c>
      <c r="O1484" s="137">
        <v>0</v>
      </c>
      <c r="P1484" s="137">
        <v>0</v>
      </c>
      <c r="Q1484" s="137">
        <v>0</v>
      </c>
      <c r="R1484" s="138">
        <v>0</v>
      </c>
      <c r="S1484" s="138">
        <v>0</v>
      </c>
      <c r="T1484" s="131">
        <v>0</v>
      </c>
      <c r="U1484" s="131">
        <v>0</v>
      </c>
      <c r="V1484" s="136">
        <v>15.788399999999999</v>
      </c>
      <c r="W1484" s="138">
        <v>3457.85</v>
      </c>
      <c r="X1484" s="138">
        <v>-67.040000000000006</v>
      </c>
      <c r="Y1484" s="131">
        <v>450</v>
      </c>
      <c r="Z1484" s="131">
        <v>357</v>
      </c>
      <c r="AA1484" s="134">
        <v>0</v>
      </c>
      <c r="AB1484" s="138">
        <v>0</v>
      </c>
      <c r="AC1484" s="134">
        <v>0</v>
      </c>
      <c r="AD1484" s="134">
        <v>0</v>
      </c>
      <c r="AE1484" s="131">
        <v>0</v>
      </c>
    </row>
    <row r="1485" spans="1:31">
      <c r="A1485" s="131">
        <v>438</v>
      </c>
      <c r="B1485" s="131" t="s">
        <v>592</v>
      </c>
      <c r="C1485" s="134">
        <v>165.834</v>
      </c>
      <c r="D1485" s="135">
        <v>251</v>
      </c>
      <c r="E1485" s="135">
        <v>394.3</v>
      </c>
      <c r="F1485" s="135">
        <v>620</v>
      </c>
      <c r="G1485" s="135">
        <v>44</v>
      </c>
      <c r="H1485" s="135">
        <v>290</v>
      </c>
      <c r="I1485" s="134">
        <v>0.25</v>
      </c>
      <c r="J1485" s="134">
        <v>0</v>
      </c>
      <c r="K1485" s="134">
        <v>1.62</v>
      </c>
      <c r="L1485" s="135">
        <v>293</v>
      </c>
      <c r="M1485" s="135">
        <v>0</v>
      </c>
      <c r="N1485" s="136">
        <v>10.98</v>
      </c>
      <c r="O1485" s="137">
        <v>5.3870000000000001E-2</v>
      </c>
      <c r="P1485" s="137">
        <v>-5.4780000000000001E-5</v>
      </c>
      <c r="Q1485" s="137">
        <v>2.002E-8</v>
      </c>
      <c r="R1485" s="138">
        <v>392.58</v>
      </c>
      <c r="S1485" s="138">
        <v>281.82</v>
      </c>
      <c r="T1485" s="131">
        <v>-2.9</v>
      </c>
      <c r="U1485" s="131">
        <v>5.4</v>
      </c>
      <c r="V1485" s="136">
        <v>16.164200000000001</v>
      </c>
      <c r="W1485" s="138">
        <v>3259.29</v>
      </c>
      <c r="X1485" s="138">
        <v>-52.15</v>
      </c>
      <c r="Y1485" s="131">
        <v>460</v>
      </c>
      <c r="Z1485" s="131">
        <v>307</v>
      </c>
      <c r="AA1485" s="134">
        <v>0</v>
      </c>
      <c r="AB1485" s="138">
        <v>0</v>
      </c>
      <c r="AC1485" s="134">
        <v>0</v>
      </c>
      <c r="AD1485" s="134">
        <v>0</v>
      </c>
      <c r="AE1485" s="131">
        <v>8300</v>
      </c>
    </row>
    <row r="1486" spans="1:31">
      <c r="A1486" s="131">
        <v>439</v>
      </c>
      <c r="B1486" s="131" t="s">
        <v>593</v>
      </c>
      <c r="C1486" s="134">
        <v>72.106999999999999</v>
      </c>
      <c r="D1486" s="135">
        <v>164.7</v>
      </c>
      <c r="E1486" s="135">
        <v>339.1</v>
      </c>
      <c r="F1486" s="135">
        <v>540.20000000000005</v>
      </c>
      <c r="G1486" s="135">
        <v>51.2</v>
      </c>
      <c r="H1486" s="135">
        <v>224</v>
      </c>
      <c r="I1486" s="134">
        <v>0.25900000000000001</v>
      </c>
      <c r="J1486" s="134">
        <v>0</v>
      </c>
      <c r="K1486" s="134">
        <v>0.88900000000000001</v>
      </c>
      <c r="L1486" s="135">
        <v>293</v>
      </c>
      <c r="M1486" s="135">
        <v>1.7</v>
      </c>
      <c r="N1486" s="136">
        <v>-4.5629999999999997</v>
      </c>
      <c r="O1486" s="137">
        <v>0.12330000000000001</v>
      </c>
      <c r="P1486" s="137">
        <v>-9.8679999999999997E-5</v>
      </c>
      <c r="Q1486" s="137">
        <v>3.4730000000000001E-8</v>
      </c>
      <c r="R1486" s="138">
        <v>419.79</v>
      </c>
      <c r="S1486" s="138">
        <v>244.46</v>
      </c>
      <c r="T1486" s="131">
        <v>-44.03</v>
      </c>
      <c r="U1486" s="131">
        <v>0</v>
      </c>
      <c r="V1486" s="136">
        <v>16.1069</v>
      </c>
      <c r="W1486" s="138">
        <v>2768.38</v>
      </c>
      <c r="X1486" s="138">
        <v>-46.9</v>
      </c>
      <c r="Y1486" s="131">
        <v>370</v>
      </c>
      <c r="Z1486" s="131">
        <v>270</v>
      </c>
      <c r="AA1486" s="134">
        <v>0</v>
      </c>
      <c r="AB1486" s="138">
        <v>0</v>
      </c>
      <c r="AC1486" s="134">
        <v>0</v>
      </c>
      <c r="AD1486" s="134">
        <v>0</v>
      </c>
      <c r="AE1486" s="131">
        <v>7070</v>
      </c>
    </row>
    <row r="1487" spans="1:31">
      <c r="A1487" s="131">
        <v>440</v>
      </c>
      <c r="B1487" s="131" t="s">
        <v>594</v>
      </c>
      <c r="C1487" s="134">
        <v>84.135999999999996</v>
      </c>
      <c r="D1487" s="135">
        <v>234.9</v>
      </c>
      <c r="E1487" s="135">
        <v>357.3</v>
      </c>
      <c r="F1487" s="135">
        <v>579.4</v>
      </c>
      <c r="G1487" s="135">
        <v>56.2</v>
      </c>
      <c r="H1487" s="135">
        <v>219</v>
      </c>
      <c r="I1487" s="134">
        <v>0.25900000000000001</v>
      </c>
      <c r="J1487" s="134">
        <v>0.2</v>
      </c>
      <c r="K1487" s="134">
        <v>1.071</v>
      </c>
      <c r="L1487" s="135">
        <v>289</v>
      </c>
      <c r="M1487" s="135">
        <v>0.5</v>
      </c>
      <c r="N1487" s="136">
        <v>-7.31</v>
      </c>
      <c r="O1487" s="137">
        <v>0.107</v>
      </c>
      <c r="P1487" s="137">
        <v>-9.009E-5</v>
      </c>
      <c r="Q1487" s="137">
        <v>2.9919999999999999E-8</v>
      </c>
      <c r="R1487" s="138">
        <v>498.6</v>
      </c>
      <c r="S1487" s="138">
        <v>264.89999999999998</v>
      </c>
      <c r="T1487" s="131">
        <v>27.66</v>
      </c>
      <c r="U1487" s="131">
        <v>30.3</v>
      </c>
      <c r="V1487" s="136">
        <v>16.0243</v>
      </c>
      <c r="W1487" s="138">
        <v>2869.07</v>
      </c>
      <c r="X1487" s="138">
        <v>-51.8</v>
      </c>
      <c r="Y1487" s="131">
        <v>380</v>
      </c>
      <c r="Z1487" s="131">
        <v>260</v>
      </c>
      <c r="AA1487" s="134">
        <v>0</v>
      </c>
      <c r="AB1487" s="138">
        <v>0</v>
      </c>
      <c r="AC1487" s="134">
        <v>0</v>
      </c>
      <c r="AD1487" s="134">
        <v>0</v>
      </c>
      <c r="AE1487" s="131">
        <v>7520</v>
      </c>
    </row>
    <row r="1488" spans="1:31">
      <c r="A1488" s="131">
        <v>441</v>
      </c>
      <c r="B1488" s="131" t="s">
        <v>595</v>
      </c>
      <c r="C1488" s="134">
        <v>92.141000000000005</v>
      </c>
      <c r="D1488" s="135">
        <v>178</v>
      </c>
      <c r="E1488" s="135">
        <v>383.8</v>
      </c>
      <c r="F1488" s="135">
        <v>591.70000000000005</v>
      </c>
      <c r="G1488" s="135">
        <v>40.6</v>
      </c>
      <c r="H1488" s="135">
        <v>316</v>
      </c>
      <c r="I1488" s="134">
        <v>0.26400000000000001</v>
      </c>
      <c r="J1488" s="134">
        <v>0.25700000000000001</v>
      </c>
      <c r="K1488" s="134">
        <v>0.86699999999999999</v>
      </c>
      <c r="L1488" s="135">
        <v>293</v>
      </c>
      <c r="M1488" s="135">
        <v>0.4</v>
      </c>
      <c r="N1488" s="136">
        <v>-5.8170000000000002</v>
      </c>
      <c r="O1488" s="137">
        <v>0.12239999999999999</v>
      </c>
      <c r="P1488" s="137">
        <v>-6.6050000000000006E-5</v>
      </c>
      <c r="Q1488" s="137">
        <v>1.173E-8</v>
      </c>
      <c r="R1488" s="138">
        <v>467.33</v>
      </c>
      <c r="S1488" s="138">
        <v>255.24</v>
      </c>
      <c r="T1488" s="131">
        <v>11.95</v>
      </c>
      <c r="U1488" s="131">
        <v>29.16</v>
      </c>
      <c r="V1488" s="136">
        <v>16.0137</v>
      </c>
      <c r="W1488" s="138">
        <v>3096.52</v>
      </c>
      <c r="X1488" s="138">
        <v>-53.67</v>
      </c>
      <c r="Y1488" s="131">
        <v>410</v>
      </c>
      <c r="Z1488" s="131">
        <v>280</v>
      </c>
      <c r="AA1488" s="134">
        <v>56.784999999999997</v>
      </c>
      <c r="AB1488" s="138">
        <v>-6283.5</v>
      </c>
      <c r="AC1488" s="134">
        <v>-5.681</v>
      </c>
      <c r="AD1488" s="134">
        <v>4.84</v>
      </c>
      <c r="AE1488" s="131">
        <v>7930</v>
      </c>
    </row>
    <row r="1489" spans="1:31">
      <c r="A1489" s="131">
        <v>442</v>
      </c>
      <c r="B1489" s="131" t="s">
        <v>596</v>
      </c>
      <c r="C1489" s="134">
        <v>112.21599999999999</v>
      </c>
      <c r="D1489" s="135">
        <v>185</v>
      </c>
      <c r="E1489" s="135">
        <v>396.6</v>
      </c>
      <c r="F1489" s="135">
        <v>596</v>
      </c>
      <c r="G1489" s="135">
        <v>29.3</v>
      </c>
      <c r="H1489" s="135">
        <v>0</v>
      </c>
      <c r="I1489" s="134">
        <v>0</v>
      </c>
      <c r="J1489" s="134">
        <v>0.24199999999999999</v>
      </c>
      <c r="K1489" s="134">
        <v>0.77600000000000002</v>
      </c>
      <c r="L1489" s="135">
        <v>293</v>
      </c>
      <c r="M1489" s="135">
        <v>0</v>
      </c>
      <c r="N1489" s="136">
        <v>-16.356000000000002</v>
      </c>
      <c r="O1489" s="137">
        <v>0.21790000000000001</v>
      </c>
      <c r="P1489" s="137">
        <v>-1.2789999999999999E-4</v>
      </c>
      <c r="Q1489" s="137">
        <v>2.8209999999999999E-8</v>
      </c>
      <c r="R1489" s="138">
        <v>0</v>
      </c>
      <c r="S1489" s="138">
        <v>0</v>
      </c>
      <c r="T1489" s="131">
        <v>-43.02</v>
      </c>
      <c r="U1489" s="131">
        <v>8.24</v>
      </c>
      <c r="V1489" s="136">
        <v>15.733700000000001</v>
      </c>
      <c r="W1489" s="138">
        <v>3117.43</v>
      </c>
      <c r="X1489" s="138">
        <v>-54.02</v>
      </c>
      <c r="Y1489" s="131">
        <v>424</v>
      </c>
      <c r="Z1489" s="131">
        <v>286</v>
      </c>
      <c r="AA1489" s="134">
        <v>53.523000000000003</v>
      </c>
      <c r="AB1489" s="138">
        <v>-6162.66</v>
      </c>
      <c r="AC1489" s="134">
        <v>-5.2450000000000001</v>
      </c>
      <c r="AD1489" s="134">
        <v>6.38</v>
      </c>
      <c r="AE1489" s="131">
        <v>7860</v>
      </c>
    </row>
    <row r="1490" spans="1:31">
      <c r="A1490" s="131">
        <v>443</v>
      </c>
      <c r="B1490" s="131" t="s">
        <v>597</v>
      </c>
      <c r="C1490" s="134">
        <v>98.188999999999993</v>
      </c>
      <c r="D1490" s="135">
        <v>155.6</v>
      </c>
      <c r="E1490" s="135">
        <v>365</v>
      </c>
      <c r="F1490" s="135">
        <v>553.20000000000005</v>
      </c>
      <c r="G1490" s="135">
        <v>34</v>
      </c>
      <c r="H1490" s="135">
        <v>362</v>
      </c>
      <c r="I1490" s="134">
        <v>0.27</v>
      </c>
      <c r="J1490" s="134">
        <v>0.26900000000000002</v>
      </c>
      <c r="K1490" s="134">
        <v>0.75600000000000001</v>
      </c>
      <c r="L1490" s="135">
        <v>289</v>
      </c>
      <c r="M1490" s="135">
        <v>0</v>
      </c>
      <c r="N1490" s="136">
        <v>-13.022</v>
      </c>
      <c r="O1490" s="137">
        <v>0.18129999999999999</v>
      </c>
      <c r="P1490" s="137">
        <v>-1.07E-4</v>
      </c>
      <c r="Q1490" s="137">
        <v>2.4290000000000001E-8</v>
      </c>
      <c r="R1490" s="138">
        <v>0</v>
      </c>
      <c r="S1490" s="138">
        <v>0</v>
      </c>
      <c r="T1490" s="131">
        <v>-32.67</v>
      </c>
      <c r="U1490" s="131">
        <v>9.17</v>
      </c>
      <c r="V1490" s="136">
        <v>15.759399999999999</v>
      </c>
      <c r="W1490" s="138">
        <v>2861.53</v>
      </c>
      <c r="X1490" s="138">
        <v>-51.46</v>
      </c>
      <c r="Y1490" s="131">
        <v>390</v>
      </c>
      <c r="Z1490" s="131">
        <v>260</v>
      </c>
      <c r="AA1490" s="134">
        <v>0</v>
      </c>
      <c r="AB1490" s="138">
        <v>0</v>
      </c>
      <c r="AC1490" s="134">
        <v>0</v>
      </c>
      <c r="AD1490" s="134">
        <v>0</v>
      </c>
      <c r="AE1490" s="131">
        <v>7375</v>
      </c>
    </row>
    <row r="1491" spans="1:31">
      <c r="A1491" s="131">
        <v>444</v>
      </c>
      <c r="B1491" s="131" t="s">
        <v>598</v>
      </c>
      <c r="C1491" s="134">
        <v>112.21599999999999</v>
      </c>
      <c r="D1491" s="135">
        <v>183</v>
      </c>
      <c r="E1491" s="135">
        <v>397.6</v>
      </c>
      <c r="F1491" s="135">
        <v>598</v>
      </c>
      <c r="G1491" s="135">
        <v>29.3</v>
      </c>
      <c r="H1491" s="135">
        <v>0</v>
      </c>
      <c r="I1491" s="134">
        <v>0</v>
      </c>
      <c r="J1491" s="134">
        <v>0.189</v>
      </c>
      <c r="K1491" s="134">
        <v>0.78500000000000003</v>
      </c>
      <c r="L1491" s="135">
        <v>293</v>
      </c>
      <c r="M1491" s="135">
        <v>0</v>
      </c>
      <c r="N1491" s="136">
        <v>-15.323</v>
      </c>
      <c r="O1491" s="137">
        <v>0.21079999999999999</v>
      </c>
      <c r="P1491" s="137">
        <v>-1.198E-4</v>
      </c>
      <c r="Q1491" s="137">
        <v>2.552E-8</v>
      </c>
      <c r="R1491" s="138">
        <v>0</v>
      </c>
      <c r="S1491" s="138">
        <v>0</v>
      </c>
      <c r="T1491" s="131">
        <v>-42.2</v>
      </c>
      <c r="U1491" s="131">
        <v>8.68</v>
      </c>
      <c r="V1491" s="136">
        <v>15.7371</v>
      </c>
      <c r="W1491" s="138">
        <v>3093.95</v>
      </c>
      <c r="X1491" s="138">
        <v>-57.76</v>
      </c>
      <c r="Y1491" s="131">
        <v>425</v>
      </c>
      <c r="Z1491" s="131">
        <v>288</v>
      </c>
      <c r="AA1491" s="134">
        <v>56.097000000000001</v>
      </c>
      <c r="AB1491" s="138">
        <v>-6271.67</v>
      </c>
      <c r="AC1491" s="134">
        <v>-5.6150000000000002</v>
      </c>
      <c r="AD1491" s="134">
        <v>6.29</v>
      </c>
      <c r="AE1491" s="131">
        <v>8090</v>
      </c>
    </row>
    <row r="1492" spans="1:31">
      <c r="A1492" s="131">
        <v>445</v>
      </c>
      <c r="B1492" s="131" t="s">
        <v>599</v>
      </c>
      <c r="C1492" s="134">
        <v>112.21599999999999</v>
      </c>
      <c r="D1492" s="135">
        <v>236.2</v>
      </c>
      <c r="E1492" s="135">
        <v>392.5</v>
      </c>
      <c r="F1492" s="135">
        <v>590</v>
      </c>
      <c r="G1492" s="135">
        <v>29.3</v>
      </c>
      <c r="H1492" s="135">
        <v>0</v>
      </c>
      <c r="I1492" s="134">
        <v>0</v>
      </c>
      <c r="J1492" s="134">
        <v>0.24199999999999999</v>
      </c>
      <c r="K1492" s="134">
        <v>0.76300000000000001</v>
      </c>
      <c r="L1492" s="135">
        <v>293</v>
      </c>
      <c r="M1492" s="135">
        <v>0</v>
      </c>
      <c r="N1492" s="136">
        <v>-16.806000000000001</v>
      </c>
      <c r="O1492" s="137">
        <v>0.21809999999999999</v>
      </c>
      <c r="P1492" s="137">
        <v>-1.2679999999999999E-4</v>
      </c>
      <c r="Q1492" s="137">
        <v>2.7579999999999999E-8</v>
      </c>
      <c r="R1492" s="138">
        <v>0</v>
      </c>
      <c r="S1492" s="138">
        <v>0</v>
      </c>
      <c r="T1492" s="131">
        <v>-44.12</v>
      </c>
      <c r="U1492" s="131">
        <v>7.58</v>
      </c>
      <c r="V1492" s="136">
        <v>15.698399999999999</v>
      </c>
      <c r="W1492" s="138">
        <v>3063.44</v>
      </c>
      <c r="X1492" s="138">
        <v>-54.57</v>
      </c>
      <c r="Y1492" s="131">
        <v>420</v>
      </c>
      <c r="Z1492" s="131">
        <v>283</v>
      </c>
      <c r="AA1492" s="134">
        <v>52.908999999999999</v>
      </c>
      <c r="AB1492" s="138">
        <v>-6071.72</v>
      </c>
      <c r="AC1492" s="134">
        <v>-5.1630000000000003</v>
      </c>
      <c r="AD1492" s="134">
        <v>6.2</v>
      </c>
      <c r="AE1492" s="131">
        <v>7790</v>
      </c>
    </row>
    <row r="1493" spans="1:31">
      <c r="A1493" s="131">
        <v>446</v>
      </c>
      <c r="B1493" s="131" t="s">
        <v>600</v>
      </c>
      <c r="C1493" s="134">
        <v>56.107999999999997</v>
      </c>
      <c r="D1493" s="135">
        <v>167.6</v>
      </c>
      <c r="E1493" s="135">
        <v>274</v>
      </c>
      <c r="F1493" s="135">
        <v>428.6</v>
      </c>
      <c r="G1493" s="135">
        <v>40.5</v>
      </c>
      <c r="H1493" s="135">
        <v>238</v>
      </c>
      <c r="I1493" s="134">
        <v>0.27400000000000002</v>
      </c>
      <c r="J1493" s="134">
        <v>0.214</v>
      </c>
      <c r="K1493" s="134">
        <v>0.60399999999999998</v>
      </c>
      <c r="L1493" s="135">
        <v>293</v>
      </c>
      <c r="M1493" s="135">
        <v>0</v>
      </c>
      <c r="N1493" s="136">
        <v>4.375</v>
      </c>
      <c r="O1493" s="137">
        <v>6.123E-2</v>
      </c>
      <c r="P1493" s="137">
        <v>-1.6750000000000001E-5</v>
      </c>
      <c r="Q1493" s="137">
        <v>-2.1470000000000001E-9</v>
      </c>
      <c r="R1493" s="138">
        <v>259.01</v>
      </c>
      <c r="S1493" s="138">
        <v>153.30000000000001</v>
      </c>
      <c r="T1493" s="131">
        <v>-2.67</v>
      </c>
      <c r="U1493" s="131">
        <v>15.05</v>
      </c>
      <c r="V1493" s="136">
        <v>15.8177</v>
      </c>
      <c r="W1493" s="138">
        <v>2212.3200000000002</v>
      </c>
      <c r="X1493" s="138">
        <v>-33.15</v>
      </c>
      <c r="Y1493" s="131">
        <v>300</v>
      </c>
      <c r="Z1493" s="131">
        <v>200</v>
      </c>
      <c r="AA1493" s="134">
        <v>50.137</v>
      </c>
      <c r="AB1493" s="138">
        <v>-4174.5600000000004</v>
      </c>
      <c r="AC1493" s="134">
        <v>-5.0410000000000004</v>
      </c>
      <c r="AD1493" s="134">
        <v>2.66</v>
      </c>
      <c r="AE1493" s="131">
        <v>5439</v>
      </c>
    </row>
    <row r="1494" spans="1:31">
      <c r="A1494" s="131">
        <v>447</v>
      </c>
      <c r="B1494" s="131" t="s">
        <v>601</v>
      </c>
      <c r="C1494" s="134">
        <v>84.162000000000006</v>
      </c>
      <c r="D1494" s="135">
        <v>140</v>
      </c>
      <c r="E1494" s="135">
        <v>341</v>
      </c>
      <c r="F1494" s="135">
        <v>516</v>
      </c>
      <c r="G1494" s="135">
        <v>32.299999999999997</v>
      </c>
      <c r="H1494" s="135">
        <v>351</v>
      </c>
      <c r="I1494" s="134">
        <v>0.27</v>
      </c>
      <c r="J1494" s="134">
        <v>0.24199999999999999</v>
      </c>
      <c r="K1494" s="134">
        <v>0.67800000000000005</v>
      </c>
      <c r="L1494" s="135">
        <v>293</v>
      </c>
      <c r="M1494" s="135">
        <v>0</v>
      </c>
      <c r="N1494" s="136">
        <v>-7.8639999999999999</v>
      </c>
      <c r="O1494" s="137">
        <v>0.16550000000000001</v>
      </c>
      <c r="P1494" s="137">
        <v>-1.3420000000000001E-4</v>
      </c>
      <c r="Q1494" s="137">
        <v>4.7880000000000003E-8</v>
      </c>
      <c r="R1494" s="138">
        <v>344.33</v>
      </c>
      <c r="S1494" s="138">
        <v>197.95</v>
      </c>
      <c r="T1494" s="131">
        <v>-12.88</v>
      </c>
      <c r="U1494" s="131">
        <v>18.27</v>
      </c>
      <c r="V1494" s="136">
        <v>15.8727</v>
      </c>
      <c r="W1494" s="138">
        <v>2701.72</v>
      </c>
      <c r="X1494" s="138">
        <v>-48.62</v>
      </c>
      <c r="Y1494" s="131">
        <v>365</v>
      </c>
      <c r="Z1494" s="131">
        <v>245</v>
      </c>
      <c r="AA1494" s="134">
        <v>60.438000000000002</v>
      </c>
      <c r="AB1494" s="138">
        <v>-5734.51</v>
      </c>
      <c r="AC1494" s="134">
        <v>-6.3479999999999999</v>
      </c>
      <c r="AD1494" s="134">
        <v>4.7300000000000004</v>
      </c>
      <c r="AE1494" s="131">
        <v>6910</v>
      </c>
    </row>
    <row r="1495" spans="1:31">
      <c r="A1495" s="131">
        <v>448</v>
      </c>
      <c r="B1495" s="131" t="s">
        <v>602</v>
      </c>
      <c r="C1495" s="134">
        <v>112.21599999999999</v>
      </c>
      <c r="D1495" s="135">
        <v>185.4</v>
      </c>
      <c r="E1495" s="135">
        <v>398.1</v>
      </c>
      <c r="F1495" s="135">
        <v>580</v>
      </c>
      <c r="G1495" s="135">
        <v>27.3</v>
      </c>
      <c r="H1495" s="135">
        <v>0</v>
      </c>
      <c r="I1495" s="134">
        <v>0</v>
      </c>
      <c r="J1495" s="134">
        <v>0.35</v>
      </c>
      <c r="K1495" s="134">
        <v>0.72</v>
      </c>
      <c r="L1495" s="135">
        <v>293</v>
      </c>
      <c r="M1495" s="135">
        <v>0</v>
      </c>
      <c r="N1495" s="136">
        <v>-3.0619999999999998</v>
      </c>
      <c r="O1495" s="137">
        <v>0.1799</v>
      </c>
      <c r="P1495" s="137">
        <v>-1.061E-4</v>
      </c>
      <c r="Q1495" s="137">
        <v>2.5089999999999998E-8</v>
      </c>
      <c r="R1495" s="138">
        <v>427.64</v>
      </c>
      <c r="S1495" s="138">
        <v>240.32</v>
      </c>
      <c r="T1495" s="131">
        <v>-22.59</v>
      </c>
      <c r="U1495" s="131">
        <v>22.15</v>
      </c>
      <c r="V1495" s="136">
        <v>15.855399999999999</v>
      </c>
      <c r="W1495" s="138">
        <v>3134.97</v>
      </c>
      <c r="X1495" s="138">
        <v>-58</v>
      </c>
      <c r="Y1495" s="131">
        <v>425</v>
      </c>
      <c r="Z1495" s="131">
        <v>289</v>
      </c>
      <c r="AA1495" s="134">
        <v>0</v>
      </c>
      <c r="AB1495" s="138">
        <v>0</v>
      </c>
      <c r="AC1495" s="134">
        <v>0</v>
      </c>
      <c r="AD1495" s="134">
        <v>0</v>
      </c>
      <c r="AE1495" s="131">
        <v>8200</v>
      </c>
    </row>
    <row r="1496" spans="1:31">
      <c r="A1496" s="131">
        <v>449</v>
      </c>
      <c r="B1496" s="131" t="s">
        <v>603</v>
      </c>
      <c r="C1496" s="134">
        <v>70.135000000000005</v>
      </c>
      <c r="D1496" s="135">
        <v>132.9</v>
      </c>
      <c r="E1496" s="135">
        <v>309.5</v>
      </c>
      <c r="F1496" s="135">
        <v>475</v>
      </c>
      <c r="G1496" s="135">
        <v>36.1</v>
      </c>
      <c r="H1496" s="135">
        <v>300</v>
      </c>
      <c r="I1496" s="134">
        <v>0.28000000000000003</v>
      </c>
      <c r="J1496" s="134">
        <v>0.23699999999999999</v>
      </c>
      <c r="K1496" s="134">
        <v>0.64900000000000002</v>
      </c>
      <c r="L1496" s="135">
        <v>293</v>
      </c>
      <c r="M1496" s="135">
        <v>0</v>
      </c>
      <c r="N1496" s="136">
        <v>0.46500000000000002</v>
      </c>
      <c r="O1496" s="137">
        <v>9.9879999999999997E-2</v>
      </c>
      <c r="P1496" s="137">
        <v>-5.2009999999999998E-5</v>
      </c>
      <c r="Q1496" s="137">
        <v>1.0519999999999999E-8</v>
      </c>
      <c r="R1496" s="138">
        <v>349.33</v>
      </c>
      <c r="S1496" s="138">
        <v>176.62</v>
      </c>
      <c r="T1496" s="131">
        <v>-7.59</v>
      </c>
      <c r="U1496" s="131">
        <v>16.71</v>
      </c>
      <c r="V1496" s="136">
        <v>15.9011</v>
      </c>
      <c r="W1496" s="138">
        <v>2495.9699999999998</v>
      </c>
      <c r="X1496" s="138">
        <v>-40.18</v>
      </c>
      <c r="Y1496" s="131">
        <v>330</v>
      </c>
      <c r="Z1496" s="131">
        <v>220</v>
      </c>
      <c r="AA1496" s="134">
        <v>56.42</v>
      </c>
      <c r="AB1496" s="138">
        <v>-5028.79</v>
      </c>
      <c r="AC1496" s="134">
        <v>-5.8529999999999998</v>
      </c>
      <c r="AD1496" s="134">
        <v>3.62</v>
      </c>
      <c r="AE1496" s="131">
        <v>6230</v>
      </c>
    </row>
    <row r="1497" spans="1:31">
      <c r="A1497" s="131">
        <v>450</v>
      </c>
      <c r="B1497" s="131" t="s">
        <v>604</v>
      </c>
      <c r="C1497" s="134">
        <v>84.162000000000006</v>
      </c>
      <c r="D1497" s="135">
        <v>159.69999999999999</v>
      </c>
      <c r="E1497" s="135">
        <v>340.3</v>
      </c>
      <c r="F1497" s="135">
        <v>519.9</v>
      </c>
      <c r="G1497" s="135">
        <v>32.1</v>
      </c>
      <c r="H1497" s="135">
        <v>350</v>
      </c>
      <c r="I1497" s="134">
        <v>0.26</v>
      </c>
      <c r="J1497" s="134">
        <v>0.22700000000000001</v>
      </c>
      <c r="K1497" s="134">
        <v>0.67700000000000005</v>
      </c>
      <c r="L1497" s="135">
        <v>293</v>
      </c>
      <c r="M1497" s="135">
        <v>0</v>
      </c>
      <c r="N1497" s="136">
        <v>-1.036</v>
      </c>
      <c r="O1497" s="137">
        <v>0.13159999999999999</v>
      </c>
      <c r="P1497" s="137">
        <v>-7.8399999999999995E-5</v>
      </c>
      <c r="Q1497" s="137">
        <v>1.9219999999999999E-8</v>
      </c>
      <c r="R1497" s="138">
        <v>344.33</v>
      </c>
      <c r="S1497" s="138">
        <v>197.95</v>
      </c>
      <c r="T1497" s="131">
        <v>-13.01</v>
      </c>
      <c r="U1497" s="131">
        <v>18.55</v>
      </c>
      <c r="V1497" s="136">
        <v>15.928800000000001</v>
      </c>
      <c r="W1497" s="138">
        <v>2718.68</v>
      </c>
      <c r="X1497" s="138">
        <v>-47.77</v>
      </c>
      <c r="Y1497" s="131">
        <v>365</v>
      </c>
      <c r="Z1497" s="131">
        <v>245</v>
      </c>
      <c r="AA1497" s="134">
        <v>0</v>
      </c>
      <c r="AB1497" s="138">
        <v>0</v>
      </c>
      <c r="AC1497" s="134">
        <v>0</v>
      </c>
      <c r="AD1497" s="134">
        <v>0</v>
      </c>
      <c r="AE1497" s="131">
        <v>6920</v>
      </c>
    </row>
    <row r="1498" spans="1:31">
      <c r="A1498" s="131">
        <v>451</v>
      </c>
      <c r="B1498" s="131" t="s">
        <v>605</v>
      </c>
      <c r="C1498" s="134">
        <v>138.25399999999999</v>
      </c>
      <c r="D1498" s="135">
        <v>242.8</v>
      </c>
      <c r="E1498" s="135">
        <v>460.4</v>
      </c>
      <c r="F1498" s="135">
        <v>690</v>
      </c>
      <c r="G1498" s="135">
        <v>31</v>
      </c>
      <c r="H1498" s="135">
        <v>0</v>
      </c>
      <c r="I1498" s="134">
        <v>0</v>
      </c>
      <c r="J1498" s="134">
        <v>0.27</v>
      </c>
      <c r="K1498" s="134">
        <v>0.87</v>
      </c>
      <c r="L1498" s="135">
        <v>293</v>
      </c>
      <c r="M1498" s="135">
        <v>0</v>
      </c>
      <c r="N1498" s="136">
        <v>-23.327999999999999</v>
      </c>
      <c r="O1498" s="137">
        <v>0.2495</v>
      </c>
      <c r="P1498" s="137">
        <v>-1.3080000000000001E-4</v>
      </c>
      <c r="Q1498" s="137">
        <v>2.145E-8</v>
      </c>
      <c r="R1498" s="138">
        <v>702.27</v>
      </c>
      <c r="S1498" s="138">
        <v>339.66</v>
      </c>
      <c r="T1498" s="131">
        <v>-43.57</v>
      </c>
      <c r="U1498" s="131">
        <v>17.55</v>
      </c>
      <c r="V1498" s="136">
        <v>15.7989</v>
      </c>
      <c r="W1498" s="138">
        <v>3610.66</v>
      </c>
      <c r="X1498" s="138">
        <v>-66.489999999999995</v>
      </c>
      <c r="Y1498" s="131">
        <v>470</v>
      </c>
      <c r="Z1498" s="131">
        <v>363</v>
      </c>
      <c r="AA1498" s="134">
        <v>0</v>
      </c>
      <c r="AB1498" s="138">
        <v>0</v>
      </c>
      <c r="AC1498" s="134">
        <v>0</v>
      </c>
      <c r="AD1498" s="134">
        <v>0</v>
      </c>
      <c r="AE1498" s="131">
        <v>9200</v>
      </c>
    </row>
    <row r="1499" spans="1:31">
      <c r="A1499" s="131">
        <v>452</v>
      </c>
      <c r="B1499" s="131" t="s">
        <v>606</v>
      </c>
      <c r="C1499" s="134">
        <v>185.35499999999999</v>
      </c>
      <c r="D1499" s="135">
        <v>0</v>
      </c>
      <c r="E1499" s="135">
        <v>486.6</v>
      </c>
      <c r="F1499" s="135">
        <v>643</v>
      </c>
      <c r="G1499" s="135">
        <v>18</v>
      </c>
      <c r="H1499" s="135">
        <v>0</v>
      </c>
      <c r="I1499" s="134">
        <v>0</v>
      </c>
      <c r="J1499" s="134">
        <v>0</v>
      </c>
      <c r="K1499" s="134">
        <v>0.77900000000000003</v>
      </c>
      <c r="L1499" s="135">
        <v>293</v>
      </c>
      <c r="M1499" s="135">
        <v>0.8</v>
      </c>
      <c r="N1499" s="136">
        <v>1.909</v>
      </c>
      <c r="O1499" s="137">
        <v>2.8610000000000002</v>
      </c>
      <c r="P1499" s="137">
        <v>-1</v>
      </c>
      <c r="Q1499" s="137">
        <v>-1.601</v>
      </c>
      <c r="R1499" s="138">
        <v>-4</v>
      </c>
      <c r="S1499" s="138">
        <v>3.46</v>
      </c>
      <c r="T1499" s="131">
        <v>-8</v>
      </c>
      <c r="U1499" s="131">
        <v>889.06</v>
      </c>
      <c r="V1499" s="136">
        <v>312.48</v>
      </c>
      <c r="W1499" s="138">
        <v>0</v>
      </c>
      <c r="X1499" s="138">
        <v>0</v>
      </c>
      <c r="Y1499" s="131">
        <v>16.287800000000001</v>
      </c>
      <c r="Z1499" s="131">
        <v>3865.58</v>
      </c>
      <c r="AA1499" s="134">
        <v>-86.15</v>
      </c>
      <c r="AB1499" s="138">
        <v>531</v>
      </c>
      <c r="AC1499" s="134">
        <v>362</v>
      </c>
      <c r="AD1499" s="134">
        <v>0</v>
      </c>
      <c r="AE1499" s="131">
        <v>0</v>
      </c>
    </row>
    <row r="1500" spans="1:31">
      <c r="A1500" s="131">
        <v>453</v>
      </c>
      <c r="B1500" s="131" t="s">
        <v>607</v>
      </c>
      <c r="C1500" s="134">
        <v>131.38900000000001</v>
      </c>
      <c r="D1500" s="135">
        <v>186.8</v>
      </c>
      <c r="E1500" s="135">
        <v>360.4</v>
      </c>
      <c r="F1500" s="135">
        <v>571</v>
      </c>
      <c r="G1500" s="135">
        <v>48.5</v>
      </c>
      <c r="H1500" s="135">
        <v>256</v>
      </c>
      <c r="I1500" s="134">
        <v>0.26500000000000001</v>
      </c>
      <c r="J1500" s="134">
        <v>0.21299999999999999</v>
      </c>
      <c r="K1500" s="134">
        <v>1.462</v>
      </c>
      <c r="L1500" s="135">
        <v>293</v>
      </c>
      <c r="M1500" s="135">
        <v>0.9</v>
      </c>
      <c r="N1500" s="136">
        <v>7.2069999999999999</v>
      </c>
      <c r="O1500" s="137">
        <v>5.4620000000000002E-5</v>
      </c>
      <c r="P1500" s="137">
        <v>-5.3239999999999998E-5</v>
      </c>
      <c r="Q1500" s="137">
        <v>1.6960000000000001E-8</v>
      </c>
      <c r="R1500" s="138">
        <v>145.6</v>
      </c>
      <c r="S1500" s="138">
        <v>196.6</v>
      </c>
      <c r="T1500" s="131">
        <v>-1.4</v>
      </c>
      <c r="U1500" s="131">
        <v>4.75</v>
      </c>
      <c r="V1500" s="136">
        <v>16.182700000000001</v>
      </c>
      <c r="W1500" s="138">
        <v>3028.13</v>
      </c>
      <c r="X1500" s="138">
        <v>-43.15</v>
      </c>
      <c r="Y1500" s="131">
        <v>400</v>
      </c>
      <c r="Z1500" s="131">
        <v>260</v>
      </c>
      <c r="AA1500" s="134">
        <v>53.481999999999999</v>
      </c>
      <c r="AB1500" s="138">
        <v>-5776.65</v>
      </c>
      <c r="AC1500" s="134">
        <v>-5.2949999999999999</v>
      </c>
      <c r="AD1500" s="134">
        <v>3.7</v>
      </c>
      <c r="AE1500" s="131">
        <v>7500</v>
      </c>
    </row>
    <row r="1501" spans="1:31">
      <c r="A1501" s="131">
        <v>454</v>
      </c>
      <c r="B1501" s="131" t="s">
        <v>608</v>
      </c>
      <c r="C1501" s="134">
        <v>37.368000000000002</v>
      </c>
      <c r="D1501" s="135">
        <v>162</v>
      </c>
      <c r="E1501" s="135">
        <v>297</v>
      </c>
      <c r="F1501" s="135">
        <v>471.2</v>
      </c>
      <c r="G1501" s="135">
        <v>43.5</v>
      </c>
      <c r="H1501" s="135">
        <v>248</v>
      </c>
      <c r="I1501" s="134">
        <v>0.27900000000000003</v>
      </c>
      <c r="J1501" s="134">
        <v>0.188</v>
      </c>
      <c r="K1501" s="134">
        <v>0</v>
      </c>
      <c r="L1501" s="135">
        <v>0</v>
      </c>
      <c r="M1501" s="135">
        <v>0.5</v>
      </c>
      <c r="N1501" s="136">
        <v>9.7889999999999997</v>
      </c>
      <c r="O1501" s="137">
        <v>3.8929999999999999E-2</v>
      </c>
      <c r="P1501" s="137">
        <v>-3.383E-5</v>
      </c>
      <c r="Q1501" s="137">
        <v>9.9029999999999994E-9</v>
      </c>
      <c r="R1501" s="138">
        <v>0</v>
      </c>
      <c r="S1501" s="138">
        <v>0</v>
      </c>
      <c r="T1501" s="131">
        <v>-68</v>
      </c>
      <c r="U1501" s="131">
        <v>-58.64</v>
      </c>
      <c r="V1501" s="136">
        <v>15.851599999999999</v>
      </c>
      <c r="W1501" s="138">
        <v>2401.61</v>
      </c>
      <c r="X1501" s="138">
        <v>-36.299999999999997</v>
      </c>
      <c r="Y1501" s="131">
        <v>300</v>
      </c>
      <c r="Z1501" s="131">
        <v>240</v>
      </c>
      <c r="AA1501" s="134">
        <v>48.709000000000003</v>
      </c>
      <c r="AB1501" s="138">
        <v>-4464.1400000000003</v>
      </c>
      <c r="AC1501" s="134">
        <v>-4.7530000000000001</v>
      </c>
      <c r="AD1501" s="134">
        <v>2.85</v>
      </c>
      <c r="AE1501" s="131">
        <v>5920</v>
      </c>
    </row>
    <row r="1502" spans="1:31">
      <c r="A1502" s="131">
        <v>455</v>
      </c>
      <c r="B1502" s="131" t="s">
        <v>609</v>
      </c>
      <c r="C1502" s="134">
        <v>101.193</v>
      </c>
      <c r="D1502" s="135">
        <v>158.4</v>
      </c>
      <c r="E1502" s="135">
        <v>362.7</v>
      </c>
      <c r="F1502" s="135">
        <v>535</v>
      </c>
      <c r="G1502" s="135">
        <v>30</v>
      </c>
      <c r="H1502" s="135">
        <v>390</v>
      </c>
      <c r="I1502" s="134">
        <v>0.27</v>
      </c>
      <c r="J1502" s="134">
        <v>0.32900000000000001</v>
      </c>
      <c r="K1502" s="134">
        <v>0.72799999999999998</v>
      </c>
      <c r="L1502" s="135">
        <v>293</v>
      </c>
      <c r="M1502" s="135">
        <v>0.9</v>
      </c>
      <c r="N1502" s="136">
        <v>-4.4020000000000001</v>
      </c>
      <c r="O1502" s="137">
        <v>0.1709</v>
      </c>
      <c r="P1502" s="137">
        <v>-1.049E-4</v>
      </c>
      <c r="Q1502" s="137">
        <v>2.6090000000000001E-8</v>
      </c>
      <c r="R1502" s="138">
        <v>355.52</v>
      </c>
      <c r="S1502" s="138">
        <v>214.48</v>
      </c>
      <c r="T1502" s="131">
        <v>-23.8</v>
      </c>
      <c r="U1502" s="131">
        <v>26.36</v>
      </c>
      <c r="V1502" s="136">
        <v>15.885300000000001</v>
      </c>
      <c r="W1502" s="138">
        <v>2882.38</v>
      </c>
      <c r="X1502" s="138">
        <v>-51.15</v>
      </c>
      <c r="Y1502" s="131">
        <v>400</v>
      </c>
      <c r="Z1502" s="131">
        <v>260</v>
      </c>
      <c r="AA1502" s="134">
        <v>0</v>
      </c>
      <c r="AB1502" s="138">
        <v>0</v>
      </c>
      <c r="AC1502" s="134">
        <v>0</v>
      </c>
      <c r="AD1502" s="134">
        <v>0</v>
      </c>
      <c r="AE1502" s="131">
        <v>7500</v>
      </c>
    </row>
    <row r="1503" spans="1:31">
      <c r="A1503" s="131">
        <v>456</v>
      </c>
      <c r="B1503" s="131" t="s">
        <v>610</v>
      </c>
      <c r="C1503" s="134">
        <v>114.024</v>
      </c>
      <c r="D1503" s="135">
        <v>257.89999999999998</v>
      </c>
      <c r="E1503" s="135">
        <v>345.6</v>
      </c>
      <c r="F1503" s="135">
        <v>491.3</v>
      </c>
      <c r="G1503" s="135">
        <v>32.200000000000003</v>
      </c>
      <c r="H1503" s="135">
        <v>0</v>
      </c>
      <c r="I1503" s="134">
        <v>0</v>
      </c>
      <c r="J1503" s="134">
        <v>0</v>
      </c>
      <c r="K1503" s="134">
        <v>1.5349999999999999</v>
      </c>
      <c r="L1503" s="135">
        <v>273</v>
      </c>
      <c r="M1503" s="135">
        <v>2.2999999999999998</v>
      </c>
      <c r="N1503" s="136">
        <v>0</v>
      </c>
      <c r="O1503" s="137">
        <v>0</v>
      </c>
      <c r="P1503" s="137">
        <v>0</v>
      </c>
      <c r="Q1503" s="137">
        <v>0</v>
      </c>
      <c r="R1503" s="138">
        <v>0</v>
      </c>
      <c r="S1503" s="138">
        <v>0</v>
      </c>
      <c r="T1503" s="131">
        <v>0</v>
      </c>
      <c r="U1503" s="131">
        <v>0</v>
      </c>
      <c r="V1503" s="136">
        <v>0</v>
      </c>
      <c r="W1503" s="138">
        <v>0</v>
      </c>
      <c r="X1503" s="138">
        <v>0</v>
      </c>
      <c r="Y1503" s="131">
        <v>0</v>
      </c>
      <c r="Z1503" s="131">
        <v>0</v>
      </c>
      <c r="AA1503" s="134">
        <v>0</v>
      </c>
      <c r="AB1503" s="138">
        <v>0</v>
      </c>
      <c r="AC1503" s="134">
        <v>0</v>
      </c>
      <c r="AD1503" s="134">
        <v>0</v>
      </c>
      <c r="AE1503" s="131">
        <v>0</v>
      </c>
    </row>
    <row r="1504" spans="1:31">
      <c r="A1504" s="131">
        <v>457</v>
      </c>
      <c r="B1504" s="131" t="s">
        <v>611</v>
      </c>
      <c r="C1504" s="134">
        <v>148.91</v>
      </c>
      <c r="D1504" s="135">
        <v>0</v>
      </c>
      <c r="E1504" s="135">
        <v>214</v>
      </c>
      <c r="F1504" s="135">
        <v>340.2</v>
      </c>
      <c r="G1504" s="135">
        <v>39.200000000000003</v>
      </c>
      <c r="H1504" s="135">
        <v>200</v>
      </c>
      <c r="I1504" s="134">
        <v>0.28000000000000003</v>
      </c>
      <c r="J1504" s="134">
        <v>0</v>
      </c>
      <c r="K1504" s="134">
        <v>0</v>
      </c>
      <c r="L1504" s="135">
        <v>0</v>
      </c>
      <c r="M1504" s="135">
        <v>0.7</v>
      </c>
      <c r="N1504" s="136">
        <v>0</v>
      </c>
      <c r="O1504" s="137">
        <v>0</v>
      </c>
      <c r="P1504" s="137">
        <v>0</v>
      </c>
      <c r="Q1504" s="137">
        <v>0</v>
      </c>
      <c r="R1504" s="138">
        <v>0</v>
      </c>
      <c r="S1504" s="138">
        <v>0</v>
      </c>
      <c r="T1504" s="131">
        <v>-155.1</v>
      </c>
      <c r="U1504" s="131">
        <v>-148.80000000000001</v>
      </c>
      <c r="V1504" s="136">
        <v>0</v>
      </c>
      <c r="W1504" s="138">
        <v>0</v>
      </c>
      <c r="X1504" s="138">
        <v>0</v>
      </c>
      <c r="Y1504" s="131">
        <v>0</v>
      </c>
      <c r="Z1504" s="131">
        <v>0</v>
      </c>
      <c r="AA1504" s="134">
        <v>0</v>
      </c>
      <c r="AB1504" s="138">
        <v>0</v>
      </c>
      <c r="AC1504" s="134">
        <v>0</v>
      </c>
      <c r="AD1504" s="134">
        <v>0</v>
      </c>
      <c r="AE1504" s="131">
        <v>0</v>
      </c>
    </row>
    <row r="1505" spans="1:31">
      <c r="A1505" s="131">
        <v>458</v>
      </c>
      <c r="B1505" s="131" t="s">
        <v>612</v>
      </c>
      <c r="C1505" s="134">
        <v>59.112000000000002</v>
      </c>
      <c r="D1505" s="135">
        <v>156</v>
      </c>
      <c r="E1505" s="135">
        <v>276.10000000000002</v>
      </c>
      <c r="F1505" s="135">
        <v>433.2</v>
      </c>
      <c r="G1505" s="135">
        <v>40.200000000000003</v>
      </c>
      <c r="H1505" s="135">
        <v>254</v>
      </c>
      <c r="I1505" s="134">
        <v>0.28699999999999998</v>
      </c>
      <c r="J1505" s="134">
        <v>0.19500000000000001</v>
      </c>
      <c r="K1505" s="134">
        <v>0.63300000000000001</v>
      </c>
      <c r="L1505" s="135">
        <v>293</v>
      </c>
      <c r="M1505" s="135">
        <v>0.6</v>
      </c>
      <c r="N1505" s="136">
        <v>-1.96</v>
      </c>
      <c r="O1505" s="137">
        <v>9.486E-2</v>
      </c>
      <c r="P1505" s="137">
        <v>-5.2989999999999999E-5</v>
      </c>
      <c r="Q1505" s="137">
        <v>1.104E-8</v>
      </c>
      <c r="R1505" s="138">
        <v>0</v>
      </c>
      <c r="S1505" s="138">
        <v>0</v>
      </c>
      <c r="T1505" s="131">
        <v>-5.7</v>
      </c>
      <c r="U1505" s="131">
        <v>23.64</v>
      </c>
      <c r="V1505" s="136">
        <v>16.049900000000001</v>
      </c>
      <c r="W1505" s="138">
        <v>2230.5100000000002</v>
      </c>
      <c r="X1505" s="138">
        <v>-39.15</v>
      </c>
      <c r="Y1505" s="131">
        <v>305</v>
      </c>
      <c r="Z1505" s="131">
        <v>215</v>
      </c>
      <c r="AA1505" s="134">
        <v>50.869</v>
      </c>
      <c r="AB1505" s="138">
        <v>-4261.51</v>
      </c>
      <c r="AC1505" s="134">
        <v>-5.1269999999999998</v>
      </c>
      <c r="AD1505" s="134">
        <v>2.59</v>
      </c>
      <c r="AE1505" s="131">
        <v>5760</v>
      </c>
    </row>
    <row r="1506" spans="1:31">
      <c r="A1506" s="131">
        <v>459</v>
      </c>
      <c r="B1506" s="131" t="s">
        <v>613</v>
      </c>
      <c r="C1506" s="134">
        <v>86.134</v>
      </c>
      <c r="D1506" s="135">
        <v>182</v>
      </c>
      <c r="E1506" s="135">
        <v>376</v>
      </c>
      <c r="F1506" s="135">
        <v>554</v>
      </c>
      <c r="G1506" s="135">
        <v>35</v>
      </c>
      <c r="H1506" s="135">
        <v>333</v>
      </c>
      <c r="I1506" s="134">
        <v>0.26</v>
      </c>
      <c r="J1506" s="134">
        <v>0.4</v>
      </c>
      <c r="K1506" s="134">
        <v>0.81</v>
      </c>
      <c r="L1506" s="135">
        <v>293</v>
      </c>
      <c r="M1506" s="135">
        <v>2.6</v>
      </c>
      <c r="N1506" s="136">
        <v>3.4009999999999998</v>
      </c>
      <c r="O1506" s="137">
        <v>0.10340000000000001</v>
      </c>
      <c r="P1506" s="137">
        <v>-5.0330000000000001E-5</v>
      </c>
      <c r="Q1506" s="137">
        <v>7.5529999999999999E-9</v>
      </c>
      <c r="R1506" s="138">
        <v>521.29999999999995</v>
      </c>
      <c r="S1506" s="138">
        <v>252.03</v>
      </c>
      <c r="T1506" s="131">
        <v>-54.45</v>
      </c>
      <c r="U1506" s="131">
        <v>-25.88</v>
      </c>
      <c r="V1506" s="136">
        <v>16.162299999999998</v>
      </c>
      <c r="W1506" s="138">
        <v>3030.2</v>
      </c>
      <c r="X1506" s="138">
        <v>-58.15</v>
      </c>
      <c r="Y1506" s="131">
        <v>412</v>
      </c>
      <c r="Z1506" s="131">
        <v>277</v>
      </c>
      <c r="AA1506" s="134">
        <v>0</v>
      </c>
      <c r="AB1506" s="138">
        <v>0</v>
      </c>
      <c r="AC1506" s="134">
        <v>0</v>
      </c>
      <c r="AD1506" s="134">
        <v>0</v>
      </c>
      <c r="AE1506" s="131">
        <v>8040</v>
      </c>
    </row>
    <row r="1507" spans="1:31">
      <c r="A1507" s="131">
        <v>460</v>
      </c>
      <c r="B1507" s="131" t="s">
        <v>614</v>
      </c>
      <c r="C1507" s="134">
        <v>86.090999999999994</v>
      </c>
      <c r="D1507" s="135">
        <v>173</v>
      </c>
      <c r="E1507" s="135">
        <v>346</v>
      </c>
      <c r="F1507" s="135">
        <v>525</v>
      </c>
      <c r="G1507" s="135">
        <v>43</v>
      </c>
      <c r="H1507" s="135">
        <v>265</v>
      </c>
      <c r="I1507" s="134">
        <v>0.26</v>
      </c>
      <c r="J1507" s="134">
        <v>0.34</v>
      </c>
      <c r="K1507" s="134">
        <v>0.93200000000000005</v>
      </c>
      <c r="L1507" s="135">
        <v>293</v>
      </c>
      <c r="M1507" s="135">
        <v>1.7</v>
      </c>
      <c r="N1507" s="136">
        <v>3.621</v>
      </c>
      <c r="O1507" s="137">
        <v>6.676E-2</v>
      </c>
      <c r="P1507" s="137">
        <v>-2.103E-5</v>
      </c>
      <c r="Q1507" s="137">
        <v>-3.9650000000000003E-9</v>
      </c>
      <c r="R1507" s="138">
        <v>457.89</v>
      </c>
      <c r="S1507" s="138">
        <v>235.35</v>
      </c>
      <c r="T1507" s="131">
        <v>-75.5</v>
      </c>
      <c r="U1507" s="131">
        <v>0</v>
      </c>
      <c r="V1507" s="136">
        <v>16.100300000000001</v>
      </c>
      <c r="W1507" s="138">
        <v>2744.68</v>
      </c>
      <c r="X1507" s="138">
        <v>-56.15</v>
      </c>
      <c r="Y1507" s="131">
        <v>379</v>
      </c>
      <c r="Z1507" s="131">
        <v>255</v>
      </c>
      <c r="AA1507" s="134">
        <v>0</v>
      </c>
      <c r="AB1507" s="138">
        <v>0</v>
      </c>
      <c r="AC1507" s="134">
        <v>0</v>
      </c>
      <c r="AD1507" s="134">
        <v>0</v>
      </c>
      <c r="AE1507" s="131">
        <v>0</v>
      </c>
    </row>
    <row r="1508" spans="1:31">
      <c r="A1508" s="131">
        <v>461</v>
      </c>
      <c r="B1508" s="131" t="s">
        <v>615</v>
      </c>
      <c r="C1508" s="134">
        <v>62.499000000000002</v>
      </c>
      <c r="D1508" s="135">
        <v>119.4</v>
      </c>
      <c r="E1508" s="135">
        <v>259.8</v>
      </c>
      <c r="F1508" s="135">
        <v>429.7</v>
      </c>
      <c r="G1508" s="135">
        <v>55.3</v>
      </c>
      <c r="H1508" s="135">
        <v>169</v>
      </c>
      <c r="I1508" s="134">
        <v>0.26500000000000001</v>
      </c>
      <c r="J1508" s="134">
        <v>0.122</v>
      </c>
      <c r="K1508" s="134">
        <v>0.96899999999999997</v>
      </c>
      <c r="L1508" s="135">
        <v>259</v>
      </c>
      <c r="M1508" s="135">
        <v>1.5</v>
      </c>
      <c r="N1508" s="136">
        <v>1.421</v>
      </c>
      <c r="O1508" s="137">
        <v>4.8230000000000002E-2</v>
      </c>
      <c r="P1508" s="137">
        <v>-3.6690000000000003E-5</v>
      </c>
      <c r="Q1508" s="137">
        <v>1.14E-8</v>
      </c>
      <c r="R1508" s="138">
        <v>276.89999999999998</v>
      </c>
      <c r="S1508" s="138">
        <v>167.04</v>
      </c>
      <c r="T1508" s="131">
        <v>8.4</v>
      </c>
      <c r="U1508" s="131">
        <v>12.31</v>
      </c>
      <c r="V1508" s="136">
        <v>14.960100000000001</v>
      </c>
      <c r="W1508" s="138">
        <v>1803.84</v>
      </c>
      <c r="X1508" s="138">
        <v>-43.15</v>
      </c>
      <c r="Y1508" s="131">
        <v>290</v>
      </c>
      <c r="Z1508" s="131">
        <v>185</v>
      </c>
      <c r="AA1508" s="134">
        <v>48.671999999999997</v>
      </c>
      <c r="AB1508" s="138">
        <v>-3955.89</v>
      </c>
      <c r="AC1508" s="134">
        <v>-4.8230000000000004</v>
      </c>
      <c r="AD1508" s="134">
        <v>1.85</v>
      </c>
      <c r="AE1508" s="131">
        <v>5321</v>
      </c>
    </row>
    <row r="1509" spans="1:31">
      <c r="A1509" s="131">
        <v>462</v>
      </c>
      <c r="B1509" s="131" t="s">
        <v>616</v>
      </c>
      <c r="C1509" s="134">
        <v>72.106999999999999</v>
      </c>
      <c r="D1509" s="135">
        <v>157.9</v>
      </c>
      <c r="E1509" s="135">
        <v>308.8</v>
      </c>
      <c r="F1509" s="135">
        <v>475</v>
      </c>
      <c r="G1509" s="135">
        <v>40.200000000000003</v>
      </c>
      <c r="H1509" s="135">
        <v>260</v>
      </c>
      <c r="I1509" s="134">
        <v>0.27</v>
      </c>
      <c r="J1509" s="134">
        <v>0</v>
      </c>
      <c r="K1509" s="134">
        <v>0.79300000000000004</v>
      </c>
      <c r="L1509" s="135">
        <v>293</v>
      </c>
      <c r="M1509" s="135">
        <v>1.3</v>
      </c>
      <c r="N1509" s="136">
        <v>4.1269999999999998</v>
      </c>
      <c r="O1509" s="137">
        <v>7.7289999999999998E-2</v>
      </c>
      <c r="P1509" s="137">
        <v>-3.5139999999999999E-5</v>
      </c>
      <c r="Q1509" s="137">
        <v>5.1339999999999998E-9</v>
      </c>
      <c r="R1509" s="138">
        <v>349.95</v>
      </c>
      <c r="S1509" s="138">
        <v>189.02</v>
      </c>
      <c r="T1509" s="131">
        <v>-33.5</v>
      </c>
      <c r="U1509" s="131">
        <v>0</v>
      </c>
      <c r="V1509" s="136">
        <v>15.8911</v>
      </c>
      <c r="W1509" s="138">
        <v>2449.2600000000002</v>
      </c>
      <c r="X1509" s="138">
        <v>-44.15</v>
      </c>
      <c r="Y1509" s="131">
        <v>340</v>
      </c>
      <c r="Z1509" s="131">
        <v>225</v>
      </c>
      <c r="AA1509" s="134">
        <v>0</v>
      </c>
      <c r="AB1509" s="138">
        <v>0</v>
      </c>
      <c r="AC1509" s="134">
        <v>0</v>
      </c>
      <c r="AD1509" s="134">
        <v>0</v>
      </c>
      <c r="AE1509" s="131">
        <v>6330</v>
      </c>
    </row>
    <row r="1510" spans="1:31">
      <c r="A1510" s="131">
        <v>463</v>
      </c>
      <c r="B1510" s="131" t="s">
        <v>617</v>
      </c>
      <c r="C1510" s="134">
        <v>46.043999999999997</v>
      </c>
      <c r="D1510" s="135">
        <v>130</v>
      </c>
      <c r="E1510" s="135">
        <v>235.5</v>
      </c>
      <c r="F1510" s="135">
        <v>327.8</v>
      </c>
      <c r="G1510" s="135">
        <v>51.7</v>
      </c>
      <c r="H1510" s="135">
        <v>144</v>
      </c>
      <c r="I1510" s="134">
        <v>0.27700000000000002</v>
      </c>
      <c r="J1510" s="134">
        <v>0</v>
      </c>
      <c r="K1510" s="134">
        <v>0</v>
      </c>
      <c r="L1510" s="135">
        <v>0</v>
      </c>
      <c r="M1510" s="135">
        <v>1.4</v>
      </c>
      <c r="N1510" s="136">
        <v>0</v>
      </c>
      <c r="O1510" s="137">
        <v>0</v>
      </c>
      <c r="P1510" s="137">
        <v>0</v>
      </c>
      <c r="Q1510" s="137">
        <v>0</v>
      </c>
      <c r="R1510" s="138">
        <v>0</v>
      </c>
      <c r="S1510" s="138">
        <v>0</v>
      </c>
      <c r="T1510" s="131">
        <v>0</v>
      </c>
      <c r="U1510" s="131">
        <v>0</v>
      </c>
      <c r="V1510" s="136">
        <v>0</v>
      </c>
      <c r="W1510" s="138">
        <v>0</v>
      </c>
      <c r="X1510" s="138">
        <v>0</v>
      </c>
      <c r="Y1510" s="131">
        <v>0</v>
      </c>
      <c r="Z1510" s="131">
        <v>0</v>
      </c>
      <c r="AA1510" s="134">
        <v>0</v>
      </c>
      <c r="AB1510" s="138">
        <v>0</v>
      </c>
      <c r="AC1510" s="134">
        <v>0</v>
      </c>
      <c r="AD1510" s="134">
        <v>0</v>
      </c>
      <c r="AE1510" s="131">
        <v>0</v>
      </c>
    </row>
    <row r="1511" spans="1:31">
      <c r="A1511" s="131">
        <v>464</v>
      </c>
      <c r="B1511" s="131" t="s">
        <v>618</v>
      </c>
      <c r="C1511" s="134">
        <v>72.063999999999993</v>
      </c>
      <c r="D1511" s="135">
        <v>215.5</v>
      </c>
      <c r="E1511" s="135">
        <v>319.60000000000002</v>
      </c>
      <c r="F1511" s="135">
        <v>475</v>
      </c>
      <c r="G1511" s="135">
        <v>57</v>
      </c>
      <c r="H1511" s="135">
        <v>210</v>
      </c>
      <c r="I1511" s="134">
        <v>0.31</v>
      </c>
      <c r="J1511" s="134">
        <v>0.55000000000000004</v>
      </c>
      <c r="K1511" s="134">
        <v>0.96299999999999997</v>
      </c>
      <c r="L1511" s="135">
        <v>293</v>
      </c>
      <c r="M1511" s="135">
        <v>0</v>
      </c>
      <c r="N1511" s="136">
        <v>6.6429999999999998</v>
      </c>
      <c r="O1511" s="137">
        <v>4.3920000000000001E-2</v>
      </c>
      <c r="P1511" s="137">
        <v>-8.5019999999999992E-6</v>
      </c>
      <c r="Q1511" s="137">
        <v>-5.5770000000000002E-8</v>
      </c>
      <c r="R1511" s="138">
        <v>428.4</v>
      </c>
      <c r="S1511" s="138">
        <v>224.83</v>
      </c>
      <c r="T1511" s="131">
        <v>0</v>
      </c>
      <c r="U1511" s="131">
        <v>0</v>
      </c>
      <c r="V1511" s="136">
        <v>16.653099999999998</v>
      </c>
      <c r="W1511" s="138">
        <v>2569.6799999999998</v>
      </c>
      <c r="X1511" s="138">
        <v>-63.15</v>
      </c>
      <c r="Y1511" s="131">
        <v>350</v>
      </c>
      <c r="Z1511" s="131">
        <v>240</v>
      </c>
      <c r="AA1511" s="134">
        <v>0</v>
      </c>
      <c r="AB1511" s="138">
        <v>0</v>
      </c>
      <c r="AC1511" s="134">
        <v>0</v>
      </c>
      <c r="AD1511" s="134">
        <v>0</v>
      </c>
      <c r="AE1511" s="131">
        <v>7680</v>
      </c>
    </row>
    <row r="1512" spans="1:31">
      <c r="A1512" s="131">
        <v>465</v>
      </c>
      <c r="B1512" s="131" t="s">
        <v>619</v>
      </c>
      <c r="C1512" s="134">
        <v>58.08</v>
      </c>
      <c r="D1512" s="135">
        <v>151.5</v>
      </c>
      <c r="E1512" s="135">
        <v>278</v>
      </c>
      <c r="F1512" s="135">
        <v>436</v>
      </c>
      <c r="G1512" s="135">
        <v>47</v>
      </c>
      <c r="H1512" s="135">
        <v>205</v>
      </c>
      <c r="I1512" s="134">
        <v>0.27</v>
      </c>
      <c r="J1512" s="134">
        <v>0.34</v>
      </c>
      <c r="K1512" s="134">
        <v>0.75</v>
      </c>
      <c r="L1512" s="135">
        <v>293</v>
      </c>
      <c r="M1512" s="135">
        <v>0</v>
      </c>
      <c r="N1512" s="136">
        <v>3.7330000000000001</v>
      </c>
      <c r="O1512" s="137">
        <v>5.5919999999999997E-2</v>
      </c>
      <c r="P1512" s="137">
        <v>-2.3159999999999998E-5</v>
      </c>
      <c r="Q1512" s="137">
        <v>2.5369999999999998E-9</v>
      </c>
      <c r="R1512" s="138">
        <v>318.41000000000003</v>
      </c>
      <c r="S1512" s="138">
        <v>180.98</v>
      </c>
      <c r="T1512" s="131">
        <v>0</v>
      </c>
      <c r="U1512" s="131">
        <v>0</v>
      </c>
      <c r="V1512" s="136">
        <v>14.4602</v>
      </c>
      <c r="W1512" s="138">
        <v>1950.22</v>
      </c>
      <c r="X1512" s="138">
        <v>-25.15</v>
      </c>
      <c r="Y1512" s="131">
        <v>315</v>
      </c>
      <c r="Z1512" s="131">
        <v>190</v>
      </c>
      <c r="AA1512" s="134">
        <v>0</v>
      </c>
      <c r="AB1512" s="138">
        <v>0</v>
      </c>
      <c r="AC1512" s="134">
        <v>0</v>
      </c>
      <c r="AD1512" s="134">
        <v>0</v>
      </c>
      <c r="AE1512" s="131">
        <v>4550</v>
      </c>
    </row>
    <row r="1513" spans="1:31">
      <c r="A1513" s="131">
        <v>466</v>
      </c>
      <c r="B1513" s="131" t="s">
        <v>620</v>
      </c>
      <c r="C1513" s="134">
        <v>52.076000000000001</v>
      </c>
      <c r="D1513" s="135">
        <v>227.6</v>
      </c>
      <c r="E1513" s="135">
        <v>278.10000000000002</v>
      </c>
      <c r="F1513" s="135">
        <v>455</v>
      </c>
      <c r="G1513" s="135">
        <v>49</v>
      </c>
      <c r="H1513" s="135">
        <v>202</v>
      </c>
      <c r="I1513" s="134">
        <v>0.26</v>
      </c>
      <c r="J1513" s="134">
        <v>9.1999999999999998E-2</v>
      </c>
      <c r="K1513" s="134">
        <v>0.71</v>
      </c>
      <c r="L1513" s="135">
        <v>273</v>
      </c>
      <c r="M1513" s="135">
        <v>0</v>
      </c>
      <c r="N1513" s="136">
        <v>1.6140000000000001</v>
      </c>
      <c r="O1513" s="137">
        <v>6.7849999999999994E-2</v>
      </c>
      <c r="P1513" s="137">
        <v>-5.41E-5</v>
      </c>
      <c r="Q1513" s="137">
        <v>1.782E-8</v>
      </c>
      <c r="R1513" s="138">
        <v>0</v>
      </c>
      <c r="S1513" s="138">
        <v>0</v>
      </c>
      <c r="T1513" s="131">
        <v>72.8</v>
      </c>
      <c r="U1513" s="131">
        <v>73.13</v>
      </c>
      <c r="V1513" s="136">
        <v>16.010000000000002</v>
      </c>
      <c r="W1513" s="138">
        <v>2203.5700000000002</v>
      </c>
      <c r="X1513" s="138">
        <v>-43.15</v>
      </c>
      <c r="Y1513" s="131">
        <v>305</v>
      </c>
      <c r="Z1513" s="131">
        <v>200</v>
      </c>
      <c r="AA1513" s="134">
        <v>0</v>
      </c>
      <c r="AB1513" s="138">
        <v>0</v>
      </c>
      <c r="AC1513" s="134">
        <v>0</v>
      </c>
      <c r="AD1513" s="134">
        <v>0</v>
      </c>
      <c r="AE1513" s="131">
        <v>5850</v>
      </c>
    </row>
    <row r="1514" spans="1:31">
      <c r="A1514" s="131">
        <v>467</v>
      </c>
      <c r="B1514" s="131" t="s">
        <v>621</v>
      </c>
      <c r="C1514" s="134">
        <v>18.015000000000001</v>
      </c>
      <c r="D1514" s="135">
        <v>273.2</v>
      </c>
      <c r="E1514" s="135">
        <v>373.2</v>
      </c>
      <c r="F1514" s="135">
        <v>647.29999999999995</v>
      </c>
      <c r="G1514" s="135">
        <v>217.6</v>
      </c>
      <c r="H1514" s="135">
        <v>56</v>
      </c>
      <c r="I1514" s="134">
        <v>0.22900000000000001</v>
      </c>
      <c r="J1514" s="134">
        <v>0.34399999999999997</v>
      </c>
      <c r="K1514" s="134">
        <v>0.998</v>
      </c>
      <c r="L1514" s="135">
        <v>293</v>
      </c>
      <c r="M1514" s="135">
        <v>1.8</v>
      </c>
      <c r="N1514" s="136">
        <v>7.7009999999999996</v>
      </c>
      <c r="O1514" s="137">
        <v>4.595E-4</v>
      </c>
      <c r="P1514" s="137">
        <v>2.5210000000000001E-6</v>
      </c>
      <c r="Q1514" s="137">
        <v>-8.5900000000000003E-10</v>
      </c>
      <c r="R1514" s="138">
        <v>658.25</v>
      </c>
      <c r="S1514" s="138">
        <v>283.16000000000003</v>
      </c>
      <c r="T1514" s="131">
        <v>-57.8</v>
      </c>
      <c r="U1514" s="131">
        <v>-54.64</v>
      </c>
      <c r="V1514" s="136">
        <v>18.303599999999999</v>
      </c>
      <c r="W1514" s="138">
        <v>3816.44</v>
      </c>
      <c r="X1514" s="138">
        <v>-46.13</v>
      </c>
      <c r="Y1514" s="131">
        <v>441</v>
      </c>
      <c r="Z1514" s="131">
        <v>284</v>
      </c>
      <c r="AA1514" s="134">
        <v>55.335999999999999</v>
      </c>
      <c r="AB1514" s="138">
        <v>-6869.5</v>
      </c>
      <c r="AC1514" s="134">
        <v>-5.1150000000000002</v>
      </c>
      <c r="AD1514" s="134">
        <v>1.05</v>
      </c>
      <c r="AE1514" s="131">
        <v>9717</v>
      </c>
    </row>
    <row r="1515" spans="1:31">
      <c r="A1515" s="131">
        <v>468</v>
      </c>
      <c r="B1515" s="131" t="s">
        <v>622</v>
      </c>
      <c r="C1515" s="134">
        <v>131.30000000000001</v>
      </c>
      <c r="D1515" s="135">
        <v>161.30000000000001</v>
      </c>
      <c r="E1515" s="135">
        <v>165</v>
      </c>
      <c r="F1515" s="135">
        <v>289.7</v>
      </c>
      <c r="G1515" s="135">
        <v>57.6</v>
      </c>
      <c r="H1515" s="135">
        <v>118</v>
      </c>
      <c r="I1515" s="134">
        <v>0.28599999999999998</v>
      </c>
      <c r="J1515" s="134">
        <v>2E-3</v>
      </c>
      <c r="K1515" s="134">
        <v>3.06</v>
      </c>
      <c r="L1515" s="135">
        <v>165</v>
      </c>
      <c r="M1515" s="135">
        <v>0</v>
      </c>
      <c r="N1515" s="136">
        <v>0</v>
      </c>
      <c r="O1515" s="137">
        <v>0</v>
      </c>
      <c r="P1515" s="137">
        <v>0</v>
      </c>
      <c r="Q1515" s="137">
        <v>0</v>
      </c>
      <c r="R1515" s="138">
        <v>0</v>
      </c>
      <c r="S1515" s="138">
        <v>0</v>
      </c>
      <c r="T1515" s="131">
        <v>0</v>
      </c>
      <c r="U1515" s="131">
        <v>0</v>
      </c>
      <c r="V1515" s="136">
        <v>15.2958</v>
      </c>
      <c r="W1515" s="138">
        <v>1303.92</v>
      </c>
      <c r="X1515" s="138">
        <v>-14.5</v>
      </c>
      <c r="Y1515" s="131">
        <v>178</v>
      </c>
      <c r="Z1515" s="131">
        <v>158</v>
      </c>
      <c r="AA1515" s="134">
        <v>31.428999999999998</v>
      </c>
      <c r="AB1515" s="138">
        <v>-1951.76</v>
      </c>
      <c r="AC1515" s="134">
        <v>-2.544</v>
      </c>
      <c r="AD1515" s="134">
        <v>0.80400000000000005</v>
      </c>
      <c r="AE1515" s="131">
        <v>3108</v>
      </c>
    </row>
  </sheetData>
  <sheetProtection password="CE88" sheet="1" objects="1" scenarios="1"/>
  <mergeCells count="4">
    <mergeCell ref="B1:Q3"/>
    <mergeCell ref="B5:C5"/>
    <mergeCell ref="B6:C7"/>
    <mergeCell ref="B9:D9"/>
  </mergeCells>
  <dataValidations count="1">
    <dataValidation type="list" allowBlank="1" showInputMessage="1" showErrorMessage="1" sqref="B6:C7 IX6:IY7 ST6:SU7 ACP6:ACQ7 AML6:AMM7 AWH6:AWI7 BGD6:BGE7 BPZ6:BQA7 BZV6:BZW7 CJR6:CJS7 CTN6:CTO7 DDJ6:DDK7 DNF6:DNG7 DXB6:DXC7 EGX6:EGY7 EQT6:EQU7 FAP6:FAQ7 FKL6:FKM7 FUH6:FUI7 GED6:GEE7 GNZ6:GOA7 GXV6:GXW7 HHR6:HHS7 HRN6:HRO7 IBJ6:IBK7 ILF6:ILG7 IVB6:IVC7 JEX6:JEY7 JOT6:JOU7 JYP6:JYQ7 KIL6:KIM7 KSH6:KSI7 LCD6:LCE7 LLZ6:LMA7 LVV6:LVW7 MFR6:MFS7 MPN6:MPO7 MZJ6:MZK7 NJF6:NJG7 NTB6:NTC7 OCX6:OCY7 OMT6:OMU7 OWP6:OWQ7 PGL6:PGM7 PQH6:PQI7 QAD6:QAE7 QJZ6:QKA7 QTV6:QTW7 RDR6:RDS7 RNN6:RNO7 RXJ6:RXK7 SHF6:SHG7 SRB6:SRC7 TAX6:TAY7 TKT6:TKU7 TUP6:TUQ7 UEL6:UEM7 UOH6:UOI7 UYD6:UYE7 VHZ6:VIA7 VRV6:VRW7 WBR6:WBS7 WLN6:WLO7 WVJ6:WVK7 B65542:C65543 IX65542:IY65543 ST65542:SU65543 ACP65542:ACQ65543 AML65542:AMM65543 AWH65542:AWI65543 BGD65542:BGE65543 BPZ65542:BQA65543 BZV65542:BZW65543 CJR65542:CJS65543 CTN65542:CTO65543 DDJ65542:DDK65543 DNF65542:DNG65543 DXB65542:DXC65543 EGX65542:EGY65543 EQT65542:EQU65543 FAP65542:FAQ65543 FKL65542:FKM65543 FUH65542:FUI65543 GED65542:GEE65543 GNZ65542:GOA65543 GXV65542:GXW65543 HHR65542:HHS65543 HRN65542:HRO65543 IBJ65542:IBK65543 ILF65542:ILG65543 IVB65542:IVC65543 JEX65542:JEY65543 JOT65542:JOU65543 JYP65542:JYQ65543 KIL65542:KIM65543 KSH65542:KSI65543 LCD65542:LCE65543 LLZ65542:LMA65543 LVV65542:LVW65543 MFR65542:MFS65543 MPN65542:MPO65543 MZJ65542:MZK65543 NJF65542:NJG65543 NTB65542:NTC65543 OCX65542:OCY65543 OMT65542:OMU65543 OWP65542:OWQ65543 PGL65542:PGM65543 PQH65542:PQI65543 QAD65542:QAE65543 QJZ65542:QKA65543 QTV65542:QTW65543 RDR65542:RDS65543 RNN65542:RNO65543 RXJ65542:RXK65543 SHF65542:SHG65543 SRB65542:SRC65543 TAX65542:TAY65543 TKT65542:TKU65543 TUP65542:TUQ65543 UEL65542:UEM65543 UOH65542:UOI65543 UYD65542:UYE65543 VHZ65542:VIA65543 VRV65542:VRW65543 WBR65542:WBS65543 WLN65542:WLO65543 WVJ65542:WVK65543 B131078:C131079 IX131078:IY131079 ST131078:SU131079 ACP131078:ACQ131079 AML131078:AMM131079 AWH131078:AWI131079 BGD131078:BGE131079 BPZ131078:BQA131079 BZV131078:BZW131079 CJR131078:CJS131079 CTN131078:CTO131079 DDJ131078:DDK131079 DNF131078:DNG131079 DXB131078:DXC131079 EGX131078:EGY131079 EQT131078:EQU131079 FAP131078:FAQ131079 FKL131078:FKM131079 FUH131078:FUI131079 GED131078:GEE131079 GNZ131078:GOA131079 GXV131078:GXW131079 HHR131078:HHS131079 HRN131078:HRO131079 IBJ131078:IBK131079 ILF131078:ILG131079 IVB131078:IVC131079 JEX131078:JEY131079 JOT131078:JOU131079 JYP131078:JYQ131079 KIL131078:KIM131079 KSH131078:KSI131079 LCD131078:LCE131079 LLZ131078:LMA131079 LVV131078:LVW131079 MFR131078:MFS131079 MPN131078:MPO131079 MZJ131078:MZK131079 NJF131078:NJG131079 NTB131078:NTC131079 OCX131078:OCY131079 OMT131078:OMU131079 OWP131078:OWQ131079 PGL131078:PGM131079 PQH131078:PQI131079 QAD131078:QAE131079 QJZ131078:QKA131079 QTV131078:QTW131079 RDR131078:RDS131079 RNN131078:RNO131079 RXJ131078:RXK131079 SHF131078:SHG131079 SRB131078:SRC131079 TAX131078:TAY131079 TKT131078:TKU131079 TUP131078:TUQ131079 UEL131078:UEM131079 UOH131078:UOI131079 UYD131078:UYE131079 VHZ131078:VIA131079 VRV131078:VRW131079 WBR131078:WBS131079 WLN131078:WLO131079 WVJ131078:WVK131079 B196614:C196615 IX196614:IY196615 ST196614:SU196615 ACP196614:ACQ196615 AML196614:AMM196615 AWH196614:AWI196615 BGD196614:BGE196615 BPZ196614:BQA196615 BZV196614:BZW196615 CJR196614:CJS196615 CTN196614:CTO196615 DDJ196614:DDK196615 DNF196614:DNG196615 DXB196614:DXC196615 EGX196614:EGY196615 EQT196614:EQU196615 FAP196614:FAQ196615 FKL196614:FKM196615 FUH196614:FUI196615 GED196614:GEE196615 GNZ196614:GOA196615 GXV196614:GXW196615 HHR196614:HHS196615 HRN196614:HRO196615 IBJ196614:IBK196615 ILF196614:ILG196615 IVB196614:IVC196615 JEX196614:JEY196615 JOT196614:JOU196615 JYP196614:JYQ196615 KIL196614:KIM196615 KSH196614:KSI196615 LCD196614:LCE196615 LLZ196614:LMA196615 LVV196614:LVW196615 MFR196614:MFS196615 MPN196614:MPO196615 MZJ196614:MZK196615 NJF196614:NJG196615 NTB196614:NTC196615 OCX196614:OCY196615 OMT196614:OMU196615 OWP196614:OWQ196615 PGL196614:PGM196615 PQH196614:PQI196615 QAD196614:QAE196615 QJZ196614:QKA196615 QTV196614:QTW196615 RDR196614:RDS196615 RNN196614:RNO196615 RXJ196614:RXK196615 SHF196614:SHG196615 SRB196614:SRC196615 TAX196614:TAY196615 TKT196614:TKU196615 TUP196614:TUQ196615 UEL196614:UEM196615 UOH196614:UOI196615 UYD196614:UYE196615 VHZ196614:VIA196615 VRV196614:VRW196615 WBR196614:WBS196615 WLN196614:WLO196615 WVJ196614:WVK196615 B262150:C262151 IX262150:IY262151 ST262150:SU262151 ACP262150:ACQ262151 AML262150:AMM262151 AWH262150:AWI262151 BGD262150:BGE262151 BPZ262150:BQA262151 BZV262150:BZW262151 CJR262150:CJS262151 CTN262150:CTO262151 DDJ262150:DDK262151 DNF262150:DNG262151 DXB262150:DXC262151 EGX262150:EGY262151 EQT262150:EQU262151 FAP262150:FAQ262151 FKL262150:FKM262151 FUH262150:FUI262151 GED262150:GEE262151 GNZ262150:GOA262151 GXV262150:GXW262151 HHR262150:HHS262151 HRN262150:HRO262151 IBJ262150:IBK262151 ILF262150:ILG262151 IVB262150:IVC262151 JEX262150:JEY262151 JOT262150:JOU262151 JYP262150:JYQ262151 KIL262150:KIM262151 KSH262150:KSI262151 LCD262150:LCE262151 LLZ262150:LMA262151 LVV262150:LVW262151 MFR262150:MFS262151 MPN262150:MPO262151 MZJ262150:MZK262151 NJF262150:NJG262151 NTB262150:NTC262151 OCX262150:OCY262151 OMT262150:OMU262151 OWP262150:OWQ262151 PGL262150:PGM262151 PQH262150:PQI262151 QAD262150:QAE262151 QJZ262150:QKA262151 QTV262150:QTW262151 RDR262150:RDS262151 RNN262150:RNO262151 RXJ262150:RXK262151 SHF262150:SHG262151 SRB262150:SRC262151 TAX262150:TAY262151 TKT262150:TKU262151 TUP262150:TUQ262151 UEL262150:UEM262151 UOH262150:UOI262151 UYD262150:UYE262151 VHZ262150:VIA262151 VRV262150:VRW262151 WBR262150:WBS262151 WLN262150:WLO262151 WVJ262150:WVK262151 B327686:C327687 IX327686:IY327687 ST327686:SU327687 ACP327686:ACQ327687 AML327686:AMM327687 AWH327686:AWI327687 BGD327686:BGE327687 BPZ327686:BQA327687 BZV327686:BZW327687 CJR327686:CJS327687 CTN327686:CTO327687 DDJ327686:DDK327687 DNF327686:DNG327687 DXB327686:DXC327687 EGX327686:EGY327687 EQT327686:EQU327687 FAP327686:FAQ327687 FKL327686:FKM327687 FUH327686:FUI327687 GED327686:GEE327687 GNZ327686:GOA327687 GXV327686:GXW327687 HHR327686:HHS327687 HRN327686:HRO327687 IBJ327686:IBK327687 ILF327686:ILG327687 IVB327686:IVC327687 JEX327686:JEY327687 JOT327686:JOU327687 JYP327686:JYQ327687 KIL327686:KIM327687 KSH327686:KSI327687 LCD327686:LCE327687 LLZ327686:LMA327687 LVV327686:LVW327687 MFR327686:MFS327687 MPN327686:MPO327687 MZJ327686:MZK327687 NJF327686:NJG327687 NTB327686:NTC327687 OCX327686:OCY327687 OMT327686:OMU327687 OWP327686:OWQ327687 PGL327686:PGM327687 PQH327686:PQI327687 QAD327686:QAE327687 QJZ327686:QKA327687 QTV327686:QTW327687 RDR327686:RDS327687 RNN327686:RNO327687 RXJ327686:RXK327687 SHF327686:SHG327687 SRB327686:SRC327687 TAX327686:TAY327687 TKT327686:TKU327687 TUP327686:TUQ327687 UEL327686:UEM327687 UOH327686:UOI327687 UYD327686:UYE327687 VHZ327686:VIA327687 VRV327686:VRW327687 WBR327686:WBS327687 WLN327686:WLO327687 WVJ327686:WVK327687 B393222:C393223 IX393222:IY393223 ST393222:SU393223 ACP393222:ACQ393223 AML393222:AMM393223 AWH393222:AWI393223 BGD393222:BGE393223 BPZ393222:BQA393223 BZV393222:BZW393223 CJR393222:CJS393223 CTN393222:CTO393223 DDJ393222:DDK393223 DNF393222:DNG393223 DXB393222:DXC393223 EGX393222:EGY393223 EQT393222:EQU393223 FAP393222:FAQ393223 FKL393222:FKM393223 FUH393222:FUI393223 GED393222:GEE393223 GNZ393222:GOA393223 GXV393222:GXW393223 HHR393222:HHS393223 HRN393222:HRO393223 IBJ393222:IBK393223 ILF393222:ILG393223 IVB393222:IVC393223 JEX393222:JEY393223 JOT393222:JOU393223 JYP393222:JYQ393223 KIL393222:KIM393223 KSH393222:KSI393223 LCD393222:LCE393223 LLZ393222:LMA393223 LVV393222:LVW393223 MFR393222:MFS393223 MPN393222:MPO393223 MZJ393222:MZK393223 NJF393222:NJG393223 NTB393222:NTC393223 OCX393222:OCY393223 OMT393222:OMU393223 OWP393222:OWQ393223 PGL393222:PGM393223 PQH393222:PQI393223 QAD393222:QAE393223 QJZ393222:QKA393223 QTV393222:QTW393223 RDR393222:RDS393223 RNN393222:RNO393223 RXJ393222:RXK393223 SHF393222:SHG393223 SRB393222:SRC393223 TAX393222:TAY393223 TKT393222:TKU393223 TUP393222:TUQ393223 UEL393222:UEM393223 UOH393222:UOI393223 UYD393222:UYE393223 VHZ393222:VIA393223 VRV393222:VRW393223 WBR393222:WBS393223 WLN393222:WLO393223 WVJ393222:WVK393223 B458758:C458759 IX458758:IY458759 ST458758:SU458759 ACP458758:ACQ458759 AML458758:AMM458759 AWH458758:AWI458759 BGD458758:BGE458759 BPZ458758:BQA458759 BZV458758:BZW458759 CJR458758:CJS458759 CTN458758:CTO458759 DDJ458758:DDK458759 DNF458758:DNG458759 DXB458758:DXC458759 EGX458758:EGY458759 EQT458758:EQU458759 FAP458758:FAQ458759 FKL458758:FKM458759 FUH458758:FUI458759 GED458758:GEE458759 GNZ458758:GOA458759 GXV458758:GXW458759 HHR458758:HHS458759 HRN458758:HRO458759 IBJ458758:IBK458759 ILF458758:ILG458759 IVB458758:IVC458759 JEX458758:JEY458759 JOT458758:JOU458759 JYP458758:JYQ458759 KIL458758:KIM458759 KSH458758:KSI458759 LCD458758:LCE458759 LLZ458758:LMA458759 LVV458758:LVW458759 MFR458758:MFS458759 MPN458758:MPO458759 MZJ458758:MZK458759 NJF458758:NJG458759 NTB458758:NTC458759 OCX458758:OCY458759 OMT458758:OMU458759 OWP458758:OWQ458759 PGL458758:PGM458759 PQH458758:PQI458759 QAD458758:QAE458759 QJZ458758:QKA458759 QTV458758:QTW458759 RDR458758:RDS458759 RNN458758:RNO458759 RXJ458758:RXK458759 SHF458758:SHG458759 SRB458758:SRC458759 TAX458758:TAY458759 TKT458758:TKU458759 TUP458758:TUQ458759 UEL458758:UEM458759 UOH458758:UOI458759 UYD458758:UYE458759 VHZ458758:VIA458759 VRV458758:VRW458759 WBR458758:WBS458759 WLN458758:WLO458759 WVJ458758:WVK458759 B524294:C524295 IX524294:IY524295 ST524294:SU524295 ACP524294:ACQ524295 AML524294:AMM524295 AWH524294:AWI524295 BGD524294:BGE524295 BPZ524294:BQA524295 BZV524294:BZW524295 CJR524294:CJS524295 CTN524294:CTO524295 DDJ524294:DDK524295 DNF524294:DNG524295 DXB524294:DXC524295 EGX524294:EGY524295 EQT524294:EQU524295 FAP524294:FAQ524295 FKL524294:FKM524295 FUH524294:FUI524295 GED524294:GEE524295 GNZ524294:GOA524295 GXV524294:GXW524295 HHR524294:HHS524295 HRN524294:HRO524295 IBJ524294:IBK524295 ILF524294:ILG524295 IVB524294:IVC524295 JEX524294:JEY524295 JOT524294:JOU524295 JYP524294:JYQ524295 KIL524294:KIM524295 KSH524294:KSI524295 LCD524294:LCE524295 LLZ524294:LMA524295 LVV524294:LVW524295 MFR524294:MFS524295 MPN524294:MPO524295 MZJ524294:MZK524295 NJF524294:NJG524295 NTB524294:NTC524295 OCX524294:OCY524295 OMT524294:OMU524295 OWP524294:OWQ524295 PGL524294:PGM524295 PQH524294:PQI524295 QAD524294:QAE524295 QJZ524294:QKA524295 QTV524294:QTW524295 RDR524294:RDS524295 RNN524294:RNO524295 RXJ524294:RXK524295 SHF524294:SHG524295 SRB524294:SRC524295 TAX524294:TAY524295 TKT524294:TKU524295 TUP524294:TUQ524295 UEL524294:UEM524295 UOH524294:UOI524295 UYD524294:UYE524295 VHZ524294:VIA524295 VRV524294:VRW524295 WBR524294:WBS524295 WLN524294:WLO524295 WVJ524294:WVK524295 B589830:C589831 IX589830:IY589831 ST589830:SU589831 ACP589830:ACQ589831 AML589830:AMM589831 AWH589830:AWI589831 BGD589830:BGE589831 BPZ589830:BQA589831 BZV589830:BZW589831 CJR589830:CJS589831 CTN589830:CTO589831 DDJ589830:DDK589831 DNF589830:DNG589831 DXB589830:DXC589831 EGX589830:EGY589831 EQT589830:EQU589831 FAP589830:FAQ589831 FKL589830:FKM589831 FUH589830:FUI589831 GED589830:GEE589831 GNZ589830:GOA589831 GXV589830:GXW589831 HHR589830:HHS589831 HRN589830:HRO589831 IBJ589830:IBK589831 ILF589830:ILG589831 IVB589830:IVC589831 JEX589830:JEY589831 JOT589830:JOU589831 JYP589830:JYQ589831 KIL589830:KIM589831 KSH589830:KSI589831 LCD589830:LCE589831 LLZ589830:LMA589831 LVV589830:LVW589831 MFR589830:MFS589831 MPN589830:MPO589831 MZJ589830:MZK589831 NJF589830:NJG589831 NTB589830:NTC589831 OCX589830:OCY589831 OMT589830:OMU589831 OWP589830:OWQ589831 PGL589830:PGM589831 PQH589830:PQI589831 QAD589830:QAE589831 QJZ589830:QKA589831 QTV589830:QTW589831 RDR589830:RDS589831 RNN589830:RNO589831 RXJ589830:RXK589831 SHF589830:SHG589831 SRB589830:SRC589831 TAX589830:TAY589831 TKT589830:TKU589831 TUP589830:TUQ589831 UEL589830:UEM589831 UOH589830:UOI589831 UYD589830:UYE589831 VHZ589830:VIA589831 VRV589830:VRW589831 WBR589830:WBS589831 WLN589830:WLO589831 WVJ589830:WVK589831 B655366:C655367 IX655366:IY655367 ST655366:SU655367 ACP655366:ACQ655367 AML655366:AMM655367 AWH655366:AWI655367 BGD655366:BGE655367 BPZ655366:BQA655367 BZV655366:BZW655367 CJR655366:CJS655367 CTN655366:CTO655367 DDJ655366:DDK655367 DNF655366:DNG655367 DXB655366:DXC655367 EGX655366:EGY655367 EQT655366:EQU655367 FAP655366:FAQ655367 FKL655366:FKM655367 FUH655366:FUI655367 GED655366:GEE655367 GNZ655366:GOA655367 GXV655366:GXW655367 HHR655366:HHS655367 HRN655366:HRO655367 IBJ655366:IBK655367 ILF655366:ILG655367 IVB655366:IVC655367 JEX655366:JEY655367 JOT655366:JOU655367 JYP655366:JYQ655367 KIL655366:KIM655367 KSH655366:KSI655367 LCD655366:LCE655367 LLZ655366:LMA655367 LVV655366:LVW655367 MFR655366:MFS655367 MPN655366:MPO655367 MZJ655366:MZK655367 NJF655366:NJG655367 NTB655366:NTC655367 OCX655366:OCY655367 OMT655366:OMU655367 OWP655366:OWQ655367 PGL655366:PGM655367 PQH655366:PQI655367 QAD655366:QAE655367 QJZ655366:QKA655367 QTV655366:QTW655367 RDR655366:RDS655367 RNN655366:RNO655367 RXJ655366:RXK655367 SHF655366:SHG655367 SRB655366:SRC655367 TAX655366:TAY655367 TKT655366:TKU655367 TUP655366:TUQ655367 UEL655366:UEM655367 UOH655366:UOI655367 UYD655366:UYE655367 VHZ655366:VIA655367 VRV655366:VRW655367 WBR655366:WBS655367 WLN655366:WLO655367 WVJ655366:WVK655367 B720902:C720903 IX720902:IY720903 ST720902:SU720903 ACP720902:ACQ720903 AML720902:AMM720903 AWH720902:AWI720903 BGD720902:BGE720903 BPZ720902:BQA720903 BZV720902:BZW720903 CJR720902:CJS720903 CTN720902:CTO720903 DDJ720902:DDK720903 DNF720902:DNG720903 DXB720902:DXC720903 EGX720902:EGY720903 EQT720902:EQU720903 FAP720902:FAQ720903 FKL720902:FKM720903 FUH720902:FUI720903 GED720902:GEE720903 GNZ720902:GOA720903 GXV720902:GXW720903 HHR720902:HHS720903 HRN720902:HRO720903 IBJ720902:IBK720903 ILF720902:ILG720903 IVB720902:IVC720903 JEX720902:JEY720903 JOT720902:JOU720903 JYP720902:JYQ720903 KIL720902:KIM720903 KSH720902:KSI720903 LCD720902:LCE720903 LLZ720902:LMA720903 LVV720902:LVW720903 MFR720902:MFS720903 MPN720902:MPO720903 MZJ720902:MZK720903 NJF720902:NJG720903 NTB720902:NTC720903 OCX720902:OCY720903 OMT720902:OMU720903 OWP720902:OWQ720903 PGL720902:PGM720903 PQH720902:PQI720903 QAD720902:QAE720903 QJZ720902:QKA720903 QTV720902:QTW720903 RDR720902:RDS720903 RNN720902:RNO720903 RXJ720902:RXK720903 SHF720902:SHG720903 SRB720902:SRC720903 TAX720902:TAY720903 TKT720902:TKU720903 TUP720902:TUQ720903 UEL720902:UEM720903 UOH720902:UOI720903 UYD720902:UYE720903 VHZ720902:VIA720903 VRV720902:VRW720903 WBR720902:WBS720903 WLN720902:WLO720903 WVJ720902:WVK720903 B786438:C786439 IX786438:IY786439 ST786438:SU786439 ACP786438:ACQ786439 AML786438:AMM786439 AWH786438:AWI786439 BGD786438:BGE786439 BPZ786438:BQA786439 BZV786438:BZW786439 CJR786438:CJS786439 CTN786438:CTO786439 DDJ786438:DDK786439 DNF786438:DNG786439 DXB786438:DXC786439 EGX786438:EGY786439 EQT786438:EQU786439 FAP786438:FAQ786439 FKL786438:FKM786439 FUH786438:FUI786439 GED786438:GEE786439 GNZ786438:GOA786439 GXV786438:GXW786439 HHR786438:HHS786439 HRN786438:HRO786439 IBJ786438:IBK786439 ILF786438:ILG786439 IVB786438:IVC786439 JEX786438:JEY786439 JOT786438:JOU786439 JYP786438:JYQ786439 KIL786438:KIM786439 KSH786438:KSI786439 LCD786438:LCE786439 LLZ786438:LMA786439 LVV786438:LVW786439 MFR786438:MFS786439 MPN786438:MPO786439 MZJ786438:MZK786439 NJF786438:NJG786439 NTB786438:NTC786439 OCX786438:OCY786439 OMT786438:OMU786439 OWP786438:OWQ786439 PGL786438:PGM786439 PQH786438:PQI786439 QAD786438:QAE786439 QJZ786438:QKA786439 QTV786438:QTW786439 RDR786438:RDS786439 RNN786438:RNO786439 RXJ786438:RXK786439 SHF786438:SHG786439 SRB786438:SRC786439 TAX786438:TAY786439 TKT786438:TKU786439 TUP786438:TUQ786439 UEL786438:UEM786439 UOH786438:UOI786439 UYD786438:UYE786439 VHZ786438:VIA786439 VRV786438:VRW786439 WBR786438:WBS786439 WLN786438:WLO786439 WVJ786438:WVK786439 B851974:C851975 IX851974:IY851975 ST851974:SU851975 ACP851974:ACQ851975 AML851974:AMM851975 AWH851974:AWI851975 BGD851974:BGE851975 BPZ851974:BQA851975 BZV851974:BZW851975 CJR851974:CJS851975 CTN851974:CTO851975 DDJ851974:DDK851975 DNF851974:DNG851975 DXB851974:DXC851975 EGX851974:EGY851975 EQT851974:EQU851975 FAP851974:FAQ851975 FKL851974:FKM851975 FUH851974:FUI851975 GED851974:GEE851975 GNZ851974:GOA851975 GXV851974:GXW851975 HHR851974:HHS851975 HRN851974:HRO851975 IBJ851974:IBK851975 ILF851974:ILG851975 IVB851974:IVC851975 JEX851974:JEY851975 JOT851974:JOU851975 JYP851974:JYQ851975 KIL851974:KIM851975 KSH851974:KSI851975 LCD851974:LCE851975 LLZ851974:LMA851975 LVV851974:LVW851975 MFR851974:MFS851975 MPN851974:MPO851975 MZJ851974:MZK851975 NJF851974:NJG851975 NTB851974:NTC851975 OCX851974:OCY851975 OMT851974:OMU851975 OWP851974:OWQ851975 PGL851974:PGM851975 PQH851974:PQI851975 QAD851974:QAE851975 QJZ851974:QKA851975 QTV851974:QTW851975 RDR851974:RDS851975 RNN851974:RNO851975 RXJ851974:RXK851975 SHF851974:SHG851975 SRB851974:SRC851975 TAX851974:TAY851975 TKT851974:TKU851975 TUP851974:TUQ851975 UEL851974:UEM851975 UOH851974:UOI851975 UYD851974:UYE851975 VHZ851974:VIA851975 VRV851974:VRW851975 WBR851974:WBS851975 WLN851974:WLO851975 WVJ851974:WVK851975 B917510:C917511 IX917510:IY917511 ST917510:SU917511 ACP917510:ACQ917511 AML917510:AMM917511 AWH917510:AWI917511 BGD917510:BGE917511 BPZ917510:BQA917511 BZV917510:BZW917511 CJR917510:CJS917511 CTN917510:CTO917511 DDJ917510:DDK917511 DNF917510:DNG917511 DXB917510:DXC917511 EGX917510:EGY917511 EQT917510:EQU917511 FAP917510:FAQ917511 FKL917510:FKM917511 FUH917510:FUI917511 GED917510:GEE917511 GNZ917510:GOA917511 GXV917510:GXW917511 HHR917510:HHS917511 HRN917510:HRO917511 IBJ917510:IBK917511 ILF917510:ILG917511 IVB917510:IVC917511 JEX917510:JEY917511 JOT917510:JOU917511 JYP917510:JYQ917511 KIL917510:KIM917511 KSH917510:KSI917511 LCD917510:LCE917511 LLZ917510:LMA917511 LVV917510:LVW917511 MFR917510:MFS917511 MPN917510:MPO917511 MZJ917510:MZK917511 NJF917510:NJG917511 NTB917510:NTC917511 OCX917510:OCY917511 OMT917510:OMU917511 OWP917510:OWQ917511 PGL917510:PGM917511 PQH917510:PQI917511 QAD917510:QAE917511 QJZ917510:QKA917511 QTV917510:QTW917511 RDR917510:RDS917511 RNN917510:RNO917511 RXJ917510:RXK917511 SHF917510:SHG917511 SRB917510:SRC917511 TAX917510:TAY917511 TKT917510:TKU917511 TUP917510:TUQ917511 UEL917510:UEM917511 UOH917510:UOI917511 UYD917510:UYE917511 VHZ917510:VIA917511 VRV917510:VRW917511 WBR917510:WBS917511 WLN917510:WLO917511 WVJ917510:WVK917511 B983046:C983047 IX983046:IY983047 ST983046:SU983047 ACP983046:ACQ983047 AML983046:AMM983047 AWH983046:AWI983047 BGD983046:BGE983047 BPZ983046:BQA983047 BZV983046:BZW983047 CJR983046:CJS983047 CTN983046:CTO983047 DDJ983046:DDK983047 DNF983046:DNG983047 DXB983046:DXC983047 EGX983046:EGY983047 EQT983046:EQU983047 FAP983046:FAQ983047 FKL983046:FKM983047 FUH983046:FUI983047 GED983046:GEE983047 GNZ983046:GOA983047 GXV983046:GXW983047 HHR983046:HHS983047 HRN983046:HRO983047 IBJ983046:IBK983047 ILF983046:ILG983047 IVB983046:IVC983047 JEX983046:JEY983047 JOT983046:JOU983047 JYP983046:JYQ983047 KIL983046:KIM983047 KSH983046:KSI983047 LCD983046:LCE983047 LLZ983046:LMA983047 LVV983046:LVW983047 MFR983046:MFS983047 MPN983046:MPO983047 MZJ983046:MZK983047 NJF983046:NJG983047 NTB983046:NTC983047 OCX983046:OCY983047 OMT983046:OMU983047 OWP983046:OWQ983047 PGL983046:PGM983047 PQH983046:PQI983047 QAD983046:QAE983047 QJZ983046:QKA983047 QTV983046:QTW983047 RDR983046:RDS983047 RNN983046:RNO983047 RXJ983046:RXK983047 SHF983046:SHG983047 SRB983046:SRC983047 TAX983046:TAY983047 TKT983046:TKU983047 TUP983046:TUQ983047 UEL983046:UEM983047 UOH983046:UOI983047 UYD983046:UYE983047 VHZ983046:VIA983047 VRV983046:VRW983047 WBR983046:WBS983047 WLN983046:WLO983047 WVJ983046:WVK983047">
      <formula1>$B$1048:$B$1515</formula1>
    </dataValidation>
  </dataValidation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Pump</vt:lpstr>
      <vt:lpstr>Antoine eq for vap press</vt:lpstr>
      <vt:lpstr>Data</vt:lpstr>
      <vt:lpstr>Pump!Print_Area</vt:lpstr>
    </vt:vector>
  </TitlesOfParts>
  <Company>GNFC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dbs2454</dc:creator>
  <cp:lastModifiedBy>dbs2454</cp:lastModifiedBy>
  <dcterms:created xsi:type="dcterms:W3CDTF">2011-06-27T09:54:30Z</dcterms:created>
  <dcterms:modified xsi:type="dcterms:W3CDTF">2013-06-05T11:24:11Z</dcterms:modified>
</cp:coreProperties>
</file>