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" sheetId="1" r:id="rId3"/>
    <sheet state="visible" name="English" sheetId="2" r:id="rId4"/>
  </sheets>
  <definedNames/>
  <calcPr/>
</workbook>
</file>

<file path=xl/sharedStrings.xml><?xml version="1.0" encoding="utf-8"?>
<sst xmlns="http://schemas.openxmlformats.org/spreadsheetml/2006/main" count="689" uniqueCount="152">
  <si>
    <t>VERTICAL VAPOR LIQUID SEPARATOR SIZING</t>
  </si>
  <si>
    <t>K Value Factor</t>
  </si>
  <si>
    <t>Input Data</t>
  </si>
  <si>
    <t>KO Pot with Half Pipe</t>
  </si>
  <si>
    <t>KO Pot with Schoepentoeter</t>
  </si>
  <si>
    <t>Mist Eliminator with Half Pipe</t>
  </si>
  <si>
    <t>Mist Pad</t>
  </si>
  <si>
    <t>Mist Eliminator with Schoepentoeter</t>
  </si>
  <si>
    <t>Chesheets.com</t>
  </si>
  <si>
    <t>Tag No.</t>
  </si>
  <si>
    <t>V-101</t>
  </si>
  <si>
    <t>No Special Requirement</t>
  </si>
  <si>
    <t>Vapor Flowrate</t>
  </si>
  <si>
    <t>lb/h</t>
  </si>
  <si>
    <t>D</t>
  </si>
  <si>
    <t>Area</t>
  </si>
  <si>
    <t>H1</t>
  </si>
  <si>
    <t>H2</t>
  </si>
  <si>
    <t>H3</t>
  </si>
  <si>
    <t>H4</t>
  </si>
  <si>
    <t>H5</t>
  </si>
  <si>
    <t>Length</t>
  </si>
  <si>
    <t>L/D</t>
  </si>
  <si>
    <t>H6</t>
  </si>
  <si>
    <t>H7</t>
  </si>
  <si>
    <t>Chemical Engineering Spreadsheets</t>
  </si>
  <si>
    <t>Description</t>
  </si>
  <si>
    <t>Receiver</t>
  </si>
  <si>
    <t>Glycol or Amine Solution</t>
  </si>
  <si>
    <t>Vapor Density</t>
  </si>
  <si>
    <t>lb/ft3</t>
  </si>
  <si>
    <t>mm</t>
  </si>
  <si>
    <t>m2</t>
  </si>
  <si>
    <t>Date</t>
  </si>
  <si>
    <t>Compressor Suction Scrubber</t>
  </si>
  <si>
    <t>Liquid Flowrate</t>
  </si>
  <si>
    <t xml:space="preserve">User Input </t>
  </si>
  <si>
    <t>By</t>
  </si>
  <si>
    <t>CheSheets</t>
  </si>
  <si>
    <t>Expander Inlet Separators</t>
  </si>
  <si>
    <t>Liquid Density</t>
  </si>
  <si>
    <t>Without Mesh Pad</t>
  </si>
  <si>
    <t>Inlet Nozzle Sizing</t>
  </si>
  <si>
    <t>INPUT</t>
  </si>
  <si>
    <t>Factor Selected</t>
  </si>
  <si>
    <t>None</t>
  </si>
  <si>
    <t>Kg/h</t>
  </si>
  <si>
    <t>Operating Pressure</t>
  </si>
  <si>
    <t>Barg</t>
  </si>
  <si>
    <t>PSIG</t>
  </si>
  <si>
    <t>Half Open Pipe</t>
  </si>
  <si>
    <r>
      <rPr>
        <rFont val="Calibri"/>
        <color rgb="FF7030A0"/>
        <sz val="11.0"/>
      </rPr>
      <t>Kg/m</t>
    </r>
    <r>
      <rPr>
        <rFont val="Calibri"/>
        <color rgb="FF7030A0"/>
        <sz val="11.0"/>
      </rPr>
      <t>³</t>
    </r>
  </si>
  <si>
    <t>K Value Criterion</t>
  </si>
  <si>
    <t>K Value based on GPSA</t>
  </si>
  <si>
    <t>ft/s</t>
  </si>
  <si>
    <t>Schoepentoeter</t>
  </si>
  <si>
    <t>K Value Calculated</t>
  </si>
  <si>
    <t>m/s</t>
  </si>
  <si>
    <t xml:space="preserve">GPSA Engineering Databook K Values </t>
  </si>
  <si>
    <t>Momentum Selected</t>
  </si>
  <si>
    <t>Kg/m.s2</t>
  </si>
  <si>
    <r>
      <rPr>
        <rFont val="Calibri"/>
        <color rgb="FF7030A0"/>
        <sz val="11.0"/>
      </rPr>
      <t>Kg/m</t>
    </r>
    <r>
      <rPr>
        <rFont val="Calibri"/>
        <color rgb="FF7030A0"/>
        <sz val="11.0"/>
      </rPr>
      <t>³</t>
    </r>
  </si>
  <si>
    <t>User Input K Value</t>
  </si>
  <si>
    <t>psig</t>
  </si>
  <si>
    <t>Mixture Density</t>
  </si>
  <si>
    <t>Kg/m3</t>
  </si>
  <si>
    <t>Liquid Holdup Time</t>
  </si>
  <si>
    <t>min</t>
  </si>
  <si>
    <t>Diameter Calculated</t>
  </si>
  <si>
    <t>Velocity</t>
  </si>
  <si>
    <t>Slug Capacity</t>
  </si>
  <si>
    <r>
      <rPr>
        <rFont val="Calibri"/>
        <color rgb="FF7030A0"/>
        <sz val="11.0"/>
      </rPr>
      <t>m</t>
    </r>
    <r>
      <rPr>
        <rFont val="Calibri"/>
        <color rgb="FF7030A0"/>
        <sz val="11.0"/>
      </rPr>
      <t>³</t>
    </r>
  </si>
  <si>
    <t>User Input Diameter</t>
  </si>
  <si>
    <t>Volumetric Flow</t>
  </si>
  <si>
    <t>m3/s</t>
  </si>
  <si>
    <t>L/D Maximum</t>
  </si>
  <si>
    <t>Pipe Area</t>
  </si>
  <si>
    <t>Pipe ID</t>
  </si>
  <si>
    <t>INLET NOZZLE SIZING</t>
  </si>
  <si>
    <t>VAPOR OUTLET NOZZLE SIZING</t>
  </si>
  <si>
    <t>Inlet Nozzle</t>
  </si>
  <si>
    <t>Momentum</t>
  </si>
  <si>
    <r>
      <rPr>
        <rFont val="Calibri"/>
        <color rgb="FF7030A0"/>
        <sz val="11.0"/>
      </rPr>
      <t>Kg/m.s</t>
    </r>
    <r>
      <rPr>
        <rFont val="Calibri"/>
        <color rgb="FF7030A0"/>
        <sz val="11.0"/>
      </rPr>
      <t>²</t>
    </r>
  </si>
  <si>
    <t>Value of K Selected</t>
  </si>
  <si>
    <t>Selected ID</t>
  </si>
  <si>
    <r>
      <rPr>
        <rFont val="Calibri"/>
        <color rgb="FF7030A0"/>
        <sz val="11.0"/>
      </rPr>
      <t>Kg/m.s</t>
    </r>
    <r>
      <rPr>
        <rFont val="Calibri"/>
        <color rgb="FF7030A0"/>
        <sz val="11.0"/>
      </rPr>
      <t>²</t>
    </r>
  </si>
  <si>
    <t>Pipe ID Calculated</t>
  </si>
  <si>
    <t>Selected Schedule</t>
  </si>
  <si>
    <t>User Input</t>
  </si>
  <si>
    <r>
      <rPr>
        <rFont val="Calibri"/>
        <color rgb="FF7030A0"/>
        <sz val="11.0"/>
      </rPr>
      <t>Kg/m.s</t>
    </r>
    <r>
      <rPr>
        <rFont val="Calibri"/>
        <color rgb="FF7030A0"/>
        <sz val="11.0"/>
      </rPr>
      <t>²</t>
    </r>
  </si>
  <si>
    <t>Select Pipe ID</t>
  </si>
  <si>
    <t>inch</t>
  </si>
  <si>
    <t>Final K Value Selected</t>
  </si>
  <si>
    <t>Pipe ID Selected</t>
  </si>
  <si>
    <t>Sch/ Thick</t>
  </si>
  <si>
    <t>Vapor Velocity Calculated</t>
  </si>
  <si>
    <t>ft3/s</t>
  </si>
  <si>
    <t>Gas Outlet Sizing</t>
  </si>
  <si>
    <t>Cross Sectional Area</t>
  </si>
  <si>
    <t>ft2</t>
  </si>
  <si>
    <t>Vessel Diameter</t>
  </si>
  <si>
    <t>ft</t>
  </si>
  <si>
    <t>Gas Density</t>
  </si>
  <si>
    <t>kg/m3</t>
  </si>
  <si>
    <t>LIQUID OUTLET NOZZLE SIZING</t>
  </si>
  <si>
    <t>Final Diameter Calculated</t>
  </si>
  <si>
    <t>Mesh Present</t>
  </si>
  <si>
    <t>Support Ring</t>
  </si>
  <si>
    <t>Revised Mesh Diameter</t>
  </si>
  <si>
    <t>Hold up Volume</t>
  </si>
  <si>
    <t>m3</t>
  </si>
  <si>
    <t>Slug Volume</t>
  </si>
  <si>
    <t>Total Level Contorl Volume</t>
  </si>
  <si>
    <t>Inlet Nozzle OD</t>
  </si>
  <si>
    <t>SEPARATOR SIZING SUMMARY</t>
  </si>
  <si>
    <t>Summary</t>
  </si>
  <si>
    <t>Without Mesh</t>
  </si>
  <si>
    <t>With Mesh</t>
  </si>
  <si>
    <t>Half Pipe</t>
  </si>
  <si>
    <t>Pento.</t>
  </si>
  <si>
    <t>Type</t>
  </si>
  <si>
    <t>Dia</t>
  </si>
  <si>
    <t>Liquid Outlet Sizing</t>
  </si>
  <si>
    <t>Separator Diameter</t>
  </si>
  <si>
    <t>L</t>
  </si>
  <si>
    <t>Separator Length</t>
  </si>
  <si>
    <t>h1</t>
  </si>
  <si>
    <t>Low liquid level to Bottom T/L</t>
  </si>
  <si>
    <t>h2</t>
  </si>
  <si>
    <t>Level Range</t>
  </si>
  <si>
    <t>h3</t>
  </si>
  <si>
    <t>High liquid level to Inlet nozzle</t>
  </si>
  <si>
    <t>h4</t>
  </si>
  <si>
    <t>Diameter of Inlet nozzle</t>
  </si>
  <si>
    <t>h5</t>
  </si>
  <si>
    <t>Mesh ID</t>
  </si>
  <si>
    <t>Mesh</t>
  </si>
  <si>
    <t>Diameter Estimate</t>
  </si>
  <si>
    <t>L/D Calculated</t>
  </si>
  <si>
    <t>Result Printing</t>
  </si>
  <si>
    <t>Piping Inside Diameter, Inches</t>
  </si>
  <si>
    <t>Sch / Thickness</t>
  </si>
  <si>
    <t>Nominal Pipe Size</t>
  </si>
  <si>
    <t>OD</t>
  </si>
  <si>
    <r>
      <rPr>
        <rFont val="Calibri"/>
        <color rgb="FF7030A0"/>
        <sz val="11.0"/>
      </rPr>
      <t>lb/ft</t>
    </r>
    <r>
      <rPr>
        <rFont val="Calibri"/>
        <color rgb="FF7030A0"/>
        <sz val="11.0"/>
      </rPr>
      <t>³</t>
    </r>
  </si>
  <si>
    <t>lb/ft.s2</t>
  </si>
  <si>
    <r>
      <rPr>
        <rFont val="Calibri"/>
        <color rgb="FF7030A0"/>
        <sz val="11.0"/>
      </rPr>
      <t>lb/ft</t>
    </r>
    <r>
      <rPr>
        <rFont val="Calibri"/>
        <color rgb="FF7030A0"/>
        <sz val="11.0"/>
      </rPr>
      <t>³</t>
    </r>
  </si>
  <si>
    <t>Gallon (US)</t>
  </si>
  <si>
    <r>
      <rPr>
        <rFont val="Calibri"/>
        <color rgb="FF7030A0"/>
        <sz val="11.0"/>
      </rPr>
      <t>lb/ft.s</t>
    </r>
    <r>
      <rPr>
        <rFont val="Calibri"/>
        <color rgb="FF7030A0"/>
        <sz val="11.0"/>
      </rPr>
      <t>²</t>
    </r>
  </si>
  <si>
    <r>
      <rPr>
        <rFont val="Calibri"/>
        <color rgb="FF7030A0"/>
        <sz val="11.0"/>
      </rPr>
      <t>lb/ft.s</t>
    </r>
    <r>
      <rPr>
        <rFont val="Calibri"/>
        <color rgb="FF7030A0"/>
        <sz val="11.0"/>
      </rPr>
      <t>²</t>
    </r>
  </si>
  <si>
    <r>
      <rPr>
        <rFont val="Calibri"/>
        <color rgb="FF7030A0"/>
        <sz val="11.0"/>
      </rPr>
      <t>lb/ft.s</t>
    </r>
    <r>
      <rPr>
        <rFont val="Calibri"/>
        <color rgb="FF7030A0"/>
        <sz val="11.0"/>
      </rPr>
      <t>²</t>
    </r>
  </si>
  <si>
    <t>ft3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</si>
</sst>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0.0000"/>
  </numFmts>
  <fonts count="17">
    <font>
      <sz val="11.0"/>
      <color rgb="FF000000"/>
      <name val="Calibri"/>
    </font>
    <font>
      <b/>
      <sz val="11.0"/>
      <color rgb="FF000000"/>
      <name val="Calibri"/>
    </font>
    <font>
      <u/>
      <sz val="10.0"/>
      <color rgb="FF0000FF"/>
      <name val="Arial"/>
    </font>
    <font>
      <b/>
      <sz val="14.0"/>
      <color rgb="FF548DD4"/>
      <name val="Calibri"/>
    </font>
    <font>
      <b/>
      <u/>
      <sz val="11.0"/>
      <color rgb="FF000000"/>
      <name val="Calibri"/>
    </font>
    <font>
      <u/>
      <sz val="11.0"/>
      <color rgb="FF1155CC"/>
      <name val="Arial"/>
    </font>
    <font>
      <i/>
      <sz val="11.0"/>
      <color rgb="FF000000"/>
      <name val="Calibri"/>
    </font>
    <font/>
    <font>
      <i/>
      <sz val="9.0"/>
      <color rgb="FF85200C"/>
      <name val="Arial"/>
    </font>
    <font>
      <sz val="10.0"/>
      <color rgb="FF000000"/>
      <name val="Arial"/>
    </font>
    <font>
      <sz val="11.0"/>
      <color rgb="FF7030A0"/>
      <name val="Calibri"/>
    </font>
    <font>
      <i/>
      <sz val="11.0"/>
      <color rgb="FF76923C"/>
      <name val="Calibri"/>
    </font>
    <font>
      <i/>
      <sz val="11.0"/>
      <color rgb="FFFF0000"/>
      <name val="Calibri"/>
    </font>
    <font>
      <b/>
      <sz val="11.0"/>
      <color rgb="FFFF0000"/>
      <name val="Calibri"/>
    </font>
    <font>
      <i/>
      <sz val="11.0"/>
      <color rgb="FF0070C0"/>
      <name val="Calibri"/>
    </font>
    <font>
      <sz val="11.0"/>
      <name val="Calibri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DAEEF3"/>
        <bgColor rgb="FFDAEEF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</fills>
  <borders count="16">
    <border/>
    <border>
      <left style="thin">
        <color rgb="FFFABF8F"/>
      </left>
      <top style="thin">
        <color rgb="FFFABF8F"/>
      </top>
      <bottom style="thin">
        <color rgb="FFFABF8F"/>
      </bottom>
    </border>
    <border>
      <top style="thin">
        <color rgb="FFFABF8F"/>
      </top>
      <bottom style="thin">
        <color rgb="FFFABF8F"/>
      </bottom>
    </border>
    <border>
      <right style="thin">
        <color rgb="FFFABF8F"/>
      </right>
      <top style="thin">
        <color rgb="FFFABF8F"/>
      </top>
      <bottom style="thin">
        <color rgb="FFFABF8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FABF8F"/>
      </left>
      <right style="thin">
        <color rgb="FFFABF8F"/>
      </right>
      <top style="thin">
        <color rgb="FFFABF8F"/>
      </top>
      <bottom style="thin">
        <color rgb="FFFABF8F"/>
      </bottom>
    </border>
    <border>
      <left/>
      <right/>
      <top/>
      <bottom/>
    </border>
    <border>
      <left/>
      <right/>
      <top/>
    </border>
    <border>
      <left/>
      <right/>
      <top/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shrinkToFit="0" wrapText="0"/>
    </xf>
    <xf borderId="0" fillId="0" fontId="0" numFmtId="16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0" numFmtId="1" xfId="0" applyAlignment="1" applyFont="1" applyNumberFormat="1">
      <alignment shrinkToFit="0" wrapText="0"/>
    </xf>
    <xf borderId="0" fillId="0" fontId="1" numFmtId="1" xfId="0" applyAlignment="1" applyFont="1" applyNumberFormat="1">
      <alignment horizontal="center" shrinkToFit="0" wrapText="1"/>
    </xf>
    <xf borderId="0" fillId="0" fontId="3" numFmtId="164" xfId="0" applyAlignment="1" applyFont="1" applyNumberFormat="1">
      <alignment horizontal="center" shrinkToFit="0" vertical="center" wrapText="0"/>
    </xf>
    <xf borderId="0" fillId="0" fontId="3" numFmtId="164" xfId="0" applyAlignment="1" applyFont="1" applyNumberFormat="1">
      <alignment shrinkToFit="0" vertical="center" wrapText="0"/>
    </xf>
    <xf borderId="0" fillId="0" fontId="4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5" numFmtId="164" xfId="0" applyAlignment="1" applyFont="1" applyNumberFormat="1">
      <alignment vertical="bottom"/>
    </xf>
    <xf borderId="0" fillId="0" fontId="6" numFmtId="164" xfId="0" applyAlignment="1" applyFont="1" applyNumberFormat="1">
      <alignment shrinkToFit="0" wrapText="0"/>
    </xf>
    <xf borderId="1" fillId="2" fontId="6" numFmtId="164" xfId="0" applyAlignment="1" applyBorder="1" applyFill="1" applyFont="1" applyNumberFormat="1">
      <alignment horizontal="left" shrinkToFit="0" wrapText="1"/>
    </xf>
    <xf borderId="2" fillId="0" fontId="7" numFmtId="0" xfId="0" applyBorder="1" applyFont="1"/>
    <xf borderId="3" fillId="0" fontId="7" numFmtId="0" xfId="0" applyBorder="1" applyFont="1"/>
    <xf borderId="0" fillId="0" fontId="0" numFmtId="0" xfId="0" applyAlignment="1" applyFont="1">
      <alignment shrinkToFit="0" wrapText="0"/>
    </xf>
    <xf borderId="4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shrinkToFit="0" wrapText="0"/>
    </xf>
    <xf borderId="5" fillId="0" fontId="0" numFmtId="1" xfId="0" applyAlignment="1" applyBorder="1" applyFont="1" applyNumberFormat="1">
      <alignment shrinkToFit="0" wrapText="0"/>
    </xf>
    <xf borderId="6" fillId="0" fontId="0" numFmtId="0" xfId="0" applyAlignment="1" applyBorder="1" applyFont="1">
      <alignment shrinkToFit="0" wrapText="0"/>
    </xf>
    <xf borderId="0" fillId="0" fontId="8" numFmtId="164" xfId="0" applyAlignment="1" applyFont="1" applyNumberFormat="1">
      <alignment vertical="bottom"/>
    </xf>
    <xf borderId="7" fillId="0" fontId="0" numFmtId="0" xfId="0" applyAlignment="1" applyBorder="1" applyFont="1">
      <alignment shrinkToFit="0" wrapText="0"/>
    </xf>
    <xf borderId="8" fillId="0" fontId="0" numFmtId="0" xfId="0" applyAlignment="1" applyBorder="1" applyFont="1">
      <alignment shrinkToFit="0" wrapText="0"/>
    </xf>
    <xf borderId="1" fillId="2" fontId="6" numFmtId="14" xfId="0" applyAlignment="1" applyBorder="1" applyFont="1" applyNumberFormat="1">
      <alignment horizontal="left" readingOrder="0" shrinkToFit="0" wrapText="1"/>
    </xf>
    <xf borderId="0" fillId="0" fontId="0" numFmtId="2" xfId="0" applyAlignment="1" applyFont="1" applyNumberFormat="1">
      <alignment shrinkToFit="0" wrapText="0"/>
    </xf>
    <xf borderId="8" fillId="0" fontId="0" numFmtId="165" xfId="0" applyAlignment="1" applyBorder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0" fillId="0" fontId="9" numFmtId="164" xfId="0" applyAlignment="1" applyFont="1" applyNumberFormat="1">
      <alignment horizontal="center" shrinkToFit="0" wrapText="1"/>
    </xf>
    <xf borderId="9" fillId="2" fontId="6" numFmtId="164" xfId="0" applyAlignment="1" applyBorder="1" applyFont="1" applyNumberFormat="1">
      <alignment shrinkToFit="0" wrapText="0"/>
    </xf>
    <xf borderId="0" fillId="0" fontId="0" numFmtId="164" xfId="0" applyAlignment="1" applyFont="1" applyNumberFormat="1">
      <alignment shrinkToFit="0" wrapText="1"/>
    </xf>
    <xf borderId="1" fillId="2" fontId="6" numFmtId="164" xfId="0" applyAlignment="1" applyBorder="1" applyFont="1" applyNumberFormat="1">
      <alignment horizontal="left" readingOrder="0" shrinkToFit="0" wrapText="1"/>
    </xf>
    <xf borderId="10" fillId="3" fontId="1" numFmtId="0" xfId="0" applyAlignment="1" applyBorder="1" applyFill="1" applyFont="1">
      <alignment shrinkToFit="0" wrapText="0"/>
    </xf>
    <xf borderId="10" fillId="3" fontId="0" numFmtId="0" xfId="0" applyAlignment="1" applyBorder="1" applyFont="1">
      <alignment shrinkToFit="0" wrapText="0"/>
    </xf>
    <xf borderId="9" fillId="2" fontId="0" numFmtId="165" xfId="0" applyAlignment="1" applyBorder="1" applyFont="1" applyNumberFormat="1">
      <alignment shrinkToFit="0" wrapText="0"/>
    </xf>
    <xf borderId="0" fillId="0" fontId="10" numFmtId="0" xfId="0" applyAlignment="1" applyFont="1">
      <alignment horizontal="left" shrinkToFit="0" wrapText="0"/>
    </xf>
    <xf borderId="9" fillId="2" fontId="0" numFmtId="164" xfId="0" applyAlignment="1" applyBorder="1" applyFont="1" applyNumberFormat="1">
      <alignment shrinkToFit="0" wrapText="0"/>
    </xf>
    <xf borderId="1" fillId="2" fontId="0" numFmtId="165" xfId="0" applyAlignment="1" applyBorder="1" applyFont="1" applyNumberFormat="1">
      <alignment horizontal="left" readingOrder="0" shrinkToFit="0" wrapText="0"/>
    </xf>
    <xf borderId="9" fillId="2" fontId="0" numFmtId="2" xfId="0" applyAlignment="1" applyBorder="1" applyFont="1" applyNumberFormat="1">
      <alignment shrinkToFit="0" wrapText="0"/>
    </xf>
    <xf borderId="0" fillId="0" fontId="11" numFmtId="0" xfId="0" applyAlignment="1" applyFont="1">
      <alignment shrinkToFit="0" wrapText="0"/>
    </xf>
    <xf borderId="0" fillId="0" fontId="0" numFmtId="166" xfId="0" applyAlignment="1" applyFont="1" applyNumberFormat="1">
      <alignment shrinkToFit="0" wrapText="0"/>
    </xf>
    <xf borderId="0" fillId="0" fontId="12" numFmtId="2" xfId="0" applyAlignment="1" applyFont="1" applyNumberFormat="1">
      <alignment shrinkToFit="0" wrapText="0"/>
    </xf>
    <xf borderId="9" fillId="2" fontId="0" numFmtId="1" xfId="0" applyAlignment="1" applyBorder="1" applyFont="1" applyNumberFormat="1">
      <alignment shrinkToFit="0" wrapText="0"/>
    </xf>
    <xf borderId="9" fillId="2" fontId="0" numFmtId="165" xfId="0" applyAlignment="1" applyBorder="1" applyFont="1" applyNumberFormat="1">
      <alignment readingOrder="0" shrinkToFit="0" wrapText="0"/>
    </xf>
    <xf borderId="10" fillId="4" fontId="13" numFmtId="0" xfId="0" applyAlignment="1" applyBorder="1" applyFill="1" applyFont="1">
      <alignment shrinkToFit="0" wrapText="0"/>
    </xf>
    <xf borderId="10" fillId="4" fontId="0" numFmtId="0" xfId="0" applyAlignment="1" applyBorder="1" applyFont="1">
      <alignment shrinkToFit="0" wrapText="0"/>
    </xf>
    <xf borderId="0" fillId="0" fontId="0" numFmtId="0" xfId="0" applyAlignment="1" applyFont="1">
      <alignment horizontal="left" shrinkToFit="0" wrapText="0"/>
    </xf>
    <xf borderId="10" fillId="5" fontId="1" numFmtId="0" xfId="0" applyAlignment="1" applyBorder="1" applyFill="1" applyFont="1">
      <alignment shrinkToFit="0" wrapText="0"/>
    </xf>
    <xf borderId="0" fillId="0" fontId="14" numFmtId="0" xfId="0" applyAlignment="1" applyFont="1">
      <alignment shrinkToFit="0" wrapText="0"/>
    </xf>
    <xf borderId="11" fillId="6" fontId="0" numFmtId="1" xfId="0" applyAlignment="1" applyBorder="1" applyFill="1" applyFont="1" applyNumberFormat="1">
      <alignment shrinkToFit="0" wrapText="0"/>
    </xf>
    <xf borderId="0" fillId="6" fontId="0" numFmtId="1" xfId="0" applyAlignment="1" applyFont="1" applyNumberFormat="1">
      <alignment shrinkToFit="0" wrapText="0"/>
    </xf>
    <xf borderId="12" fillId="6" fontId="0" numFmtId="1" xfId="0" applyAlignment="1" applyBorder="1" applyFont="1" applyNumberFormat="1">
      <alignment shrinkToFit="0" wrapText="0"/>
    </xf>
    <xf borderId="11" fillId="6" fontId="0" numFmtId="2" xfId="0" applyAlignment="1" applyBorder="1" applyFont="1" applyNumberFormat="1">
      <alignment shrinkToFit="0" wrapText="0"/>
    </xf>
    <xf borderId="0" fillId="0" fontId="15" numFmtId="2" xfId="0" applyAlignment="1" applyFont="1" applyNumberFormat="1">
      <alignment shrinkToFit="0" wrapText="0"/>
    </xf>
    <xf borderId="0" fillId="0" fontId="16" numFmtId="0" xfId="0" applyAlignment="1" applyFont="1">
      <alignment shrinkToFit="0" wrapText="0"/>
    </xf>
    <xf borderId="0" fillId="0" fontId="16" numFmtId="0" xfId="0" applyAlignment="1" applyFont="1">
      <alignment horizontal="center" shrinkToFit="0" wrapText="0"/>
    </xf>
    <xf borderId="0" fillId="0" fontId="16" numFmtId="165" xfId="0" applyAlignment="1" applyFont="1" applyNumberFormat="1">
      <alignment horizontal="center" shrinkToFit="0" wrapText="0"/>
    </xf>
    <xf borderId="13" fillId="0" fontId="0" numFmtId="0" xfId="0" applyAlignment="1" applyBorder="1" applyFont="1">
      <alignment horizontal="right" shrinkToFit="0" wrapText="0"/>
    </xf>
    <xf borderId="14" fillId="0" fontId="0" numFmtId="0" xfId="0" applyAlignment="1" applyBorder="1" applyFont="1">
      <alignment horizontal="right" shrinkToFit="0" wrapText="0"/>
    </xf>
    <xf borderId="14" fillId="0" fontId="0" numFmtId="1" xfId="0" applyAlignment="1" applyBorder="1" applyFont="1" applyNumberFormat="1">
      <alignment horizontal="right" shrinkToFit="0" wrapText="0"/>
    </xf>
    <xf borderId="15" fillId="0" fontId="0" numFmtId="0" xfId="0" applyAlignment="1" applyBorder="1" applyFont="1">
      <alignment shrinkToFit="0" wrapText="0"/>
    </xf>
    <xf borderId="14" fillId="0" fontId="0" numFmtId="0" xfId="0" applyAlignment="1" applyBorder="1" applyFont="1">
      <alignment shrinkToFit="0" wrapText="0"/>
    </xf>
    <xf borderId="15" fillId="0" fontId="0" numFmtId="0" xfId="0" applyAlignment="1" applyBorder="1" applyFont="1">
      <alignment horizontal="right" shrinkToFit="0" wrapText="0"/>
    </xf>
    <xf borderId="7" fillId="0" fontId="0" numFmtId="165" xfId="0" applyAlignment="1" applyBorder="1" applyFont="1" applyNumberFormat="1">
      <alignment shrinkToFit="0" wrapText="0"/>
    </xf>
    <xf borderId="1" fillId="2" fontId="0" numFmtId="165" xfId="0" applyAlignment="1" applyBorder="1" applyFont="1" applyNumberFormat="1">
      <alignment horizontal="left" shrinkToFit="0" wrapText="0"/>
    </xf>
    <xf borderId="0" fillId="0" fontId="0" numFmtId="1" xfId="0" applyAlignment="1" applyFont="1" applyNumberFormat="1">
      <alignment shrinkToFit="0" wrapText="0"/>
    </xf>
    <xf borderId="0" fillId="0" fontId="0" numFmtId="2" xfId="0" applyAlignment="1" applyFont="1" applyNumberFormat="1">
      <alignment horizontal="left" shrinkToFit="0" wrapText="0"/>
    </xf>
    <xf borderId="0" fillId="6" fontId="0" numFmtId="165" xfId="0" applyAlignment="1" applyFont="1" applyNumberFormat="1">
      <alignment shrinkToFit="0" wrapText="0"/>
    </xf>
    <xf borderId="0" fillId="6" fontId="0" numFmtId="2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581025</xdr:colOff>
      <xdr:row>34</xdr:row>
      <xdr:rowOff>161925</xdr:rowOff>
    </xdr:from>
    <xdr:ext cx="2609850" cy="2638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400050</xdr:colOff>
      <xdr:row>35</xdr:row>
      <xdr:rowOff>28575</xdr:rowOff>
    </xdr:from>
    <xdr:ext cx="2609850" cy="26384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hesheets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hesheets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5" width="8.71"/>
    <col customWidth="1" min="6" max="6" width="7.86"/>
    <col customWidth="1" min="7" max="7" width="10.71"/>
    <col customWidth="1" min="8" max="8" width="8.71"/>
    <col customWidth="1" min="9" max="9" width="10.86"/>
    <col customWidth="1" min="10" max="11" width="8.71"/>
    <col customWidth="1" min="12" max="12" width="3.29"/>
    <col customWidth="1" hidden="1" min="13" max="13" width="5.86"/>
    <col customWidth="1" hidden="1" min="14" max="16" width="0.14"/>
    <col customWidth="1" hidden="1" min="17" max="17" width="9.14"/>
    <col customWidth="1" hidden="1" min="18" max="20" width="0.14"/>
    <col customWidth="1" hidden="1" min="21" max="21" width="10.0"/>
    <col customWidth="1" hidden="1" min="22" max="23" width="0.14"/>
    <col customWidth="1" hidden="1" min="24" max="24" width="3.86"/>
    <col customWidth="1" hidden="1" min="25" max="53" width="9.14"/>
    <col customWidth="1" hidden="1" min="54" max="64" width="0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3"/>
      <c r="O1" s="5"/>
      <c r="P1" s="3"/>
      <c r="Q1" s="3"/>
      <c r="R1" s="3"/>
      <c r="S1" s="3"/>
      <c r="T1" s="3"/>
      <c r="U1" s="3"/>
      <c r="V1" s="3"/>
      <c r="W1" s="3"/>
      <c r="X1" s="6"/>
      <c r="Y1" s="3"/>
      <c r="Z1" s="3"/>
      <c r="AA1" s="3"/>
      <c r="AB1" s="3"/>
      <c r="AC1" s="3"/>
      <c r="AD1" s="3"/>
      <c r="AE1" s="3"/>
      <c r="AF1" s="7"/>
      <c r="AG1" s="3"/>
      <c r="AH1" s="3"/>
      <c r="AI1" s="3"/>
      <c r="AJ1" s="3"/>
      <c r="AK1" s="3"/>
      <c r="AL1" s="3"/>
      <c r="AM1" s="3"/>
      <c r="AN1" s="3"/>
      <c r="AO1" s="7"/>
      <c r="AP1" s="3"/>
      <c r="AQ1" s="3"/>
      <c r="AR1" s="3"/>
      <c r="AS1" s="3"/>
      <c r="AT1" s="3"/>
      <c r="AU1" s="3"/>
      <c r="AV1" s="3"/>
      <c r="AW1" s="3"/>
      <c r="AX1" s="3"/>
      <c r="AY1" s="3"/>
      <c r="AZ1" s="7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ht="19.5" customHeight="1">
      <c r="A2" s="8"/>
      <c r="B2" s="9" t="s">
        <v>0</v>
      </c>
      <c r="K2" s="10"/>
      <c r="L2" s="3"/>
      <c r="M2" s="4">
        <v>1.0</v>
      </c>
      <c r="N2" s="11" t="s">
        <v>1</v>
      </c>
      <c r="O2" s="11"/>
      <c r="P2" s="11"/>
      <c r="Q2" s="11"/>
      <c r="R2" s="11"/>
      <c r="S2" s="11"/>
      <c r="T2" s="12" t="s">
        <v>2</v>
      </c>
      <c r="U2" s="3"/>
      <c r="V2" s="3"/>
      <c r="W2" s="3"/>
      <c r="X2" s="6"/>
      <c r="Y2" s="12" t="s">
        <v>3</v>
      </c>
      <c r="Z2" s="3"/>
      <c r="AA2" s="3"/>
      <c r="AB2" s="3"/>
      <c r="AC2" s="3"/>
      <c r="AD2" s="3"/>
      <c r="AE2" s="3"/>
      <c r="AF2" s="7"/>
      <c r="AG2" s="3"/>
      <c r="AH2" s="12" t="s">
        <v>4</v>
      </c>
      <c r="AI2" s="3"/>
      <c r="AJ2" s="3"/>
      <c r="AK2" s="3"/>
      <c r="AL2" s="3"/>
      <c r="AM2" s="3"/>
      <c r="AN2" s="3"/>
      <c r="AO2" s="7"/>
      <c r="AP2" s="3"/>
      <c r="AQ2" s="12" t="s">
        <v>5</v>
      </c>
      <c r="AR2" s="3"/>
      <c r="AS2" s="3"/>
      <c r="AT2" s="3"/>
      <c r="AU2" s="3" t="s">
        <v>6</v>
      </c>
      <c r="AV2" s="3">
        <v>150.0</v>
      </c>
      <c r="AW2" s="3"/>
      <c r="AX2" s="3"/>
      <c r="AY2" s="3"/>
      <c r="AZ2" s="7"/>
      <c r="BA2" s="3"/>
      <c r="BB2" s="12" t="s">
        <v>7</v>
      </c>
      <c r="BC2" s="3"/>
      <c r="BD2" s="3"/>
      <c r="BE2" s="3"/>
      <c r="BF2" s="3"/>
      <c r="BG2" s="3"/>
      <c r="BH2" s="3"/>
      <c r="BI2" s="3"/>
      <c r="BJ2" s="3"/>
      <c r="BK2" s="3"/>
      <c r="BL2" s="3"/>
    </row>
    <row r="3">
      <c r="A3" s="7"/>
      <c r="B3" s="13" t="s">
        <v>8</v>
      </c>
      <c r="C3" s="2"/>
      <c r="D3" s="2"/>
      <c r="E3" s="2"/>
      <c r="F3" s="2"/>
      <c r="G3" s="14" t="s">
        <v>9</v>
      </c>
      <c r="I3" s="15" t="s">
        <v>10</v>
      </c>
      <c r="J3" s="16"/>
      <c r="K3" s="17"/>
      <c r="L3" s="3"/>
      <c r="M3" s="4"/>
      <c r="N3" s="18" t="s">
        <v>11</v>
      </c>
      <c r="O3" s="3"/>
      <c r="P3" s="3"/>
      <c r="Q3" s="4"/>
      <c r="R3" s="4">
        <v>1.0</v>
      </c>
      <c r="S3" s="3"/>
      <c r="T3" s="3" t="s">
        <v>12</v>
      </c>
      <c r="U3" s="3"/>
      <c r="V3" s="3">
        <f>D10*2.2046226</f>
        <v>22046.226</v>
      </c>
      <c r="W3" s="3" t="s">
        <v>13</v>
      </c>
      <c r="X3" s="6"/>
      <c r="Y3" s="19" t="s">
        <v>14</v>
      </c>
      <c r="Z3" s="20" t="s">
        <v>15</v>
      </c>
      <c r="AA3" s="20" t="s">
        <v>16</v>
      </c>
      <c r="AB3" s="20" t="s">
        <v>17</v>
      </c>
      <c r="AC3" s="20" t="s">
        <v>18</v>
      </c>
      <c r="AD3" s="20" t="s">
        <v>19</v>
      </c>
      <c r="AE3" s="20" t="s">
        <v>20</v>
      </c>
      <c r="AF3" s="21" t="s">
        <v>21</v>
      </c>
      <c r="AG3" s="22" t="s">
        <v>22</v>
      </c>
      <c r="AH3" s="19" t="s">
        <v>14</v>
      </c>
      <c r="AI3" s="20" t="s">
        <v>15</v>
      </c>
      <c r="AJ3" s="20" t="s">
        <v>16</v>
      </c>
      <c r="AK3" s="20" t="s">
        <v>17</v>
      </c>
      <c r="AL3" s="20" t="s">
        <v>18</v>
      </c>
      <c r="AM3" s="20" t="s">
        <v>19</v>
      </c>
      <c r="AN3" s="20" t="s">
        <v>20</v>
      </c>
      <c r="AO3" s="21" t="s">
        <v>21</v>
      </c>
      <c r="AP3" s="20" t="s">
        <v>22</v>
      </c>
      <c r="AQ3" s="19" t="s">
        <v>14</v>
      </c>
      <c r="AR3" s="20" t="s">
        <v>15</v>
      </c>
      <c r="AS3" s="20" t="s">
        <v>16</v>
      </c>
      <c r="AT3" s="20" t="s">
        <v>17</v>
      </c>
      <c r="AU3" s="20" t="s">
        <v>18</v>
      </c>
      <c r="AV3" s="20" t="s">
        <v>19</v>
      </c>
      <c r="AW3" s="20" t="s">
        <v>20</v>
      </c>
      <c r="AX3" s="20" t="s">
        <v>23</v>
      </c>
      <c r="AY3" s="20" t="s">
        <v>24</v>
      </c>
      <c r="AZ3" s="21" t="s">
        <v>21</v>
      </c>
      <c r="BA3" s="22" t="s">
        <v>22</v>
      </c>
      <c r="BB3" s="19" t="s">
        <v>14</v>
      </c>
      <c r="BC3" s="20" t="s">
        <v>15</v>
      </c>
      <c r="BD3" s="20" t="s">
        <v>16</v>
      </c>
      <c r="BE3" s="20" t="s">
        <v>17</v>
      </c>
      <c r="BF3" s="20" t="s">
        <v>18</v>
      </c>
      <c r="BG3" s="20" t="s">
        <v>19</v>
      </c>
      <c r="BH3" s="20" t="s">
        <v>20</v>
      </c>
      <c r="BI3" s="20" t="s">
        <v>23</v>
      </c>
      <c r="BJ3" s="20" t="s">
        <v>24</v>
      </c>
      <c r="BK3" s="20" t="s">
        <v>21</v>
      </c>
      <c r="BL3" s="22" t="s">
        <v>22</v>
      </c>
    </row>
    <row r="4">
      <c r="A4" s="7"/>
      <c r="B4" s="23" t="s">
        <v>25</v>
      </c>
      <c r="C4" s="2"/>
      <c r="D4" s="2"/>
      <c r="E4" s="2"/>
      <c r="F4" s="2"/>
      <c r="G4" s="14" t="s">
        <v>26</v>
      </c>
      <c r="I4" s="15" t="s">
        <v>27</v>
      </c>
      <c r="J4" s="16"/>
      <c r="K4" s="17"/>
      <c r="L4" s="3"/>
      <c r="M4" s="4"/>
      <c r="N4" s="18" t="s">
        <v>28</v>
      </c>
      <c r="O4" s="3"/>
      <c r="P4" s="3"/>
      <c r="Q4" s="4"/>
      <c r="R4" s="4">
        <v>0.6</v>
      </c>
      <c r="S4" s="3"/>
      <c r="T4" s="3" t="s">
        <v>29</v>
      </c>
      <c r="U4" s="3"/>
      <c r="V4" s="2">
        <f>D11/16.018463</f>
        <v>1.259796274</v>
      </c>
      <c r="W4" s="3" t="s">
        <v>30</v>
      </c>
      <c r="X4" s="6"/>
      <c r="Y4" s="24" t="s">
        <v>31</v>
      </c>
      <c r="Z4" s="18" t="s">
        <v>32</v>
      </c>
      <c r="AA4" s="18" t="s">
        <v>31</v>
      </c>
      <c r="AB4" s="18" t="s">
        <v>31</v>
      </c>
      <c r="AC4" s="18" t="s">
        <v>31</v>
      </c>
      <c r="AD4" s="18" t="s">
        <v>31</v>
      </c>
      <c r="AE4" s="18" t="s">
        <v>31</v>
      </c>
      <c r="AF4" s="7"/>
      <c r="AG4" s="25"/>
      <c r="AH4" s="24" t="s">
        <v>31</v>
      </c>
      <c r="AI4" s="18" t="s">
        <v>32</v>
      </c>
      <c r="AJ4" s="18" t="s">
        <v>31</v>
      </c>
      <c r="AK4" s="18" t="s">
        <v>31</v>
      </c>
      <c r="AL4" s="18" t="s">
        <v>31</v>
      </c>
      <c r="AM4" s="18" t="s">
        <v>31</v>
      </c>
      <c r="AN4" s="18" t="s">
        <v>31</v>
      </c>
      <c r="AO4" s="7"/>
      <c r="AP4" s="18"/>
      <c r="AQ4" s="24" t="s">
        <v>31</v>
      </c>
      <c r="AR4" s="18" t="s">
        <v>32</v>
      </c>
      <c r="AS4" s="18" t="s">
        <v>31</v>
      </c>
      <c r="AT4" s="18" t="s">
        <v>31</v>
      </c>
      <c r="AU4" s="18" t="s">
        <v>31</v>
      </c>
      <c r="AV4" s="18" t="s">
        <v>31</v>
      </c>
      <c r="AW4" s="18" t="s">
        <v>31</v>
      </c>
      <c r="AX4" s="18" t="s">
        <v>31</v>
      </c>
      <c r="AY4" s="18" t="s">
        <v>31</v>
      </c>
      <c r="AZ4" s="7"/>
      <c r="BA4" s="25"/>
      <c r="BB4" s="24" t="s">
        <v>31</v>
      </c>
      <c r="BC4" s="18" t="s">
        <v>32</v>
      </c>
      <c r="BD4" s="18" t="s">
        <v>31</v>
      </c>
      <c r="BE4" s="18" t="s">
        <v>31</v>
      </c>
      <c r="BF4" s="18" t="s">
        <v>31</v>
      </c>
      <c r="BG4" s="18" t="s">
        <v>31</v>
      </c>
      <c r="BH4" s="18" t="s">
        <v>31</v>
      </c>
      <c r="BI4" s="18" t="s">
        <v>31</v>
      </c>
      <c r="BJ4" s="18" t="s">
        <v>31</v>
      </c>
      <c r="BK4" s="18"/>
      <c r="BL4" s="25"/>
    </row>
    <row r="5">
      <c r="A5" s="7"/>
      <c r="B5" s="2"/>
      <c r="C5" s="2"/>
      <c r="D5" s="2"/>
      <c r="E5" s="2"/>
      <c r="F5" s="2"/>
      <c r="G5" s="14" t="s">
        <v>33</v>
      </c>
      <c r="I5" s="26">
        <v>42896.0</v>
      </c>
      <c r="J5" s="16"/>
      <c r="K5" s="17"/>
      <c r="L5" s="3"/>
      <c r="M5" s="4"/>
      <c r="N5" s="18" t="s">
        <v>34</v>
      </c>
      <c r="O5" s="3"/>
      <c r="P5" s="3"/>
      <c r="Q5" s="4"/>
      <c r="R5" s="4">
        <v>0.7</v>
      </c>
      <c r="S5" s="3"/>
      <c r="T5" s="3" t="s">
        <v>35</v>
      </c>
      <c r="U5" s="3"/>
      <c r="V5" s="3">
        <f>D12*2.2046226</f>
        <v>11023.113</v>
      </c>
      <c r="W5" s="3" t="s">
        <v>13</v>
      </c>
      <c r="X5" s="6">
        <v>1.0</v>
      </c>
      <c r="Y5" s="24">
        <f>S29</f>
        <v>900</v>
      </c>
      <c r="Z5" s="2">
        <f t="shared" ref="Z5:Z205" si="1">PI()*(Y5/1000)^2/4</f>
        <v>0.6361725124</v>
      </c>
      <c r="AA5" s="18">
        <f t="shared" ref="AA5:AA205" si="2">IF($I$10&lt;=70,150,300)</f>
        <v>150</v>
      </c>
      <c r="AB5" s="7">
        <f t="shared" ref="AB5:AB205" si="3">MAX(450,$Q$32/Z5*1000)</f>
        <v>1779.464309</v>
      </c>
      <c r="AC5" s="18">
        <f t="shared" ref="AC5:AC205" si="4">MAX(0.3*Y5,300)</f>
        <v>300</v>
      </c>
      <c r="AD5" s="27">
        <f t="shared" ref="AD5:AD205" si="5">$S$33</f>
        <v>168.275</v>
      </c>
      <c r="AE5" s="18">
        <f t="shared" ref="AE5:AE205" si="6">MAX(0.9*Y5,900)</f>
        <v>900</v>
      </c>
      <c r="AF5" s="7">
        <f t="shared" ref="AF5:AF205" si="7">CEILING(AA5+AB5+AC5+AD5+AE5,100)</f>
        <v>3300</v>
      </c>
      <c r="AG5" s="28">
        <f t="shared" ref="AG5:AG205" si="8">AF5/Y5</f>
        <v>3.666666667</v>
      </c>
      <c r="AH5" s="24">
        <f>S29</f>
        <v>900</v>
      </c>
      <c r="AI5" s="2">
        <f t="shared" ref="AI5:AI205" si="9">PI()*(AH5/1000)^2/4</f>
        <v>0.6361725124</v>
      </c>
      <c r="AJ5" s="18">
        <f t="shared" ref="AJ5:AJ205" si="10">IF($I$10&lt;=70,150,300)</f>
        <v>150</v>
      </c>
      <c r="AK5" s="7">
        <f t="shared" ref="AK5:AK205" si="11">MAX(450,$Q$32/AI5*1000)</f>
        <v>1779.464309</v>
      </c>
      <c r="AL5" s="18">
        <f t="shared" ref="AL5:AL205" si="12">MAX(0.05*AH5,150)</f>
        <v>150</v>
      </c>
      <c r="AM5" s="27">
        <f t="shared" ref="AM5:AM205" si="13">$S$33+20</f>
        <v>188.275</v>
      </c>
      <c r="AN5" s="18">
        <f t="shared" ref="AN5:AN205" si="14">MAX(0.6*AH5,600)</f>
        <v>600</v>
      </c>
      <c r="AO5" s="7">
        <f t="shared" ref="AO5:AO205" si="15">CEILING(AJ5+AK5+AL5+AM5+AN5,100)</f>
        <v>2900</v>
      </c>
      <c r="AP5" s="29">
        <f t="shared" ref="AP5:AP205" si="16">AO5/AH5</f>
        <v>3.222222222</v>
      </c>
      <c r="AQ5" s="24">
        <f>Y5</f>
        <v>900</v>
      </c>
      <c r="AR5" s="2">
        <f t="shared" ref="AR5:AR205" si="17">PI()*(AQ5/1000)^2/4</f>
        <v>0.6361725124</v>
      </c>
      <c r="AS5" s="18">
        <f t="shared" ref="AS5:AS205" si="18">IF($I$10&lt;=70,150,300)</f>
        <v>150</v>
      </c>
      <c r="AT5" s="7">
        <f t="shared" ref="AT5:AT205" si="19">MAX(450,$Q$32/AR5*1000)</f>
        <v>1779.464309</v>
      </c>
      <c r="AU5" s="18">
        <f t="shared" ref="AU5:AU205" si="20">MAX(0.3*AQ5,300)</f>
        <v>300</v>
      </c>
      <c r="AV5" s="27">
        <f t="shared" ref="AV5:AV205" si="21">$S$33</f>
        <v>168.275</v>
      </c>
      <c r="AW5" s="18">
        <f t="shared" ref="AW5:AW205" si="22">MAX(0.45*AQ5,600)</f>
        <v>600</v>
      </c>
      <c r="AX5" s="18">
        <f t="shared" ref="AX5:AX205" si="23">$AV$2</f>
        <v>150</v>
      </c>
      <c r="AY5" s="18">
        <f t="shared" ref="AY5:AY205" si="24">MAX(0.15*AQ5,300)</f>
        <v>300</v>
      </c>
      <c r="AZ5" s="7">
        <f t="shared" ref="AZ5:AZ205" si="25">CEILING(AS5+AT5+AU5+AV5+AW5+AX5+AY5,100)</f>
        <v>3500</v>
      </c>
      <c r="BA5" s="28">
        <f t="shared" ref="BA5:BA205" si="26">AZ5/AQ5</f>
        <v>3.888888889</v>
      </c>
      <c r="BB5" s="24">
        <f>AQ5</f>
        <v>900</v>
      </c>
      <c r="BC5" s="2">
        <f t="shared" ref="BC5:BC205" si="27">PI()*(BB5/1000)^2/4</f>
        <v>0.6361725124</v>
      </c>
      <c r="BD5" s="18">
        <f t="shared" ref="BD5:BD205" si="28">IF($I$10&lt;=70,150,300)</f>
        <v>150</v>
      </c>
      <c r="BE5" s="7">
        <f t="shared" ref="BE5:BE205" si="29">MAX(450,$Q$32/BC5*1000)</f>
        <v>1779.464309</v>
      </c>
      <c r="BF5" s="18">
        <f t="shared" ref="BF5:BF205" si="30">MAX(0.05*BB5,150)</f>
        <v>150</v>
      </c>
      <c r="BG5" s="27">
        <f t="shared" ref="BG5:BG205" si="31">$S$33+20</f>
        <v>188.275</v>
      </c>
      <c r="BH5" s="27">
        <f t="shared" ref="BH5:BH205" si="32">MAX($S$33,300)</f>
        <v>300</v>
      </c>
      <c r="BI5" s="18">
        <f t="shared" ref="BI5:BI205" si="33">$AV$2</f>
        <v>150</v>
      </c>
      <c r="BJ5" s="18">
        <f t="shared" ref="BJ5:BJ205" si="34">MAX(0.15*BB5,300)</f>
        <v>300</v>
      </c>
      <c r="BK5" s="18">
        <f t="shared" ref="BK5:BK205" si="35">CEILING(BD5+BE5+BF5+BG5+BH5+BI5+BJ5,100)</f>
        <v>3100</v>
      </c>
      <c r="BL5" s="28">
        <f t="shared" ref="BL5:BL205" si="36">BK5/BB5</f>
        <v>3.444444444</v>
      </c>
    </row>
    <row r="6" ht="12.75" customHeight="1">
      <c r="A6" s="7"/>
      <c r="B6" s="30" t="s">
        <v>36</v>
      </c>
      <c r="D6" s="31"/>
      <c r="E6" s="32"/>
      <c r="F6" s="2"/>
      <c r="G6" s="14" t="s">
        <v>37</v>
      </c>
      <c r="I6" s="33" t="s">
        <v>38</v>
      </c>
      <c r="J6" s="16"/>
      <c r="K6" s="17"/>
      <c r="L6" s="3"/>
      <c r="M6" s="4"/>
      <c r="N6" s="18" t="s">
        <v>39</v>
      </c>
      <c r="O6" s="3"/>
      <c r="P6" s="3"/>
      <c r="Q6" s="4"/>
      <c r="R6" s="4">
        <v>0.7</v>
      </c>
      <c r="S6" s="3"/>
      <c r="T6" s="3" t="s">
        <v>40</v>
      </c>
      <c r="U6" s="3"/>
      <c r="V6" s="2">
        <f>D13/16.018463</f>
        <v>45.95322285</v>
      </c>
      <c r="W6" s="3" t="s">
        <v>30</v>
      </c>
      <c r="X6" s="6">
        <v>2.0</v>
      </c>
      <c r="Y6" s="24">
        <f t="shared" ref="Y6:Y204" si="37">IF(AG5&lt;=$D$16,Y5,Y5+100)</f>
        <v>1000</v>
      </c>
      <c r="Z6" s="2">
        <f t="shared" si="1"/>
        <v>0.7853981634</v>
      </c>
      <c r="AA6" s="18">
        <f t="shared" si="2"/>
        <v>150</v>
      </c>
      <c r="AB6" s="7">
        <f t="shared" si="3"/>
        <v>1441.36609</v>
      </c>
      <c r="AC6" s="18">
        <f t="shared" si="4"/>
        <v>300</v>
      </c>
      <c r="AD6" s="27">
        <f t="shared" si="5"/>
        <v>168.275</v>
      </c>
      <c r="AE6" s="18">
        <f t="shared" si="6"/>
        <v>900</v>
      </c>
      <c r="AF6" s="7">
        <f t="shared" si="7"/>
        <v>3000</v>
      </c>
      <c r="AG6" s="28">
        <f t="shared" si="8"/>
        <v>3</v>
      </c>
      <c r="AH6" s="24">
        <f t="shared" ref="AH6:AH204" si="38">IF(AP5&lt;=$D$16,AH5,AH5+100)</f>
        <v>1000</v>
      </c>
      <c r="AI6" s="2">
        <f t="shared" si="9"/>
        <v>0.7853981634</v>
      </c>
      <c r="AJ6" s="18">
        <f t="shared" si="10"/>
        <v>150</v>
      </c>
      <c r="AK6" s="7">
        <f t="shared" si="11"/>
        <v>1441.36609</v>
      </c>
      <c r="AL6" s="18">
        <f t="shared" si="12"/>
        <v>150</v>
      </c>
      <c r="AM6" s="27">
        <f t="shared" si="13"/>
        <v>188.275</v>
      </c>
      <c r="AN6" s="18">
        <f t="shared" si="14"/>
        <v>600</v>
      </c>
      <c r="AO6" s="7">
        <f t="shared" si="15"/>
        <v>2600</v>
      </c>
      <c r="AP6" s="29">
        <f t="shared" si="16"/>
        <v>2.6</v>
      </c>
      <c r="AQ6" s="24">
        <f t="shared" ref="AQ6:AQ204" si="39">IF(BA5&lt;=$D$16,AQ5,AQ5+100)</f>
        <v>1000</v>
      </c>
      <c r="AR6" s="2">
        <f t="shared" si="17"/>
        <v>0.7853981634</v>
      </c>
      <c r="AS6" s="18">
        <f t="shared" si="18"/>
        <v>150</v>
      </c>
      <c r="AT6" s="7">
        <f t="shared" si="19"/>
        <v>1441.36609</v>
      </c>
      <c r="AU6" s="18">
        <f t="shared" si="20"/>
        <v>300</v>
      </c>
      <c r="AV6" s="27">
        <f t="shared" si="21"/>
        <v>168.275</v>
      </c>
      <c r="AW6" s="18">
        <f t="shared" si="22"/>
        <v>600</v>
      </c>
      <c r="AX6" s="18">
        <f t="shared" si="23"/>
        <v>150</v>
      </c>
      <c r="AY6" s="18">
        <f t="shared" si="24"/>
        <v>300</v>
      </c>
      <c r="AZ6" s="7">
        <f t="shared" si="25"/>
        <v>3200</v>
      </c>
      <c r="BA6" s="28">
        <f t="shared" si="26"/>
        <v>3.2</v>
      </c>
      <c r="BB6" s="24">
        <f t="shared" ref="BB6:BB204" si="40">IF(BL5&lt;=$D$16,BB5,BB5+100)</f>
        <v>1000</v>
      </c>
      <c r="BC6" s="2">
        <f t="shared" si="27"/>
        <v>0.7853981634</v>
      </c>
      <c r="BD6" s="18">
        <f t="shared" si="28"/>
        <v>150</v>
      </c>
      <c r="BE6" s="7">
        <f t="shared" si="29"/>
        <v>1441.36609</v>
      </c>
      <c r="BF6" s="18">
        <f t="shared" si="30"/>
        <v>150</v>
      </c>
      <c r="BG6" s="27">
        <f t="shared" si="31"/>
        <v>188.275</v>
      </c>
      <c r="BH6" s="27">
        <f t="shared" si="32"/>
        <v>300</v>
      </c>
      <c r="BI6" s="18">
        <f t="shared" si="33"/>
        <v>150</v>
      </c>
      <c r="BJ6" s="18">
        <f t="shared" si="34"/>
        <v>300</v>
      </c>
      <c r="BK6" s="18">
        <f t="shared" si="35"/>
        <v>2700</v>
      </c>
      <c r="BL6" s="28">
        <f t="shared" si="36"/>
        <v>2.7</v>
      </c>
    </row>
    <row r="7">
      <c r="A7" s="3"/>
      <c r="F7" s="3"/>
      <c r="G7" s="18"/>
      <c r="H7" s="18"/>
      <c r="I7" s="18"/>
      <c r="J7" s="18"/>
      <c r="K7" s="18"/>
      <c r="L7" s="3"/>
      <c r="M7" s="4"/>
      <c r="N7" s="18" t="s">
        <v>41</v>
      </c>
      <c r="O7" s="3"/>
      <c r="P7" s="3"/>
      <c r="Q7" s="4"/>
      <c r="R7" s="4">
        <v>0.5</v>
      </c>
      <c r="S7" s="3"/>
      <c r="T7" s="3"/>
      <c r="U7" s="3"/>
      <c r="V7" s="3"/>
      <c r="W7" s="3"/>
      <c r="X7" s="6">
        <v>3.0</v>
      </c>
      <c r="Y7" s="24">
        <f t="shared" si="37"/>
        <v>1000</v>
      </c>
      <c r="Z7" s="2">
        <f t="shared" si="1"/>
        <v>0.7853981634</v>
      </c>
      <c r="AA7" s="18">
        <f t="shared" si="2"/>
        <v>150</v>
      </c>
      <c r="AB7" s="7">
        <f t="shared" si="3"/>
        <v>1441.36609</v>
      </c>
      <c r="AC7" s="18">
        <f t="shared" si="4"/>
        <v>300</v>
      </c>
      <c r="AD7" s="27">
        <f t="shared" si="5"/>
        <v>168.275</v>
      </c>
      <c r="AE7" s="18">
        <f t="shared" si="6"/>
        <v>900</v>
      </c>
      <c r="AF7" s="7">
        <f t="shared" si="7"/>
        <v>3000</v>
      </c>
      <c r="AG7" s="28">
        <f t="shared" si="8"/>
        <v>3</v>
      </c>
      <c r="AH7" s="24">
        <f t="shared" si="38"/>
        <v>1000</v>
      </c>
      <c r="AI7" s="2">
        <f t="shared" si="9"/>
        <v>0.7853981634</v>
      </c>
      <c r="AJ7" s="18">
        <f t="shared" si="10"/>
        <v>150</v>
      </c>
      <c r="AK7" s="7">
        <f t="shared" si="11"/>
        <v>1441.36609</v>
      </c>
      <c r="AL7" s="18">
        <f t="shared" si="12"/>
        <v>150</v>
      </c>
      <c r="AM7" s="27">
        <f t="shared" si="13"/>
        <v>188.275</v>
      </c>
      <c r="AN7" s="18">
        <f t="shared" si="14"/>
        <v>600</v>
      </c>
      <c r="AO7" s="7">
        <f t="shared" si="15"/>
        <v>2600</v>
      </c>
      <c r="AP7" s="29">
        <f t="shared" si="16"/>
        <v>2.6</v>
      </c>
      <c r="AQ7" s="24">
        <f t="shared" si="39"/>
        <v>1100</v>
      </c>
      <c r="AR7" s="2">
        <f t="shared" si="17"/>
        <v>0.9503317777</v>
      </c>
      <c r="AS7" s="18">
        <f t="shared" si="18"/>
        <v>150</v>
      </c>
      <c r="AT7" s="7">
        <f t="shared" si="19"/>
        <v>1191.211645</v>
      </c>
      <c r="AU7" s="18">
        <f t="shared" si="20"/>
        <v>330</v>
      </c>
      <c r="AV7" s="27">
        <f t="shared" si="21"/>
        <v>168.275</v>
      </c>
      <c r="AW7" s="18">
        <f t="shared" si="22"/>
        <v>600</v>
      </c>
      <c r="AX7" s="18">
        <f t="shared" si="23"/>
        <v>150</v>
      </c>
      <c r="AY7" s="18">
        <f t="shared" si="24"/>
        <v>300</v>
      </c>
      <c r="AZ7" s="7">
        <f t="shared" si="25"/>
        <v>2900</v>
      </c>
      <c r="BA7" s="28">
        <f t="shared" si="26"/>
        <v>2.636363636</v>
      </c>
      <c r="BB7" s="24">
        <f t="shared" si="40"/>
        <v>1000</v>
      </c>
      <c r="BC7" s="2">
        <f t="shared" si="27"/>
        <v>0.7853981634</v>
      </c>
      <c r="BD7" s="18">
        <f t="shared" si="28"/>
        <v>150</v>
      </c>
      <c r="BE7" s="7">
        <f t="shared" si="29"/>
        <v>1441.36609</v>
      </c>
      <c r="BF7" s="18">
        <f t="shared" si="30"/>
        <v>150</v>
      </c>
      <c r="BG7" s="27">
        <f t="shared" si="31"/>
        <v>188.275</v>
      </c>
      <c r="BH7" s="27">
        <f t="shared" si="32"/>
        <v>300</v>
      </c>
      <c r="BI7" s="18">
        <f t="shared" si="33"/>
        <v>150</v>
      </c>
      <c r="BJ7" s="18">
        <f t="shared" si="34"/>
        <v>300</v>
      </c>
      <c r="BK7" s="18">
        <f t="shared" si="35"/>
        <v>2700</v>
      </c>
      <c r="BL7" s="28">
        <f t="shared" si="36"/>
        <v>2.7</v>
      </c>
    </row>
    <row r="8">
      <c r="A8" s="3"/>
      <c r="F8" s="3"/>
      <c r="G8" s="3"/>
      <c r="I8" s="3"/>
      <c r="L8" s="3"/>
      <c r="M8" s="4"/>
      <c r="N8" s="3"/>
      <c r="O8" s="3"/>
      <c r="P8" s="3"/>
      <c r="Q8" s="3"/>
      <c r="R8" s="3"/>
      <c r="S8" s="3"/>
      <c r="T8" s="12" t="s">
        <v>42</v>
      </c>
      <c r="U8" s="3"/>
      <c r="V8" s="3"/>
      <c r="W8" s="3"/>
      <c r="X8" s="6">
        <v>4.0</v>
      </c>
      <c r="Y8" s="24">
        <f t="shared" si="37"/>
        <v>1000</v>
      </c>
      <c r="Z8" s="2">
        <f t="shared" si="1"/>
        <v>0.7853981634</v>
      </c>
      <c r="AA8" s="18">
        <f t="shared" si="2"/>
        <v>150</v>
      </c>
      <c r="AB8" s="7">
        <f t="shared" si="3"/>
        <v>1441.36609</v>
      </c>
      <c r="AC8" s="18">
        <f t="shared" si="4"/>
        <v>300</v>
      </c>
      <c r="AD8" s="27">
        <f t="shared" si="5"/>
        <v>168.275</v>
      </c>
      <c r="AE8" s="18">
        <f t="shared" si="6"/>
        <v>900</v>
      </c>
      <c r="AF8" s="7">
        <f t="shared" si="7"/>
        <v>3000</v>
      </c>
      <c r="AG8" s="28">
        <f t="shared" si="8"/>
        <v>3</v>
      </c>
      <c r="AH8" s="24">
        <f t="shared" si="38"/>
        <v>1000</v>
      </c>
      <c r="AI8" s="2">
        <f t="shared" si="9"/>
        <v>0.7853981634</v>
      </c>
      <c r="AJ8" s="18">
        <f t="shared" si="10"/>
        <v>150</v>
      </c>
      <c r="AK8" s="7">
        <f t="shared" si="11"/>
        <v>1441.36609</v>
      </c>
      <c r="AL8" s="18">
        <f t="shared" si="12"/>
        <v>150</v>
      </c>
      <c r="AM8" s="27">
        <f t="shared" si="13"/>
        <v>188.275</v>
      </c>
      <c r="AN8" s="18">
        <f t="shared" si="14"/>
        <v>600</v>
      </c>
      <c r="AO8" s="7">
        <f t="shared" si="15"/>
        <v>2600</v>
      </c>
      <c r="AP8" s="29">
        <f t="shared" si="16"/>
        <v>2.6</v>
      </c>
      <c r="AQ8" s="24">
        <f t="shared" si="39"/>
        <v>1100</v>
      </c>
      <c r="AR8" s="2">
        <f t="shared" si="17"/>
        <v>0.9503317777</v>
      </c>
      <c r="AS8" s="18">
        <f t="shared" si="18"/>
        <v>150</v>
      </c>
      <c r="AT8" s="7">
        <f t="shared" si="19"/>
        <v>1191.211645</v>
      </c>
      <c r="AU8" s="18">
        <f t="shared" si="20"/>
        <v>330</v>
      </c>
      <c r="AV8" s="27">
        <f t="shared" si="21"/>
        <v>168.275</v>
      </c>
      <c r="AW8" s="18">
        <f t="shared" si="22"/>
        <v>600</v>
      </c>
      <c r="AX8" s="18">
        <f t="shared" si="23"/>
        <v>150</v>
      </c>
      <c r="AY8" s="18">
        <f t="shared" si="24"/>
        <v>300</v>
      </c>
      <c r="AZ8" s="7">
        <f t="shared" si="25"/>
        <v>2900</v>
      </c>
      <c r="BA8" s="28">
        <f t="shared" si="26"/>
        <v>2.636363636</v>
      </c>
      <c r="BB8" s="24">
        <f t="shared" si="40"/>
        <v>1000</v>
      </c>
      <c r="BC8" s="2">
        <f t="shared" si="27"/>
        <v>0.7853981634</v>
      </c>
      <c r="BD8" s="18">
        <f t="shared" si="28"/>
        <v>150</v>
      </c>
      <c r="BE8" s="7">
        <f t="shared" si="29"/>
        <v>1441.36609</v>
      </c>
      <c r="BF8" s="18">
        <f t="shared" si="30"/>
        <v>150</v>
      </c>
      <c r="BG8" s="27">
        <f t="shared" si="31"/>
        <v>188.275</v>
      </c>
      <c r="BH8" s="27">
        <f t="shared" si="32"/>
        <v>300</v>
      </c>
      <c r="BI8" s="18">
        <f t="shared" si="33"/>
        <v>150</v>
      </c>
      <c r="BJ8" s="18">
        <f t="shared" si="34"/>
        <v>300</v>
      </c>
      <c r="BK8" s="18">
        <f t="shared" si="35"/>
        <v>2700</v>
      </c>
      <c r="BL8" s="28">
        <f t="shared" si="36"/>
        <v>2.7</v>
      </c>
    </row>
    <row r="9">
      <c r="A9" s="3"/>
      <c r="B9" s="34" t="s">
        <v>43</v>
      </c>
      <c r="C9" s="35"/>
      <c r="D9" s="35"/>
      <c r="E9" s="35"/>
      <c r="F9" s="18"/>
      <c r="G9" s="18"/>
      <c r="I9" s="3"/>
      <c r="L9" s="3"/>
      <c r="M9" s="4">
        <v>2.0</v>
      </c>
      <c r="N9" s="18" t="s">
        <v>44</v>
      </c>
      <c r="O9" s="3"/>
      <c r="P9" s="3"/>
      <c r="Q9" s="3">
        <f>IF(I11=N3,R3,IF(I11=N4,R4,IF(I11=N5,R5,IF(I11=N6,R6,R7))))</f>
        <v>1</v>
      </c>
      <c r="R9" s="3"/>
      <c r="S9" s="3"/>
      <c r="T9" s="3" t="s">
        <v>45</v>
      </c>
      <c r="U9" s="3"/>
      <c r="V9" s="3">
        <v>1400.0</v>
      </c>
      <c r="W9" s="3"/>
      <c r="X9" s="6">
        <v>5.0</v>
      </c>
      <c r="Y9" s="24">
        <f t="shared" si="37"/>
        <v>1000</v>
      </c>
      <c r="Z9" s="2">
        <f t="shared" si="1"/>
        <v>0.7853981634</v>
      </c>
      <c r="AA9" s="18">
        <f t="shared" si="2"/>
        <v>150</v>
      </c>
      <c r="AB9" s="7">
        <f t="shared" si="3"/>
        <v>1441.36609</v>
      </c>
      <c r="AC9" s="18">
        <f t="shared" si="4"/>
        <v>300</v>
      </c>
      <c r="AD9" s="27">
        <f t="shared" si="5"/>
        <v>168.275</v>
      </c>
      <c r="AE9" s="18">
        <f t="shared" si="6"/>
        <v>900</v>
      </c>
      <c r="AF9" s="7">
        <f t="shared" si="7"/>
        <v>3000</v>
      </c>
      <c r="AG9" s="28">
        <f t="shared" si="8"/>
        <v>3</v>
      </c>
      <c r="AH9" s="24">
        <f t="shared" si="38"/>
        <v>1000</v>
      </c>
      <c r="AI9" s="2">
        <f t="shared" si="9"/>
        <v>0.7853981634</v>
      </c>
      <c r="AJ9" s="18">
        <f t="shared" si="10"/>
        <v>150</v>
      </c>
      <c r="AK9" s="7">
        <f t="shared" si="11"/>
        <v>1441.36609</v>
      </c>
      <c r="AL9" s="18">
        <f t="shared" si="12"/>
        <v>150</v>
      </c>
      <c r="AM9" s="27">
        <f t="shared" si="13"/>
        <v>188.275</v>
      </c>
      <c r="AN9" s="18">
        <f t="shared" si="14"/>
        <v>600</v>
      </c>
      <c r="AO9" s="7">
        <f t="shared" si="15"/>
        <v>2600</v>
      </c>
      <c r="AP9" s="29">
        <f t="shared" si="16"/>
        <v>2.6</v>
      </c>
      <c r="AQ9" s="24">
        <f t="shared" si="39"/>
        <v>1100</v>
      </c>
      <c r="AR9" s="2">
        <f t="shared" si="17"/>
        <v>0.9503317777</v>
      </c>
      <c r="AS9" s="18">
        <f t="shared" si="18"/>
        <v>150</v>
      </c>
      <c r="AT9" s="7">
        <f t="shared" si="19"/>
        <v>1191.211645</v>
      </c>
      <c r="AU9" s="18">
        <f t="shared" si="20"/>
        <v>330</v>
      </c>
      <c r="AV9" s="27">
        <f t="shared" si="21"/>
        <v>168.275</v>
      </c>
      <c r="AW9" s="18">
        <f t="shared" si="22"/>
        <v>600</v>
      </c>
      <c r="AX9" s="18">
        <f t="shared" si="23"/>
        <v>150</v>
      </c>
      <c r="AY9" s="18">
        <f t="shared" si="24"/>
        <v>300</v>
      </c>
      <c r="AZ9" s="7">
        <f t="shared" si="25"/>
        <v>2900</v>
      </c>
      <c r="BA9" s="28">
        <f t="shared" si="26"/>
        <v>2.636363636</v>
      </c>
      <c r="BB9" s="24">
        <f t="shared" si="40"/>
        <v>1000</v>
      </c>
      <c r="BC9" s="2">
        <f t="shared" si="27"/>
        <v>0.7853981634</v>
      </c>
      <c r="BD9" s="18">
        <f t="shared" si="28"/>
        <v>150</v>
      </c>
      <c r="BE9" s="7">
        <f t="shared" si="29"/>
        <v>1441.36609</v>
      </c>
      <c r="BF9" s="18">
        <f t="shared" si="30"/>
        <v>150</v>
      </c>
      <c r="BG9" s="27">
        <f t="shared" si="31"/>
        <v>188.275</v>
      </c>
      <c r="BH9" s="27">
        <f t="shared" si="32"/>
        <v>300</v>
      </c>
      <c r="BI9" s="18">
        <f t="shared" si="33"/>
        <v>150</v>
      </c>
      <c r="BJ9" s="18">
        <f t="shared" si="34"/>
        <v>300</v>
      </c>
      <c r="BK9" s="18">
        <f t="shared" si="35"/>
        <v>2700</v>
      </c>
      <c r="BL9" s="28">
        <f t="shared" si="36"/>
        <v>2.7</v>
      </c>
    </row>
    <row r="10">
      <c r="A10" s="3"/>
      <c r="B10" s="3" t="s">
        <v>12</v>
      </c>
      <c r="D10" s="36">
        <v>10000.0</v>
      </c>
      <c r="E10" s="37" t="s">
        <v>46</v>
      </c>
      <c r="F10" s="37"/>
      <c r="G10" s="3" t="s">
        <v>47</v>
      </c>
      <c r="I10" s="36">
        <v>10.0</v>
      </c>
      <c r="J10" s="37" t="s">
        <v>48</v>
      </c>
      <c r="L10" s="3"/>
      <c r="M10" s="4">
        <v>3.0</v>
      </c>
      <c r="N10" s="18" t="s">
        <v>47</v>
      </c>
      <c r="O10" s="3"/>
      <c r="P10" s="3"/>
      <c r="Q10" s="29">
        <f>I10*14.503774</f>
        <v>145.03774</v>
      </c>
      <c r="R10" s="3" t="s">
        <v>49</v>
      </c>
      <c r="S10" s="3"/>
      <c r="T10" s="3" t="s">
        <v>50</v>
      </c>
      <c r="U10" s="3"/>
      <c r="V10" s="3">
        <v>2100.0</v>
      </c>
      <c r="W10" s="3"/>
      <c r="X10" s="6">
        <v>6.0</v>
      </c>
      <c r="Y10" s="24">
        <f t="shared" si="37"/>
        <v>1000</v>
      </c>
      <c r="Z10" s="2">
        <f t="shared" si="1"/>
        <v>0.7853981634</v>
      </c>
      <c r="AA10" s="18">
        <f t="shared" si="2"/>
        <v>150</v>
      </c>
      <c r="AB10" s="7">
        <f t="shared" si="3"/>
        <v>1441.36609</v>
      </c>
      <c r="AC10" s="18">
        <f t="shared" si="4"/>
        <v>300</v>
      </c>
      <c r="AD10" s="27">
        <f t="shared" si="5"/>
        <v>168.275</v>
      </c>
      <c r="AE10" s="18">
        <f t="shared" si="6"/>
        <v>900</v>
      </c>
      <c r="AF10" s="7">
        <f t="shared" si="7"/>
        <v>3000</v>
      </c>
      <c r="AG10" s="28">
        <f t="shared" si="8"/>
        <v>3</v>
      </c>
      <c r="AH10" s="24">
        <f t="shared" si="38"/>
        <v>1000</v>
      </c>
      <c r="AI10" s="2">
        <f t="shared" si="9"/>
        <v>0.7853981634</v>
      </c>
      <c r="AJ10" s="18">
        <f t="shared" si="10"/>
        <v>150</v>
      </c>
      <c r="AK10" s="7">
        <f t="shared" si="11"/>
        <v>1441.36609</v>
      </c>
      <c r="AL10" s="18">
        <f t="shared" si="12"/>
        <v>150</v>
      </c>
      <c r="AM10" s="27">
        <f t="shared" si="13"/>
        <v>188.275</v>
      </c>
      <c r="AN10" s="18">
        <f t="shared" si="14"/>
        <v>600</v>
      </c>
      <c r="AO10" s="7">
        <f t="shared" si="15"/>
        <v>2600</v>
      </c>
      <c r="AP10" s="29">
        <f t="shared" si="16"/>
        <v>2.6</v>
      </c>
      <c r="AQ10" s="24">
        <f t="shared" si="39"/>
        <v>1100</v>
      </c>
      <c r="AR10" s="2">
        <f t="shared" si="17"/>
        <v>0.9503317777</v>
      </c>
      <c r="AS10" s="18">
        <f t="shared" si="18"/>
        <v>150</v>
      </c>
      <c r="AT10" s="7">
        <f t="shared" si="19"/>
        <v>1191.211645</v>
      </c>
      <c r="AU10" s="18">
        <f t="shared" si="20"/>
        <v>330</v>
      </c>
      <c r="AV10" s="27">
        <f t="shared" si="21"/>
        <v>168.275</v>
      </c>
      <c r="AW10" s="18">
        <f t="shared" si="22"/>
        <v>600</v>
      </c>
      <c r="AX10" s="18">
        <f t="shared" si="23"/>
        <v>150</v>
      </c>
      <c r="AY10" s="18">
        <f t="shared" si="24"/>
        <v>300</v>
      </c>
      <c r="AZ10" s="7">
        <f t="shared" si="25"/>
        <v>2900</v>
      </c>
      <c r="BA10" s="28">
        <f t="shared" si="26"/>
        <v>2.636363636</v>
      </c>
      <c r="BB10" s="24">
        <f t="shared" si="40"/>
        <v>1000</v>
      </c>
      <c r="BC10" s="2">
        <f t="shared" si="27"/>
        <v>0.7853981634</v>
      </c>
      <c r="BD10" s="18">
        <f t="shared" si="28"/>
        <v>150</v>
      </c>
      <c r="BE10" s="7">
        <f t="shared" si="29"/>
        <v>1441.36609</v>
      </c>
      <c r="BF10" s="18">
        <f t="shared" si="30"/>
        <v>150</v>
      </c>
      <c r="BG10" s="27">
        <f t="shared" si="31"/>
        <v>188.275</v>
      </c>
      <c r="BH10" s="27">
        <f t="shared" si="32"/>
        <v>300</v>
      </c>
      <c r="BI10" s="18">
        <f t="shared" si="33"/>
        <v>150</v>
      </c>
      <c r="BJ10" s="18">
        <f t="shared" si="34"/>
        <v>300</v>
      </c>
      <c r="BK10" s="18">
        <f t="shared" si="35"/>
        <v>2700</v>
      </c>
      <c r="BL10" s="28">
        <f t="shared" si="36"/>
        <v>2.7</v>
      </c>
    </row>
    <row r="11">
      <c r="A11" s="3"/>
      <c r="B11" s="3" t="s">
        <v>29</v>
      </c>
      <c r="D11" s="38">
        <v>20.18</v>
      </c>
      <c r="E11" s="37" t="s">
        <v>51</v>
      </c>
      <c r="F11" s="37"/>
      <c r="G11" s="3" t="s">
        <v>52</v>
      </c>
      <c r="I11" s="39" t="s">
        <v>11</v>
      </c>
      <c r="J11" s="16"/>
      <c r="K11" s="17"/>
      <c r="L11" s="3"/>
      <c r="M11" s="4">
        <v>4.0</v>
      </c>
      <c r="N11" s="11" t="s">
        <v>53</v>
      </c>
      <c r="O11" s="3"/>
      <c r="P11" s="3"/>
      <c r="Q11" s="2">
        <f>0.35-0.01*(Q10-100)/100</f>
        <v>0.345496226</v>
      </c>
      <c r="R11" s="3" t="s">
        <v>54</v>
      </c>
      <c r="S11" s="3"/>
      <c r="T11" s="3" t="s">
        <v>55</v>
      </c>
      <c r="U11" s="3"/>
      <c r="V11" s="3">
        <v>8000.0</v>
      </c>
      <c r="W11" s="3"/>
      <c r="X11" s="6">
        <v>7.0</v>
      </c>
      <c r="Y11" s="24">
        <f t="shared" si="37"/>
        <v>1000</v>
      </c>
      <c r="Z11" s="2">
        <f t="shared" si="1"/>
        <v>0.7853981634</v>
      </c>
      <c r="AA11" s="18">
        <f t="shared" si="2"/>
        <v>150</v>
      </c>
      <c r="AB11" s="7">
        <f t="shared" si="3"/>
        <v>1441.36609</v>
      </c>
      <c r="AC11" s="18">
        <f t="shared" si="4"/>
        <v>300</v>
      </c>
      <c r="AD11" s="27">
        <f t="shared" si="5"/>
        <v>168.275</v>
      </c>
      <c r="AE11" s="18">
        <f t="shared" si="6"/>
        <v>900</v>
      </c>
      <c r="AF11" s="7">
        <f t="shared" si="7"/>
        <v>3000</v>
      </c>
      <c r="AG11" s="28">
        <f t="shared" si="8"/>
        <v>3</v>
      </c>
      <c r="AH11" s="24">
        <f t="shared" si="38"/>
        <v>1000</v>
      </c>
      <c r="AI11" s="2">
        <f t="shared" si="9"/>
        <v>0.7853981634</v>
      </c>
      <c r="AJ11" s="18">
        <f t="shared" si="10"/>
        <v>150</v>
      </c>
      <c r="AK11" s="7">
        <f t="shared" si="11"/>
        <v>1441.36609</v>
      </c>
      <c r="AL11" s="18">
        <f t="shared" si="12"/>
        <v>150</v>
      </c>
      <c r="AM11" s="27">
        <f t="shared" si="13"/>
        <v>188.275</v>
      </c>
      <c r="AN11" s="18">
        <f t="shared" si="14"/>
        <v>600</v>
      </c>
      <c r="AO11" s="7">
        <f t="shared" si="15"/>
        <v>2600</v>
      </c>
      <c r="AP11" s="29">
        <f t="shared" si="16"/>
        <v>2.6</v>
      </c>
      <c r="AQ11" s="24">
        <f t="shared" si="39"/>
        <v>1100</v>
      </c>
      <c r="AR11" s="2">
        <f t="shared" si="17"/>
        <v>0.9503317777</v>
      </c>
      <c r="AS11" s="18">
        <f t="shared" si="18"/>
        <v>150</v>
      </c>
      <c r="AT11" s="7">
        <f t="shared" si="19"/>
        <v>1191.211645</v>
      </c>
      <c r="AU11" s="18">
        <f t="shared" si="20"/>
        <v>330</v>
      </c>
      <c r="AV11" s="27">
        <f t="shared" si="21"/>
        <v>168.275</v>
      </c>
      <c r="AW11" s="18">
        <f t="shared" si="22"/>
        <v>600</v>
      </c>
      <c r="AX11" s="18">
        <f t="shared" si="23"/>
        <v>150</v>
      </c>
      <c r="AY11" s="18">
        <f t="shared" si="24"/>
        <v>300</v>
      </c>
      <c r="AZ11" s="7">
        <f t="shared" si="25"/>
        <v>2900</v>
      </c>
      <c r="BA11" s="28">
        <f t="shared" si="26"/>
        <v>2.636363636</v>
      </c>
      <c r="BB11" s="24">
        <f t="shared" si="40"/>
        <v>1000</v>
      </c>
      <c r="BC11" s="2">
        <f t="shared" si="27"/>
        <v>0.7853981634</v>
      </c>
      <c r="BD11" s="18">
        <f t="shared" si="28"/>
        <v>150</v>
      </c>
      <c r="BE11" s="7">
        <f t="shared" si="29"/>
        <v>1441.36609</v>
      </c>
      <c r="BF11" s="18">
        <f t="shared" si="30"/>
        <v>150</v>
      </c>
      <c r="BG11" s="27">
        <f t="shared" si="31"/>
        <v>188.275</v>
      </c>
      <c r="BH11" s="27">
        <f t="shared" si="32"/>
        <v>300</v>
      </c>
      <c r="BI11" s="18">
        <f t="shared" si="33"/>
        <v>150</v>
      </c>
      <c r="BJ11" s="18">
        <f t="shared" si="34"/>
        <v>300</v>
      </c>
      <c r="BK11" s="18">
        <f t="shared" si="35"/>
        <v>2700</v>
      </c>
      <c r="BL11" s="28">
        <f t="shared" si="36"/>
        <v>2.7</v>
      </c>
    </row>
    <row r="12">
      <c r="A12" s="3"/>
      <c r="B12" s="3" t="s">
        <v>35</v>
      </c>
      <c r="D12" s="36">
        <v>5000.0</v>
      </c>
      <c r="E12" s="37" t="s">
        <v>46</v>
      </c>
      <c r="F12" s="37"/>
      <c r="G12" s="3" t="s">
        <v>56</v>
      </c>
      <c r="I12" s="2">
        <f>0.3048*Q20</f>
        <v>0.1053072497</v>
      </c>
      <c r="J12" s="37" t="s">
        <v>57</v>
      </c>
      <c r="L12" s="3"/>
      <c r="M12" s="4"/>
      <c r="N12" s="18" t="s">
        <v>58</v>
      </c>
      <c r="O12" s="3"/>
      <c r="P12" s="3"/>
      <c r="Q12" s="3"/>
      <c r="R12" s="3"/>
      <c r="S12" s="3"/>
      <c r="T12" s="3" t="s">
        <v>59</v>
      </c>
      <c r="U12" s="3"/>
      <c r="V12" s="3">
        <f>IF(ISNUMBER(D21),D21,D20)</f>
        <v>2100</v>
      </c>
      <c r="W12" s="3" t="s">
        <v>60</v>
      </c>
      <c r="X12" s="6">
        <v>8.0</v>
      </c>
      <c r="Y12" s="24">
        <f t="shared" si="37"/>
        <v>1000</v>
      </c>
      <c r="Z12" s="2">
        <f t="shared" si="1"/>
        <v>0.7853981634</v>
      </c>
      <c r="AA12" s="18">
        <f t="shared" si="2"/>
        <v>150</v>
      </c>
      <c r="AB12" s="7">
        <f t="shared" si="3"/>
        <v>1441.36609</v>
      </c>
      <c r="AC12" s="18">
        <f t="shared" si="4"/>
        <v>300</v>
      </c>
      <c r="AD12" s="27">
        <f t="shared" si="5"/>
        <v>168.275</v>
      </c>
      <c r="AE12" s="18">
        <f t="shared" si="6"/>
        <v>900</v>
      </c>
      <c r="AF12" s="7">
        <f t="shared" si="7"/>
        <v>3000</v>
      </c>
      <c r="AG12" s="28">
        <f t="shared" si="8"/>
        <v>3</v>
      </c>
      <c r="AH12" s="24">
        <f t="shared" si="38"/>
        <v>1000</v>
      </c>
      <c r="AI12" s="2">
        <f t="shared" si="9"/>
        <v>0.7853981634</v>
      </c>
      <c r="AJ12" s="18">
        <f t="shared" si="10"/>
        <v>150</v>
      </c>
      <c r="AK12" s="7">
        <f t="shared" si="11"/>
        <v>1441.36609</v>
      </c>
      <c r="AL12" s="18">
        <f t="shared" si="12"/>
        <v>150</v>
      </c>
      <c r="AM12" s="27">
        <f t="shared" si="13"/>
        <v>188.275</v>
      </c>
      <c r="AN12" s="18">
        <f t="shared" si="14"/>
        <v>600</v>
      </c>
      <c r="AO12" s="7">
        <f t="shared" si="15"/>
        <v>2600</v>
      </c>
      <c r="AP12" s="29">
        <f t="shared" si="16"/>
        <v>2.6</v>
      </c>
      <c r="AQ12" s="24">
        <f t="shared" si="39"/>
        <v>1100</v>
      </c>
      <c r="AR12" s="2">
        <f t="shared" si="17"/>
        <v>0.9503317777</v>
      </c>
      <c r="AS12" s="18">
        <f t="shared" si="18"/>
        <v>150</v>
      </c>
      <c r="AT12" s="7">
        <f t="shared" si="19"/>
        <v>1191.211645</v>
      </c>
      <c r="AU12" s="18">
        <f t="shared" si="20"/>
        <v>330</v>
      </c>
      <c r="AV12" s="27">
        <f t="shared" si="21"/>
        <v>168.275</v>
      </c>
      <c r="AW12" s="18">
        <f t="shared" si="22"/>
        <v>600</v>
      </c>
      <c r="AX12" s="18">
        <f t="shared" si="23"/>
        <v>150</v>
      </c>
      <c r="AY12" s="18">
        <f t="shared" si="24"/>
        <v>300</v>
      </c>
      <c r="AZ12" s="7">
        <f t="shared" si="25"/>
        <v>2900</v>
      </c>
      <c r="BA12" s="28">
        <f t="shared" si="26"/>
        <v>2.636363636</v>
      </c>
      <c r="BB12" s="24">
        <f t="shared" si="40"/>
        <v>1000</v>
      </c>
      <c r="BC12" s="2">
        <f t="shared" si="27"/>
        <v>0.7853981634</v>
      </c>
      <c r="BD12" s="18">
        <f t="shared" si="28"/>
        <v>150</v>
      </c>
      <c r="BE12" s="7">
        <f t="shared" si="29"/>
        <v>1441.36609</v>
      </c>
      <c r="BF12" s="18">
        <f t="shared" si="30"/>
        <v>150</v>
      </c>
      <c r="BG12" s="27">
        <f t="shared" si="31"/>
        <v>188.275</v>
      </c>
      <c r="BH12" s="27">
        <f t="shared" si="32"/>
        <v>300</v>
      </c>
      <c r="BI12" s="18">
        <f t="shared" si="33"/>
        <v>150</v>
      </c>
      <c r="BJ12" s="18">
        <f t="shared" si="34"/>
        <v>300</v>
      </c>
      <c r="BK12" s="18">
        <f t="shared" si="35"/>
        <v>2700</v>
      </c>
      <c r="BL12" s="28">
        <f t="shared" si="36"/>
        <v>2.7</v>
      </c>
    </row>
    <row r="13">
      <c r="A13" s="3"/>
      <c r="B13" s="3" t="s">
        <v>40</v>
      </c>
      <c r="D13" s="40">
        <v>736.1</v>
      </c>
      <c r="E13" s="37" t="s">
        <v>61</v>
      </c>
      <c r="F13" s="37"/>
      <c r="G13" s="3" t="s">
        <v>62</v>
      </c>
      <c r="I13" s="38"/>
      <c r="J13" s="37" t="s">
        <v>57</v>
      </c>
      <c r="K13" s="41"/>
      <c r="L13" s="3"/>
      <c r="M13" s="4"/>
      <c r="N13" s="3"/>
      <c r="O13" s="3">
        <v>0.0</v>
      </c>
      <c r="P13" s="3" t="s">
        <v>63</v>
      </c>
      <c r="Q13" s="3">
        <v>0.35</v>
      </c>
      <c r="R13" s="3" t="s">
        <v>54</v>
      </c>
      <c r="S13" s="3"/>
      <c r="T13" s="3" t="s">
        <v>64</v>
      </c>
      <c r="U13" s="3"/>
      <c r="V13" s="27">
        <f>(D10+D12)/(D10/D11+D12/D13)</f>
        <v>29.8606883</v>
      </c>
      <c r="W13" s="3" t="s">
        <v>65</v>
      </c>
      <c r="X13" s="6">
        <v>9.0</v>
      </c>
      <c r="Y13" s="24">
        <f t="shared" si="37"/>
        <v>1000</v>
      </c>
      <c r="Z13" s="2">
        <f t="shared" si="1"/>
        <v>0.7853981634</v>
      </c>
      <c r="AA13" s="18">
        <f t="shared" si="2"/>
        <v>150</v>
      </c>
      <c r="AB13" s="7">
        <f t="shared" si="3"/>
        <v>1441.36609</v>
      </c>
      <c r="AC13" s="18">
        <f t="shared" si="4"/>
        <v>300</v>
      </c>
      <c r="AD13" s="27">
        <f t="shared" si="5"/>
        <v>168.275</v>
      </c>
      <c r="AE13" s="18">
        <f t="shared" si="6"/>
        <v>900</v>
      </c>
      <c r="AF13" s="7">
        <f t="shared" si="7"/>
        <v>3000</v>
      </c>
      <c r="AG13" s="28">
        <f t="shared" si="8"/>
        <v>3</v>
      </c>
      <c r="AH13" s="24">
        <f t="shared" si="38"/>
        <v>1000</v>
      </c>
      <c r="AI13" s="2">
        <f t="shared" si="9"/>
        <v>0.7853981634</v>
      </c>
      <c r="AJ13" s="18">
        <f t="shared" si="10"/>
        <v>150</v>
      </c>
      <c r="AK13" s="7">
        <f t="shared" si="11"/>
        <v>1441.36609</v>
      </c>
      <c r="AL13" s="18">
        <f t="shared" si="12"/>
        <v>150</v>
      </c>
      <c r="AM13" s="27">
        <f t="shared" si="13"/>
        <v>188.275</v>
      </c>
      <c r="AN13" s="18">
        <f t="shared" si="14"/>
        <v>600</v>
      </c>
      <c r="AO13" s="7">
        <f t="shared" si="15"/>
        <v>2600</v>
      </c>
      <c r="AP13" s="29">
        <f t="shared" si="16"/>
        <v>2.6</v>
      </c>
      <c r="AQ13" s="24">
        <f t="shared" si="39"/>
        <v>1100</v>
      </c>
      <c r="AR13" s="2">
        <f t="shared" si="17"/>
        <v>0.9503317777</v>
      </c>
      <c r="AS13" s="18">
        <f t="shared" si="18"/>
        <v>150</v>
      </c>
      <c r="AT13" s="7">
        <f t="shared" si="19"/>
        <v>1191.211645</v>
      </c>
      <c r="AU13" s="18">
        <f t="shared" si="20"/>
        <v>330</v>
      </c>
      <c r="AV13" s="27">
        <f t="shared" si="21"/>
        <v>168.275</v>
      </c>
      <c r="AW13" s="18">
        <f t="shared" si="22"/>
        <v>600</v>
      </c>
      <c r="AX13" s="18">
        <f t="shared" si="23"/>
        <v>150</v>
      </c>
      <c r="AY13" s="18">
        <f t="shared" si="24"/>
        <v>300</v>
      </c>
      <c r="AZ13" s="7">
        <f t="shared" si="25"/>
        <v>2900</v>
      </c>
      <c r="BA13" s="28">
        <f t="shared" si="26"/>
        <v>2.636363636</v>
      </c>
      <c r="BB13" s="24">
        <f t="shared" si="40"/>
        <v>1000</v>
      </c>
      <c r="BC13" s="2">
        <f t="shared" si="27"/>
        <v>0.7853981634</v>
      </c>
      <c r="BD13" s="18">
        <f t="shared" si="28"/>
        <v>150</v>
      </c>
      <c r="BE13" s="7">
        <f t="shared" si="29"/>
        <v>1441.36609</v>
      </c>
      <c r="BF13" s="18">
        <f t="shared" si="30"/>
        <v>150</v>
      </c>
      <c r="BG13" s="27">
        <f t="shared" si="31"/>
        <v>188.275</v>
      </c>
      <c r="BH13" s="27">
        <f t="shared" si="32"/>
        <v>300</v>
      </c>
      <c r="BI13" s="18">
        <f t="shared" si="33"/>
        <v>150</v>
      </c>
      <c r="BJ13" s="18">
        <f t="shared" si="34"/>
        <v>300</v>
      </c>
      <c r="BK13" s="18">
        <f t="shared" si="35"/>
        <v>2700</v>
      </c>
      <c r="BL13" s="28">
        <f t="shared" si="36"/>
        <v>2.7</v>
      </c>
    </row>
    <row r="14">
      <c r="A14" s="3"/>
      <c r="B14" s="3" t="s">
        <v>66</v>
      </c>
      <c r="D14" s="36">
        <v>5.0</v>
      </c>
      <c r="E14" s="37" t="s">
        <v>67</v>
      </c>
      <c r="F14" s="3"/>
      <c r="G14" s="3" t="s">
        <v>68</v>
      </c>
      <c r="I14" s="3">
        <f>P49</f>
        <v>1100</v>
      </c>
      <c r="J14" s="37" t="s">
        <v>31</v>
      </c>
      <c r="L14" s="3"/>
      <c r="M14" s="4"/>
      <c r="N14" s="3"/>
      <c r="O14" s="3">
        <v>100.0</v>
      </c>
      <c r="P14" s="3" t="s">
        <v>63</v>
      </c>
      <c r="Q14" s="3">
        <v>0.35</v>
      </c>
      <c r="R14" s="3" t="s">
        <v>54</v>
      </c>
      <c r="S14" s="3"/>
      <c r="T14" s="3" t="s">
        <v>69</v>
      </c>
      <c r="U14" s="3"/>
      <c r="V14" s="42">
        <f>SQRT(V12/V13)</f>
        <v>8.386094274</v>
      </c>
      <c r="W14" s="3" t="s">
        <v>57</v>
      </c>
      <c r="X14" s="6">
        <v>10.0</v>
      </c>
      <c r="Y14" s="24">
        <f t="shared" si="37"/>
        <v>1000</v>
      </c>
      <c r="Z14" s="2">
        <f t="shared" si="1"/>
        <v>0.7853981634</v>
      </c>
      <c r="AA14" s="18">
        <f t="shared" si="2"/>
        <v>150</v>
      </c>
      <c r="AB14" s="7">
        <f t="shared" si="3"/>
        <v>1441.36609</v>
      </c>
      <c r="AC14" s="18">
        <f t="shared" si="4"/>
        <v>300</v>
      </c>
      <c r="AD14" s="27">
        <f t="shared" si="5"/>
        <v>168.275</v>
      </c>
      <c r="AE14" s="18">
        <f t="shared" si="6"/>
        <v>900</v>
      </c>
      <c r="AF14" s="7">
        <f t="shared" si="7"/>
        <v>3000</v>
      </c>
      <c r="AG14" s="28">
        <f t="shared" si="8"/>
        <v>3</v>
      </c>
      <c r="AH14" s="24">
        <f t="shared" si="38"/>
        <v>1000</v>
      </c>
      <c r="AI14" s="2">
        <f t="shared" si="9"/>
        <v>0.7853981634</v>
      </c>
      <c r="AJ14" s="18">
        <f t="shared" si="10"/>
        <v>150</v>
      </c>
      <c r="AK14" s="7">
        <f t="shared" si="11"/>
        <v>1441.36609</v>
      </c>
      <c r="AL14" s="18">
        <f t="shared" si="12"/>
        <v>150</v>
      </c>
      <c r="AM14" s="27">
        <f t="shared" si="13"/>
        <v>188.275</v>
      </c>
      <c r="AN14" s="18">
        <f t="shared" si="14"/>
        <v>600</v>
      </c>
      <c r="AO14" s="7">
        <f t="shared" si="15"/>
        <v>2600</v>
      </c>
      <c r="AP14" s="29">
        <f t="shared" si="16"/>
        <v>2.6</v>
      </c>
      <c r="AQ14" s="24">
        <f t="shared" si="39"/>
        <v>1100</v>
      </c>
      <c r="AR14" s="2">
        <f t="shared" si="17"/>
        <v>0.9503317777</v>
      </c>
      <c r="AS14" s="18">
        <f t="shared" si="18"/>
        <v>150</v>
      </c>
      <c r="AT14" s="7">
        <f t="shared" si="19"/>
        <v>1191.211645</v>
      </c>
      <c r="AU14" s="18">
        <f t="shared" si="20"/>
        <v>330</v>
      </c>
      <c r="AV14" s="27">
        <f t="shared" si="21"/>
        <v>168.275</v>
      </c>
      <c r="AW14" s="18">
        <f t="shared" si="22"/>
        <v>600</v>
      </c>
      <c r="AX14" s="18">
        <f t="shared" si="23"/>
        <v>150</v>
      </c>
      <c r="AY14" s="18">
        <f t="shared" si="24"/>
        <v>300</v>
      </c>
      <c r="AZ14" s="7">
        <f t="shared" si="25"/>
        <v>2900</v>
      </c>
      <c r="BA14" s="28">
        <f t="shared" si="26"/>
        <v>2.636363636</v>
      </c>
      <c r="BB14" s="24">
        <f t="shared" si="40"/>
        <v>1000</v>
      </c>
      <c r="BC14" s="2">
        <f t="shared" si="27"/>
        <v>0.7853981634</v>
      </c>
      <c r="BD14" s="18">
        <f t="shared" si="28"/>
        <v>150</v>
      </c>
      <c r="BE14" s="7">
        <f t="shared" si="29"/>
        <v>1441.36609</v>
      </c>
      <c r="BF14" s="18">
        <f t="shared" si="30"/>
        <v>150</v>
      </c>
      <c r="BG14" s="27">
        <f t="shared" si="31"/>
        <v>188.275</v>
      </c>
      <c r="BH14" s="27">
        <f t="shared" si="32"/>
        <v>300</v>
      </c>
      <c r="BI14" s="18">
        <f t="shared" si="33"/>
        <v>150</v>
      </c>
      <c r="BJ14" s="18">
        <f t="shared" si="34"/>
        <v>300</v>
      </c>
      <c r="BK14" s="18">
        <f t="shared" si="35"/>
        <v>2700</v>
      </c>
      <c r="BL14" s="28">
        <f t="shared" si="36"/>
        <v>2.7</v>
      </c>
    </row>
    <row r="15">
      <c r="A15" s="3"/>
      <c r="B15" s="3" t="s">
        <v>70</v>
      </c>
      <c r="D15" s="40">
        <v>0.566</v>
      </c>
      <c r="E15" s="37" t="s">
        <v>71</v>
      </c>
      <c r="F15" s="3"/>
      <c r="G15" s="3" t="s">
        <v>72</v>
      </c>
      <c r="I15" s="36"/>
      <c r="J15" s="37" t="s">
        <v>31</v>
      </c>
      <c r="K15" s="41"/>
      <c r="L15" s="3"/>
      <c r="M15" s="4"/>
      <c r="N15" s="3"/>
      <c r="O15" s="3">
        <v>300.0</v>
      </c>
      <c r="P15" s="3" t="s">
        <v>63</v>
      </c>
      <c r="Q15" s="3">
        <v>0.33</v>
      </c>
      <c r="R15" s="3" t="s">
        <v>54</v>
      </c>
      <c r="S15" s="3"/>
      <c r="T15" s="3" t="s">
        <v>73</v>
      </c>
      <c r="U15" s="3"/>
      <c r="V15" s="3">
        <f>(D10/D11+D12/D13)/3600</f>
        <v>0.1395368595</v>
      </c>
      <c r="W15" s="3" t="s">
        <v>74</v>
      </c>
      <c r="X15" s="6">
        <v>11.0</v>
      </c>
      <c r="Y15" s="24">
        <f t="shared" si="37"/>
        <v>1000</v>
      </c>
      <c r="Z15" s="2">
        <f t="shared" si="1"/>
        <v>0.7853981634</v>
      </c>
      <c r="AA15" s="18">
        <f t="shared" si="2"/>
        <v>150</v>
      </c>
      <c r="AB15" s="7">
        <f t="shared" si="3"/>
        <v>1441.36609</v>
      </c>
      <c r="AC15" s="18">
        <f t="shared" si="4"/>
        <v>300</v>
      </c>
      <c r="AD15" s="27">
        <f t="shared" si="5"/>
        <v>168.275</v>
      </c>
      <c r="AE15" s="18">
        <f t="shared" si="6"/>
        <v>900</v>
      </c>
      <c r="AF15" s="7">
        <f t="shared" si="7"/>
        <v>3000</v>
      </c>
      <c r="AG15" s="28">
        <f t="shared" si="8"/>
        <v>3</v>
      </c>
      <c r="AH15" s="24">
        <f t="shared" si="38"/>
        <v>1000</v>
      </c>
      <c r="AI15" s="2">
        <f t="shared" si="9"/>
        <v>0.7853981634</v>
      </c>
      <c r="AJ15" s="18">
        <f t="shared" si="10"/>
        <v>150</v>
      </c>
      <c r="AK15" s="7">
        <f t="shared" si="11"/>
        <v>1441.36609</v>
      </c>
      <c r="AL15" s="18">
        <f t="shared" si="12"/>
        <v>150</v>
      </c>
      <c r="AM15" s="27">
        <f t="shared" si="13"/>
        <v>188.275</v>
      </c>
      <c r="AN15" s="18">
        <f t="shared" si="14"/>
        <v>600</v>
      </c>
      <c r="AO15" s="7">
        <f t="shared" si="15"/>
        <v>2600</v>
      </c>
      <c r="AP15" s="29">
        <f t="shared" si="16"/>
        <v>2.6</v>
      </c>
      <c r="AQ15" s="24">
        <f t="shared" si="39"/>
        <v>1100</v>
      </c>
      <c r="AR15" s="2">
        <f t="shared" si="17"/>
        <v>0.9503317777</v>
      </c>
      <c r="AS15" s="18">
        <f t="shared" si="18"/>
        <v>150</v>
      </c>
      <c r="AT15" s="7">
        <f t="shared" si="19"/>
        <v>1191.211645</v>
      </c>
      <c r="AU15" s="18">
        <f t="shared" si="20"/>
        <v>330</v>
      </c>
      <c r="AV15" s="27">
        <f t="shared" si="21"/>
        <v>168.275</v>
      </c>
      <c r="AW15" s="18">
        <f t="shared" si="22"/>
        <v>600</v>
      </c>
      <c r="AX15" s="18">
        <f t="shared" si="23"/>
        <v>150</v>
      </c>
      <c r="AY15" s="18">
        <f t="shared" si="24"/>
        <v>300</v>
      </c>
      <c r="AZ15" s="7">
        <f t="shared" si="25"/>
        <v>2900</v>
      </c>
      <c r="BA15" s="28">
        <f t="shared" si="26"/>
        <v>2.636363636</v>
      </c>
      <c r="BB15" s="24">
        <f t="shared" si="40"/>
        <v>1000</v>
      </c>
      <c r="BC15" s="2">
        <f t="shared" si="27"/>
        <v>0.7853981634</v>
      </c>
      <c r="BD15" s="18">
        <f t="shared" si="28"/>
        <v>150</v>
      </c>
      <c r="BE15" s="7">
        <f t="shared" si="29"/>
        <v>1441.36609</v>
      </c>
      <c r="BF15" s="18">
        <f t="shared" si="30"/>
        <v>150</v>
      </c>
      <c r="BG15" s="27">
        <f t="shared" si="31"/>
        <v>188.275</v>
      </c>
      <c r="BH15" s="27">
        <f t="shared" si="32"/>
        <v>300</v>
      </c>
      <c r="BI15" s="18">
        <f t="shared" si="33"/>
        <v>150</v>
      </c>
      <c r="BJ15" s="18">
        <f t="shared" si="34"/>
        <v>300</v>
      </c>
      <c r="BK15" s="18">
        <f t="shared" si="35"/>
        <v>2700</v>
      </c>
      <c r="BL15" s="28">
        <f t="shared" si="36"/>
        <v>2.7</v>
      </c>
    </row>
    <row r="16">
      <c r="A16" s="3"/>
      <c r="B16" s="3" t="s">
        <v>75</v>
      </c>
      <c r="D16" s="36">
        <v>3.0</v>
      </c>
      <c r="F16" s="3"/>
      <c r="G16" s="43" t="str">
        <f>IF(P50&lt;=D16,"","Increase Diameter to reduce L/D")</f>
        <v/>
      </c>
      <c r="I16" s="3"/>
      <c r="L16" s="3"/>
      <c r="M16" s="4"/>
      <c r="N16" s="3"/>
      <c r="O16" s="3">
        <v>600.0</v>
      </c>
      <c r="P16" s="3" t="s">
        <v>63</v>
      </c>
      <c r="Q16" s="3">
        <v>0.3</v>
      </c>
      <c r="R16" s="3" t="s">
        <v>54</v>
      </c>
      <c r="S16" s="3"/>
      <c r="T16" s="3" t="s">
        <v>76</v>
      </c>
      <c r="U16" s="3"/>
      <c r="V16" s="3">
        <f>V15/V14</f>
        <v>0.01663907594</v>
      </c>
      <c r="W16" s="3" t="s">
        <v>32</v>
      </c>
      <c r="X16" s="6">
        <v>12.0</v>
      </c>
      <c r="Y16" s="24">
        <f t="shared" si="37"/>
        <v>1000</v>
      </c>
      <c r="Z16" s="2">
        <f t="shared" si="1"/>
        <v>0.7853981634</v>
      </c>
      <c r="AA16" s="18">
        <f t="shared" si="2"/>
        <v>150</v>
      </c>
      <c r="AB16" s="7">
        <f t="shared" si="3"/>
        <v>1441.36609</v>
      </c>
      <c r="AC16" s="18">
        <f t="shared" si="4"/>
        <v>300</v>
      </c>
      <c r="AD16" s="27">
        <f t="shared" si="5"/>
        <v>168.275</v>
      </c>
      <c r="AE16" s="18">
        <f t="shared" si="6"/>
        <v>900</v>
      </c>
      <c r="AF16" s="7">
        <f t="shared" si="7"/>
        <v>3000</v>
      </c>
      <c r="AG16" s="28">
        <f t="shared" si="8"/>
        <v>3</v>
      </c>
      <c r="AH16" s="24">
        <f t="shared" si="38"/>
        <v>1000</v>
      </c>
      <c r="AI16" s="2">
        <f t="shared" si="9"/>
        <v>0.7853981634</v>
      </c>
      <c r="AJ16" s="18">
        <f t="shared" si="10"/>
        <v>150</v>
      </c>
      <c r="AK16" s="7">
        <f t="shared" si="11"/>
        <v>1441.36609</v>
      </c>
      <c r="AL16" s="18">
        <f t="shared" si="12"/>
        <v>150</v>
      </c>
      <c r="AM16" s="27">
        <f t="shared" si="13"/>
        <v>188.275</v>
      </c>
      <c r="AN16" s="18">
        <f t="shared" si="14"/>
        <v>600</v>
      </c>
      <c r="AO16" s="7">
        <f t="shared" si="15"/>
        <v>2600</v>
      </c>
      <c r="AP16" s="29">
        <f t="shared" si="16"/>
        <v>2.6</v>
      </c>
      <c r="AQ16" s="24">
        <f t="shared" si="39"/>
        <v>1100</v>
      </c>
      <c r="AR16" s="2">
        <f t="shared" si="17"/>
        <v>0.9503317777</v>
      </c>
      <c r="AS16" s="18">
        <f t="shared" si="18"/>
        <v>150</v>
      </c>
      <c r="AT16" s="7">
        <f t="shared" si="19"/>
        <v>1191.211645</v>
      </c>
      <c r="AU16" s="18">
        <f t="shared" si="20"/>
        <v>330</v>
      </c>
      <c r="AV16" s="27">
        <f t="shared" si="21"/>
        <v>168.275</v>
      </c>
      <c r="AW16" s="18">
        <f t="shared" si="22"/>
        <v>600</v>
      </c>
      <c r="AX16" s="18">
        <f t="shared" si="23"/>
        <v>150</v>
      </c>
      <c r="AY16" s="18">
        <f t="shared" si="24"/>
        <v>300</v>
      </c>
      <c r="AZ16" s="7">
        <f t="shared" si="25"/>
        <v>2900</v>
      </c>
      <c r="BA16" s="28">
        <f t="shared" si="26"/>
        <v>2.636363636</v>
      </c>
      <c r="BB16" s="24">
        <f t="shared" si="40"/>
        <v>1000</v>
      </c>
      <c r="BC16" s="2">
        <f t="shared" si="27"/>
        <v>0.7853981634</v>
      </c>
      <c r="BD16" s="18">
        <f t="shared" si="28"/>
        <v>150</v>
      </c>
      <c r="BE16" s="7">
        <f t="shared" si="29"/>
        <v>1441.36609</v>
      </c>
      <c r="BF16" s="18">
        <f t="shared" si="30"/>
        <v>150</v>
      </c>
      <c r="BG16" s="27">
        <f t="shared" si="31"/>
        <v>188.275</v>
      </c>
      <c r="BH16" s="27">
        <f t="shared" si="32"/>
        <v>300</v>
      </c>
      <c r="BI16" s="18">
        <f t="shared" si="33"/>
        <v>150</v>
      </c>
      <c r="BJ16" s="18">
        <f t="shared" si="34"/>
        <v>300</v>
      </c>
      <c r="BK16" s="18">
        <f t="shared" si="35"/>
        <v>2700</v>
      </c>
      <c r="BL16" s="28">
        <f t="shared" si="36"/>
        <v>2.7</v>
      </c>
    </row>
    <row r="17">
      <c r="A17" s="3"/>
      <c r="F17" s="3"/>
      <c r="G17" s="3"/>
      <c r="I17" s="3"/>
      <c r="L17" s="3"/>
      <c r="M17" s="4"/>
      <c r="N17" s="3"/>
      <c r="O17" s="3">
        <v>900.0</v>
      </c>
      <c r="P17" s="3" t="s">
        <v>63</v>
      </c>
      <c r="Q17" s="3">
        <v>0.27</v>
      </c>
      <c r="R17" s="3" t="s">
        <v>54</v>
      </c>
      <c r="S17" s="3"/>
      <c r="T17" s="3" t="s">
        <v>77</v>
      </c>
      <c r="U17" s="3"/>
      <c r="V17" s="29">
        <f>SQRT(4*V16/PI())*1000</f>
        <v>145.5524973</v>
      </c>
      <c r="W17" s="3" t="s">
        <v>31</v>
      </c>
      <c r="X17" s="6">
        <v>13.0</v>
      </c>
      <c r="Y17" s="24">
        <f t="shared" si="37"/>
        <v>1000</v>
      </c>
      <c r="Z17" s="2">
        <f t="shared" si="1"/>
        <v>0.7853981634</v>
      </c>
      <c r="AA17" s="18">
        <f t="shared" si="2"/>
        <v>150</v>
      </c>
      <c r="AB17" s="7">
        <f t="shared" si="3"/>
        <v>1441.36609</v>
      </c>
      <c r="AC17" s="18">
        <f t="shared" si="4"/>
        <v>300</v>
      </c>
      <c r="AD17" s="27">
        <f t="shared" si="5"/>
        <v>168.275</v>
      </c>
      <c r="AE17" s="18">
        <f t="shared" si="6"/>
        <v>900</v>
      </c>
      <c r="AF17" s="7">
        <f t="shared" si="7"/>
        <v>3000</v>
      </c>
      <c r="AG17" s="28">
        <f t="shared" si="8"/>
        <v>3</v>
      </c>
      <c r="AH17" s="24">
        <f t="shared" si="38"/>
        <v>1000</v>
      </c>
      <c r="AI17" s="2">
        <f t="shared" si="9"/>
        <v>0.7853981634</v>
      </c>
      <c r="AJ17" s="18">
        <f t="shared" si="10"/>
        <v>150</v>
      </c>
      <c r="AK17" s="7">
        <f t="shared" si="11"/>
        <v>1441.36609</v>
      </c>
      <c r="AL17" s="18">
        <f t="shared" si="12"/>
        <v>150</v>
      </c>
      <c r="AM17" s="27">
        <f t="shared" si="13"/>
        <v>188.275</v>
      </c>
      <c r="AN17" s="18">
        <f t="shared" si="14"/>
        <v>600</v>
      </c>
      <c r="AO17" s="7">
        <f t="shared" si="15"/>
        <v>2600</v>
      </c>
      <c r="AP17" s="29">
        <f t="shared" si="16"/>
        <v>2.6</v>
      </c>
      <c r="AQ17" s="24">
        <f t="shared" si="39"/>
        <v>1100</v>
      </c>
      <c r="AR17" s="2">
        <f t="shared" si="17"/>
        <v>0.9503317777</v>
      </c>
      <c r="AS17" s="18">
        <f t="shared" si="18"/>
        <v>150</v>
      </c>
      <c r="AT17" s="7">
        <f t="shared" si="19"/>
        <v>1191.211645</v>
      </c>
      <c r="AU17" s="18">
        <f t="shared" si="20"/>
        <v>330</v>
      </c>
      <c r="AV17" s="27">
        <f t="shared" si="21"/>
        <v>168.275</v>
      </c>
      <c r="AW17" s="18">
        <f t="shared" si="22"/>
        <v>600</v>
      </c>
      <c r="AX17" s="18">
        <f t="shared" si="23"/>
        <v>150</v>
      </c>
      <c r="AY17" s="18">
        <f t="shared" si="24"/>
        <v>300</v>
      </c>
      <c r="AZ17" s="7">
        <f t="shared" si="25"/>
        <v>2900</v>
      </c>
      <c r="BA17" s="28">
        <f t="shared" si="26"/>
        <v>2.636363636</v>
      </c>
      <c r="BB17" s="24">
        <f t="shared" si="40"/>
        <v>1000</v>
      </c>
      <c r="BC17" s="2">
        <f t="shared" si="27"/>
        <v>0.7853981634</v>
      </c>
      <c r="BD17" s="18">
        <f t="shared" si="28"/>
        <v>150</v>
      </c>
      <c r="BE17" s="7">
        <f t="shared" si="29"/>
        <v>1441.36609</v>
      </c>
      <c r="BF17" s="18">
        <f t="shared" si="30"/>
        <v>150</v>
      </c>
      <c r="BG17" s="27">
        <f t="shared" si="31"/>
        <v>188.275</v>
      </c>
      <c r="BH17" s="27">
        <f t="shared" si="32"/>
        <v>300</v>
      </c>
      <c r="BI17" s="18">
        <f t="shared" si="33"/>
        <v>150</v>
      </c>
      <c r="BJ17" s="18">
        <f t="shared" si="34"/>
        <v>300</v>
      </c>
      <c r="BK17" s="18">
        <f t="shared" si="35"/>
        <v>2700</v>
      </c>
      <c r="BL17" s="28">
        <f t="shared" si="36"/>
        <v>2.7</v>
      </c>
    </row>
    <row r="18">
      <c r="A18" s="3"/>
      <c r="B18" s="34" t="s">
        <v>78</v>
      </c>
      <c r="C18" s="35"/>
      <c r="D18" s="35"/>
      <c r="E18" s="35"/>
      <c r="F18" s="3"/>
      <c r="G18" s="34" t="s">
        <v>79</v>
      </c>
      <c r="H18" s="35"/>
      <c r="I18" s="35"/>
      <c r="J18" s="35"/>
      <c r="L18" s="3"/>
      <c r="M18" s="4"/>
      <c r="N18" s="3"/>
      <c r="O18" s="3">
        <v>1500.0</v>
      </c>
      <c r="P18" s="3" t="s">
        <v>63</v>
      </c>
      <c r="Q18" s="3">
        <v>0.21</v>
      </c>
      <c r="R18" s="3" t="s">
        <v>54</v>
      </c>
      <c r="S18" s="3"/>
      <c r="T18" s="3"/>
      <c r="U18" s="3"/>
      <c r="V18" s="3"/>
      <c r="W18" s="3"/>
      <c r="X18" s="6">
        <v>14.0</v>
      </c>
      <c r="Y18" s="24">
        <f t="shared" si="37"/>
        <v>1000</v>
      </c>
      <c r="Z18" s="2">
        <f t="shared" si="1"/>
        <v>0.7853981634</v>
      </c>
      <c r="AA18" s="18">
        <f t="shared" si="2"/>
        <v>150</v>
      </c>
      <c r="AB18" s="7">
        <f t="shared" si="3"/>
        <v>1441.36609</v>
      </c>
      <c r="AC18" s="18">
        <f t="shared" si="4"/>
        <v>300</v>
      </c>
      <c r="AD18" s="27">
        <f t="shared" si="5"/>
        <v>168.275</v>
      </c>
      <c r="AE18" s="18">
        <f t="shared" si="6"/>
        <v>900</v>
      </c>
      <c r="AF18" s="7">
        <f t="shared" si="7"/>
        <v>3000</v>
      </c>
      <c r="AG18" s="28">
        <f t="shared" si="8"/>
        <v>3</v>
      </c>
      <c r="AH18" s="24">
        <f t="shared" si="38"/>
        <v>1000</v>
      </c>
      <c r="AI18" s="2">
        <f t="shared" si="9"/>
        <v>0.7853981634</v>
      </c>
      <c r="AJ18" s="18">
        <f t="shared" si="10"/>
        <v>150</v>
      </c>
      <c r="AK18" s="7">
        <f t="shared" si="11"/>
        <v>1441.36609</v>
      </c>
      <c r="AL18" s="18">
        <f t="shared" si="12"/>
        <v>150</v>
      </c>
      <c r="AM18" s="27">
        <f t="shared" si="13"/>
        <v>188.275</v>
      </c>
      <c r="AN18" s="18">
        <f t="shared" si="14"/>
        <v>600</v>
      </c>
      <c r="AO18" s="7">
        <f t="shared" si="15"/>
        <v>2600</v>
      </c>
      <c r="AP18" s="29">
        <f t="shared" si="16"/>
        <v>2.6</v>
      </c>
      <c r="AQ18" s="24">
        <f t="shared" si="39"/>
        <v>1100</v>
      </c>
      <c r="AR18" s="2">
        <f t="shared" si="17"/>
        <v>0.9503317777</v>
      </c>
      <c r="AS18" s="18">
        <f t="shared" si="18"/>
        <v>150</v>
      </c>
      <c r="AT18" s="7">
        <f t="shared" si="19"/>
        <v>1191.211645</v>
      </c>
      <c r="AU18" s="18">
        <f t="shared" si="20"/>
        <v>330</v>
      </c>
      <c r="AV18" s="27">
        <f t="shared" si="21"/>
        <v>168.275</v>
      </c>
      <c r="AW18" s="18">
        <f t="shared" si="22"/>
        <v>600</v>
      </c>
      <c r="AX18" s="18">
        <f t="shared" si="23"/>
        <v>150</v>
      </c>
      <c r="AY18" s="18">
        <f t="shared" si="24"/>
        <v>300</v>
      </c>
      <c r="AZ18" s="7">
        <f t="shared" si="25"/>
        <v>2900</v>
      </c>
      <c r="BA18" s="28">
        <f t="shared" si="26"/>
        <v>2.636363636</v>
      </c>
      <c r="BB18" s="24">
        <f t="shared" si="40"/>
        <v>1000</v>
      </c>
      <c r="BC18" s="2">
        <f t="shared" si="27"/>
        <v>0.7853981634</v>
      </c>
      <c r="BD18" s="18">
        <f t="shared" si="28"/>
        <v>150</v>
      </c>
      <c r="BE18" s="7">
        <f t="shared" si="29"/>
        <v>1441.36609</v>
      </c>
      <c r="BF18" s="18">
        <f t="shared" si="30"/>
        <v>150</v>
      </c>
      <c r="BG18" s="27">
        <f t="shared" si="31"/>
        <v>188.275</v>
      </c>
      <c r="BH18" s="27">
        <f t="shared" si="32"/>
        <v>300</v>
      </c>
      <c r="BI18" s="18">
        <f t="shared" si="33"/>
        <v>150</v>
      </c>
      <c r="BJ18" s="18">
        <f t="shared" si="34"/>
        <v>300</v>
      </c>
      <c r="BK18" s="18">
        <f t="shared" si="35"/>
        <v>2700</v>
      </c>
      <c r="BL18" s="28">
        <f t="shared" si="36"/>
        <v>2.7</v>
      </c>
    </row>
    <row r="19">
      <c r="A19" s="3"/>
      <c r="B19" s="12" t="s">
        <v>80</v>
      </c>
      <c r="D19" s="39" t="s">
        <v>50</v>
      </c>
      <c r="E19" s="17"/>
      <c r="F19" s="3"/>
      <c r="G19" s="3" t="s">
        <v>81</v>
      </c>
      <c r="I19" s="44">
        <v>4500.0</v>
      </c>
      <c r="J19" s="37" t="s">
        <v>82</v>
      </c>
      <c r="L19" s="3"/>
      <c r="M19" s="4"/>
      <c r="N19" s="3" t="s">
        <v>83</v>
      </c>
      <c r="O19" s="3"/>
      <c r="P19" s="3"/>
      <c r="Q19" s="2">
        <f>IF(Q10&lt;=O14,Q14,IF(Q10&gt;=O18,Q18,Q11))</f>
        <v>0.345496226</v>
      </c>
      <c r="R19" s="3"/>
      <c r="S19" s="3"/>
      <c r="T19" s="3" t="s">
        <v>84</v>
      </c>
      <c r="U19" s="3"/>
      <c r="V19" s="3">
        <f>VLOOKUP(D23,$F$106:$U$149,16)</f>
        <v>8</v>
      </c>
      <c r="W19" s="3"/>
      <c r="X19" s="6">
        <v>15.0</v>
      </c>
      <c r="Y19" s="24">
        <f t="shared" si="37"/>
        <v>1000</v>
      </c>
      <c r="Z19" s="2">
        <f t="shared" si="1"/>
        <v>0.7853981634</v>
      </c>
      <c r="AA19" s="18">
        <f t="shared" si="2"/>
        <v>150</v>
      </c>
      <c r="AB19" s="7">
        <f t="shared" si="3"/>
        <v>1441.36609</v>
      </c>
      <c r="AC19" s="18">
        <f t="shared" si="4"/>
        <v>300</v>
      </c>
      <c r="AD19" s="27">
        <f t="shared" si="5"/>
        <v>168.275</v>
      </c>
      <c r="AE19" s="18">
        <f t="shared" si="6"/>
        <v>900</v>
      </c>
      <c r="AF19" s="7">
        <f t="shared" si="7"/>
        <v>3000</v>
      </c>
      <c r="AG19" s="28">
        <f t="shared" si="8"/>
        <v>3</v>
      </c>
      <c r="AH19" s="24">
        <f t="shared" si="38"/>
        <v>1000</v>
      </c>
      <c r="AI19" s="2">
        <f t="shared" si="9"/>
        <v>0.7853981634</v>
      </c>
      <c r="AJ19" s="18">
        <f t="shared" si="10"/>
        <v>150</v>
      </c>
      <c r="AK19" s="7">
        <f t="shared" si="11"/>
        <v>1441.36609</v>
      </c>
      <c r="AL19" s="18">
        <f t="shared" si="12"/>
        <v>150</v>
      </c>
      <c r="AM19" s="27">
        <f t="shared" si="13"/>
        <v>188.275</v>
      </c>
      <c r="AN19" s="18">
        <f t="shared" si="14"/>
        <v>600</v>
      </c>
      <c r="AO19" s="7">
        <f t="shared" si="15"/>
        <v>2600</v>
      </c>
      <c r="AP19" s="29">
        <f t="shared" si="16"/>
        <v>2.6</v>
      </c>
      <c r="AQ19" s="24">
        <f t="shared" si="39"/>
        <v>1100</v>
      </c>
      <c r="AR19" s="2">
        <f t="shared" si="17"/>
        <v>0.9503317777</v>
      </c>
      <c r="AS19" s="18">
        <f t="shared" si="18"/>
        <v>150</v>
      </c>
      <c r="AT19" s="7">
        <f t="shared" si="19"/>
        <v>1191.211645</v>
      </c>
      <c r="AU19" s="18">
        <f t="shared" si="20"/>
        <v>330</v>
      </c>
      <c r="AV19" s="27">
        <f t="shared" si="21"/>
        <v>168.275</v>
      </c>
      <c r="AW19" s="18">
        <f t="shared" si="22"/>
        <v>600</v>
      </c>
      <c r="AX19" s="18">
        <f t="shared" si="23"/>
        <v>150</v>
      </c>
      <c r="AY19" s="18">
        <f t="shared" si="24"/>
        <v>300</v>
      </c>
      <c r="AZ19" s="7">
        <f t="shared" si="25"/>
        <v>2900</v>
      </c>
      <c r="BA19" s="28">
        <f t="shared" si="26"/>
        <v>2.636363636</v>
      </c>
      <c r="BB19" s="24">
        <f t="shared" si="40"/>
        <v>1000</v>
      </c>
      <c r="BC19" s="2">
        <f t="shared" si="27"/>
        <v>0.7853981634</v>
      </c>
      <c r="BD19" s="18">
        <f t="shared" si="28"/>
        <v>150</v>
      </c>
      <c r="BE19" s="7">
        <f t="shared" si="29"/>
        <v>1441.36609</v>
      </c>
      <c r="BF19" s="18">
        <f t="shared" si="30"/>
        <v>150</v>
      </c>
      <c r="BG19" s="27">
        <f t="shared" si="31"/>
        <v>188.275</v>
      </c>
      <c r="BH19" s="27">
        <f t="shared" si="32"/>
        <v>300</v>
      </c>
      <c r="BI19" s="18">
        <f t="shared" si="33"/>
        <v>150</v>
      </c>
      <c r="BJ19" s="18">
        <f t="shared" si="34"/>
        <v>300</v>
      </c>
      <c r="BK19" s="18">
        <f t="shared" si="35"/>
        <v>2700</v>
      </c>
      <c r="BL19" s="28">
        <f t="shared" si="36"/>
        <v>2.7</v>
      </c>
    </row>
    <row r="20">
      <c r="A20" s="3"/>
      <c r="B20" s="3" t="s">
        <v>81</v>
      </c>
      <c r="D20" s="3">
        <f>IF(D19=T9,V9,IF(D19=T10,V10,V11))</f>
        <v>2100</v>
      </c>
      <c r="E20" s="37" t="s">
        <v>85</v>
      </c>
      <c r="F20" s="3"/>
      <c r="G20" s="3" t="s">
        <v>86</v>
      </c>
      <c r="I20" s="29">
        <f>V29</f>
        <v>108.3353997</v>
      </c>
      <c r="J20" s="37" t="s">
        <v>31</v>
      </c>
      <c r="L20" s="3"/>
      <c r="M20" s="4">
        <v>5.0</v>
      </c>
      <c r="N20" s="3" t="s">
        <v>56</v>
      </c>
      <c r="O20" s="3"/>
      <c r="P20" s="3"/>
      <c r="Q20" s="2">
        <f>Q19*Q9</f>
        <v>0.345496226</v>
      </c>
      <c r="R20" s="3" t="s">
        <v>54</v>
      </c>
      <c r="S20" s="3"/>
      <c r="T20" s="3" t="s">
        <v>87</v>
      </c>
      <c r="U20" s="3"/>
      <c r="V20" s="3">
        <f>VLOOKUP(D24,$C$106:$D$118,2)</f>
        <v>7</v>
      </c>
      <c r="W20" s="3"/>
      <c r="X20" s="6">
        <v>16.0</v>
      </c>
      <c r="Y20" s="24">
        <f t="shared" si="37"/>
        <v>1000</v>
      </c>
      <c r="Z20" s="2">
        <f t="shared" si="1"/>
        <v>0.7853981634</v>
      </c>
      <c r="AA20" s="18">
        <f t="shared" si="2"/>
        <v>150</v>
      </c>
      <c r="AB20" s="7">
        <f t="shared" si="3"/>
        <v>1441.36609</v>
      </c>
      <c r="AC20" s="18">
        <f t="shared" si="4"/>
        <v>300</v>
      </c>
      <c r="AD20" s="27">
        <f t="shared" si="5"/>
        <v>168.275</v>
      </c>
      <c r="AE20" s="18">
        <f t="shared" si="6"/>
        <v>900</v>
      </c>
      <c r="AF20" s="7">
        <f t="shared" si="7"/>
        <v>3000</v>
      </c>
      <c r="AG20" s="28">
        <f t="shared" si="8"/>
        <v>3</v>
      </c>
      <c r="AH20" s="24">
        <f t="shared" si="38"/>
        <v>1000</v>
      </c>
      <c r="AI20" s="2">
        <f t="shared" si="9"/>
        <v>0.7853981634</v>
      </c>
      <c r="AJ20" s="18">
        <f t="shared" si="10"/>
        <v>150</v>
      </c>
      <c r="AK20" s="7">
        <f t="shared" si="11"/>
        <v>1441.36609</v>
      </c>
      <c r="AL20" s="18">
        <f t="shared" si="12"/>
        <v>150</v>
      </c>
      <c r="AM20" s="27">
        <f t="shared" si="13"/>
        <v>188.275</v>
      </c>
      <c r="AN20" s="18">
        <f t="shared" si="14"/>
        <v>600</v>
      </c>
      <c r="AO20" s="7">
        <f t="shared" si="15"/>
        <v>2600</v>
      </c>
      <c r="AP20" s="29">
        <f t="shared" si="16"/>
        <v>2.6</v>
      </c>
      <c r="AQ20" s="24">
        <f t="shared" si="39"/>
        <v>1100</v>
      </c>
      <c r="AR20" s="2">
        <f t="shared" si="17"/>
        <v>0.9503317777</v>
      </c>
      <c r="AS20" s="18">
        <f t="shared" si="18"/>
        <v>150</v>
      </c>
      <c r="AT20" s="7">
        <f t="shared" si="19"/>
        <v>1191.211645</v>
      </c>
      <c r="AU20" s="18">
        <f t="shared" si="20"/>
        <v>330</v>
      </c>
      <c r="AV20" s="27">
        <f t="shared" si="21"/>
        <v>168.275</v>
      </c>
      <c r="AW20" s="18">
        <f t="shared" si="22"/>
        <v>600</v>
      </c>
      <c r="AX20" s="18">
        <f t="shared" si="23"/>
        <v>150</v>
      </c>
      <c r="AY20" s="18">
        <f t="shared" si="24"/>
        <v>300</v>
      </c>
      <c r="AZ20" s="7">
        <f t="shared" si="25"/>
        <v>2900</v>
      </c>
      <c r="BA20" s="28">
        <f t="shared" si="26"/>
        <v>2.636363636</v>
      </c>
      <c r="BB20" s="24">
        <f t="shared" si="40"/>
        <v>1000</v>
      </c>
      <c r="BC20" s="2">
        <f t="shared" si="27"/>
        <v>0.7853981634</v>
      </c>
      <c r="BD20" s="18">
        <f t="shared" si="28"/>
        <v>150</v>
      </c>
      <c r="BE20" s="7">
        <f t="shared" si="29"/>
        <v>1441.36609</v>
      </c>
      <c r="BF20" s="18">
        <f t="shared" si="30"/>
        <v>150</v>
      </c>
      <c r="BG20" s="27">
        <f t="shared" si="31"/>
        <v>188.275</v>
      </c>
      <c r="BH20" s="27">
        <f t="shared" si="32"/>
        <v>300</v>
      </c>
      <c r="BI20" s="18">
        <f t="shared" si="33"/>
        <v>150</v>
      </c>
      <c r="BJ20" s="18">
        <f t="shared" si="34"/>
        <v>300</v>
      </c>
      <c r="BK20" s="18">
        <f t="shared" si="35"/>
        <v>2700</v>
      </c>
      <c r="BL20" s="28">
        <f t="shared" si="36"/>
        <v>2.7</v>
      </c>
    </row>
    <row r="21">
      <c r="A21" s="3"/>
      <c r="B21" s="3" t="s">
        <v>88</v>
      </c>
      <c r="D21" s="36"/>
      <c r="E21" s="37" t="s">
        <v>89</v>
      </c>
      <c r="F21" s="41"/>
      <c r="G21" s="3" t="s">
        <v>90</v>
      </c>
      <c r="I21" s="36">
        <v>6.0</v>
      </c>
      <c r="J21" s="37" t="s">
        <v>91</v>
      </c>
      <c r="L21" s="3"/>
      <c r="M21" s="4">
        <v>6.0</v>
      </c>
      <c r="N21" s="3" t="s">
        <v>92</v>
      </c>
      <c r="O21" s="3"/>
      <c r="P21" s="3"/>
      <c r="Q21" s="2">
        <f>IF(ISNUMBER(I13),I13/0.3048,Q20)</f>
        <v>0.345496226</v>
      </c>
      <c r="R21" s="3" t="s">
        <v>54</v>
      </c>
      <c r="S21" s="3"/>
      <c r="T21" s="3" t="s">
        <v>93</v>
      </c>
      <c r="U21" s="3"/>
      <c r="V21" s="3">
        <f>VLOOKUP(V19,$E$106:$S$149,V20+2)</f>
        <v>6.065</v>
      </c>
      <c r="W21" s="3"/>
      <c r="X21" s="6">
        <v>17.0</v>
      </c>
      <c r="Y21" s="24">
        <f t="shared" si="37"/>
        <v>1000</v>
      </c>
      <c r="Z21" s="2">
        <f t="shared" si="1"/>
        <v>0.7853981634</v>
      </c>
      <c r="AA21" s="18">
        <f t="shared" si="2"/>
        <v>150</v>
      </c>
      <c r="AB21" s="7">
        <f t="shared" si="3"/>
        <v>1441.36609</v>
      </c>
      <c r="AC21" s="18">
        <f t="shared" si="4"/>
        <v>300</v>
      </c>
      <c r="AD21" s="27">
        <f t="shared" si="5"/>
        <v>168.275</v>
      </c>
      <c r="AE21" s="18">
        <f t="shared" si="6"/>
        <v>900</v>
      </c>
      <c r="AF21" s="7">
        <f t="shared" si="7"/>
        <v>3000</v>
      </c>
      <c r="AG21" s="28">
        <f t="shared" si="8"/>
        <v>3</v>
      </c>
      <c r="AH21" s="24">
        <f t="shared" si="38"/>
        <v>1000</v>
      </c>
      <c r="AI21" s="2">
        <f t="shared" si="9"/>
        <v>0.7853981634</v>
      </c>
      <c r="AJ21" s="18">
        <f t="shared" si="10"/>
        <v>150</v>
      </c>
      <c r="AK21" s="7">
        <f t="shared" si="11"/>
        <v>1441.36609</v>
      </c>
      <c r="AL21" s="18">
        <f t="shared" si="12"/>
        <v>150</v>
      </c>
      <c r="AM21" s="27">
        <f t="shared" si="13"/>
        <v>188.275</v>
      </c>
      <c r="AN21" s="18">
        <f t="shared" si="14"/>
        <v>600</v>
      </c>
      <c r="AO21" s="7">
        <f t="shared" si="15"/>
        <v>2600</v>
      </c>
      <c r="AP21" s="29">
        <f t="shared" si="16"/>
        <v>2.6</v>
      </c>
      <c r="AQ21" s="24">
        <f t="shared" si="39"/>
        <v>1100</v>
      </c>
      <c r="AR21" s="2">
        <f t="shared" si="17"/>
        <v>0.9503317777</v>
      </c>
      <c r="AS21" s="18">
        <f t="shared" si="18"/>
        <v>150</v>
      </c>
      <c r="AT21" s="7">
        <f t="shared" si="19"/>
        <v>1191.211645</v>
      </c>
      <c r="AU21" s="18">
        <f t="shared" si="20"/>
        <v>330</v>
      </c>
      <c r="AV21" s="27">
        <f t="shared" si="21"/>
        <v>168.275</v>
      </c>
      <c r="AW21" s="18">
        <f t="shared" si="22"/>
        <v>600</v>
      </c>
      <c r="AX21" s="18">
        <f t="shared" si="23"/>
        <v>150</v>
      </c>
      <c r="AY21" s="18">
        <f t="shared" si="24"/>
        <v>300</v>
      </c>
      <c r="AZ21" s="7">
        <f t="shared" si="25"/>
        <v>2900</v>
      </c>
      <c r="BA21" s="28">
        <f t="shared" si="26"/>
        <v>2.636363636</v>
      </c>
      <c r="BB21" s="24">
        <f t="shared" si="40"/>
        <v>1000</v>
      </c>
      <c r="BC21" s="2">
        <f t="shared" si="27"/>
        <v>0.7853981634</v>
      </c>
      <c r="BD21" s="18">
        <f t="shared" si="28"/>
        <v>150</v>
      </c>
      <c r="BE21" s="7">
        <f t="shared" si="29"/>
        <v>1441.36609</v>
      </c>
      <c r="BF21" s="18">
        <f t="shared" si="30"/>
        <v>150</v>
      </c>
      <c r="BG21" s="27">
        <f t="shared" si="31"/>
        <v>188.275</v>
      </c>
      <c r="BH21" s="27">
        <f t="shared" si="32"/>
        <v>300</v>
      </c>
      <c r="BI21" s="18">
        <f t="shared" si="33"/>
        <v>150</v>
      </c>
      <c r="BJ21" s="18">
        <f t="shared" si="34"/>
        <v>300</v>
      </c>
      <c r="BK21" s="18">
        <f t="shared" si="35"/>
        <v>2700</v>
      </c>
      <c r="BL21" s="28">
        <f t="shared" si="36"/>
        <v>2.7</v>
      </c>
    </row>
    <row r="22">
      <c r="A22" s="3"/>
      <c r="B22" s="3" t="s">
        <v>86</v>
      </c>
      <c r="D22" s="29">
        <f>V17</f>
        <v>145.5524973</v>
      </c>
      <c r="E22" s="37" t="s">
        <v>31</v>
      </c>
      <c r="F22" s="3"/>
      <c r="G22" s="3" t="s">
        <v>94</v>
      </c>
      <c r="I22" s="36">
        <v>40.0</v>
      </c>
      <c r="L22" s="3"/>
      <c r="M22" s="4">
        <v>7.0</v>
      </c>
      <c r="N22" s="3" t="s">
        <v>95</v>
      </c>
      <c r="O22" s="3"/>
      <c r="P22" s="3"/>
      <c r="Q22" s="2">
        <f>Q21*SQRT((V6-V4)/V4)</f>
        <v>2.057855967</v>
      </c>
      <c r="R22" s="3" t="s">
        <v>54</v>
      </c>
      <c r="S22" s="3"/>
      <c r="T22" s="3"/>
      <c r="U22" s="3"/>
      <c r="V22" s="3">
        <f>V21*25.4</f>
        <v>154.051</v>
      </c>
      <c r="W22" s="3"/>
      <c r="X22" s="6">
        <v>18.0</v>
      </c>
      <c r="Y22" s="24">
        <f t="shared" si="37"/>
        <v>1000</v>
      </c>
      <c r="Z22" s="2">
        <f t="shared" si="1"/>
        <v>0.7853981634</v>
      </c>
      <c r="AA22" s="18">
        <f t="shared" si="2"/>
        <v>150</v>
      </c>
      <c r="AB22" s="7">
        <f t="shared" si="3"/>
        <v>1441.36609</v>
      </c>
      <c r="AC22" s="18">
        <f t="shared" si="4"/>
        <v>300</v>
      </c>
      <c r="AD22" s="27">
        <f t="shared" si="5"/>
        <v>168.275</v>
      </c>
      <c r="AE22" s="18">
        <f t="shared" si="6"/>
        <v>900</v>
      </c>
      <c r="AF22" s="7">
        <f t="shared" si="7"/>
        <v>3000</v>
      </c>
      <c r="AG22" s="28">
        <f t="shared" si="8"/>
        <v>3</v>
      </c>
      <c r="AH22" s="24">
        <f t="shared" si="38"/>
        <v>1000</v>
      </c>
      <c r="AI22" s="2">
        <f t="shared" si="9"/>
        <v>0.7853981634</v>
      </c>
      <c r="AJ22" s="18">
        <f t="shared" si="10"/>
        <v>150</v>
      </c>
      <c r="AK22" s="7">
        <f t="shared" si="11"/>
        <v>1441.36609</v>
      </c>
      <c r="AL22" s="18">
        <f t="shared" si="12"/>
        <v>150</v>
      </c>
      <c r="AM22" s="27">
        <f t="shared" si="13"/>
        <v>188.275</v>
      </c>
      <c r="AN22" s="18">
        <f t="shared" si="14"/>
        <v>600</v>
      </c>
      <c r="AO22" s="7">
        <f t="shared" si="15"/>
        <v>2600</v>
      </c>
      <c r="AP22" s="29">
        <f t="shared" si="16"/>
        <v>2.6</v>
      </c>
      <c r="AQ22" s="24">
        <f t="shared" si="39"/>
        <v>1100</v>
      </c>
      <c r="AR22" s="2">
        <f t="shared" si="17"/>
        <v>0.9503317777</v>
      </c>
      <c r="AS22" s="18">
        <f t="shared" si="18"/>
        <v>150</v>
      </c>
      <c r="AT22" s="7">
        <f t="shared" si="19"/>
        <v>1191.211645</v>
      </c>
      <c r="AU22" s="18">
        <f t="shared" si="20"/>
        <v>330</v>
      </c>
      <c r="AV22" s="27">
        <f t="shared" si="21"/>
        <v>168.275</v>
      </c>
      <c r="AW22" s="18">
        <f t="shared" si="22"/>
        <v>600</v>
      </c>
      <c r="AX22" s="18">
        <f t="shared" si="23"/>
        <v>150</v>
      </c>
      <c r="AY22" s="18">
        <f t="shared" si="24"/>
        <v>300</v>
      </c>
      <c r="AZ22" s="7">
        <f t="shared" si="25"/>
        <v>2900</v>
      </c>
      <c r="BA22" s="28">
        <f t="shared" si="26"/>
        <v>2.636363636</v>
      </c>
      <c r="BB22" s="24">
        <f t="shared" si="40"/>
        <v>1000</v>
      </c>
      <c r="BC22" s="2">
        <f t="shared" si="27"/>
        <v>0.7853981634</v>
      </c>
      <c r="BD22" s="18">
        <f t="shared" si="28"/>
        <v>150</v>
      </c>
      <c r="BE22" s="7">
        <f t="shared" si="29"/>
        <v>1441.36609</v>
      </c>
      <c r="BF22" s="18">
        <f t="shared" si="30"/>
        <v>150</v>
      </c>
      <c r="BG22" s="27">
        <f t="shared" si="31"/>
        <v>188.275</v>
      </c>
      <c r="BH22" s="27">
        <f t="shared" si="32"/>
        <v>300</v>
      </c>
      <c r="BI22" s="18">
        <f t="shared" si="33"/>
        <v>150</v>
      </c>
      <c r="BJ22" s="18">
        <f t="shared" si="34"/>
        <v>300</v>
      </c>
      <c r="BK22" s="18">
        <f t="shared" si="35"/>
        <v>2700</v>
      </c>
      <c r="BL22" s="28">
        <f t="shared" si="36"/>
        <v>2.7</v>
      </c>
    </row>
    <row r="23">
      <c r="A23" s="3"/>
      <c r="B23" s="3" t="s">
        <v>90</v>
      </c>
      <c r="D23" s="45">
        <v>6.0</v>
      </c>
      <c r="E23" s="37" t="s">
        <v>91</v>
      </c>
      <c r="F23" s="3"/>
      <c r="G23" s="3" t="s">
        <v>93</v>
      </c>
      <c r="I23" s="29">
        <f>IF(V34=0,"",V34)</f>
        <v>154.051</v>
      </c>
      <c r="J23" s="37" t="s">
        <v>31</v>
      </c>
      <c r="L23" s="3"/>
      <c r="M23" s="4">
        <v>8.0</v>
      </c>
      <c r="N23" s="3" t="s">
        <v>12</v>
      </c>
      <c r="O23" s="3"/>
      <c r="P23" s="3"/>
      <c r="Q23" s="2">
        <f>(V3/V4)/3600</f>
        <v>4.861065074</v>
      </c>
      <c r="R23" s="3" t="s">
        <v>96</v>
      </c>
      <c r="S23" s="3"/>
      <c r="T23" s="12" t="s">
        <v>97</v>
      </c>
      <c r="U23" s="3"/>
      <c r="V23" s="3"/>
      <c r="W23" s="3"/>
      <c r="X23" s="6">
        <v>19.0</v>
      </c>
      <c r="Y23" s="24">
        <f t="shared" si="37"/>
        <v>1000</v>
      </c>
      <c r="Z23" s="2">
        <f t="shared" si="1"/>
        <v>0.7853981634</v>
      </c>
      <c r="AA23" s="18">
        <f t="shared" si="2"/>
        <v>150</v>
      </c>
      <c r="AB23" s="7">
        <f t="shared" si="3"/>
        <v>1441.36609</v>
      </c>
      <c r="AC23" s="18">
        <f t="shared" si="4"/>
        <v>300</v>
      </c>
      <c r="AD23" s="27">
        <f t="shared" si="5"/>
        <v>168.275</v>
      </c>
      <c r="AE23" s="18">
        <f t="shared" si="6"/>
        <v>900</v>
      </c>
      <c r="AF23" s="7">
        <f t="shared" si="7"/>
        <v>3000</v>
      </c>
      <c r="AG23" s="28">
        <f t="shared" si="8"/>
        <v>3</v>
      </c>
      <c r="AH23" s="24">
        <f t="shared" si="38"/>
        <v>1000</v>
      </c>
      <c r="AI23" s="2">
        <f t="shared" si="9"/>
        <v>0.7853981634</v>
      </c>
      <c r="AJ23" s="18">
        <f t="shared" si="10"/>
        <v>150</v>
      </c>
      <c r="AK23" s="7">
        <f t="shared" si="11"/>
        <v>1441.36609</v>
      </c>
      <c r="AL23" s="18">
        <f t="shared" si="12"/>
        <v>150</v>
      </c>
      <c r="AM23" s="27">
        <f t="shared" si="13"/>
        <v>188.275</v>
      </c>
      <c r="AN23" s="18">
        <f t="shared" si="14"/>
        <v>600</v>
      </c>
      <c r="AO23" s="7">
        <f t="shared" si="15"/>
        <v>2600</v>
      </c>
      <c r="AP23" s="29">
        <f t="shared" si="16"/>
        <v>2.6</v>
      </c>
      <c r="AQ23" s="24">
        <f t="shared" si="39"/>
        <v>1100</v>
      </c>
      <c r="AR23" s="2">
        <f t="shared" si="17"/>
        <v>0.9503317777</v>
      </c>
      <c r="AS23" s="18">
        <f t="shared" si="18"/>
        <v>150</v>
      </c>
      <c r="AT23" s="7">
        <f t="shared" si="19"/>
        <v>1191.211645</v>
      </c>
      <c r="AU23" s="18">
        <f t="shared" si="20"/>
        <v>330</v>
      </c>
      <c r="AV23" s="27">
        <f t="shared" si="21"/>
        <v>168.275</v>
      </c>
      <c r="AW23" s="18">
        <f t="shared" si="22"/>
        <v>600</v>
      </c>
      <c r="AX23" s="18">
        <f t="shared" si="23"/>
        <v>150</v>
      </c>
      <c r="AY23" s="18">
        <f t="shared" si="24"/>
        <v>300</v>
      </c>
      <c r="AZ23" s="7">
        <f t="shared" si="25"/>
        <v>2900</v>
      </c>
      <c r="BA23" s="28">
        <f t="shared" si="26"/>
        <v>2.636363636</v>
      </c>
      <c r="BB23" s="24">
        <f t="shared" si="40"/>
        <v>1000</v>
      </c>
      <c r="BC23" s="2">
        <f t="shared" si="27"/>
        <v>0.7853981634</v>
      </c>
      <c r="BD23" s="18">
        <f t="shared" si="28"/>
        <v>150</v>
      </c>
      <c r="BE23" s="7">
        <f t="shared" si="29"/>
        <v>1441.36609</v>
      </c>
      <c r="BF23" s="18">
        <f t="shared" si="30"/>
        <v>150</v>
      </c>
      <c r="BG23" s="27">
        <f t="shared" si="31"/>
        <v>188.275</v>
      </c>
      <c r="BH23" s="27">
        <f t="shared" si="32"/>
        <v>300</v>
      </c>
      <c r="BI23" s="18">
        <f t="shared" si="33"/>
        <v>150</v>
      </c>
      <c r="BJ23" s="18">
        <f t="shared" si="34"/>
        <v>300</v>
      </c>
      <c r="BK23" s="18">
        <f t="shared" si="35"/>
        <v>2700</v>
      </c>
      <c r="BL23" s="28">
        <f t="shared" si="36"/>
        <v>2.7</v>
      </c>
    </row>
    <row r="24">
      <c r="A24" s="3"/>
      <c r="B24" s="3" t="s">
        <v>94</v>
      </c>
      <c r="D24" s="45">
        <v>40.0</v>
      </c>
      <c r="F24" s="3"/>
      <c r="G24" s="46" t="str">
        <f>IF(V34=0,"Pipe not Found !!",IF(V34&lt;I20,"Pipe is smaller than Calculated ID !!",""))</f>
        <v/>
      </c>
      <c r="H24" s="47"/>
      <c r="I24" s="47"/>
      <c r="J24" s="47"/>
      <c r="L24" s="3"/>
      <c r="M24" s="4">
        <v>9.0</v>
      </c>
      <c r="N24" s="3" t="s">
        <v>98</v>
      </c>
      <c r="O24" s="3"/>
      <c r="P24" s="3"/>
      <c r="Q24" s="2">
        <f>Q23/Q22</f>
        <v>2.362198887</v>
      </c>
      <c r="R24" s="3" t="s">
        <v>99</v>
      </c>
      <c r="S24" s="3"/>
      <c r="T24" s="3" t="s">
        <v>59</v>
      </c>
      <c r="U24" s="3"/>
      <c r="V24" s="29">
        <f>I19</f>
        <v>4500</v>
      </c>
      <c r="W24" s="3" t="s">
        <v>60</v>
      </c>
      <c r="X24" s="6">
        <v>20.0</v>
      </c>
      <c r="Y24" s="24">
        <f t="shared" si="37"/>
        <v>1000</v>
      </c>
      <c r="Z24" s="2">
        <f t="shared" si="1"/>
        <v>0.7853981634</v>
      </c>
      <c r="AA24" s="18">
        <f t="shared" si="2"/>
        <v>150</v>
      </c>
      <c r="AB24" s="7">
        <f t="shared" si="3"/>
        <v>1441.36609</v>
      </c>
      <c r="AC24" s="18">
        <f t="shared" si="4"/>
        <v>300</v>
      </c>
      <c r="AD24" s="27">
        <f t="shared" si="5"/>
        <v>168.275</v>
      </c>
      <c r="AE24" s="18">
        <f t="shared" si="6"/>
        <v>900</v>
      </c>
      <c r="AF24" s="7">
        <f t="shared" si="7"/>
        <v>3000</v>
      </c>
      <c r="AG24" s="28">
        <f t="shared" si="8"/>
        <v>3</v>
      </c>
      <c r="AH24" s="24">
        <f t="shared" si="38"/>
        <v>1000</v>
      </c>
      <c r="AI24" s="2">
        <f t="shared" si="9"/>
        <v>0.7853981634</v>
      </c>
      <c r="AJ24" s="18">
        <f t="shared" si="10"/>
        <v>150</v>
      </c>
      <c r="AK24" s="7">
        <f t="shared" si="11"/>
        <v>1441.36609</v>
      </c>
      <c r="AL24" s="18">
        <f t="shared" si="12"/>
        <v>150</v>
      </c>
      <c r="AM24" s="27">
        <f t="shared" si="13"/>
        <v>188.275</v>
      </c>
      <c r="AN24" s="18">
        <f t="shared" si="14"/>
        <v>600</v>
      </c>
      <c r="AO24" s="7">
        <f t="shared" si="15"/>
        <v>2600</v>
      </c>
      <c r="AP24" s="29">
        <f t="shared" si="16"/>
        <v>2.6</v>
      </c>
      <c r="AQ24" s="24">
        <f t="shared" si="39"/>
        <v>1100</v>
      </c>
      <c r="AR24" s="2">
        <f t="shared" si="17"/>
        <v>0.9503317777</v>
      </c>
      <c r="AS24" s="18">
        <f t="shared" si="18"/>
        <v>150</v>
      </c>
      <c r="AT24" s="7">
        <f t="shared" si="19"/>
        <v>1191.211645</v>
      </c>
      <c r="AU24" s="18">
        <f t="shared" si="20"/>
        <v>330</v>
      </c>
      <c r="AV24" s="27">
        <f t="shared" si="21"/>
        <v>168.275</v>
      </c>
      <c r="AW24" s="18">
        <f t="shared" si="22"/>
        <v>600</v>
      </c>
      <c r="AX24" s="18">
        <f t="shared" si="23"/>
        <v>150</v>
      </c>
      <c r="AY24" s="18">
        <f t="shared" si="24"/>
        <v>300</v>
      </c>
      <c r="AZ24" s="7">
        <f t="shared" si="25"/>
        <v>2900</v>
      </c>
      <c r="BA24" s="28">
        <f t="shared" si="26"/>
        <v>2.636363636</v>
      </c>
      <c r="BB24" s="24">
        <f t="shared" si="40"/>
        <v>1000</v>
      </c>
      <c r="BC24" s="2">
        <f t="shared" si="27"/>
        <v>0.7853981634</v>
      </c>
      <c r="BD24" s="18">
        <f t="shared" si="28"/>
        <v>150</v>
      </c>
      <c r="BE24" s="7">
        <f t="shared" si="29"/>
        <v>1441.36609</v>
      </c>
      <c r="BF24" s="18">
        <f t="shared" si="30"/>
        <v>150</v>
      </c>
      <c r="BG24" s="27">
        <f t="shared" si="31"/>
        <v>188.275</v>
      </c>
      <c r="BH24" s="27">
        <f t="shared" si="32"/>
        <v>300</v>
      </c>
      <c r="BI24" s="18">
        <f t="shared" si="33"/>
        <v>150</v>
      </c>
      <c r="BJ24" s="18">
        <f t="shared" si="34"/>
        <v>300</v>
      </c>
      <c r="BK24" s="18">
        <f t="shared" si="35"/>
        <v>2700</v>
      </c>
      <c r="BL24" s="28">
        <f t="shared" si="36"/>
        <v>2.7</v>
      </c>
    </row>
    <row r="25">
      <c r="A25" s="3"/>
      <c r="B25" s="3" t="s">
        <v>93</v>
      </c>
      <c r="D25" s="29">
        <f>IF(V22=0,"",V22)</f>
        <v>154.051</v>
      </c>
      <c r="E25" s="37" t="s">
        <v>31</v>
      </c>
      <c r="F25" s="3"/>
      <c r="G25" s="3"/>
      <c r="I25" s="3"/>
      <c r="L25" s="3"/>
      <c r="M25" s="4">
        <v>10.0</v>
      </c>
      <c r="N25" s="3" t="s">
        <v>100</v>
      </c>
      <c r="O25" s="3"/>
      <c r="P25" s="3"/>
      <c r="Q25" s="27">
        <f>SQRT(4*Q24/PI())</f>
        <v>1.734256335</v>
      </c>
      <c r="R25" s="3" t="s">
        <v>101</v>
      </c>
      <c r="S25" s="48">
        <f>CEILING(Q25*0.3048*1000,100)</f>
        <v>600</v>
      </c>
      <c r="T25" s="3" t="s">
        <v>102</v>
      </c>
      <c r="U25" s="3"/>
      <c r="V25" s="27">
        <f>D11</f>
        <v>20.18</v>
      </c>
      <c r="W25" s="3" t="s">
        <v>103</v>
      </c>
      <c r="X25" s="6">
        <v>21.0</v>
      </c>
      <c r="Y25" s="24">
        <f t="shared" si="37"/>
        <v>1000</v>
      </c>
      <c r="Z25" s="2">
        <f t="shared" si="1"/>
        <v>0.7853981634</v>
      </c>
      <c r="AA25" s="18">
        <f t="shared" si="2"/>
        <v>150</v>
      </c>
      <c r="AB25" s="7">
        <f t="shared" si="3"/>
        <v>1441.36609</v>
      </c>
      <c r="AC25" s="18">
        <f t="shared" si="4"/>
        <v>300</v>
      </c>
      <c r="AD25" s="27">
        <f t="shared" si="5"/>
        <v>168.275</v>
      </c>
      <c r="AE25" s="18">
        <f t="shared" si="6"/>
        <v>900</v>
      </c>
      <c r="AF25" s="7">
        <f t="shared" si="7"/>
        <v>3000</v>
      </c>
      <c r="AG25" s="28">
        <f t="shared" si="8"/>
        <v>3</v>
      </c>
      <c r="AH25" s="24">
        <f t="shared" si="38"/>
        <v>1000</v>
      </c>
      <c r="AI25" s="2">
        <f t="shared" si="9"/>
        <v>0.7853981634</v>
      </c>
      <c r="AJ25" s="18">
        <f t="shared" si="10"/>
        <v>150</v>
      </c>
      <c r="AK25" s="7">
        <f t="shared" si="11"/>
        <v>1441.36609</v>
      </c>
      <c r="AL25" s="18">
        <f t="shared" si="12"/>
        <v>150</v>
      </c>
      <c r="AM25" s="27">
        <f t="shared" si="13"/>
        <v>188.275</v>
      </c>
      <c r="AN25" s="18">
        <f t="shared" si="14"/>
        <v>600</v>
      </c>
      <c r="AO25" s="7">
        <f t="shared" si="15"/>
        <v>2600</v>
      </c>
      <c r="AP25" s="29">
        <f t="shared" si="16"/>
        <v>2.6</v>
      </c>
      <c r="AQ25" s="24">
        <f t="shared" si="39"/>
        <v>1100</v>
      </c>
      <c r="AR25" s="2">
        <f t="shared" si="17"/>
        <v>0.9503317777</v>
      </c>
      <c r="AS25" s="18">
        <f t="shared" si="18"/>
        <v>150</v>
      </c>
      <c r="AT25" s="7">
        <f t="shared" si="19"/>
        <v>1191.211645</v>
      </c>
      <c r="AU25" s="18">
        <f t="shared" si="20"/>
        <v>330</v>
      </c>
      <c r="AV25" s="27">
        <f t="shared" si="21"/>
        <v>168.275</v>
      </c>
      <c r="AW25" s="18">
        <f t="shared" si="22"/>
        <v>600</v>
      </c>
      <c r="AX25" s="18">
        <f t="shared" si="23"/>
        <v>150</v>
      </c>
      <c r="AY25" s="18">
        <f t="shared" si="24"/>
        <v>300</v>
      </c>
      <c r="AZ25" s="7">
        <f t="shared" si="25"/>
        <v>2900</v>
      </c>
      <c r="BA25" s="28">
        <f t="shared" si="26"/>
        <v>2.636363636</v>
      </c>
      <c r="BB25" s="24">
        <f t="shared" si="40"/>
        <v>1000</v>
      </c>
      <c r="BC25" s="2">
        <f t="shared" si="27"/>
        <v>0.7853981634</v>
      </c>
      <c r="BD25" s="18">
        <f t="shared" si="28"/>
        <v>150</v>
      </c>
      <c r="BE25" s="7">
        <f t="shared" si="29"/>
        <v>1441.36609</v>
      </c>
      <c r="BF25" s="18">
        <f t="shared" si="30"/>
        <v>150</v>
      </c>
      <c r="BG25" s="27">
        <f t="shared" si="31"/>
        <v>188.275</v>
      </c>
      <c r="BH25" s="27">
        <f t="shared" si="32"/>
        <v>300</v>
      </c>
      <c r="BI25" s="18">
        <f t="shared" si="33"/>
        <v>150</v>
      </c>
      <c r="BJ25" s="18">
        <f t="shared" si="34"/>
        <v>300</v>
      </c>
      <c r="BK25" s="18">
        <f t="shared" si="35"/>
        <v>2700</v>
      </c>
      <c r="BL25" s="28">
        <f t="shared" si="36"/>
        <v>2.7</v>
      </c>
    </row>
    <row r="26">
      <c r="A26" s="3"/>
      <c r="B26" s="46" t="str">
        <f>IF(V22=0,"Pipe not Found !!",IF(V22&lt;D22,"Pipe is smaller than Calculated ID !!",""))</f>
        <v/>
      </c>
      <c r="C26" s="47"/>
      <c r="D26" s="47"/>
      <c r="E26" s="47"/>
      <c r="F26" s="3"/>
      <c r="G26" s="34" t="s">
        <v>104</v>
      </c>
      <c r="H26" s="35"/>
      <c r="I26" s="35"/>
      <c r="J26" s="35"/>
      <c r="L26" s="3"/>
      <c r="M26" s="4">
        <v>11.0</v>
      </c>
      <c r="N26" s="3" t="s">
        <v>105</v>
      </c>
      <c r="O26" s="3"/>
      <c r="P26" s="3"/>
      <c r="Q26" s="29">
        <f>IF(ISNUMBER(I15),I15,I14)</f>
        <v>1100</v>
      </c>
      <c r="R26" s="3" t="s">
        <v>31</v>
      </c>
      <c r="S26" s="3"/>
      <c r="T26" s="3" t="s">
        <v>69</v>
      </c>
      <c r="U26" s="3"/>
      <c r="V26" s="42">
        <f>SQRT(V24/V25)</f>
        <v>14.93295223</v>
      </c>
      <c r="W26" s="3" t="s">
        <v>57</v>
      </c>
      <c r="X26" s="6">
        <v>22.0</v>
      </c>
      <c r="Y26" s="24">
        <f t="shared" si="37"/>
        <v>1000</v>
      </c>
      <c r="Z26" s="2">
        <f t="shared" si="1"/>
        <v>0.7853981634</v>
      </c>
      <c r="AA26" s="18">
        <f t="shared" si="2"/>
        <v>150</v>
      </c>
      <c r="AB26" s="7">
        <f t="shared" si="3"/>
        <v>1441.36609</v>
      </c>
      <c r="AC26" s="18">
        <f t="shared" si="4"/>
        <v>300</v>
      </c>
      <c r="AD26" s="27">
        <f t="shared" si="5"/>
        <v>168.275</v>
      </c>
      <c r="AE26" s="18">
        <f t="shared" si="6"/>
        <v>900</v>
      </c>
      <c r="AF26" s="7">
        <f t="shared" si="7"/>
        <v>3000</v>
      </c>
      <c r="AG26" s="28">
        <f t="shared" si="8"/>
        <v>3</v>
      </c>
      <c r="AH26" s="24">
        <f t="shared" si="38"/>
        <v>1000</v>
      </c>
      <c r="AI26" s="2">
        <f t="shared" si="9"/>
        <v>0.7853981634</v>
      </c>
      <c r="AJ26" s="18">
        <f t="shared" si="10"/>
        <v>150</v>
      </c>
      <c r="AK26" s="7">
        <f t="shared" si="11"/>
        <v>1441.36609</v>
      </c>
      <c r="AL26" s="18">
        <f t="shared" si="12"/>
        <v>150</v>
      </c>
      <c r="AM26" s="27">
        <f t="shared" si="13"/>
        <v>188.275</v>
      </c>
      <c r="AN26" s="18">
        <f t="shared" si="14"/>
        <v>600</v>
      </c>
      <c r="AO26" s="7">
        <f t="shared" si="15"/>
        <v>2600</v>
      </c>
      <c r="AP26" s="29">
        <f t="shared" si="16"/>
        <v>2.6</v>
      </c>
      <c r="AQ26" s="24">
        <f t="shared" si="39"/>
        <v>1100</v>
      </c>
      <c r="AR26" s="2">
        <f t="shared" si="17"/>
        <v>0.9503317777</v>
      </c>
      <c r="AS26" s="18">
        <f t="shared" si="18"/>
        <v>150</v>
      </c>
      <c r="AT26" s="7">
        <f t="shared" si="19"/>
        <v>1191.211645</v>
      </c>
      <c r="AU26" s="18">
        <f t="shared" si="20"/>
        <v>330</v>
      </c>
      <c r="AV26" s="27">
        <f t="shared" si="21"/>
        <v>168.275</v>
      </c>
      <c r="AW26" s="18">
        <f t="shared" si="22"/>
        <v>600</v>
      </c>
      <c r="AX26" s="18">
        <f t="shared" si="23"/>
        <v>150</v>
      </c>
      <c r="AY26" s="18">
        <f t="shared" si="24"/>
        <v>300</v>
      </c>
      <c r="AZ26" s="7">
        <f t="shared" si="25"/>
        <v>2900</v>
      </c>
      <c r="BA26" s="28">
        <f t="shared" si="26"/>
        <v>2.636363636</v>
      </c>
      <c r="BB26" s="24">
        <f t="shared" si="40"/>
        <v>1000</v>
      </c>
      <c r="BC26" s="2">
        <f t="shared" si="27"/>
        <v>0.7853981634</v>
      </c>
      <c r="BD26" s="18">
        <f t="shared" si="28"/>
        <v>150</v>
      </c>
      <c r="BE26" s="7">
        <f t="shared" si="29"/>
        <v>1441.36609</v>
      </c>
      <c r="BF26" s="18">
        <f t="shared" si="30"/>
        <v>150</v>
      </c>
      <c r="BG26" s="27">
        <f t="shared" si="31"/>
        <v>188.275</v>
      </c>
      <c r="BH26" s="27">
        <f t="shared" si="32"/>
        <v>300</v>
      </c>
      <c r="BI26" s="18">
        <f t="shared" si="33"/>
        <v>150</v>
      </c>
      <c r="BJ26" s="18">
        <f t="shared" si="34"/>
        <v>300</v>
      </c>
      <c r="BK26" s="18">
        <f t="shared" si="35"/>
        <v>2700</v>
      </c>
      <c r="BL26" s="28">
        <f t="shared" si="36"/>
        <v>2.7</v>
      </c>
    </row>
    <row r="27">
      <c r="A27" s="3"/>
      <c r="F27" s="3"/>
      <c r="G27" s="3" t="s">
        <v>69</v>
      </c>
      <c r="I27" s="36">
        <v>1.0</v>
      </c>
      <c r="J27" s="37" t="s">
        <v>57</v>
      </c>
      <c r="L27" s="3"/>
      <c r="M27" s="4">
        <v>12.0</v>
      </c>
      <c r="N27" s="3" t="s">
        <v>106</v>
      </c>
      <c r="O27" s="3"/>
      <c r="P27" s="3"/>
      <c r="Q27" s="49" t="b">
        <f>IF(Q9&lt;&gt;0.5,TRUE,FALSE)</f>
        <v>1</v>
      </c>
      <c r="R27" s="3"/>
      <c r="S27" s="3"/>
      <c r="T27" s="3" t="s">
        <v>73</v>
      </c>
      <c r="U27" s="3"/>
      <c r="V27" s="3">
        <f>(D10/D11)/3600</f>
        <v>0.1376500385</v>
      </c>
      <c r="W27" s="3" t="s">
        <v>74</v>
      </c>
      <c r="X27" s="6">
        <v>23.0</v>
      </c>
      <c r="Y27" s="24">
        <f t="shared" si="37"/>
        <v>1000</v>
      </c>
      <c r="Z27" s="2">
        <f t="shared" si="1"/>
        <v>0.7853981634</v>
      </c>
      <c r="AA27" s="18">
        <f t="shared" si="2"/>
        <v>150</v>
      </c>
      <c r="AB27" s="7">
        <f t="shared" si="3"/>
        <v>1441.36609</v>
      </c>
      <c r="AC27" s="18">
        <f t="shared" si="4"/>
        <v>300</v>
      </c>
      <c r="AD27" s="27">
        <f t="shared" si="5"/>
        <v>168.275</v>
      </c>
      <c r="AE27" s="18">
        <f t="shared" si="6"/>
        <v>900</v>
      </c>
      <c r="AF27" s="7">
        <f t="shared" si="7"/>
        <v>3000</v>
      </c>
      <c r="AG27" s="28">
        <f t="shared" si="8"/>
        <v>3</v>
      </c>
      <c r="AH27" s="24">
        <f t="shared" si="38"/>
        <v>1000</v>
      </c>
      <c r="AI27" s="2">
        <f t="shared" si="9"/>
        <v>0.7853981634</v>
      </c>
      <c r="AJ27" s="18">
        <f t="shared" si="10"/>
        <v>150</v>
      </c>
      <c r="AK27" s="7">
        <f t="shared" si="11"/>
        <v>1441.36609</v>
      </c>
      <c r="AL27" s="18">
        <f t="shared" si="12"/>
        <v>150</v>
      </c>
      <c r="AM27" s="27">
        <f t="shared" si="13"/>
        <v>188.275</v>
      </c>
      <c r="AN27" s="18">
        <f t="shared" si="14"/>
        <v>600</v>
      </c>
      <c r="AO27" s="7">
        <f t="shared" si="15"/>
        <v>2600</v>
      </c>
      <c r="AP27" s="29">
        <f t="shared" si="16"/>
        <v>2.6</v>
      </c>
      <c r="AQ27" s="24">
        <f t="shared" si="39"/>
        <v>1100</v>
      </c>
      <c r="AR27" s="2">
        <f t="shared" si="17"/>
        <v>0.9503317777</v>
      </c>
      <c r="AS27" s="18">
        <f t="shared" si="18"/>
        <v>150</v>
      </c>
      <c r="AT27" s="7">
        <f t="shared" si="19"/>
        <v>1191.211645</v>
      </c>
      <c r="AU27" s="18">
        <f t="shared" si="20"/>
        <v>330</v>
      </c>
      <c r="AV27" s="27">
        <f t="shared" si="21"/>
        <v>168.275</v>
      </c>
      <c r="AW27" s="18">
        <f t="shared" si="22"/>
        <v>600</v>
      </c>
      <c r="AX27" s="18">
        <f t="shared" si="23"/>
        <v>150</v>
      </c>
      <c r="AY27" s="18">
        <f t="shared" si="24"/>
        <v>300</v>
      </c>
      <c r="AZ27" s="7">
        <f t="shared" si="25"/>
        <v>2900</v>
      </c>
      <c r="BA27" s="28">
        <f t="shared" si="26"/>
        <v>2.636363636</v>
      </c>
      <c r="BB27" s="24">
        <f t="shared" si="40"/>
        <v>1000</v>
      </c>
      <c r="BC27" s="2">
        <f t="shared" si="27"/>
        <v>0.7853981634</v>
      </c>
      <c r="BD27" s="18">
        <f t="shared" si="28"/>
        <v>150</v>
      </c>
      <c r="BE27" s="7">
        <f t="shared" si="29"/>
        <v>1441.36609</v>
      </c>
      <c r="BF27" s="18">
        <f t="shared" si="30"/>
        <v>150</v>
      </c>
      <c r="BG27" s="27">
        <f t="shared" si="31"/>
        <v>188.275</v>
      </c>
      <c r="BH27" s="27">
        <f t="shared" si="32"/>
        <v>300</v>
      </c>
      <c r="BI27" s="18">
        <f t="shared" si="33"/>
        <v>150</v>
      </c>
      <c r="BJ27" s="18">
        <f t="shared" si="34"/>
        <v>300</v>
      </c>
      <c r="BK27" s="18">
        <f t="shared" si="35"/>
        <v>2700</v>
      </c>
      <c r="BL27" s="28">
        <f t="shared" si="36"/>
        <v>2.7</v>
      </c>
    </row>
    <row r="28">
      <c r="A28" s="3"/>
      <c r="F28" s="3"/>
      <c r="G28" s="3" t="s">
        <v>86</v>
      </c>
      <c r="I28" s="29">
        <f>V39</f>
        <v>49.01402887</v>
      </c>
      <c r="J28" s="37" t="s">
        <v>31</v>
      </c>
      <c r="L28" s="3"/>
      <c r="M28" s="4">
        <v>13.0</v>
      </c>
      <c r="N28" s="3" t="s">
        <v>107</v>
      </c>
      <c r="O28" s="3"/>
      <c r="P28" s="3"/>
      <c r="Q28" s="3">
        <f>IF(Q25&lt;6,0.3,IF(Q25&lt;12,0.5,IF(Q25&lt;18,0.8,IF(Q25&lt;24,1,1.1))))</f>
        <v>0.3</v>
      </c>
      <c r="R28" s="3" t="s">
        <v>101</v>
      </c>
      <c r="S28" s="3"/>
      <c r="T28" s="3" t="s">
        <v>76</v>
      </c>
      <c r="U28" s="3"/>
      <c r="V28" s="3">
        <f>V27/V26</f>
        <v>0.00921787175</v>
      </c>
      <c r="W28" s="3" t="s">
        <v>32</v>
      </c>
      <c r="X28" s="6">
        <v>24.0</v>
      </c>
      <c r="Y28" s="24">
        <f t="shared" si="37"/>
        <v>1000</v>
      </c>
      <c r="Z28" s="2">
        <f t="shared" si="1"/>
        <v>0.7853981634</v>
      </c>
      <c r="AA28" s="18">
        <f t="shared" si="2"/>
        <v>150</v>
      </c>
      <c r="AB28" s="7">
        <f t="shared" si="3"/>
        <v>1441.36609</v>
      </c>
      <c r="AC28" s="18">
        <f t="shared" si="4"/>
        <v>300</v>
      </c>
      <c r="AD28" s="27">
        <f t="shared" si="5"/>
        <v>168.275</v>
      </c>
      <c r="AE28" s="18">
        <f t="shared" si="6"/>
        <v>900</v>
      </c>
      <c r="AF28" s="7">
        <f t="shared" si="7"/>
        <v>3000</v>
      </c>
      <c r="AG28" s="28">
        <f t="shared" si="8"/>
        <v>3</v>
      </c>
      <c r="AH28" s="24">
        <f t="shared" si="38"/>
        <v>1000</v>
      </c>
      <c r="AI28" s="2">
        <f t="shared" si="9"/>
        <v>0.7853981634</v>
      </c>
      <c r="AJ28" s="18">
        <f t="shared" si="10"/>
        <v>150</v>
      </c>
      <c r="AK28" s="7">
        <f t="shared" si="11"/>
        <v>1441.36609</v>
      </c>
      <c r="AL28" s="18">
        <f t="shared" si="12"/>
        <v>150</v>
      </c>
      <c r="AM28" s="27">
        <f t="shared" si="13"/>
        <v>188.275</v>
      </c>
      <c r="AN28" s="18">
        <f t="shared" si="14"/>
        <v>600</v>
      </c>
      <c r="AO28" s="7">
        <f t="shared" si="15"/>
        <v>2600</v>
      </c>
      <c r="AP28" s="29">
        <f t="shared" si="16"/>
        <v>2.6</v>
      </c>
      <c r="AQ28" s="24">
        <f t="shared" si="39"/>
        <v>1100</v>
      </c>
      <c r="AR28" s="2">
        <f t="shared" si="17"/>
        <v>0.9503317777</v>
      </c>
      <c r="AS28" s="18">
        <f t="shared" si="18"/>
        <v>150</v>
      </c>
      <c r="AT28" s="7">
        <f t="shared" si="19"/>
        <v>1191.211645</v>
      </c>
      <c r="AU28" s="18">
        <f t="shared" si="20"/>
        <v>330</v>
      </c>
      <c r="AV28" s="27">
        <f t="shared" si="21"/>
        <v>168.275</v>
      </c>
      <c r="AW28" s="18">
        <f t="shared" si="22"/>
        <v>600</v>
      </c>
      <c r="AX28" s="18">
        <f t="shared" si="23"/>
        <v>150</v>
      </c>
      <c r="AY28" s="18">
        <f t="shared" si="24"/>
        <v>300</v>
      </c>
      <c r="AZ28" s="7">
        <f t="shared" si="25"/>
        <v>2900</v>
      </c>
      <c r="BA28" s="28">
        <f t="shared" si="26"/>
        <v>2.636363636</v>
      </c>
      <c r="BB28" s="24">
        <f t="shared" si="40"/>
        <v>1000</v>
      </c>
      <c r="BC28" s="2">
        <f t="shared" si="27"/>
        <v>0.7853981634</v>
      </c>
      <c r="BD28" s="18">
        <f t="shared" si="28"/>
        <v>150</v>
      </c>
      <c r="BE28" s="7">
        <f t="shared" si="29"/>
        <v>1441.36609</v>
      </c>
      <c r="BF28" s="18">
        <f t="shared" si="30"/>
        <v>150</v>
      </c>
      <c r="BG28" s="27">
        <f t="shared" si="31"/>
        <v>188.275</v>
      </c>
      <c r="BH28" s="27">
        <f t="shared" si="32"/>
        <v>300</v>
      </c>
      <c r="BI28" s="18">
        <f t="shared" si="33"/>
        <v>150</v>
      </c>
      <c r="BJ28" s="18">
        <f t="shared" si="34"/>
        <v>300</v>
      </c>
      <c r="BK28" s="18">
        <f t="shared" si="35"/>
        <v>2700</v>
      </c>
      <c r="BL28" s="28">
        <f t="shared" si="36"/>
        <v>2.7</v>
      </c>
    </row>
    <row r="29">
      <c r="A29" s="3"/>
      <c r="F29" s="3"/>
      <c r="G29" s="3" t="s">
        <v>90</v>
      </c>
      <c r="I29" s="36">
        <v>2.0</v>
      </c>
      <c r="J29" s="37" t="s">
        <v>91</v>
      </c>
      <c r="L29" s="3"/>
      <c r="M29" s="4">
        <v>14.0</v>
      </c>
      <c r="N29" s="3" t="s">
        <v>108</v>
      </c>
      <c r="O29" s="3"/>
      <c r="P29" s="3"/>
      <c r="Q29" s="27">
        <f>IF(Q27,Q25+Q28+0.66,Q25)</f>
        <v>2.694256335</v>
      </c>
      <c r="R29" s="3" t="s">
        <v>101</v>
      </c>
      <c r="S29" s="48">
        <f>CEILING(Q29*0.3048*1000,100)</f>
        <v>900</v>
      </c>
      <c r="T29" s="3" t="s">
        <v>77</v>
      </c>
      <c r="U29" s="3"/>
      <c r="V29" s="29">
        <f>SQRT(4*V28/PI())*1000</f>
        <v>108.3353997</v>
      </c>
      <c r="W29" s="3" t="s">
        <v>31</v>
      </c>
      <c r="X29" s="6">
        <v>25.0</v>
      </c>
      <c r="Y29" s="24">
        <f t="shared" si="37"/>
        <v>1000</v>
      </c>
      <c r="Z29" s="2">
        <f t="shared" si="1"/>
        <v>0.7853981634</v>
      </c>
      <c r="AA29" s="18">
        <f t="shared" si="2"/>
        <v>150</v>
      </c>
      <c r="AB29" s="7">
        <f t="shared" si="3"/>
        <v>1441.36609</v>
      </c>
      <c r="AC29" s="18">
        <f t="shared" si="4"/>
        <v>300</v>
      </c>
      <c r="AD29" s="27">
        <f t="shared" si="5"/>
        <v>168.275</v>
      </c>
      <c r="AE29" s="18">
        <f t="shared" si="6"/>
        <v>900</v>
      </c>
      <c r="AF29" s="7">
        <f t="shared" si="7"/>
        <v>3000</v>
      </c>
      <c r="AG29" s="28">
        <f t="shared" si="8"/>
        <v>3</v>
      </c>
      <c r="AH29" s="24">
        <f t="shared" si="38"/>
        <v>1000</v>
      </c>
      <c r="AI29" s="2">
        <f t="shared" si="9"/>
        <v>0.7853981634</v>
      </c>
      <c r="AJ29" s="18">
        <f t="shared" si="10"/>
        <v>150</v>
      </c>
      <c r="AK29" s="7">
        <f t="shared" si="11"/>
        <v>1441.36609</v>
      </c>
      <c r="AL29" s="18">
        <f t="shared" si="12"/>
        <v>150</v>
      </c>
      <c r="AM29" s="27">
        <f t="shared" si="13"/>
        <v>188.275</v>
      </c>
      <c r="AN29" s="18">
        <f t="shared" si="14"/>
        <v>600</v>
      </c>
      <c r="AO29" s="7">
        <f t="shared" si="15"/>
        <v>2600</v>
      </c>
      <c r="AP29" s="29">
        <f t="shared" si="16"/>
        <v>2.6</v>
      </c>
      <c r="AQ29" s="24">
        <f t="shared" si="39"/>
        <v>1100</v>
      </c>
      <c r="AR29" s="2">
        <f t="shared" si="17"/>
        <v>0.9503317777</v>
      </c>
      <c r="AS29" s="18">
        <f t="shared" si="18"/>
        <v>150</v>
      </c>
      <c r="AT29" s="7">
        <f t="shared" si="19"/>
        <v>1191.211645</v>
      </c>
      <c r="AU29" s="18">
        <f t="shared" si="20"/>
        <v>330</v>
      </c>
      <c r="AV29" s="27">
        <f t="shared" si="21"/>
        <v>168.275</v>
      </c>
      <c r="AW29" s="18">
        <f t="shared" si="22"/>
        <v>600</v>
      </c>
      <c r="AX29" s="18">
        <f t="shared" si="23"/>
        <v>150</v>
      </c>
      <c r="AY29" s="18">
        <f t="shared" si="24"/>
        <v>300</v>
      </c>
      <c r="AZ29" s="7">
        <f t="shared" si="25"/>
        <v>2900</v>
      </c>
      <c r="BA29" s="28">
        <f t="shared" si="26"/>
        <v>2.636363636</v>
      </c>
      <c r="BB29" s="24">
        <f t="shared" si="40"/>
        <v>1000</v>
      </c>
      <c r="BC29" s="2">
        <f t="shared" si="27"/>
        <v>0.7853981634</v>
      </c>
      <c r="BD29" s="18">
        <f t="shared" si="28"/>
        <v>150</v>
      </c>
      <c r="BE29" s="7">
        <f t="shared" si="29"/>
        <v>1441.36609</v>
      </c>
      <c r="BF29" s="18">
        <f t="shared" si="30"/>
        <v>150</v>
      </c>
      <c r="BG29" s="27">
        <f t="shared" si="31"/>
        <v>188.275</v>
      </c>
      <c r="BH29" s="27">
        <f t="shared" si="32"/>
        <v>300</v>
      </c>
      <c r="BI29" s="18">
        <f t="shared" si="33"/>
        <v>150</v>
      </c>
      <c r="BJ29" s="18">
        <f t="shared" si="34"/>
        <v>300</v>
      </c>
      <c r="BK29" s="18">
        <f t="shared" si="35"/>
        <v>2700</v>
      </c>
      <c r="BL29" s="28">
        <f t="shared" si="36"/>
        <v>2.7</v>
      </c>
    </row>
    <row r="30">
      <c r="A30" s="3"/>
      <c r="F30" s="3"/>
      <c r="G30" s="3" t="s">
        <v>94</v>
      </c>
      <c r="I30" s="36">
        <v>40.0</v>
      </c>
      <c r="L30" s="3"/>
      <c r="M30" s="4">
        <v>15.0</v>
      </c>
      <c r="N30" s="3" t="s">
        <v>109</v>
      </c>
      <c r="O30" s="3"/>
      <c r="P30" s="3"/>
      <c r="Q30" s="2">
        <f>(D12/D13)*D14/60</f>
        <v>0.5660462799</v>
      </c>
      <c r="R30" s="3" t="s">
        <v>110</v>
      </c>
      <c r="S30" s="3"/>
      <c r="T30" s="3"/>
      <c r="U30" s="3"/>
      <c r="V30" s="3"/>
      <c r="W30" s="3"/>
      <c r="X30" s="6">
        <v>26.0</v>
      </c>
      <c r="Y30" s="24">
        <f t="shared" si="37"/>
        <v>1000</v>
      </c>
      <c r="Z30" s="2">
        <f t="shared" si="1"/>
        <v>0.7853981634</v>
      </c>
      <c r="AA30" s="18">
        <f t="shared" si="2"/>
        <v>150</v>
      </c>
      <c r="AB30" s="7">
        <f t="shared" si="3"/>
        <v>1441.36609</v>
      </c>
      <c r="AC30" s="18">
        <f t="shared" si="4"/>
        <v>300</v>
      </c>
      <c r="AD30" s="27">
        <f t="shared" si="5"/>
        <v>168.275</v>
      </c>
      <c r="AE30" s="18">
        <f t="shared" si="6"/>
        <v>900</v>
      </c>
      <c r="AF30" s="7">
        <f t="shared" si="7"/>
        <v>3000</v>
      </c>
      <c r="AG30" s="28">
        <f t="shared" si="8"/>
        <v>3</v>
      </c>
      <c r="AH30" s="24">
        <f t="shared" si="38"/>
        <v>1000</v>
      </c>
      <c r="AI30" s="2">
        <f t="shared" si="9"/>
        <v>0.7853981634</v>
      </c>
      <c r="AJ30" s="18">
        <f t="shared" si="10"/>
        <v>150</v>
      </c>
      <c r="AK30" s="7">
        <f t="shared" si="11"/>
        <v>1441.36609</v>
      </c>
      <c r="AL30" s="18">
        <f t="shared" si="12"/>
        <v>150</v>
      </c>
      <c r="AM30" s="27">
        <f t="shared" si="13"/>
        <v>188.275</v>
      </c>
      <c r="AN30" s="18">
        <f t="shared" si="14"/>
        <v>600</v>
      </c>
      <c r="AO30" s="7">
        <f t="shared" si="15"/>
        <v>2600</v>
      </c>
      <c r="AP30" s="29">
        <f t="shared" si="16"/>
        <v>2.6</v>
      </c>
      <c r="AQ30" s="24">
        <f t="shared" si="39"/>
        <v>1100</v>
      </c>
      <c r="AR30" s="2">
        <f t="shared" si="17"/>
        <v>0.9503317777</v>
      </c>
      <c r="AS30" s="18">
        <f t="shared" si="18"/>
        <v>150</v>
      </c>
      <c r="AT30" s="7">
        <f t="shared" si="19"/>
        <v>1191.211645</v>
      </c>
      <c r="AU30" s="18">
        <f t="shared" si="20"/>
        <v>330</v>
      </c>
      <c r="AV30" s="27">
        <f t="shared" si="21"/>
        <v>168.275</v>
      </c>
      <c r="AW30" s="18">
        <f t="shared" si="22"/>
        <v>600</v>
      </c>
      <c r="AX30" s="18">
        <f t="shared" si="23"/>
        <v>150</v>
      </c>
      <c r="AY30" s="18">
        <f t="shared" si="24"/>
        <v>300</v>
      </c>
      <c r="AZ30" s="7">
        <f t="shared" si="25"/>
        <v>2900</v>
      </c>
      <c r="BA30" s="28">
        <f t="shared" si="26"/>
        <v>2.636363636</v>
      </c>
      <c r="BB30" s="24">
        <f t="shared" si="40"/>
        <v>1000</v>
      </c>
      <c r="BC30" s="2">
        <f t="shared" si="27"/>
        <v>0.7853981634</v>
      </c>
      <c r="BD30" s="18">
        <f t="shared" si="28"/>
        <v>150</v>
      </c>
      <c r="BE30" s="7">
        <f t="shared" si="29"/>
        <v>1441.36609</v>
      </c>
      <c r="BF30" s="18">
        <f t="shared" si="30"/>
        <v>150</v>
      </c>
      <c r="BG30" s="27">
        <f t="shared" si="31"/>
        <v>188.275</v>
      </c>
      <c r="BH30" s="27">
        <f t="shared" si="32"/>
        <v>300</v>
      </c>
      <c r="BI30" s="18">
        <f t="shared" si="33"/>
        <v>150</v>
      </c>
      <c r="BJ30" s="18">
        <f t="shared" si="34"/>
        <v>300</v>
      </c>
      <c r="BK30" s="18">
        <f t="shared" si="35"/>
        <v>2700</v>
      </c>
      <c r="BL30" s="28">
        <f t="shared" si="36"/>
        <v>2.7</v>
      </c>
    </row>
    <row r="31">
      <c r="A31" s="3"/>
      <c r="F31" s="3"/>
      <c r="G31" s="3" t="s">
        <v>93</v>
      </c>
      <c r="I31" s="29">
        <f>IF(V44=0,"",V44)</f>
        <v>52.5018</v>
      </c>
      <c r="J31" s="37" t="s">
        <v>31</v>
      </c>
      <c r="L31" s="3"/>
      <c r="M31" s="4">
        <v>16.0</v>
      </c>
      <c r="N31" s="3" t="s">
        <v>111</v>
      </c>
      <c r="O31" s="3"/>
      <c r="P31" s="3"/>
      <c r="Q31" s="2">
        <f>D15</f>
        <v>0.566</v>
      </c>
      <c r="R31" s="3" t="s">
        <v>110</v>
      </c>
      <c r="S31" s="3"/>
      <c r="T31" s="3" t="s">
        <v>84</v>
      </c>
      <c r="U31" s="3"/>
      <c r="V31" s="3">
        <f>VLOOKUP(I21,$F$106:$U$149,16)</f>
        <v>8</v>
      </c>
      <c r="W31" s="3"/>
      <c r="X31" s="6">
        <v>27.0</v>
      </c>
      <c r="Y31" s="24">
        <f t="shared" si="37"/>
        <v>1000</v>
      </c>
      <c r="Z31" s="2">
        <f t="shared" si="1"/>
        <v>0.7853981634</v>
      </c>
      <c r="AA31" s="18">
        <f t="shared" si="2"/>
        <v>150</v>
      </c>
      <c r="AB31" s="7">
        <f t="shared" si="3"/>
        <v>1441.36609</v>
      </c>
      <c r="AC31" s="18">
        <f t="shared" si="4"/>
        <v>300</v>
      </c>
      <c r="AD31" s="27">
        <f t="shared" si="5"/>
        <v>168.275</v>
      </c>
      <c r="AE31" s="18">
        <f t="shared" si="6"/>
        <v>900</v>
      </c>
      <c r="AF31" s="7">
        <f t="shared" si="7"/>
        <v>3000</v>
      </c>
      <c r="AG31" s="28">
        <f t="shared" si="8"/>
        <v>3</v>
      </c>
      <c r="AH31" s="24">
        <f t="shared" si="38"/>
        <v>1000</v>
      </c>
      <c r="AI31" s="2">
        <f t="shared" si="9"/>
        <v>0.7853981634</v>
      </c>
      <c r="AJ31" s="18">
        <f t="shared" si="10"/>
        <v>150</v>
      </c>
      <c r="AK31" s="7">
        <f t="shared" si="11"/>
        <v>1441.36609</v>
      </c>
      <c r="AL31" s="18">
        <f t="shared" si="12"/>
        <v>150</v>
      </c>
      <c r="AM31" s="27">
        <f t="shared" si="13"/>
        <v>188.275</v>
      </c>
      <c r="AN31" s="18">
        <f t="shared" si="14"/>
        <v>600</v>
      </c>
      <c r="AO31" s="7">
        <f t="shared" si="15"/>
        <v>2600</v>
      </c>
      <c r="AP31" s="29">
        <f t="shared" si="16"/>
        <v>2.6</v>
      </c>
      <c r="AQ31" s="24">
        <f t="shared" si="39"/>
        <v>1100</v>
      </c>
      <c r="AR31" s="2">
        <f t="shared" si="17"/>
        <v>0.9503317777</v>
      </c>
      <c r="AS31" s="18">
        <f t="shared" si="18"/>
        <v>150</v>
      </c>
      <c r="AT31" s="7">
        <f t="shared" si="19"/>
        <v>1191.211645</v>
      </c>
      <c r="AU31" s="18">
        <f t="shared" si="20"/>
        <v>330</v>
      </c>
      <c r="AV31" s="27">
        <f t="shared" si="21"/>
        <v>168.275</v>
      </c>
      <c r="AW31" s="18">
        <f t="shared" si="22"/>
        <v>600</v>
      </c>
      <c r="AX31" s="18">
        <f t="shared" si="23"/>
        <v>150</v>
      </c>
      <c r="AY31" s="18">
        <f t="shared" si="24"/>
        <v>300</v>
      </c>
      <c r="AZ31" s="7">
        <f t="shared" si="25"/>
        <v>2900</v>
      </c>
      <c r="BA31" s="28">
        <f t="shared" si="26"/>
        <v>2.636363636</v>
      </c>
      <c r="BB31" s="24">
        <f t="shared" si="40"/>
        <v>1000</v>
      </c>
      <c r="BC31" s="2">
        <f t="shared" si="27"/>
        <v>0.7853981634</v>
      </c>
      <c r="BD31" s="18">
        <f t="shared" si="28"/>
        <v>150</v>
      </c>
      <c r="BE31" s="7">
        <f t="shared" si="29"/>
        <v>1441.36609</v>
      </c>
      <c r="BF31" s="18">
        <f t="shared" si="30"/>
        <v>150</v>
      </c>
      <c r="BG31" s="27">
        <f t="shared" si="31"/>
        <v>188.275</v>
      </c>
      <c r="BH31" s="27">
        <f t="shared" si="32"/>
        <v>300</v>
      </c>
      <c r="BI31" s="18">
        <f t="shared" si="33"/>
        <v>150</v>
      </c>
      <c r="BJ31" s="18">
        <f t="shared" si="34"/>
        <v>300</v>
      </c>
      <c r="BK31" s="18">
        <f t="shared" si="35"/>
        <v>2700</v>
      </c>
      <c r="BL31" s="28">
        <f t="shared" si="36"/>
        <v>2.7</v>
      </c>
    </row>
    <row r="32">
      <c r="A32" s="3"/>
      <c r="F32" s="3"/>
      <c r="G32" s="46" t="str">
        <f>IF(V44=0,"Pipe not Found !!",IF(V44&lt;I28,"Pipe is smaller than Calculated ID !!",""))</f>
        <v/>
      </c>
      <c r="H32" s="47"/>
      <c r="I32" s="47"/>
      <c r="J32" s="47"/>
      <c r="L32" s="3"/>
      <c r="M32" s="4">
        <v>17.0</v>
      </c>
      <c r="N32" s="3" t="s">
        <v>112</v>
      </c>
      <c r="O32" s="3"/>
      <c r="P32" s="3"/>
      <c r="Q32" s="2">
        <f>Q30+Q31</f>
        <v>1.13204628</v>
      </c>
      <c r="R32" s="3" t="s">
        <v>110</v>
      </c>
      <c r="S32" s="3"/>
      <c r="T32" s="3" t="s">
        <v>87</v>
      </c>
      <c r="U32" s="3"/>
      <c r="V32" s="3">
        <f>VLOOKUP(I22,$C$106:$D$118,2)</f>
        <v>7</v>
      </c>
      <c r="W32" s="3"/>
      <c r="X32" s="6">
        <v>28.0</v>
      </c>
      <c r="Y32" s="24">
        <f t="shared" si="37"/>
        <v>1000</v>
      </c>
      <c r="Z32" s="2">
        <f t="shared" si="1"/>
        <v>0.7853981634</v>
      </c>
      <c r="AA32" s="18">
        <f t="shared" si="2"/>
        <v>150</v>
      </c>
      <c r="AB32" s="7">
        <f t="shared" si="3"/>
        <v>1441.36609</v>
      </c>
      <c r="AC32" s="18">
        <f t="shared" si="4"/>
        <v>300</v>
      </c>
      <c r="AD32" s="27">
        <f t="shared" si="5"/>
        <v>168.275</v>
      </c>
      <c r="AE32" s="18">
        <f t="shared" si="6"/>
        <v>900</v>
      </c>
      <c r="AF32" s="7">
        <f t="shared" si="7"/>
        <v>3000</v>
      </c>
      <c r="AG32" s="28">
        <f t="shared" si="8"/>
        <v>3</v>
      </c>
      <c r="AH32" s="24">
        <f t="shared" si="38"/>
        <v>1000</v>
      </c>
      <c r="AI32" s="2">
        <f t="shared" si="9"/>
        <v>0.7853981634</v>
      </c>
      <c r="AJ32" s="18">
        <f t="shared" si="10"/>
        <v>150</v>
      </c>
      <c r="AK32" s="7">
        <f t="shared" si="11"/>
        <v>1441.36609</v>
      </c>
      <c r="AL32" s="18">
        <f t="shared" si="12"/>
        <v>150</v>
      </c>
      <c r="AM32" s="27">
        <f t="shared" si="13"/>
        <v>188.275</v>
      </c>
      <c r="AN32" s="18">
        <f t="shared" si="14"/>
        <v>600</v>
      </c>
      <c r="AO32" s="7">
        <f t="shared" si="15"/>
        <v>2600</v>
      </c>
      <c r="AP32" s="29">
        <f t="shared" si="16"/>
        <v>2.6</v>
      </c>
      <c r="AQ32" s="24">
        <f t="shared" si="39"/>
        <v>1100</v>
      </c>
      <c r="AR32" s="2">
        <f t="shared" si="17"/>
        <v>0.9503317777</v>
      </c>
      <c r="AS32" s="18">
        <f t="shared" si="18"/>
        <v>150</v>
      </c>
      <c r="AT32" s="7">
        <f t="shared" si="19"/>
        <v>1191.211645</v>
      </c>
      <c r="AU32" s="18">
        <f t="shared" si="20"/>
        <v>330</v>
      </c>
      <c r="AV32" s="27">
        <f t="shared" si="21"/>
        <v>168.275</v>
      </c>
      <c r="AW32" s="18">
        <f t="shared" si="22"/>
        <v>600</v>
      </c>
      <c r="AX32" s="18">
        <f t="shared" si="23"/>
        <v>150</v>
      </c>
      <c r="AY32" s="18">
        <f t="shared" si="24"/>
        <v>300</v>
      </c>
      <c r="AZ32" s="7">
        <f t="shared" si="25"/>
        <v>2900</v>
      </c>
      <c r="BA32" s="28">
        <f t="shared" si="26"/>
        <v>2.636363636</v>
      </c>
      <c r="BB32" s="24">
        <f t="shared" si="40"/>
        <v>1000</v>
      </c>
      <c r="BC32" s="2">
        <f t="shared" si="27"/>
        <v>0.7853981634</v>
      </c>
      <c r="BD32" s="18">
        <f t="shared" si="28"/>
        <v>150</v>
      </c>
      <c r="BE32" s="7">
        <f t="shared" si="29"/>
        <v>1441.36609</v>
      </c>
      <c r="BF32" s="18">
        <f t="shared" si="30"/>
        <v>150</v>
      </c>
      <c r="BG32" s="27">
        <f t="shared" si="31"/>
        <v>188.275</v>
      </c>
      <c r="BH32" s="27">
        <f t="shared" si="32"/>
        <v>300</v>
      </c>
      <c r="BI32" s="18">
        <f t="shared" si="33"/>
        <v>150</v>
      </c>
      <c r="BJ32" s="18">
        <f t="shared" si="34"/>
        <v>300</v>
      </c>
      <c r="BK32" s="18">
        <f t="shared" si="35"/>
        <v>2700</v>
      </c>
      <c r="BL32" s="28">
        <f t="shared" si="36"/>
        <v>2.7</v>
      </c>
    </row>
    <row r="33">
      <c r="A33" s="3"/>
      <c r="F33" s="3"/>
      <c r="G33" s="3"/>
      <c r="I33" s="3"/>
      <c r="L33" s="3"/>
      <c r="M33" s="4">
        <v>18.0</v>
      </c>
      <c r="N33" s="3" t="s">
        <v>113</v>
      </c>
      <c r="O33" s="3"/>
      <c r="P33" s="3"/>
      <c r="Q33" s="3">
        <f>VLOOKUP(V31,$E$106:$T$149,16)</f>
        <v>6.625</v>
      </c>
      <c r="R33" s="3" t="s">
        <v>91</v>
      </c>
      <c r="S33" s="3">
        <f>Q33*25.4</f>
        <v>168.275</v>
      </c>
      <c r="T33" s="3" t="s">
        <v>93</v>
      </c>
      <c r="U33" s="3"/>
      <c r="V33" s="3">
        <f>VLOOKUP(V31,$E$106:$S$149,V32+2)</f>
        <v>6.065</v>
      </c>
      <c r="W33" s="3"/>
      <c r="X33" s="6">
        <v>29.0</v>
      </c>
      <c r="Y33" s="24">
        <f t="shared" si="37"/>
        <v>1000</v>
      </c>
      <c r="Z33" s="2">
        <f t="shared" si="1"/>
        <v>0.7853981634</v>
      </c>
      <c r="AA33" s="18">
        <f t="shared" si="2"/>
        <v>150</v>
      </c>
      <c r="AB33" s="7">
        <f t="shared" si="3"/>
        <v>1441.36609</v>
      </c>
      <c r="AC33" s="18">
        <f t="shared" si="4"/>
        <v>300</v>
      </c>
      <c r="AD33" s="27">
        <f t="shared" si="5"/>
        <v>168.275</v>
      </c>
      <c r="AE33" s="18">
        <f t="shared" si="6"/>
        <v>900</v>
      </c>
      <c r="AF33" s="7">
        <f t="shared" si="7"/>
        <v>3000</v>
      </c>
      <c r="AG33" s="28">
        <f t="shared" si="8"/>
        <v>3</v>
      </c>
      <c r="AH33" s="24">
        <f t="shared" si="38"/>
        <v>1000</v>
      </c>
      <c r="AI33" s="2">
        <f t="shared" si="9"/>
        <v>0.7853981634</v>
      </c>
      <c r="AJ33" s="18">
        <f t="shared" si="10"/>
        <v>150</v>
      </c>
      <c r="AK33" s="7">
        <f t="shared" si="11"/>
        <v>1441.36609</v>
      </c>
      <c r="AL33" s="18">
        <f t="shared" si="12"/>
        <v>150</v>
      </c>
      <c r="AM33" s="27">
        <f t="shared" si="13"/>
        <v>188.275</v>
      </c>
      <c r="AN33" s="18">
        <f t="shared" si="14"/>
        <v>600</v>
      </c>
      <c r="AO33" s="7">
        <f t="shared" si="15"/>
        <v>2600</v>
      </c>
      <c r="AP33" s="29">
        <f t="shared" si="16"/>
        <v>2.6</v>
      </c>
      <c r="AQ33" s="24">
        <f t="shared" si="39"/>
        <v>1100</v>
      </c>
      <c r="AR33" s="2">
        <f t="shared" si="17"/>
        <v>0.9503317777</v>
      </c>
      <c r="AS33" s="18">
        <f t="shared" si="18"/>
        <v>150</v>
      </c>
      <c r="AT33" s="7">
        <f t="shared" si="19"/>
        <v>1191.211645</v>
      </c>
      <c r="AU33" s="18">
        <f t="shared" si="20"/>
        <v>330</v>
      </c>
      <c r="AV33" s="27">
        <f t="shared" si="21"/>
        <v>168.275</v>
      </c>
      <c r="AW33" s="18">
        <f t="shared" si="22"/>
        <v>600</v>
      </c>
      <c r="AX33" s="18">
        <f t="shared" si="23"/>
        <v>150</v>
      </c>
      <c r="AY33" s="18">
        <f t="shared" si="24"/>
        <v>300</v>
      </c>
      <c r="AZ33" s="7">
        <f t="shared" si="25"/>
        <v>2900</v>
      </c>
      <c r="BA33" s="28">
        <f t="shared" si="26"/>
        <v>2.636363636</v>
      </c>
      <c r="BB33" s="24">
        <f t="shared" si="40"/>
        <v>1000</v>
      </c>
      <c r="BC33" s="2">
        <f t="shared" si="27"/>
        <v>0.7853981634</v>
      </c>
      <c r="BD33" s="18">
        <f t="shared" si="28"/>
        <v>150</v>
      </c>
      <c r="BE33" s="7">
        <f t="shared" si="29"/>
        <v>1441.36609</v>
      </c>
      <c r="BF33" s="18">
        <f t="shared" si="30"/>
        <v>150</v>
      </c>
      <c r="BG33" s="27">
        <f t="shared" si="31"/>
        <v>188.275</v>
      </c>
      <c r="BH33" s="27">
        <f t="shared" si="32"/>
        <v>300</v>
      </c>
      <c r="BI33" s="18">
        <f t="shared" si="33"/>
        <v>150</v>
      </c>
      <c r="BJ33" s="18">
        <f t="shared" si="34"/>
        <v>300</v>
      </c>
      <c r="BK33" s="18">
        <f t="shared" si="35"/>
        <v>2700</v>
      </c>
      <c r="BL33" s="28">
        <f t="shared" si="36"/>
        <v>2.7</v>
      </c>
    </row>
    <row r="34">
      <c r="A34" s="3"/>
      <c r="B34" s="34" t="s">
        <v>114</v>
      </c>
      <c r="C34" s="35"/>
      <c r="D34" s="35"/>
      <c r="E34" s="35"/>
      <c r="F34" s="3"/>
      <c r="G34" s="3"/>
      <c r="I34" s="3"/>
      <c r="L34" s="3"/>
      <c r="M34" s="4"/>
      <c r="N34" s="3" t="s">
        <v>115</v>
      </c>
      <c r="O34" s="4" t="s">
        <v>116</v>
      </c>
      <c r="Q34" s="4" t="s">
        <v>117</v>
      </c>
      <c r="S34" s="3"/>
      <c r="T34" s="3"/>
      <c r="U34" s="3"/>
      <c r="V34" s="3">
        <f>V33*25.4</f>
        <v>154.051</v>
      </c>
      <c r="W34" s="3"/>
      <c r="X34" s="6">
        <v>30.0</v>
      </c>
      <c r="Y34" s="24">
        <f t="shared" si="37"/>
        <v>1000</v>
      </c>
      <c r="Z34" s="2">
        <f t="shared" si="1"/>
        <v>0.7853981634</v>
      </c>
      <c r="AA34" s="18">
        <f t="shared" si="2"/>
        <v>150</v>
      </c>
      <c r="AB34" s="7">
        <f t="shared" si="3"/>
        <v>1441.36609</v>
      </c>
      <c r="AC34" s="18">
        <f t="shared" si="4"/>
        <v>300</v>
      </c>
      <c r="AD34" s="27">
        <f t="shared" si="5"/>
        <v>168.275</v>
      </c>
      <c r="AE34" s="18">
        <f t="shared" si="6"/>
        <v>900</v>
      </c>
      <c r="AF34" s="7">
        <f t="shared" si="7"/>
        <v>3000</v>
      </c>
      <c r="AG34" s="28">
        <f t="shared" si="8"/>
        <v>3</v>
      </c>
      <c r="AH34" s="24">
        <f t="shared" si="38"/>
        <v>1000</v>
      </c>
      <c r="AI34" s="2">
        <f t="shared" si="9"/>
        <v>0.7853981634</v>
      </c>
      <c r="AJ34" s="18">
        <f t="shared" si="10"/>
        <v>150</v>
      </c>
      <c r="AK34" s="7">
        <f t="shared" si="11"/>
        <v>1441.36609</v>
      </c>
      <c r="AL34" s="18">
        <f t="shared" si="12"/>
        <v>150</v>
      </c>
      <c r="AM34" s="27">
        <f t="shared" si="13"/>
        <v>188.275</v>
      </c>
      <c r="AN34" s="18">
        <f t="shared" si="14"/>
        <v>600</v>
      </c>
      <c r="AO34" s="7">
        <f t="shared" si="15"/>
        <v>2600</v>
      </c>
      <c r="AP34" s="29">
        <f t="shared" si="16"/>
        <v>2.6</v>
      </c>
      <c r="AQ34" s="24">
        <f t="shared" si="39"/>
        <v>1100</v>
      </c>
      <c r="AR34" s="2">
        <f t="shared" si="17"/>
        <v>0.9503317777</v>
      </c>
      <c r="AS34" s="18">
        <f t="shared" si="18"/>
        <v>150</v>
      </c>
      <c r="AT34" s="7">
        <f t="shared" si="19"/>
        <v>1191.211645</v>
      </c>
      <c r="AU34" s="18">
        <f t="shared" si="20"/>
        <v>330</v>
      </c>
      <c r="AV34" s="27">
        <f t="shared" si="21"/>
        <v>168.275</v>
      </c>
      <c r="AW34" s="18">
        <f t="shared" si="22"/>
        <v>600</v>
      </c>
      <c r="AX34" s="18">
        <f t="shared" si="23"/>
        <v>150</v>
      </c>
      <c r="AY34" s="18">
        <f t="shared" si="24"/>
        <v>300</v>
      </c>
      <c r="AZ34" s="7">
        <f t="shared" si="25"/>
        <v>2900</v>
      </c>
      <c r="BA34" s="28">
        <f t="shared" si="26"/>
        <v>2.636363636</v>
      </c>
      <c r="BB34" s="24">
        <f t="shared" si="40"/>
        <v>1000</v>
      </c>
      <c r="BC34" s="2">
        <f t="shared" si="27"/>
        <v>0.7853981634</v>
      </c>
      <c r="BD34" s="18">
        <f t="shared" si="28"/>
        <v>150</v>
      </c>
      <c r="BE34" s="7">
        <f t="shared" si="29"/>
        <v>1441.36609</v>
      </c>
      <c r="BF34" s="18">
        <f t="shared" si="30"/>
        <v>150</v>
      </c>
      <c r="BG34" s="27">
        <f t="shared" si="31"/>
        <v>188.275</v>
      </c>
      <c r="BH34" s="27">
        <f t="shared" si="32"/>
        <v>300</v>
      </c>
      <c r="BI34" s="18">
        <f t="shared" si="33"/>
        <v>150</v>
      </c>
      <c r="BJ34" s="18">
        <f t="shared" si="34"/>
        <v>300</v>
      </c>
      <c r="BK34" s="18">
        <f t="shared" si="35"/>
        <v>2700</v>
      </c>
      <c r="BL34" s="28">
        <f t="shared" si="36"/>
        <v>2.7</v>
      </c>
    </row>
    <row r="35">
      <c r="A35" s="3"/>
      <c r="F35" s="3"/>
      <c r="G35" s="12"/>
      <c r="H35" s="18"/>
      <c r="I35" s="18"/>
      <c r="J35" s="18"/>
      <c r="L35" s="3"/>
      <c r="M35" s="4"/>
      <c r="N35" s="3"/>
      <c r="O35" s="3" t="s">
        <v>118</v>
      </c>
      <c r="P35" s="3" t="s">
        <v>119</v>
      </c>
      <c r="Q35" s="3" t="s">
        <v>118</v>
      </c>
      <c r="R35" s="3" t="s">
        <v>119</v>
      </c>
      <c r="S35" s="3"/>
      <c r="T35" s="3"/>
      <c r="U35" s="3"/>
      <c r="V35" s="3"/>
      <c r="W35" s="3"/>
      <c r="X35" s="6">
        <v>31.0</v>
      </c>
      <c r="Y35" s="24">
        <f t="shared" si="37"/>
        <v>1000</v>
      </c>
      <c r="Z35" s="2">
        <f t="shared" si="1"/>
        <v>0.7853981634</v>
      </c>
      <c r="AA35" s="18">
        <f t="shared" si="2"/>
        <v>150</v>
      </c>
      <c r="AB35" s="7">
        <f t="shared" si="3"/>
        <v>1441.36609</v>
      </c>
      <c r="AC35" s="18">
        <f t="shared" si="4"/>
        <v>300</v>
      </c>
      <c r="AD35" s="27">
        <f t="shared" si="5"/>
        <v>168.275</v>
      </c>
      <c r="AE35" s="18">
        <f t="shared" si="6"/>
        <v>900</v>
      </c>
      <c r="AF35" s="7">
        <f t="shared" si="7"/>
        <v>3000</v>
      </c>
      <c r="AG35" s="28">
        <f t="shared" si="8"/>
        <v>3</v>
      </c>
      <c r="AH35" s="24">
        <f t="shared" si="38"/>
        <v>1000</v>
      </c>
      <c r="AI35" s="2">
        <f t="shared" si="9"/>
        <v>0.7853981634</v>
      </c>
      <c r="AJ35" s="18">
        <f t="shared" si="10"/>
        <v>150</v>
      </c>
      <c r="AK35" s="7">
        <f t="shared" si="11"/>
        <v>1441.36609</v>
      </c>
      <c r="AL35" s="18">
        <f t="shared" si="12"/>
        <v>150</v>
      </c>
      <c r="AM35" s="27">
        <f t="shared" si="13"/>
        <v>188.275</v>
      </c>
      <c r="AN35" s="18">
        <f t="shared" si="14"/>
        <v>600</v>
      </c>
      <c r="AO35" s="7">
        <f t="shared" si="15"/>
        <v>2600</v>
      </c>
      <c r="AP35" s="29">
        <f t="shared" si="16"/>
        <v>2.6</v>
      </c>
      <c r="AQ35" s="24">
        <f t="shared" si="39"/>
        <v>1100</v>
      </c>
      <c r="AR35" s="2">
        <f t="shared" si="17"/>
        <v>0.9503317777</v>
      </c>
      <c r="AS35" s="18">
        <f t="shared" si="18"/>
        <v>150</v>
      </c>
      <c r="AT35" s="7">
        <f t="shared" si="19"/>
        <v>1191.211645</v>
      </c>
      <c r="AU35" s="18">
        <f t="shared" si="20"/>
        <v>330</v>
      </c>
      <c r="AV35" s="27">
        <f t="shared" si="21"/>
        <v>168.275</v>
      </c>
      <c r="AW35" s="18">
        <f t="shared" si="22"/>
        <v>600</v>
      </c>
      <c r="AX35" s="18">
        <f t="shared" si="23"/>
        <v>150</v>
      </c>
      <c r="AY35" s="18">
        <f t="shared" si="24"/>
        <v>300</v>
      </c>
      <c r="AZ35" s="7">
        <f t="shared" si="25"/>
        <v>2900</v>
      </c>
      <c r="BA35" s="28">
        <f t="shared" si="26"/>
        <v>2.636363636</v>
      </c>
      <c r="BB35" s="24">
        <f t="shared" si="40"/>
        <v>1000</v>
      </c>
      <c r="BC35" s="2">
        <f t="shared" si="27"/>
        <v>0.7853981634</v>
      </c>
      <c r="BD35" s="18">
        <f t="shared" si="28"/>
        <v>150</v>
      </c>
      <c r="BE35" s="7">
        <f t="shared" si="29"/>
        <v>1441.36609</v>
      </c>
      <c r="BF35" s="18">
        <f t="shared" si="30"/>
        <v>150</v>
      </c>
      <c r="BG35" s="27">
        <f t="shared" si="31"/>
        <v>188.275</v>
      </c>
      <c r="BH35" s="27">
        <f t="shared" si="32"/>
        <v>300</v>
      </c>
      <c r="BI35" s="18">
        <f t="shared" si="33"/>
        <v>150</v>
      </c>
      <c r="BJ35" s="18">
        <f t="shared" si="34"/>
        <v>300</v>
      </c>
      <c r="BK35" s="18">
        <f t="shared" si="35"/>
        <v>2700</v>
      </c>
      <c r="BL35" s="28">
        <f t="shared" si="36"/>
        <v>2.7</v>
      </c>
    </row>
    <row r="36">
      <c r="A36" s="3"/>
      <c r="B36" s="3" t="s">
        <v>120</v>
      </c>
      <c r="C36" s="50" t="str">
        <f>IF(Q27,"With Mist Eliminator","Without Mist Eliminator")</f>
        <v>With Mist Eliminator</v>
      </c>
      <c r="F36" s="3"/>
      <c r="G36" s="3"/>
      <c r="I36" s="3"/>
      <c r="L36" s="3"/>
      <c r="M36" s="4">
        <v>1.0</v>
      </c>
      <c r="N36" s="3" t="s">
        <v>121</v>
      </c>
      <c r="O36" s="7">
        <f>Y205</f>
        <v>1000</v>
      </c>
      <c r="P36" s="7">
        <f>AH205</f>
        <v>1000</v>
      </c>
      <c r="Q36" s="7">
        <f>AQ205</f>
        <v>1100</v>
      </c>
      <c r="R36" s="7">
        <f>BB205</f>
        <v>1000</v>
      </c>
      <c r="S36" s="3"/>
      <c r="T36" s="12" t="s">
        <v>122</v>
      </c>
      <c r="U36" s="3"/>
      <c r="V36" s="3"/>
      <c r="W36" s="3"/>
      <c r="X36" s="6">
        <v>32.0</v>
      </c>
      <c r="Y36" s="24">
        <f t="shared" si="37"/>
        <v>1000</v>
      </c>
      <c r="Z36" s="2">
        <f t="shared" si="1"/>
        <v>0.7853981634</v>
      </c>
      <c r="AA36" s="18">
        <f t="shared" si="2"/>
        <v>150</v>
      </c>
      <c r="AB36" s="7">
        <f t="shared" si="3"/>
        <v>1441.36609</v>
      </c>
      <c r="AC36" s="18">
        <f t="shared" si="4"/>
        <v>300</v>
      </c>
      <c r="AD36" s="27">
        <f t="shared" si="5"/>
        <v>168.275</v>
      </c>
      <c r="AE36" s="18">
        <f t="shared" si="6"/>
        <v>900</v>
      </c>
      <c r="AF36" s="7">
        <f t="shared" si="7"/>
        <v>3000</v>
      </c>
      <c r="AG36" s="28">
        <f t="shared" si="8"/>
        <v>3</v>
      </c>
      <c r="AH36" s="24">
        <f t="shared" si="38"/>
        <v>1000</v>
      </c>
      <c r="AI36" s="2">
        <f t="shared" si="9"/>
        <v>0.7853981634</v>
      </c>
      <c r="AJ36" s="18">
        <f t="shared" si="10"/>
        <v>150</v>
      </c>
      <c r="AK36" s="7">
        <f t="shared" si="11"/>
        <v>1441.36609</v>
      </c>
      <c r="AL36" s="18">
        <f t="shared" si="12"/>
        <v>150</v>
      </c>
      <c r="AM36" s="27">
        <f t="shared" si="13"/>
        <v>188.275</v>
      </c>
      <c r="AN36" s="18">
        <f t="shared" si="14"/>
        <v>600</v>
      </c>
      <c r="AO36" s="7">
        <f t="shared" si="15"/>
        <v>2600</v>
      </c>
      <c r="AP36" s="29">
        <f t="shared" si="16"/>
        <v>2.6</v>
      </c>
      <c r="AQ36" s="24">
        <f t="shared" si="39"/>
        <v>1100</v>
      </c>
      <c r="AR36" s="2">
        <f t="shared" si="17"/>
        <v>0.9503317777</v>
      </c>
      <c r="AS36" s="18">
        <f t="shared" si="18"/>
        <v>150</v>
      </c>
      <c r="AT36" s="7">
        <f t="shared" si="19"/>
        <v>1191.211645</v>
      </c>
      <c r="AU36" s="18">
        <f t="shared" si="20"/>
        <v>330</v>
      </c>
      <c r="AV36" s="27">
        <f t="shared" si="21"/>
        <v>168.275</v>
      </c>
      <c r="AW36" s="18">
        <f t="shared" si="22"/>
        <v>600</v>
      </c>
      <c r="AX36" s="18">
        <f t="shared" si="23"/>
        <v>150</v>
      </c>
      <c r="AY36" s="18">
        <f t="shared" si="24"/>
        <v>300</v>
      </c>
      <c r="AZ36" s="7">
        <f t="shared" si="25"/>
        <v>2900</v>
      </c>
      <c r="BA36" s="28">
        <f t="shared" si="26"/>
        <v>2.636363636</v>
      </c>
      <c r="BB36" s="24">
        <f t="shared" si="40"/>
        <v>1000</v>
      </c>
      <c r="BC36" s="2">
        <f t="shared" si="27"/>
        <v>0.7853981634</v>
      </c>
      <c r="BD36" s="18">
        <f t="shared" si="28"/>
        <v>150</v>
      </c>
      <c r="BE36" s="7">
        <f t="shared" si="29"/>
        <v>1441.36609</v>
      </c>
      <c r="BF36" s="18">
        <f t="shared" si="30"/>
        <v>150</v>
      </c>
      <c r="BG36" s="27">
        <f t="shared" si="31"/>
        <v>188.275</v>
      </c>
      <c r="BH36" s="27">
        <f t="shared" si="32"/>
        <v>300</v>
      </c>
      <c r="BI36" s="18">
        <f t="shared" si="33"/>
        <v>150</v>
      </c>
      <c r="BJ36" s="18">
        <f t="shared" si="34"/>
        <v>300</v>
      </c>
      <c r="BK36" s="18">
        <f t="shared" si="35"/>
        <v>2700</v>
      </c>
      <c r="BL36" s="28">
        <f t="shared" si="36"/>
        <v>2.7</v>
      </c>
    </row>
    <row r="37">
      <c r="A37" s="3"/>
      <c r="B37" s="3" t="s">
        <v>14</v>
      </c>
      <c r="C37" s="50" t="s">
        <v>123</v>
      </c>
      <c r="F37" s="51">
        <f>VLOOKUP(1,$M$36:$R$47,$P$51+2)</f>
        <v>1100</v>
      </c>
      <c r="G37" s="37" t="s">
        <v>31</v>
      </c>
      <c r="I37" s="3"/>
      <c r="L37" s="3"/>
      <c r="M37" s="4">
        <v>2.0</v>
      </c>
      <c r="N37" s="3" t="s">
        <v>16</v>
      </c>
      <c r="O37" s="7">
        <f>AA205</f>
        <v>150</v>
      </c>
      <c r="P37" s="7">
        <f>AJ205</f>
        <v>150</v>
      </c>
      <c r="Q37" s="7">
        <f>AS205</f>
        <v>150</v>
      </c>
      <c r="R37" s="7">
        <f>BD205</f>
        <v>150</v>
      </c>
      <c r="S37" s="3"/>
      <c r="T37" s="3" t="s">
        <v>73</v>
      </c>
      <c r="U37" s="3"/>
      <c r="V37" s="42">
        <f>(D12/D13)/3600</f>
        <v>0.001886820933</v>
      </c>
      <c r="W37" s="3" t="s">
        <v>74</v>
      </c>
      <c r="X37" s="6">
        <v>33.0</v>
      </c>
      <c r="Y37" s="24">
        <f t="shared" si="37"/>
        <v>1000</v>
      </c>
      <c r="Z37" s="2">
        <f t="shared" si="1"/>
        <v>0.7853981634</v>
      </c>
      <c r="AA37" s="18">
        <f t="shared" si="2"/>
        <v>150</v>
      </c>
      <c r="AB37" s="7">
        <f t="shared" si="3"/>
        <v>1441.36609</v>
      </c>
      <c r="AC37" s="18">
        <f t="shared" si="4"/>
        <v>300</v>
      </c>
      <c r="AD37" s="27">
        <f t="shared" si="5"/>
        <v>168.275</v>
      </c>
      <c r="AE37" s="18">
        <f t="shared" si="6"/>
        <v>900</v>
      </c>
      <c r="AF37" s="7">
        <f t="shared" si="7"/>
        <v>3000</v>
      </c>
      <c r="AG37" s="28">
        <f t="shared" si="8"/>
        <v>3</v>
      </c>
      <c r="AH37" s="24">
        <f t="shared" si="38"/>
        <v>1000</v>
      </c>
      <c r="AI37" s="2">
        <f t="shared" si="9"/>
        <v>0.7853981634</v>
      </c>
      <c r="AJ37" s="18">
        <f t="shared" si="10"/>
        <v>150</v>
      </c>
      <c r="AK37" s="7">
        <f t="shared" si="11"/>
        <v>1441.36609</v>
      </c>
      <c r="AL37" s="18">
        <f t="shared" si="12"/>
        <v>150</v>
      </c>
      <c r="AM37" s="27">
        <f t="shared" si="13"/>
        <v>188.275</v>
      </c>
      <c r="AN37" s="18">
        <f t="shared" si="14"/>
        <v>600</v>
      </c>
      <c r="AO37" s="7">
        <f t="shared" si="15"/>
        <v>2600</v>
      </c>
      <c r="AP37" s="29">
        <f t="shared" si="16"/>
        <v>2.6</v>
      </c>
      <c r="AQ37" s="24">
        <f t="shared" si="39"/>
        <v>1100</v>
      </c>
      <c r="AR37" s="2">
        <f t="shared" si="17"/>
        <v>0.9503317777</v>
      </c>
      <c r="AS37" s="18">
        <f t="shared" si="18"/>
        <v>150</v>
      </c>
      <c r="AT37" s="7">
        <f t="shared" si="19"/>
        <v>1191.211645</v>
      </c>
      <c r="AU37" s="18">
        <f t="shared" si="20"/>
        <v>330</v>
      </c>
      <c r="AV37" s="27">
        <f t="shared" si="21"/>
        <v>168.275</v>
      </c>
      <c r="AW37" s="18">
        <f t="shared" si="22"/>
        <v>600</v>
      </c>
      <c r="AX37" s="18">
        <f t="shared" si="23"/>
        <v>150</v>
      </c>
      <c r="AY37" s="18">
        <f t="shared" si="24"/>
        <v>300</v>
      </c>
      <c r="AZ37" s="7">
        <f t="shared" si="25"/>
        <v>2900</v>
      </c>
      <c r="BA37" s="28">
        <f t="shared" si="26"/>
        <v>2.636363636</v>
      </c>
      <c r="BB37" s="24">
        <f t="shared" si="40"/>
        <v>1000</v>
      </c>
      <c r="BC37" s="2">
        <f t="shared" si="27"/>
        <v>0.7853981634</v>
      </c>
      <c r="BD37" s="18">
        <f t="shared" si="28"/>
        <v>150</v>
      </c>
      <c r="BE37" s="7">
        <f t="shared" si="29"/>
        <v>1441.36609</v>
      </c>
      <c r="BF37" s="18">
        <f t="shared" si="30"/>
        <v>150</v>
      </c>
      <c r="BG37" s="27">
        <f t="shared" si="31"/>
        <v>188.275</v>
      </c>
      <c r="BH37" s="27">
        <f t="shared" si="32"/>
        <v>300</v>
      </c>
      <c r="BI37" s="18">
        <f t="shared" si="33"/>
        <v>150</v>
      </c>
      <c r="BJ37" s="18">
        <f t="shared" si="34"/>
        <v>300</v>
      </c>
      <c r="BK37" s="18">
        <f t="shared" si="35"/>
        <v>2700</v>
      </c>
      <c r="BL37" s="28">
        <f t="shared" si="36"/>
        <v>2.7</v>
      </c>
    </row>
    <row r="38">
      <c r="A38" s="3"/>
      <c r="B38" s="3" t="s">
        <v>124</v>
      </c>
      <c r="C38" s="50" t="s">
        <v>125</v>
      </c>
      <c r="F38" s="52">
        <f>VLOOKUP(9,$M$36:$R$47,$P$51+2)</f>
        <v>2900</v>
      </c>
      <c r="G38" s="37" t="s">
        <v>31</v>
      </c>
      <c r="I38" s="3"/>
      <c r="L38" s="3"/>
      <c r="M38" s="4">
        <v>3.0</v>
      </c>
      <c r="N38" s="3" t="s">
        <v>17</v>
      </c>
      <c r="O38" s="7">
        <f>AF205-AA205-AD205-AC205-AE205</f>
        <v>1481.725</v>
      </c>
      <c r="P38" s="7">
        <f>AO205-AJ205-AL205-AM205-AN205</f>
        <v>1511.725</v>
      </c>
      <c r="Q38" s="7">
        <f>AZ205-AS205-AU205-AV205-AW205-AX205-AY205</f>
        <v>1201.725</v>
      </c>
      <c r="R38" s="7">
        <f>BK205-BD205-BF205-BG205-BH205-BI205-BJ205</f>
        <v>1461.725</v>
      </c>
      <c r="S38" s="3"/>
      <c r="T38" s="3" t="s">
        <v>76</v>
      </c>
      <c r="U38" s="3"/>
      <c r="V38" s="42">
        <f>V37/I27</f>
        <v>0.001886820933</v>
      </c>
      <c r="W38" s="3" t="s">
        <v>32</v>
      </c>
      <c r="X38" s="6">
        <v>34.0</v>
      </c>
      <c r="Y38" s="24">
        <f t="shared" si="37"/>
        <v>1000</v>
      </c>
      <c r="Z38" s="2">
        <f t="shared" si="1"/>
        <v>0.7853981634</v>
      </c>
      <c r="AA38" s="18">
        <f t="shared" si="2"/>
        <v>150</v>
      </c>
      <c r="AB38" s="7">
        <f t="shared" si="3"/>
        <v>1441.36609</v>
      </c>
      <c r="AC38" s="18">
        <f t="shared" si="4"/>
        <v>300</v>
      </c>
      <c r="AD38" s="27">
        <f t="shared" si="5"/>
        <v>168.275</v>
      </c>
      <c r="AE38" s="18">
        <f t="shared" si="6"/>
        <v>900</v>
      </c>
      <c r="AF38" s="7">
        <f t="shared" si="7"/>
        <v>3000</v>
      </c>
      <c r="AG38" s="28">
        <f t="shared" si="8"/>
        <v>3</v>
      </c>
      <c r="AH38" s="24">
        <f t="shared" si="38"/>
        <v>1000</v>
      </c>
      <c r="AI38" s="2">
        <f t="shared" si="9"/>
        <v>0.7853981634</v>
      </c>
      <c r="AJ38" s="18">
        <f t="shared" si="10"/>
        <v>150</v>
      </c>
      <c r="AK38" s="7">
        <f t="shared" si="11"/>
        <v>1441.36609</v>
      </c>
      <c r="AL38" s="18">
        <f t="shared" si="12"/>
        <v>150</v>
      </c>
      <c r="AM38" s="27">
        <f t="shared" si="13"/>
        <v>188.275</v>
      </c>
      <c r="AN38" s="18">
        <f t="shared" si="14"/>
        <v>600</v>
      </c>
      <c r="AO38" s="7">
        <f t="shared" si="15"/>
        <v>2600</v>
      </c>
      <c r="AP38" s="29">
        <f t="shared" si="16"/>
        <v>2.6</v>
      </c>
      <c r="AQ38" s="24">
        <f t="shared" si="39"/>
        <v>1100</v>
      </c>
      <c r="AR38" s="2">
        <f t="shared" si="17"/>
        <v>0.9503317777</v>
      </c>
      <c r="AS38" s="18">
        <f t="shared" si="18"/>
        <v>150</v>
      </c>
      <c r="AT38" s="7">
        <f t="shared" si="19"/>
        <v>1191.211645</v>
      </c>
      <c r="AU38" s="18">
        <f t="shared" si="20"/>
        <v>330</v>
      </c>
      <c r="AV38" s="27">
        <f t="shared" si="21"/>
        <v>168.275</v>
      </c>
      <c r="AW38" s="18">
        <f t="shared" si="22"/>
        <v>600</v>
      </c>
      <c r="AX38" s="18">
        <f t="shared" si="23"/>
        <v>150</v>
      </c>
      <c r="AY38" s="18">
        <f t="shared" si="24"/>
        <v>300</v>
      </c>
      <c r="AZ38" s="7">
        <f t="shared" si="25"/>
        <v>2900</v>
      </c>
      <c r="BA38" s="28">
        <f t="shared" si="26"/>
        <v>2.636363636</v>
      </c>
      <c r="BB38" s="24">
        <f t="shared" si="40"/>
        <v>1000</v>
      </c>
      <c r="BC38" s="2">
        <f t="shared" si="27"/>
        <v>0.7853981634</v>
      </c>
      <c r="BD38" s="18">
        <f t="shared" si="28"/>
        <v>150</v>
      </c>
      <c r="BE38" s="7">
        <f t="shared" si="29"/>
        <v>1441.36609</v>
      </c>
      <c r="BF38" s="18">
        <f t="shared" si="30"/>
        <v>150</v>
      </c>
      <c r="BG38" s="27">
        <f t="shared" si="31"/>
        <v>188.275</v>
      </c>
      <c r="BH38" s="27">
        <f t="shared" si="32"/>
        <v>300</v>
      </c>
      <c r="BI38" s="18">
        <f t="shared" si="33"/>
        <v>150</v>
      </c>
      <c r="BJ38" s="18">
        <f t="shared" si="34"/>
        <v>300</v>
      </c>
      <c r="BK38" s="18">
        <f t="shared" si="35"/>
        <v>2700</v>
      </c>
      <c r="BL38" s="28">
        <f t="shared" si="36"/>
        <v>2.7</v>
      </c>
    </row>
    <row r="39">
      <c r="A39" s="3"/>
      <c r="F39" s="3"/>
      <c r="G39" s="3"/>
      <c r="I39" s="3"/>
      <c r="L39" s="3"/>
      <c r="M39" s="4">
        <v>4.0</v>
      </c>
      <c r="N39" s="3" t="s">
        <v>18</v>
      </c>
      <c r="O39" s="7">
        <f>AC205</f>
        <v>300</v>
      </c>
      <c r="P39" s="7">
        <f>AL205</f>
        <v>150</v>
      </c>
      <c r="Q39" s="7">
        <f>AU205</f>
        <v>330</v>
      </c>
      <c r="R39" s="7">
        <f>BF205</f>
        <v>150</v>
      </c>
      <c r="S39" s="3"/>
      <c r="T39" s="3" t="s">
        <v>77</v>
      </c>
      <c r="U39" s="3"/>
      <c r="V39" s="29">
        <f>SQRT(4*V38/PI())*1000</f>
        <v>49.01402887</v>
      </c>
      <c r="W39" s="3" t="s">
        <v>31</v>
      </c>
      <c r="X39" s="6">
        <v>35.0</v>
      </c>
      <c r="Y39" s="24">
        <f t="shared" si="37"/>
        <v>1000</v>
      </c>
      <c r="Z39" s="2">
        <f t="shared" si="1"/>
        <v>0.7853981634</v>
      </c>
      <c r="AA39" s="18">
        <f t="shared" si="2"/>
        <v>150</v>
      </c>
      <c r="AB39" s="7">
        <f t="shared" si="3"/>
        <v>1441.36609</v>
      </c>
      <c r="AC39" s="18">
        <f t="shared" si="4"/>
        <v>300</v>
      </c>
      <c r="AD39" s="27">
        <f t="shared" si="5"/>
        <v>168.275</v>
      </c>
      <c r="AE39" s="18">
        <f t="shared" si="6"/>
        <v>900</v>
      </c>
      <c r="AF39" s="7">
        <f t="shared" si="7"/>
        <v>3000</v>
      </c>
      <c r="AG39" s="28">
        <f t="shared" si="8"/>
        <v>3</v>
      </c>
      <c r="AH39" s="24">
        <f t="shared" si="38"/>
        <v>1000</v>
      </c>
      <c r="AI39" s="2">
        <f t="shared" si="9"/>
        <v>0.7853981634</v>
      </c>
      <c r="AJ39" s="18">
        <f t="shared" si="10"/>
        <v>150</v>
      </c>
      <c r="AK39" s="7">
        <f t="shared" si="11"/>
        <v>1441.36609</v>
      </c>
      <c r="AL39" s="18">
        <f t="shared" si="12"/>
        <v>150</v>
      </c>
      <c r="AM39" s="27">
        <f t="shared" si="13"/>
        <v>188.275</v>
      </c>
      <c r="AN39" s="18">
        <f t="shared" si="14"/>
        <v>600</v>
      </c>
      <c r="AO39" s="7">
        <f t="shared" si="15"/>
        <v>2600</v>
      </c>
      <c r="AP39" s="29">
        <f t="shared" si="16"/>
        <v>2.6</v>
      </c>
      <c r="AQ39" s="24">
        <f t="shared" si="39"/>
        <v>1100</v>
      </c>
      <c r="AR39" s="2">
        <f t="shared" si="17"/>
        <v>0.9503317777</v>
      </c>
      <c r="AS39" s="18">
        <f t="shared" si="18"/>
        <v>150</v>
      </c>
      <c r="AT39" s="7">
        <f t="shared" si="19"/>
        <v>1191.211645</v>
      </c>
      <c r="AU39" s="18">
        <f t="shared" si="20"/>
        <v>330</v>
      </c>
      <c r="AV39" s="27">
        <f t="shared" si="21"/>
        <v>168.275</v>
      </c>
      <c r="AW39" s="18">
        <f t="shared" si="22"/>
        <v>600</v>
      </c>
      <c r="AX39" s="18">
        <f t="shared" si="23"/>
        <v>150</v>
      </c>
      <c r="AY39" s="18">
        <f t="shared" si="24"/>
        <v>300</v>
      </c>
      <c r="AZ39" s="7">
        <f t="shared" si="25"/>
        <v>2900</v>
      </c>
      <c r="BA39" s="28">
        <f t="shared" si="26"/>
        <v>2.636363636</v>
      </c>
      <c r="BB39" s="24">
        <f t="shared" si="40"/>
        <v>1000</v>
      </c>
      <c r="BC39" s="2">
        <f t="shared" si="27"/>
        <v>0.7853981634</v>
      </c>
      <c r="BD39" s="18">
        <f t="shared" si="28"/>
        <v>150</v>
      </c>
      <c r="BE39" s="7">
        <f t="shared" si="29"/>
        <v>1441.36609</v>
      </c>
      <c r="BF39" s="18">
        <f t="shared" si="30"/>
        <v>150</v>
      </c>
      <c r="BG39" s="27">
        <f t="shared" si="31"/>
        <v>188.275</v>
      </c>
      <c r="BH39" s="27">
        <f t="shared" si="32"/>
        <v>300</v>
      </c>
      <c r="BI39" s="18">
        <f t="shared" si="33"/>
        <v>150</v>
      </c>
      <c r="BJ39" s="18">
        <f t="shared" si="34"/>
        <v>300</v>
      </c>
      <c r="BK39" s="18">
        <f t="shared" si="35"/>
        <v>2700</v>
      </c>
      <c r="BL39" s="28">
        <f t="shared" si="36"/>
        <v>2.7</v>
      </c>
    </row>
    <row r="40">
      <c r="A40" s="3"/>
      <c r="B40" s="3" t="s">
        <v>126</v>
      </c>
      <c r="C40" s="50" t="s">
        <v>127</v>
      </c>
      <c r="F40" s="53">
        <f>VLOOKUP(2,$M$36:$R$47,$P$51+2)</f>
        <v>150</v>
      </c>
      <c r="G40" s="37" t="s">
        <v>31</v>
      </c>
      <c r="I40" s="3"/>
      <c r="L40" s="3"/>
      <c r="M40" s="4">
        <v>5.0</v>
      </c>
      <c r="N40" s="3" t="s">
        <v>19</v>
      </c>
      <c r="O40" s="7">
        <f>AD205</f>
        <v>168.275</v>
      </c>
      <c r="P40" s="7">
        <f>AM205</f>
        <v>188.275</v>
      </c>
      <c r="Q40" s="7">
        <f>AV205</f>
        <v>168.275</v>
      </c>
      <c r="R40" s="7">
        <f>BG205</f>
        <v>188.275</v>
      </c>
      <c r="S40" s="3"/>
      <c r="T40" s="3"/>
      <c r="U40" s="3"/>
      <c r="V40" s="3"/>
      <c r="W40" s="3"/>
      <c r="X40" s="6">
        <v>36.0</v>
      </c>
      <c r="Y40" s="24">
        <f t="shared" si="37"/>
        <v>1000</v>
      </c>
      <c r="Z40" s="2">
        <f t="shared" si="1"/>
        <v>0.7853981634</v>
      </c>
      <c r="AA40" s="18">
        <f t="shared" si="2"/>
        <v>150</v>
      </c>
      <c r="AB40" s="7">
        <f t="shared" si="3"/>
        <v>1441.36609</v>
      </c>
      <c r="AC40" s="18">
        <f t="shared" si="4"/>
        <v>300</v>
      </c>
      <c r="AD40" s="27">
        <f t="shared" si="5"/>
        <v>168.275</v>
      </c>
      <c r="AE40" s="18">
        <f t="shared" si="6"/>
        <v>900</v>
      </c>
      <c r="AF40" s="7">
        <f t="shared" si="7"/>
        <v>3000</v>
      </c>
      <c r="AG40" s="28">
        <f t="shared" si="8"/>
        <v>3</v>
      </c>
      <c r="AH40" s="24">
        <f t="shared" si="38"/>
        <v>1000</v>
      </c>
      <c r="AI40" s="2">
        <f t="shared" si="9"/>
        <v>0.7853981634</v>
      </c>
      <c r="AJ40" s="18">
        <f t="shared" si="10"/>
        <v>150</v>
      </c>
      <c r="AK40" s="7">
        <f t="shared" si="11"/>
        <v>1441.36609</v>
      </c>
      <c r="AL40" s="18">
        <f t="shared" si="12"/>
        <v>150</v>
      </c>
      <c r="AM40" s="27">
        <f t="shared" si="13"/>
        <v>188.275</v>
      </c>
      <c r="AN40" s="18">
        <f t="shared" si="14"/>
        <v>600</v>
      </c>
      <c r="AO40" s="7">
        <f t="shared" si="15"/>
        <v>2600</v>
      </c>
      <c r="AP40" s="29">
        <f t="shared" si="16"/>
        <v>2.6</v>
      </c>
      <c r="AQ40" s="24">
        <f t="shared" si="39"/>
        <v>1100</v>
      </c>
      <c r="AR40" s="2">
        <f t="shared" si="17"/>
        <v>0.9503317777</v>
      </c>
      <c r="AS40" s="18">
        <f t="shared" si="18"/>
        <v>150</v>
      </c>
      <c r="AT40" s="7">
        <f t="shared" si="19"/>
        <v>1191.211645</v>
      </c>
      <c r="AU40" s="18">
        <f t="shared" si="20"/>
        <v>330</v>
      </c>
      <c r="AV40" s="27">
        <f t="shared" si="21"/>
        <v>168.275</v>
      </c>
      <c r="AW40" s="18">
        <f t="shared" si="22"/>
        <v>600</v>
      </c>
      <c r="AX40" s="18">
        <f t="shared" si="23"/>
        <v>150</v>
      </c>
      <c r="AY40" s="18">
        <f t="shared" si="24"/>
        <v>300</v>
      </c>
      <c r="AZ40" s="7">
        <f t="shared" si="25"/>
        <v>2900</v>
      </c>
      <c r="BA40" s="28">
        <f t="shared" si="26"/>
        <v>2.636363636</v>
      </c>
      <c r="BB40" s="24">
        <f t="shared" si="40"/>
        <v>1000</v>
      </c>
      <c r="BC40" s="2">
        <f t="shared" si="27"/>
        <v>0.7853981634</v>
      </c>
      <c r="BD40" s="18">
        <f t="shared" si="28"/>
        <v>150</v>
      </c>
      <c r="BE40" s="7">
        <f t="shared" si="29"/>
        <v>1441.36609</v>
      </c>
      <c r="BF40" s="18">
        <f t="shared" si="30"/>
        <v>150</v>
      </c>
      <c r="BG40" s="27">
        <f t="shared" si="31"/>
        <v>188.275</v>
      </c>
      <c r="BH40" s="27">
        <f t="shared" si="32"/>
        <v>300</v>
      </c>
      <c r="BI40" s="18">
        <f t="shared" si="33"/>
        <v>150</v>
      </c>
      <c r="BJ40" s="18">
        <f t="shared" si="34"/>
        <v>300</v>
      </c>
      <c r="BK40" s="18">
        <f t="shared" si="35"/>
        <v>2700</v>
      </c>
      <c r="BL40" s="28">
        <f t="shared" si="36"/>
        <v>2.7</v>
      </c>
    </row>
    <row r="41">
      <c r="A41" s="3"/>
      <c r="B41" s="3" t="s">
        <v>128</v>
      </c>
      <c r="C41" s="50" t="s">
        <v>129</v>
      </c>
      <c r="F41" s="53">
        <f>VLOOKUP(3,$M$36:$R$47,$P$51+2)</f>
        <v>1201.725</v>
      </c>
      <c r="G41" s="37" t="s">
        <v>31</v>
      </c>
      <c r="I41" s="3"/>
      <c r="L41" s="3"/>
      <c r="M41" s="4">
        <v>6.0</v>
      </c>
      <c r="N41" s="3" t="s">
        <v>20</v>
      </c>
      <c r="O41" s="7">
        <f>AE205</f>
        <v>900</v>
      </c>
      <c r="P41" s="7">
        <f>AN205</f>
        <v>600</v>
      </c>
      <c r="Q41" s="7">
        <f>AW205</f>
        <v>600</v>
      </c>
      <c r="R41" s="7">
        <f>BH205</f>
        <v>300</v>
      </c>
      <c r="S41" s="3"/>
      <c r="T41" s="3" t="s">
        <v>84</v>
      </c>
      <c r="U41" s="3"/>
      <c r="V41" s="3">
        <f>VLOOKUP(I29,$F$106:$U$149,16)</f>
        <v>5</v>
      </c>
      <c r="W41" s="3"/>
      <c r="X41" s="6">
        <v>37.0</v>
      </c>
      <c r="Y41" s="24">
        <f t="shared" si="37"/>
        <v>1000</v>
      </c>
      <c r="Z41" s="2">
        <f t="shared" si="1"/>
        <v>0.7853981634</v>
      </c>
      <c r="AA41" s="18">
        <f t="shared" si="2"/>
        <v>150</v>
      </c>
      <c r="AB41" s="7">
        <f t="shared" si="3"/>
        <v>1441.36609</v>
      </c>
      <c r="AC41" s="18">
        <f t="shared" si="4"/>
        <v>300</v>
      </c>
      <c r="AD41" s="27">
        <f t="shared" si="5"/>
        <v>168.275</v>
      </c>
      <c r="AE41" s="18">
        <f t="shared" si="6"/>
        <v>900</v>
      </c>
      <c r="AF41" s="7">
        <f t="shared" si="7"/>
        <v>3000</v>
      </c>
      <c r="AG41" s="28">
        <f t="shared" si="8"/>
        <v>3</v>
      </c>
      <c r="AH41" s="24">
        <f t="shared" si="38"/>
        <v>1000</v>
      </c>
      <c r="AI41" s="2">
        <f t="shared" si="9"/>
        <v>0.7853981634</v>
      </c>
      <c r="AJ41" s="18">
        <f t="shared" si="10"/>
        <v>150</v>
      </c>
      <c r="AK41" s="7">
        <f t="shared" si="11"/>
        <v>1441.36609</v>
      </c>
      <c r="AL41" s="18">
        <f t="shared" si="12"/>
        <v>150</v>
      </c>
      <c r="AM41" s="27">
        <f t="shared" si="13"/>
        <v>188.275</v>
      </c>
      <c r="AN41" s="18">
        <f t="shared" si="14"/>
        <v>600</v>
      </c>
      <c r="AO41" s="7">
        <f t="shared" si="15"/>
        <v>2600</v>
      </c>
      <c r="AP41" s="29">
        <f t="shared" si="16"/>
        <v>2.6</v>
      </c>
      <c r="AQ41" s="24">
        <f t="shared" si="39"/>
        <v>1100</v>
      </c>
      <c r="AR41" s="2">
        <f t="shared" si="17"/>
        <v>0.9503317777</v>
      </c>
      <c r="AS41" s="18">
        <f t="shared" si="18"/>
        <v>150</v>
      </c>
      <c r="AT41" s="7">
        <f t="shared" si="19"/>
        <v>1191.211645</v>
      </c>
      <c r="AU41" s="18">
        <f t="shared" si="20"/>
        <v>330</v>
      </c>
      <c r="AV41" s="27">
        <f t="shared" si="21"/>
        <v>168.275</v>
      </c>
      <c r="AW41" s="18">
        <f t="shared" si="22"/>
        <v>600</v>
      </c>
      <c r="AX41" s="18">
        <f t="shared" si="23"/>
        <v>150</v>
      </c>
      <c r="AY41" s="18">
        <f t="shared" si="24"/>
        <v>300</v>
      </c>
      <c r="AZ41" s="7">
        <f t="shared" si="25"/>
        <v>2900</v>
      </c>
      <c r="BA41" s="28">
        <f t="shared" si="26"/>
        <v>2.636363636</v>
      </c>
      <c r="BB41" s="24">
        <f t="shared" si="40"/>
        <v>1000</v>
      </c>
      <c r="BC41" s="2">
        <f t="shared" si="27"/>
        <v>0.7853981634</v>
      </c>
      <c r="BD41" s="18">
        <f t="shared" si="28"/>
        <v>150</v>
      </c>
      <c r="BE41" s="7">
        <f t="shared" si="29"/>
        <v>1441.36609</v>
      </c>
      <c r="BF41" s="18">
        <f t="shared" si="30"/>
        <v>150</v>
      </c>
      <c r="BG41" s="27">
        <f t="shared" si="31"/>
        <v>188.275</v>
      </c>
      <c r="BH41" s="27">
        <f t="shared" si="32"/>
        <v>300</v>
      </c>
      <c r="BI41" s="18">
        <f t="shared" si="33"/>
        <v>150</v>
      </c>
      <c r="BJ41" s="18">
        <f t="shared" si="34"/>
        <v>300</v>
      </c>
      <c r="BK41" s="18">
        <f t="shared" si="35"/>
        <v>2700</v>
      </c>
      <c r="BL41" s="28">
        <f t="shared" si="36"/>
        <v>2.7</v>
      </c>
    </row>
    <row r="42">
      <c r="A42" s="3"/>
      <c r="B42" s="3" t="s">
        <v>130</v>
      </c>
      <c r="C42" s="50" t="s">
        <v>131</v>
      </c>
      <c r="F42" s="53">
        <f>VLOOKUP(4,$M$36:$R$47,$P$51+2)</f>
        <v>330</v>
      </c>
      <c r="G42" s="37" t="s">
        <v>31</v>
      </c>
      <c r="I42" s="3"/>
      <c r="L42" s="3"/>
      <c r="M42" s="4">
        <v>7.0</v>
      </c>
      <c r="N42" s="3" t="s">
        <v>23</v>
      </c>
      <c r="O42" s="7"/>
      <c r="P42" s="7"/>
      <c r="Q42" s="7">
        <f>AX205</f>
        <v>150</v>
      </c>
      <c r="R42" s="7">
        <f>BI205</f>
        <v>150</v>
      </c>
      <c r="S42" s="3"/>
      <c r="T42" s="3" t="s">
        <v>87</v>
      </c>
      <c r="U42" s="3"/>
      <c r="V42" s="3">
        <f>VLOOKUP(I30,$C$106:$D$118,2)</f>
        <v>7</v>
      </c>
      <c r="W42" s="3"/>
      <c r="X42" s="6">
        <v>38.0</v>
      </c>
      <c r="Y42" s="24">
        <f t="shared" si="37"/>
        <v>1000</v>
      </c>
      <c r="Z42" s="2">
        <f t="shared" si="1"/>
        <v>0.7853981634</v>
      </c>
      <c r="AA42" s="18">
        <f t="shared" si="2"/>
        <v>150</v>
      </c>
      <c r="AB42" s="7">
        <f t="shared" si="3"/>
        <v>1441.36609</v>
      </c>
      <c r="AC42" s="18">
        <f t="shared" si="4"/>
        <v>300</v>
      </c>
      <c r="AD42" s="27">
        <f t="shared" si="5"/>
        <v>168.275</v>
      </c>
      <c r="AE42" s="18">
        <f t="shared" si="6"/>
        <v>900</v>
      </c>
      <c r="AF42" s="7">
        <f t="shared" si="7"/>
        <v>3000</v>
      </c>
      <c r="AG42" s="28">
        <f t="shared" si="8"/>
        <v>3</v>
      </c>
      <c r="AH42" s="24">
        <f t="shared" si="38"/>
        <v>1000</v>
      </c>
      <c r="AI42" s="2">
        <f t="shared" si="9"/>
        <v>0.7853981634</v>
      </c>
      <c r="AJ42" s="18">
        <f t="shared" si="10"/>
        <v>150</v>
      </c>
      <c r="AK42" s="7">
        <f t="shared" si="11"/>
        <v>1441.36609</v>
      </c>
      <c r="AL42" s="18">
        <f t="shared" si="12"/>
        <v>150</v>
      </c>
      <c r="AM42" s="27">
        <f t="shared" si="13"/>
        <v>188.275</v>
      </c>
      <c r="AN42" s="18">
        <f t="shared" si="14"/>
        <v>600</v>
      </c>
      <c r="AO42" s="7">
        <f t="shared" si="15"/>
        <v>2600</v>
      </c>
      <c r="AP42" s="29">
        <f t="shared" si="16"/>
        <v>2.6</v>
      </c>
      <c r="AQ42" s="24">
        <f t="shared" si="39"/>
        <v>1100</v>
      </c>
      <c r="AR42" s="2">
        <f t="shared" si="17"/>
        <v>0.9503317777</v>
      </c>
      <c r="AS42" s="18">
        <f t="shared" si="18"/>
        <v>150</v>
      </c>
      <c r="AT42" s="7">
        <f t="shared" si="19"/>
        <v>1191.211645</v>
      </c>
      <c r="AU42" s="18">
        <f t="shared" si="20"/>
        <v>330</v>
      </c>
      <c r="AV42" s="27">
        <f t="shared" si="21"/>
        <v>168.275</v>
      </c>
      <c r="AW42" s="18">
        <f t="shared" si="22"/>
        <v>600</v>
      </c>
      <c r="AX42" s="18">
        <f t="shared" si="23"/>
        <v>150</v>
      </c>
      <c r="AY42" s="18">
        <f t="shared" si="24"/>
        <v>300</v>
      </c>
      <c r="AZ42" s="7">
        <f t="shared" si="25"/>
        <v>2900</v>
      </c>
      <c r="BA42" s="28">
        <f t="shared" si="26"/>
        <v>2.636363636</v>
      </c>
      <c r="BB42" s="24">
        <f t="shared" si="40"/>
        <v>1000</v>
      </c>
      <c r="BC42" s="2">
        <f t="shared" si="27"/>
        <v>0.7853981634</v>
      </c>
      <c r="BD42" s="18">
        <f t="shared" si="28"/>
        <v>150</v>
      </c>
      <c r="BE42" s="7">
        <f t="shared" si="29"/>
        <v>1441.36609</v>
      </c>
      <c r="BF42" s="18">
        <f t="shared" si="30"/>
        <v>150</v>
      </c>
      <c r="BG42" s="27">
        <f t="shared" si="31"/>
        <v>188.275</v>
      </c>
      <c r="BH42" s="27">
        <f t="shared" si="32"/>
        <v>300</v>
      </c>
      <c r="BI42" s="18">
        <f t="shared" si="33"/>
        <v>150</v>
      </c>
      <c r="BJ42" s="18">
        <f t="shared" si="34"/>
        <v>300</v>
      </c>
      <c r="BK42" s="18">
        <f t="shared" si="35"/>
        <v>2700</v>
      </c>
      <c r="BL42" s="28">
        <f t="shared" si="36"/>
        <v>2.7</v>
      </c>
    </row>
    <row r="43">
      <c r="A43" s="3"/>
      <c r="B43" s="3" t="s">
        <v>132</v>
      </c>
      <c r="C43" s="50" t="s">
        <v>133</v>
      </c>
      <c r="F43" s="53">
        <f>VLOOKUP(5,$M$36:$R$47,$P$51+2)</f>
        <v>168.275</v>
      </c>
      <c r="G43" s="37" t="s">
        <v>31</v>
      </c>
      <c r="I43" s="3"/>
      <c r="L43" s="3"/>
      <c r="M43" s="4">
        <v>8.0</v>
      </c>
      <c r="N43" s="3" t="s">
        <v>24</v>
      </c>
      <c r="O43" s="7"/>
      <c r="P43" s="7"/>
      <c r="Q43" s="7">
        <f>AY205</f>
        <v>300</v>
      </c>
      <c r="R43" s="7">
        <f>BJ205</f>
        <v>300</v>
      </c>
      <c r="S43" s="3"/>
      <c r="T43" s="3" t="s">
        <v>93</v>
      </c>
      <c r="U43" s="3"/>
      <c r="V43" s="3">
        <f>VLOOKUP(V41,$E$106:$S$149,V42+2)</f>
        <v>2.067</v>
      </c>
      <c r="W43" s="3"/>
      <c r="X43" s="6">
        <v>39.0</v>
      </c>
      <c r="Y43" s="24">
        <f t="shared" si="37"/>
        <v>1000</v>
      </c>
      <c r="Z43" s="2">
        <f t="shared" si="1"/>
        <v>0.7853981634</v>
      </c>
      <c r="AA43" s="18">
        <f t="shared" si="2"/>
        <v>150</v>
      </c>
      <c r="AB43" s="7">
        <f t="shared" si="3"/>
        <v>1441.36609</v>
      </c>
      <c r="AC43" s="18">
        <f t="shared" si="4"/>
        <v>300</v>
      </c>
      <c r="AD43" s="27">
        <f t="shared" si="5"/>
        <v>168.275</v>
      </c>
      <c r="AE43" s="18">
        <f t="shared" si="6"/>
        <v>900</v>
      </c>
      <c r="AF43" s="7">
        <f t="shared" si="7"/>
        <v>3000</v>
      </c>
      <c r="AG43" s="28">
        <f t="shared" si="8"/>
        <v>3</v>
      </c>
      <c r="AH43" s="24">
        <f t="shared" si="38"/>
        <v>1000</v>
      </c>
      <c r="AI43" s="2">
        <f t="shared" si="9"/>
        <v>0.7853981634</v>
      </c>
      <c r="AJ43" s="18">
        <f t="shared" si="10"/>
        <v>150</v>
      </c>
      <c r="AK43" s="7">
        <f t="shared" si="11"/>
        <v>1441.36609</v>
      </c>
      <c r="AL43" s="18">
        <f t="shared" si="12"/>
        <v>150</v>
      </c>
      <c r="AM43" s="27">
        <f t="shared" si="13"/>
        <v>188.275</v>
      </c>
      <c r="AN43" s="18">
        <f t="shared" si="14"/>
        <v>600</v>
      </c>
      <c r="AO43" s="7">
        <f t="shared" si="15"/>
        <v>2600</v>
      </c>
      <c r="AP43" s="29">
        <f t="shared" si="16"/>
        <v>2.6</v>
      </c>
      <c r="AQ43" s="24">
        <f t="shared" si="39"/>
        <v>1100</v>
      </c>
      <c r="AR43" s="2">
        <f t="shared" si="17"/>
        <v>0.9503317777</v>
      </c>
      <c r="AS43" s="18">
        <f t="shared" si="18"/>
        <v>150</v>
      </c>
      <c r="AT43" s="7">
        <f t="shared" si="19"/>
        <v>1191.211645</v>
      </c>
      <c r="AU43" s="18">
        <f t="shared" si="20"/>
        <v>330</v>
      </c>
      <c r="AV43" s="27">
        <f t="shared" si="21"/>
        <v>168.275</v>
      </c>
      <c r="AW43" s="18">
        <f t="shared" si="22"/>
        <v>600</v>
      </c>
      <c r="AX43" s="18">
        <f t="shared" si="23"/>
        <v>150</v>
      </c>
      <c r="AY43" s="18">
        <f t="shared" si="24"/>
        <v>300</v>
      </c>
      <c r="AZ43" s="7">
        <f t="shared" si="25"/>
        <v>2900</v>
      </c>
      <c r="BA43" s="28">
        <f t="shared" si="26"/>
        <v>2.636363636</v>
      </c>
      <c r="BB43" s="24">
        <f t="shared" si="40"/>
        <v>1000</v>
      </c>
      <c r="BC43" s="2">
        <f t="shared" si="27"/>
        <v>0.7853981634</v>
      </c>
      <c r="BD43" s="18">
        <f t="shared" si="28"/>
        <v>150</v>
      </c>
      <c r="BE43" s="7">
        <f t="shared" si="29"/>
        <v>1441.36609</v>
      </c>
      <c r="BF43" s="18">
        <f t="shared" si="30"/>
        <v>150</v>
      </c>
      <c r="BG43" s="27">
        <f t="shared" si="31"/>
        <v>188.275</v>
      </c>
      <c r="BH43" s="27">
        <f t="shared" si="32"/>
        <v>300</v>
      </c>
      <c r="BI43" s="18">
        <f t="shared" si="33"/>
        <v>150</v>
      </c>
      <c r="BJ43" s="18">
        <f t="shared" si="34"/>
        <v>300</v>
      </c>
      <c r="BK43" s="18">
        <f t="shared" si="35"/>
        <v>2700</v>
      </c>
      <c r="BL43" s="28">
        <f t="shared" si="36"/>
        <v>2.7</v>
      </c>
    </row>
    <row r="44">
      <c r="A44" s="3"/>
      <c r="B44" s="3" t="s">
        <v>134</v>
      </c>
      <c r="C44" s="50" t="str">
        <f>IF(Q27,"Inlet nozzle to Mist Eliminator","Inlet nozzle to Top T/L")</f>
        <v>Inlet nozzle to Mist Eliminator</v>
      </c>
      <c r="F44" s="53">
        <f>VLOOKUP(6,$M$36:$R$47,$P$51+2)</f>
        <v>600</v>
      </c>
      <c r="G44" s="37" t="s">
        <v>31</v>
      </c>
      <c r="I44" s="3"/>
      <c r="L44" s="3"/>
      <c r="M44" s="4">
        <v>9.0</v>
      </c>
      <c r="N44" s="3" t="s">
        <v>21</v>
      </c>
      <c r="O44" s="7">
        <f t="shared" ref="O44:P44" si="41">SUM(O37:O41)</f>
        <v>3000</v>
      </c>
      <c r="P44" s="7">
        <f t="shared" si="41"/>
        <v>2600</v>
      </c>
      <c r="Q44" s="7">
        <f t="shared" ref="Q44:R44" si="42">SUM(Q37:Q43)</f>
        <v>2900</v>
      </c>
      <c r="R44" s="7">
        <f t="shared" si="42"/>
        <v>2700</v>
      </c>
      <c r="S44" s="3"/>
      <c r="T44" s="3"/>
      <c r="U44" s="3"/>
      <c r="V44" s="3">
        <f>V43*25.4</f>
        <v>52.5018</v>
      </c>
      <c r="W44" s="3"/>
      <c r="X44" s="6">
        <v>40.0</v>
      </c>
      <c r="Y44" s="24">
        <f t="shared" si="37"/>
        <v>1000</v>
      </c>
      <c r="Z44" s="2">
        <f t="shared" si="1"/>
        <v>0.7853981634</v>
      </c>
      <c r="AA44" s="18">
        <f t="shared" si="2"/>
        <v>150</v>
      </c>
      <c r="AB44" s="7">
        <f t="shared" si="3"/>
        <v>1441.36609</v>
      </c>
      <c r="AC44" s="18">
        <f t="shared" si="4"/>
        <v>300</v>
      </c>
      <c r="AD44" s="27">
        <f t="shared" si="5"/>
        <v>168.275</v>
      </c>
      <c r="AE44" s="18">
        <f t="shared" si="6"/>
        <v>900</v>
      </c>
      <c r="AF44" s="7">
        <f t="shared" si="7"/>
        <v>3000</v>
      </c>
      <c r="AG44" s="28">
        <f t="shared" si="8"/>
        <v>3</v>
      </c>
      <c r="AH44" s="24">
        <f t="shared" si="38"/>
        <v>1000</v>
      </c>
      <c r="AI44" s="2">
        <f t="shared" si="9"/>
        <v>0.7853981634</v>
      </c>
      <c r="AJ44" s="18">
        <f t="shared" si="10"/>
        <v>150</v>
      </c>
      <c r="AK44" s="7">
        <f t="shared" si="11"/>
        <v>1441.36609</v>
      </c>
      <c r="AL44" s="18">
        <f t="shared" si="12"/>
        <v>150</v>
      </c>
      <c r="AM44" s="27">
        <f t="shared" si="13"/>
        <v>188.275</v>
      </c>
      <c r="AN44" s="18">
        <f t="shared" si="14"/>
        <v>600</v>
      </c>
      <c r="AO44" s="7">
        <f t="shared" si="15"/>
        <v>2600</v>
      </c>
      <c r="AP44" s="29">
        <f t="shared" si="16"/>
        <v>2.6</v>
      </c>
      <c r="AQ44" s="24">
        <f t="shared" si="39"/>
        <v>1100</v>
      </c>
      <c r="AR44" s="2">
        <f t="shared" si="17"/>
        <v>0.9503317777</v>
      </c>
      <c r="AS44" s="18">
        <f t="shared" si="18"/>
        <v>150</v>
      </c>
      <c r="AT44" s="7">
        <f t="shared" si="19"/>
        <v>1191.211645</v>
      </c>
      <c r="AU44" s="18">
        <f t="shared" si="20"/>
        <v>330</v>
      </c>
      <c r="AV44" s="27">
        <f t="shared" si="21"/>
        <v>168.275</v>
      </c>
      <c r="AW44" s="18">
        <f t="shared" si="22"/>
        <v>600</v>
      </c>
      <c r="AX44" s="18">
        <f t="shared" si="23"/>
        <v>150</v>
      </c>
      <c r="AY44" s="18">
        <f t="shared" si="24"/>
        <v>300</v>
      </c>
      <c r="AZ44" s="7">
        <f t="shared" si="25"/>
        <v>2900</v>
      </c>
      <c r="BA44" s="28">
        <f t="shared" si="26"/>
        <v>2.636363636</v>
      </c>
      <c r="BB44" s="24">
        <f t="shared" si="40"/>
        <v>1000</v>
      </c>
      <c r="BC44" s="2">
        <f t="shared" si="27"/>
        <v>0.7853981634</v>
      </c>
      <c r="BD44" s="18">
        <f t="shared" si="28"/>
        <v>150</v>
      </c>
      <c r="BE44" s="7">
        <f t="shared" si="29"/>
        <v>1441.36609</v>
      </c>
      <c r="BF44" s="18">
        <f t="shared" si="30"/>
        <v>150</v>
      </c>
      <c r="BG44" s="27">
        <f t="shared" si="31"/>
        <v>188.275</v>
      </c>
      <c r="BH44" s="27">
        <f t="shared" si="32"/>
        <v>300</v>
      </c>
      <c r="BI44" s="18">
        <f t="shared" si="33"/>
        <v>150</v>
      </c>
      <c r="BJ44" s="18">
        <f t="shared" si="34"/>
        <v>300</v>
      </c>
      <c r="BK44" s="18">
        <f t="shared" si="35"/>
        <v>2700</v>
      </c>
      <c r="BL44" s="28">
        <f t="shared" si="36"/>
        <v>2.7</v>
      </c>
    </row>
    <row r="45">
      <c r="A45" s="3"/>
      <c r="B45" s="3" t="str">
        <f>IF(Q27,"h6","")</f>
        <v>h6</v>
      </c>
      <c r="C45" s="50" t="str">
        <f>IF(Q27,"Thickness of Mist Eliminator","")</f>
        <v>Thickness of Mist Eliminator</v>
      </c>
      <c r="F45" s="51">
        <f>IF(Q27,VLOOKUP(7,$M$36:$R$47,$P$51+2),"")</f>
        <v>150</v>
      </c>
      <c r="G45" s="37" t="str">
        <f t="shared" ref="G45:G46" si="44">IF($Q$27,"mm","")</f>
        <v>mm</v>
      </c>
      <c r="I45" s="3"/>
      <c r="L45" s="3"/>
      <c r="M45" s="4">
        <v>10.0</v>
      </c>
      <c r="N45" s="3" t="s">
        <v>22</v>
      </c>
      <c r="O45" s="27">
        <f>AG205</f>
        <v>3</v>
      </c>
      <c r="P45" s="27">
        <f t="shared" ref="P45:R45" si="43">P44/P36</f>
        <v>2.6</v>
      </c>
      <c r="Q45" s="27">
        <f t="shared" si="43"/>
        <v>2.636363636</v>
      </c>
      <c r="R45" s="27">
        <f t="shared" si="43"/>
        <v>2.7</v>
      </c>
      <c r="S45" s="3"/>
      <c r="T45" s="3"/>
      <c r="U45" s="3"/>
      <c r="V45" s="3"/>
      <c r="W45" s="3"/>
      <c r="X45" s="6">
        <v>41.0</v>
      </c>
      <c r="Y45" s="24">
        <f t="shared" si="37"/>
        <v>1000</v>
      </c>
      <c r="Z45" s="2">
        <f t="shared" si="1"/>
        <v>0.7853981634</v>
      </c>
      <c r="AA45" s="18">
        <f t="shared" si="2"/>
        <v>150</v>
      </c>
      <c r="AB45" s="7">
        <f t="shared" si="3"/>
        <v>1441.36609</v>
      </c>
      <c r="AC45" s="18">
        <f t="shared" si="4"/>
        <v>300</v>
      </c>
      <c r="AD45" s="27">
        <f t="shared" si="5"/>
        <v>168.275</v>
      </c>
      <c r="AE45" s="18">
        <f t="shared" si="6"/>
        <v>900</v>
      </c>
      <c r="AF45" s="7">
        <f t="shared" si="7"/>
        <v>3000</v>
      </c>
      <c r="AG45" s="28">
        <f t="shared" si="8"/>
        <v>3</v>
      </c>
      <c r="AH45" s="24">
        <f t="shared" si="38"/>
        <v>1000</v>
      </c>
      <c r="AI45" s="2">
        <f t="shared" si="9"/>
        <v>0.7853981634</v>
      </c>
      <c r="AJ45" s="18">
        <f t="shared" si="10"/>
        <v>150</v>
      </c>
      <c r="AK45" s="7">
        <f t="shared" si="11"/>
        <v>1441.36609</v>
      </c>
      <c r="AL45" s="18">
        <f t="shared" si="12"/>
        <v>150</v>
      </c>
      <c r="AM45" s="27">
        <f t="shared" si="13"/>
        <v>188.275</v>
      </c>
      <c r="AN45" s="18">
        <f t="shared" si="14"/>
        <v>600</v>
      </c>
      <c r="AO45" s="7">
        <f t="shared" si="15"/>
        <v>2600</v>
      </c>
      <c r="AP45" s="29">
        <f t="shared" si="16"/>
        <v>2.6</v>
      </c>
      <c r="AQ45" s="24">
        <f t="shared" si="39"/>
        <v>1100</v>
      </c>
      <c r="AR45" s="2">
        <f t="shared" si="17"/>
        <v>0.9503317777</v>
      </c>
      <c r="AS45" s="18">
        <f t="shared" si="18"/>
        <v>150</v>
      </c>
      <c r="AT45" s="7">
        <f t="shared" si="19"/>
        <v>1191.211645</v>
      </c>
      <c r="AU45" s="18">
        <f t="shared" si="20"/>
        <v>330</v>
      </c>
      <c r="AV45" s="27">
        <f t="shared" si="21"/>
        <v>168.275</v>
      </c>
      <c r="AW45" s="18">
        <f t="shared" si="22"/>
        <v>600</v>
      </c>
      <c r="AX45" s="18">
        <f t="shared" si="23"/>
        <v>150</v>
      </c>
      <c r="AY45" s="18">
        <f t="shared" si="24"/>
        <v>300</v>
      </c>
      <c r="AZ45" s="7">
        <f t="shared" si="25"/>
        <v>2900</v>
      </c>
      <c r="BA45" s="28">
        <f t="shared" si="26"/>
        <v>2.636363636</v>
      </c>
      <c r="BB45" s="24">
        <f t="shared" si="40"/>
        <v>1000</v>
      </c>
      <c r="BC45" s="2">
        <f t="shared" si="27"/>
        <v>0.7853981634</v>
      </c>
      <c r="BD45" s="18">
        <f t="shared" si="28"/>
        <v>150</v>
      </c>
      <c r="BE45" s="7">
        <f t="shared" si="29"/>
        <v>1441.36609</v>
      </c>
      <c r="BF45" s="18">
        <f t="shared" si="30"/>
        <v>150</v>
      </c>
      <c r="BG45" s="27">
        <f t="shared" si="31"/>
        <v>188.275</v>
      </c>
      <c r="BH45" s="27">
        <f t="shared" si="32"/>
        <v>300</v>
      </c>
      <c r="BI45" s="18">
        <f t="shared" si="33"/>
        <v>150</v>
      </c>
      <c r="BJ45" s="18">
        <f t="shared" si="34"/>
        <v>300</v>
      </c>
      <c r="BK45" s="18">
        <f t="shared" si="35"/>
        <v>2700</v>
      </c>
      <c r="BL45" s="28">
        <f t="shared" si="36"/>
        <v>2.7</v>
      </c>
    </row>
    <row r="46">
      <c r="A46" s="3"/>
      <c r="B46" s="3" t="str">
        <f>IF(Q27,"h7","")</f>
        <v>h7</v>
      </c>
      <c r="C46" s="50" t="str">
        <f>IF(Q27,"Mist Eliminator to Top T/L","")</f>
        <v>Mist Eliminator to Top T/L</v>
      </c>
      <c r="F46" s="52">
        <f>IF(Q27,VLOOKUP(8,$M$36:$R$47,$P$51+2),"")</f>
        <v>300</v>
      </c>
      <c r="G46" s="37" t="str">
        <f t="shared" si="44"/>
        <v>mm</v>
      </c>
      <c r="I46" s="3"/>
      <c r="L46" s="3"/>
      <c r="M46" s="4">
        <v>11.0</v>
      </c>
      <c r="N46" s="3" t="s">
        <v>135</v>
      </c>
      <c r="O46" s="7"/>
      <c r="P46" s="7"/>
      <c r="Q46" s="7">
        <f>CEILING((Q25+Q28)*0.3048*1000,100)</f>
        <v>700</v>
      </c>
      <c r="R46" s="7">
        <f>Q46</f>
        <v>700</v>
      </c>
      <c r="S46" s="3"/>
      <c r="T46" s="3"/>
      <c r="U46" s="3"/>
      <c r="V46" s="3"/>
      <c r="W46" s="3"/>
      <c r="X46" s="6">
        <v>42.0</v>
      </c>
      <c r="Y46" s="24">
        <f t="shared" si="37"/>
        <v>1000</v>
      </c>
      <c r="Z46" s="2">
        <f t="shared" si="1"/>
        <v>0.7853981634</v>
      </c>
      <c r="AA46" s="18">
        <f t="shared" si="2"/>
        <v>150</v>
      </c>
      <c r="AB46" s="7">
        <f t="shared" si="3"/>
        <v>1441.36609</v>
      </c>
      <c r="AC46" s="18">
        <f t="shared" si="4"/>
        <v>300</v>
      </c>
      <c r="AD46" s="27">
        <f t="shared" si="5"/>
        <v>168.275</v>
      </c>
      <c r="AE46" s="18">
        <f t="shared" si="6"/>
        <v>900</v>
      </c>
      <c r="AF46" s="7">
        <f t="shared" si="7"/>
        <v>3000</v>
      </c>
      <c r="AG46" s="28">
        <f t="shared" si="8"/>
        <v>3</v>
      </c>
      <c r="AH46" s="24">
        <f t="shared" si="38"/>
        <v>1000</v>
      </c>
      <c r="AI46" s="2">
        <f t="shared" si="9"/>
        <v>0.7853981634</v>
      </c>
      <c r="AJ46" s="18">
        <f t="shared" si="10"/>
        <v>150</v>
      </c>
      <c r="AK46" s="7">
        <f t="shared" si="11"/>
        <v>1441.36609</v>
      </c>
      <c r="AL46" s="18">
        <f t="shared" si="12"/>
        <v>150</v>
      </c>
      <c r="AM46" s="27">
        <f t="shared" si="13"/>
        <v>188.275</v>
      </c>
      <c r="AN46" s="18">
        <f t="shared" si="14"/>
        <v>600</v>
      </c>
      <c r="AO46" s="7">
        <f t="shared" si="15"/>
        <v>2600</v>
      </c>
      <c r="AP46" s="29">
        <f t="shared" si="16"/>
        <v>2.6</v>
      </c>
      <c r="AQ46" s="24">
        <f t="shared" si="39"/>
        <v>1100</v>
      </c>
      <c r="AR46" s="2">
        <f t="shared" si="17"/>
        <v>0.9503317777</v>
      </c>
      <c r="AS46" s="18">
        <f t="shared" si="18"/>
        <v>150</v>
      </c>
      <c r="AT46" s="7">
        <f t="shared" si="19"/>
        <v>1191.211645</v>
      </c>
      <c r="AU46" s="18">
        <f t="shared" si="20"/>
        <v>330</v>
      </c>
      <c r="AV46" s="27">
        <f t="shared" si="21"/>
        <v>168.275</v>
      </c>
      <c r="AW46" s="18">
        <f t="shared" si="22"/>
        <v>600</v>
      </c>
      <c r="AX46" s="18">
        <f t="shared" si="23"/>
        <v>150</v>
      </c>
      <c r="AY46" s="18">
        <f t="shared" si="24"/>
        <v>300</v>
      </c>
      <c r="AZ46" s="7">
        <f t="shared" si="25"/>
        <v>2900</v>
      </c>
      <c r="BA46" s="28">
        <f t="shared" si="26"/>
        <v>2.636363636</v>
      </c>
      <c r="BB46" s="24">
        <f t="shared" si="40"/>
        <v>1000</v>
      </c>
      <c r="BC46" s="2">
        <f t="shared" si="27"/>
        <v>0.7853981634</v>
      </c>
      <c r="BD46" s="18">
        <f t="shared" si="28"/>
        <v>150</v>
      </c>
      <c r="BE46" s="7">
        <f t="shared" si="29"/>
        <v>1441.36609</v>
      </c>
      <c r="BF46" s="18">
        <f t="shared" si="30"/>
        <v>150</v>
      </c>
      <c r="BG46" s="27">
        <f t="shared" si="31"/>
        <v>188.275</v>
      </c>
      <c r="BH46" s="27">
        <f t="shared" si="32"/>
        <v>300</v>
      </c>
      <c r="BI46" s="18">
        <f t="shared" si="33"/>
        <v>150</v>
      </c>
      <c r="BJ46" s="18">
        <f t="shared" si="34"/>
        <v>300</v>
      </c>
      <c r="BK46" s="18">
        <f t="shared" si="35"/>
        <v>2700</v>
      </c>
      <c r="BL46" s="28">
        <f t="shared" si="36"/>
        <v>2.7</v>
      </c>
    </row>
    <row r="47">
      <c r="A47" s="3"/>
      <c r="F47" s="3"/>
      <c r="G47" s="3"/>
      <c r="I47" s="3"/>
      <c r="L47" s="3"/>
      <c r="M47" s="4">
        <v>12.0</v>
      </c>
      <c r="N47" s="3" t="s">
        <v>136</v>
      </c>
      <c r="O47" s="3"/>
      <c r="P47" s="3"/>
      <c r="Q47" s="3" t="str">
        <f t="shared" ref="Q47:R47" si="45">IF($S$29=Q36,"Full Mesh Blanket","Partial Mesh Blanket")</f>
        <v>Partial Mesh Blanket</v>
      </c>
      <c r="R47" s="3" t="str">
        <f t="shared" si="45"/>
        <v>Partial Mesh Blanket</v>
      </c>
      <c r="S47" s="3"/>
      <c r="T47" s="3"/>
      <c r="U47" s="3"/>
      <c r="V47" s="3"/>
      <c r="W47" s="3"/>
      <c r="X47" s="6">
        <v>43.0</v>
      </c>
      <c r="Y47" s="24">
        <f t="shared" si="37"/>
        <v>1000</v>
      </c>
      <c r="Z47" s="2">
        <f t="shared" si="1"/>
        <v>0.7853981634</v>
      </c>
      <c r="AA47" s="18">
        <f t="shared" si="2"/>
        <v>150</v>
      </c>
      <c r="AB47" s="7">
        <f t="shared" si="3"/>
        <v>1441.36609</v>
      </c>
      <c r="AC47" s="18">
        <f t="shared" si="4"/>
        <v>300</v>
      </c>
      <c r="AD47" s="27">
        <f t="shared" si="5"/>
        <v>168.275</v>
      </c>
      <c r="AE47" s="18">
        <f t="shared" si="6"/>
        <v>900</v>
      </c>
      <c r="AF47" s="7">
        <f t="shared" si="7"/>
        <v>3000</v>
      </c>
      <c r="AG47" s="28">
        <f t="shared" si="8"/>
        <v>3</v>
      </c>
      <c r="AH47" s="24">
        <f t="shared" si="38"/>
        <v>1000</v>
      </c>
      <c r="AI47" s="2">
        <f t="shared" si="9"/>
        <v>0.7853981634</v>
      </c>
      <c r="AJ47" s="18">
        <f t="shared" si="10"/>
        <v>150</v>
      </c>
      <c r="AK47" s="7">
        <f t="shared" si="11"/>
        <v>1441.36609</v>
      </c>
      <c r="AL47" s="18">
        <f t="shared" si="12"/>
        <v>150</v>
      </c>
      <c r="AM47" s="27">
        <f t="shared" si="13"/>
        <v>188.275</v>
      </c>
      <c r="AN47" s="18">
        <f t="shared" si="14"/>
        <v>600</v>
      </c>
      <c r="AO47" s="7">
        <f t="shared" si="15"/>
        <v>2600</v>
      </c>
      <c r="AP47" s="29">
        <f t="shared" si="16"/>
        <v>2.6</v>
      </c>
      <c r="AQ47" s="24">
        <f t="shared" si="39"/>
        <v>1100</v>
      </c>
      <c r="AR47" s="2">
        <f t="shared" si="17"/>
        <v>0.9503317777</v>
      </c>
      <c r="AS47" s="18">
        <f t="shared" si="18"/>
        <v>150</v>
      </c>
      <c r="AT47" s="7">
        <f t="shared" si="19"/>
        <v>1191.211645</v>
      </c>
      <c r="AU47" s="18">
        <f t="shared" si="20"/>
        <v>330</v>
      </c>
      <c r="AV47" s="27">
        <f t="shared" si="21"/>
        <v>168.275</v>
      </c>
      <c r="AW47" s="18">
        <f t="shared" si="22"/>
        <v>600</v>
      </c>
      <c r="AX47" s="18">
        <f t="shared" si="23"/>
        <v>150</v>
      </c>
      <c r="AY47" s="18">
        <f t="shared" si="24"/>
        <v>300</v>
      </c>
      <c r="AZ47" s="7">
        <f t="shared" si="25"/>
        <v>2900</v>
      </c>
      <c r="BA47" s="28">
        <f t="shared" si="26"/>
        <v>2.636363636</v>
      </c>
      <c r="BB47" s="24">
        <f t="shared" si="40"/>
        <v>1000</v>
      </c>
      <c r="BC47" s="2">
        <f t="shared" si="27"/>
        <v>0.7853981634</v>
      </c>
      <c r="BD47" s="18">
        <f t="shared" si="28"/>
        <v>150</v>
      </c>
      <c r="BE47" s="7">
        <f t="shared" si="29"/>
        <v>1441.36609</v>
      </c>
      <c r="BF47" s="18">
        <f t="shared" si="30"/>
        <v>150</v>
      </c>
      <c r="BG47" s="27">
        <f t="shared" si="31"/>
        <v>188.275</v>
      </c>
      <c r="BH47" s="27">
        <f t="shared" si="32"/>
        <v>300</v>
      </c>
      <c r="BI47" s="18">
        <f t="shared" si="33"/>
        <v>150</v>
      </c>
      <c r="BJ47" s="18">
        <f t="shared" si="34"/>
        <v>300</v>
      </c>
      <c r="BK47" s="18">
        <f t="shared" si="35"/>
        <v>2700</v>
      </c>
      <c r="BL47" s="28">
        <f t="shared" si="36"/>
        <v>2.7</v>
      </c>
    </row>
    <row r="48">
      <c r="A48" s="3"/>
      <c r="B48" s="3" t="s">
        <v>22</v>
      </c>
      <c r="F48" s="54">
        <f>F38/F37</f>
        <v>2.636363636</v>
      </c>
      <c r="G48" s="37"/>
      <c r="I48" s="3"/>
      <c r="L48" s="3"/>
      <c r="M48" s="4"/>
      <c r="N48" s="3"/>
      <c r="O48" s="3"/>
      <c r="P48" s="3"/>
      <c r="Q48" s="3"/>
      <c r="R48" s="3"/>
      <c r="S48" s="3"/>
      <c r="T48" s="3"/>
      <c r="U48" s="3"/>
      <c r="V48" s="3"/>
      <c r="W48" s="3"/>
      <c r="X48" s="6">
        <v>44.0</v>
      </c>
      <c r="Y48" s="24">
        <f t="shared" si="37"/>
        <v>1000</v>
      </c>
      <c r="Z48" s="2">
        <f t="shared" si="1"/>
        <v>0.7853981634</v>
      </c>
      <c r="AA48" s="18">
        <f t="shared" si="2"/>
        <v>150</v>
      </c>
      <c r="AB48" s="7">
        <f t="shared" si="3"/>
        <v>1441.36609</v>
      </c>
      <c r="AC48" s="18">
        <f t="shared" si="4"/>
        <v>300</v>
      </c>
      <c r="AD48" s="27">
        <f t="shared" si="5"/>
        <v>168.275</v>
      </c>
      <c r="AE48" s="18">
        <f t="shared" si="6"/>
        <v>900</v>
      </c>
      <c r="AF48" s="7">
        <f t="shared" si="7"/>
        <v>3000</v>
      </c>
      <c r="AG48" s="28">
        <f t="shared" si="8"/>
        <v>3</v>
      </c>
      <c r="AH48" s="24">
        <f t="shared" si="38"/>
        <v>1000</v>
      </c>
      <c r="AI48" s="2">
        <f t="shared" si="9"/>
        <v>0.7853981634</v>
      </c>
      <c r="AJ48" s="18">
        <f t="shared" si="10"/>
        <v>150</v>
      </c>
      <c r="AK48" s="7">
        <f t="shared" si="11"/>
        <v>1441.36609</v>
      </c>
      <c r="AL48" s="18">
        <f t="shared" si="12"/>
        <v>150</v>
      </c>
      <c r="AM48" s="27">
        <f t="shared" si="13"/>
        <v>188.275</v>
      </c>
      <c r="AN48" s="18">
        <f t="shared" si="14"/>
        <v>600</v>
      </c>
      <c r="AO48" s="7">
        <f t="shared" si="15"/>
        <v>2600</v>
      </c>
      <c r="AP48" s="29">
        <f t="shared" si="16"/>
        <v>2.6</v>
      </c>
      <c r="AQ48" s="24">
        <f t="shared" si="39"/>
        <v>1100</v>
      </c>
      <c r="AR48" s="2">
        <f t="shared" si="17"/>
        <v>0.9503317777</v>
      </c>
      <c r="AS48" s="18">
        <f t="shared" si="18"/>
        <v>150</v>
      </c>
      <c r="AT48" s="7">
        <f t="shared" si="19"/>
        <v>1191.211645</v>
      </c>
      <c r="AU48" s="18">
        <f t="shared" si="20"/>
        <v>330</v>
      </c>
      <c r="AV48" s="27">
        <f t="shared" si="21"/>
        <v>168.275</v>
      </c>
      <c r="AW48" s="18">
        <f t="shared" si="22"/>
        <v>600</v>
      </c>
      <c r="AX48" s="18">
        <f t="shared" si="23"/>
        <v>150</v>
      </c>
      <c r="AY48" s="18">
        <f t="shared" si="24"/>
        <v>300</v>
      </c>
      <c r="AZ48" s="7">
        <f t="shared" si="25"/>
        <v>2900</v>
      </c>
      <c r="BA48" s="28">
        <f t="shared" si="26"/>
        <v>2.636363636</v>
      </c>
      <c r="BB48" s="24">
        <f t="shared" si="40"/>
        <v>1000</v>
      </c>
      <c r="BC48" s="2">
        <f t="shared" si="27"/>
        <v>0.7853981634</v>
      </c>
      <c r="BD48" s="18">
        <f t="shared" si="28"/>
        <v>150</v>
      </c>
      <c r="BE48" s="7">
        <f t="shared" si="29"/>
        <v>1441.36609</v>
      </c>
      <c r="BF48" s="18">
        <f t="shared" si="30"/>
        <v>150</v>
      </c>
      <c r="BG48" s="27">
        <f t="shared" si="31"/>
        <v>188.275</v>
      </c>
      <c r="BH48" s="27">
        <f t="shared" si="32"/>
        <v>300</v>
      </c>
      <c r="BI48" s="18">
        <f t="shared" si="33"/>
        <v>150</v>
      </c>
      <c r="BJ48" s="18">
        <f t="shared" si="34"/>
        <v>300</v>
      </c>
      <c r="BK48" s="18">
        <f t="shared" si="35"/>
        <v>2700</v>
      </c>
      <c r="BL48" s="28">
        <f t="shared" si="36"/>
        <v>2.7</v>
      </c>
    </row>
    <row r="49">
      <c r="A49" s="3"/>
      <c r="B49" s="3" t="str">
        <f>IF(Q27,N47,"")</f>
        <v>Mesh</v>
      </c>
      <c r="C49" s="50" t="str">
        <f>IF(Q27,VLOOKUP(12,M36:R47,P51+2),"")</f>
        <v>Partial Mesh Blanket</v>
      </c>
      <c r="F49" s="52">
        <f>IF(Q27,VLOOKUP(11,$M$36:$R$47,$P$51+2),"")</f>
        <v>700</v>
      </c>
      <c r="G49" s="37" t="str">
        <f>IF($Q$27,"mm","")</f>
        <v>mm</v>
      </c>
      <c r="I49" s="3"/>
      <c r="L49" s="3"/>
      <c r="M49" s="4"/>
      <c r="N49" s="3" t="s">
        <v>137</v>
      </c>
      <c r="O49" s="3"/>
      <c r="P49" s="3">
        <f>IF(Q27,IF(D19=T11,BB204,AQ204),IF(D19=T11,AH204,Y204))</f>
        <v>1100</v>
      </c>
      <c r="Q49" s="3"/>
      <c r="R49" s="3"/>
      <c r="S49" s="3"/>
      <c r="T49" s="3"/>
      <c r="U49" s="3"/>
      <c r="V49" s="3"/>
      <c r="W49" s="3"/>
      <c r="X49" s="6">
        <v>45.0</v>
      </c>
      <c r="Y49" s="24">
        <f t="shared" si="37"/>
        <v>1000</v>
      </c>
      <c r="Z49" s="2">
        <f t="shared" si="1"/>
        <v>0.7853981634</v>
      </c>
      <c r="AA49" s="18">
        <f t="shared" si="2"/>
        <v>150</v>
      </c>
      <c r="AB49" s="7">
        <f t="shared" si="3"/>
        <v>1441.36609</v>
      </c>
      <c r="AC49" s="18">
        <f t="shared" si="4"/>
        <v>300</v>
      </c>
      <c r="AD49" s="27">
        <f t="shared" si="5"/>
        <v>168.275</v>
      </c>
      <c r="AE49" s="18">
        <f t="shared" si="6"/>
        <v>900</v>
      </c>
      <c r="AF49" s="7">
        <f t="shared" si="7"/>
        <v>3000</v>
      </c>
      <c r="AG49" s="28">
        <f t="shared" si="8"/>
        <v>3</v>
      </c>
      <c r="AH49" s="24">
        <f t="shared" si="38"/>
        <v>1000</v>
      </c>
      <c r="AI49" s="2">
        <f t="shared" si="9"/>
        <v>0.7853981634</v>
      </c>
      <c r="AJ49" s="18">
        <f t="shared" si="10"/>
        <v>150</v>
      </c>
      <c r="AK49" s="7">
        <f t="shared" si="11"/>
        <v>1441.36609</v>
      </c>
      <c r="AL49" s="18">
        <f t="shared" si="12"/>
        <v>150</v>
      </c>
      <c r="AM49" s="27">
        <f t="shared" si="13"/>
        <v>188.275</v>
      </c>
      <c r="AN49" s="18">
        <f t="shared" si="14"/>
        <v>600</v>
      </c>
      <c r="AO49" s="7">
        <f t="shared" si="15"/>
        <v>2600</v>
      </c>
      <c r="AP49" s="29">
        <f t="shared" si="16"/>
        <v>2.6</v>
      </c>
      <c r="AQ49" s="24">
        <f t="shared" si="39"/>
        <v>1100</v>
      </c>
      <c r="AR49" s="2">
        <f t="shared" si="17"/>
        <v>0.9503317777</v>
      </c>
      <c r="AS49" s="18">
        <f t="shared" si="18"/>
        <v>150</v>
      </c>
      <c r="AT49" s="7">
        <f t="shared" si="19"/>
        <v>1191.211645</v>
      </c>
      <c r="AU49" s="18">
        <f t="shared" si="20"/>
        <v>330</v>
      </c>
      <c r="AV49" s="27">
        <f t="shared" si="21"/>
        <v>168.275</v>
      </c>
      <c r="AW49" s="18">
        <f t="shared" si="22"/>
        <v>600</v>
      </c>
      <c r="AX49" s="18">
        <f t="shared" si="23"/>
        <v>150</v>
      </c>
      <c r="AY49" s="18">
        <f t="shared" si="24"/>
        <v>300</v>
      </c>
      <c r="AZ49" s="7">
        <f t="shared" si="25"/>
        <v>2900</v>
      </c>
      <c r="BA49" s="28">
        <f t="shared" si="26"/>
        <v>2.636363636</v>
      </c>
      <c r="BB49" s="24">
        <f t="shared" si="40"/>
        <v>1000</v>
      </c>
      <c r="BC49" s="2">
        <f t="shared" si="27"/>
        <v>0.7853981634</v>
      </c>
      <c r="BD49" s="18">
        <f t="shared" si="28"/>
        <v>150</v>
      </c>
      <c r="BE49" s="7">
        <f t="shared" si="29"/>
        <v>1441.36609</v>
      </c>
      <c r="BF49" s="18">
        <f t="shared" si="30"/>
        <v>150</v>
      </c>
      <c r="BG49" s="27">
        <f t="shared" si="31"/>
        <v>188.275</v>
      </c>
      <c r="BH49" s="27">
        <f t="shared" si="32"/>
        <v>300</v>
      </c>
      <c r="BI49" s="18">
        <f t="shared" si="33"/>
        <v>150</v>
      </c>
      <c r="BJ49" s="18">
        <f t="shared" si="34"/>
        <v>300</v>
      </c>
      <c r="BK49" s="18">
        <f t="shared" si="35"/>
        <v>2700</v>
      </c>
      <c r="BL49" s="28">
        <f t="shared" si="36"/>
        <v>2.7</v>
      </c>
    </row>
    <row r="50">
      <c r="A50" s="3"/>
      <c r="F50" s="3"/>
      <c r="G50" s="3"/>
      <c r="I50" s="3"/>
      <c r="L50" s="3"/>
      <c r="M50" s="4"/>
      <c r="N50" s="3" t="s">
        <v>138</v>
      </c>
      <c r="O50" s="3"/>
      <c r="P50" s="55">
        <f>IF(NOT(Q27),IF(D19=T11,P45,O45),IF(D19=T11,R45,Q45))</f>
        <v>2.636363636</v>
      </c>
      <c r="Q50" s="3"/>
      <c r="R50" s="3"/>
      <c r="S50" s="3"/>
      <c r="T50" s="3"/>
      <c r="U50" s="3"/>
      <c r="V50" s="3"/>
      <c r="W50" s="3"/>
      <c r="X50" s="6">
        <v>46.0</v>
      </c>
      <c r="Y50" s="24">
        <f t="shared" si="37"/>
        <v>1000</v>
      </c>
      <c r="Z50" s="2">
        <f t="shared" si="1"/>
        <v>0.7853981634</v>
      </c>
      <c r="AA50" s="18">
        <f t="shared" si="2"/>
        <v>150</v>
      </c>
      <c r="AB50" s="7">
        <f t="shared" si="3"/>
        <v>1441.36609</v>
      </c>
      <c r="AC50" s="18">
        <f t="shared" si="4"/>
        <v>300</v>
      </c>
      <c r="AD50" s="27">
        <f t="shared" si="5"/>
        <v>168.275</v>
      </c>
      <c r="AE50" s="18">
        <f t="shared" si="6"/>
        <v>900</v>
      </c>
      <c r="AF50" s="7">
        <f t="shared" si="7"/>
        <v>3000</v>
      </c>
      <c r="AG50" s="28">
        <f t="shared" si="8"/>
        <v>3</v>
      </c>
      <c r="AH50" s="24">
        <f t="shared" si="38"/>
        <v>1000</v>
      </c>
      <c r="AI50" s="2">
        <f t="shared" si="9"/>
        <v>0.7853981634</v>
      </c>
      <c r="AJ50" s="18">
        <f t="shared" si="10"/>
        <v>150</v>
      </c>
      <c r="AK50" s="7">
        <f t="shared" si="11"/>
        <v>1441.36609</v>
      </c>
      <c r="AL50" s="18">
        <f t="shared" si="12"/>
        <v>150</v>
      </c>
      <c r="AM50" s="27">
        <f t="shared" si="13"/>
        <v>188.275</v>
      </c>
      <c r="AN50" s="18">
        <f t="shared" si="14"/>
        <v>600</v>
      </c>
      <c r="AO50" s="7">
        <f t="shared" si="15"/>
        <v>2600</v>
      </c>
      <c r="AP50" s="29">
        <f t="shared" si="16"/>
        <v>2.6</v>
      </c>
      <c r="AQ50" s="24">
        <f t="shared" si="39"/>
        <v>1100</v>
      </c>
      <c r="AR50" s="2">
        <f t="shared" si="17"/>
        <v>0.9503317777</v>
      </c>
      <c r="AS50" s="18">
        <f t="shared" si="18"/>
        <v>150</v>
      </c>
      <c r="AT50" s="7">
        <f t="shared" si="19"/>
        <v>1191.211645</v>
      </c>
      <c r="AU50" s="18">
        <f t="shared" si="20"/>
        <v>330</v>
      </c>
      <c r="AV50" s="27">
        <f t="shared" si="21"/>
        <v>168.275</v>
      </c>
      <c r="AW50" s="18">
        <f t="shared" si="22"/>
        <v>600</v>
      </c>
      <c r="AX50" s="18">
        <f t="shared" si="23"/>
        <v>150</v>
      </c>
      <c r="AY50" s="18">
        <f t="shared" si="24"/>
        <v>300</v>
      </c>
      <c r="AZ50" s="7">
        <f t="shared" si="25"/>
        <v>2900</v>
      </c>
      <c r="BA50" s="28">
        <f t="shared" si="26"/>
        <v>2.636363636</v>
      </c>
      <c r="BB50" s="24">
        <f t="shared" si="40"/>
        <v>1000</v>
      </c>
      <c r="BC50" s="2">
        <f t="shared" si="27"/>
        <v>0.7853981634</v>
      </c>
      <c r="BD50" s="18">
        <f t="shared" si="28"/>
        <v>150</v>
      </c>
      <c r="BE50" s="7">
        <f t="shared" si="29"/>
        <v>1441.36609</v>
      </c>
      <c r="BF50" s="18">
        <f t="shared" si="30"/>
        <v>150</v>
      </c>
      <c r="BG50" s="27">
        <f t="shared" si="31"/>
        <v>188.275</v>
      </c>
      <c r="BH50" s="27">
        <f t="shared" si="32"/>
        <v>300</v>
      </c>
      <c r="BI50" s="18">
        <f t="shared" si="33"/>
        <v>150</v>
      </c>
      <c r="BJ50" s="18">
        <f t="shared" si="34"/>
        <v>300</v>
      </c>
      <c r="BK50" s="18">
        <f t="shared" si="35"/>
        <v>2700</v>
      </c>
      <c r="BL50" s="28">
        <f t="shared" si="36"/>
        <v>2.7</v>
      </c>
    </row>
    <row r="51">
      <c r="A51" s="3"/>
      <c r="F51" s="3"/>
      <c r="G51" s="3"/>
      <c r="I51" s="3"/>
      <c r="L51" s="3"/>
      <c r="M51" s="4"/>
      <c r="N51" s="3" t="s">
        <v>139</v>
      </c>
      <c r="O51" s="3"/>
      <c r="P51" s="3">
        <f>IF(Q27,IF(D19=T11,4,3),IF(D19=T11,2,1))</f>
        <v>3</v>
      </c>
      <c r="Q51" s="3"/>
      <c r="R51" s="3"/>
      <c r="S51" s="3"/>
      <c r="T51" s="3"/>
      <c r="U51" s="3"/>
      <c r="V51" s="3"/>
      <c r="W51" s="3"/>
      <c r="X51" s="6">
        <v>47.0</v>
      </c>
      <c r="Y51" s="24">
        <f t="shared" si="37"/>
        <v>1000</v>
      </c>
      <c r="Z51" s="2">
        <f t="shared" si="1"/>
        <v>0.7853981634</v>
      </c>
      <c r="AA51" s="18">
        <f t="shared" si="2"/>
        <v>150</v>
      </c>
      <c r="AB51" s="7">
        <f t="shared" si="3"/>
        <v>1441.36609</v>
      </c>
      <c r="AC51" s="18">
        <f t="shared" si="4"/>
        <v>300</v>
      </c>
      <c r="AD51" s="27">
        <f t="shared" si="5"/>
        <v>168.275</v>
      </c>
      <c r="AE51" s="18">
        <f t="shared" si="6"/>
        <v>900</v>
      </c>
      <c r="AF51" s="7">
        <f t="shared" si="7"/>
        <v>3000</v>
      </c>
      <c r="AG51" s="28">
        <f t="shared" si="8"/>
        <v>3</v>
      </c>
      <c r="AH51" s="24">
        <f t="shared" si="38"/>
        <v>1000</v>
      </c>
      <c r="AI51" s="2">
        <f t="shared" si="9"/>
        <v>0.7853981634</v>
      </c>
      <c r="AJ51" s="18">
        <f t="shared" si="10"/>
        <v>150</v>
      </c>
      <c r="AK51" s="7">
        <f t="shared" si="11"/>
        <v>1441.36609</v>
      </c>
      <c r="AL51" s="18">
        <f t="shared" si="12"/>
        <v>150</v>
      </c>
      <c r="AM51" s="27">
        <f t="shared" si="13"/>
        <v>188.275</v>
      </c>
      <c r="AN51" s="18">
        <f t="shared" si="14"/>
        <v>600</v>
      </c>
      <c r="AO51" s="7">
        <f t="shared" si="15"/>
        <v>2600</v>
      </c>
      <c r="AP51" s="29">
        <f t="shared" si="16"/>
        <v>2.6</v>
      </c>
      <c r="AQ51" s="24">
        <f t="shared" si="39"/>
        <v>1100</v>
      </c>
      <c r="AR51" s="2">
        <f t="shared" si="17"/>
        <v>0.9503317777</v>
      </c>
      <c r="AS51" s="18">
        <f t="shared" si="18"/>
        <v>150</v>
      </c>
      <c r="AT51" s="7">
        <f t="shared" si="19"/>
        <v>1191.211645</v>
      </c>
      <c r="AU51" s="18">
        <f t="shared" si="20"/>
        <v>330</v>
      </c>
      <c r="AV51" s="27">
        <f t="shared" si="21"/>
        <v>168.275</v>
      </c>
      <c r="AW51" s="18">
        <f t="shared" si="22"/>
        <v>600</v>
      </c>
      <c r="AX51" s="18">
        <f t="shared" si="23"/>
        <v>150</v>
      </c>
      <c r="AY51" s="18">
        <f t="shared" si="24"/>
        <v>300</v>
      </c>
      <c r="AZ51" s="7">
        <f t="shared" si="25"/>
        <v>2900</v>
      </c>
      <c r="BA51" s="28">
        <f t="shared" si="26"/>
        <v>2.636363636</v>
      </c>
      <c r="BB51" s="24">
        <f t="shared" si="40"/>
        <v>1000</v>
      </c>
      <c r="BC51" s="2">
        <f t="shared" si="27"/>
        <v>0.7853981634</v>
      </c>
      <c r="BD51" s="18">
        <f t="shared" si="28"/>
        <v>150</v>
      </c>
      <c r="BE51" s="7">
        <f t="shared" si="29"/>
        <v>1441.36609</v>
      </c>
      <c r="BF51" s="18">
        <f t="shared" si="30"/>
        <v>150</v>
      </c>
      <c r="BG51" s="27">
        <f t="shared" si="31"/>
        <v>188.275</v>
      </c>
      <c r="BH51" s="27">
        <f t="shared" si="32"/>
        <v>300</v>
      </c>
      <c r="BI51" s="18">
        <f t="shared" si="33"/>
        <v>150</v>
      </c>
      <c r="BJ51" s="18">
        <f t="shared" si="34"/>
        <v>300</v>
      </c>
      <c r="BK51" s="18">
        <f t="shared" si="35"/>
        <v>2700</v>
      </c>
      <c r="BL51" s="28">
        <f t="shared" si="36"/>
        <v>2.7</v>
      </c>
    </row>
    <row r="52">
      <c r="A52" s="3"/>
      <c r="F52" s="3"/>
      <c r="G52" s="3"/>
      <c r="I52" s="3"/>
      <c r="L52" s="3"/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6">
        <v>48.0</v>
      </c>
      <c r="Y52" s="24">
        <f t="shared" si="37"/>
        <v>1000</v>
      </c>
      <c r="Z52" s="2">
        <f t="shared" si="1"/>
        <v>0.7853981634</v>
      </c>
      <c r="AA52" s="18">
        <f t="shared" si="2"/>
        <v>150</v>
      </c>
      <c r="AB52" s="7">
        <f t="shared" si="3"/>
        <v>1441.36609</v>
      </c>
      <c r="AC52" s="18">
        <f t="shared" si="4"/>
        <v>300</v>
      </c>
      <c r="AD52" s="27">
        <f t="shared" si="5"/>
        <v>168.275</v>
      </c>
      <c r="AE52" s="18">
        <f t="shared" si="6"/>
        <v>900</v>
      </c>
      <c r="AF52" s="7">
        <f t="shared" si="7"/>
        <v>3000</v>
      </c>
      <c r="AG52" s="28">
        <f t="shared" si="8"/>
        <v>3</v>
      </c>
      <c r="AH52" s="24">
        <f t="shared" si="38"/>
        <v>1000</v>
      </c>
      <c r="AI52" s="2">
        <f t="shared" si="9"/>
        <v>0.7853981634</v>
      </c>
      <c r="AJ52" s="18">
        <f t="shared" si="10"/>
        <v>150</v>
      </c>
      <c r="AK52" s="7">
        <f t="shared" si="11"/>
        <v>1441.36609</v>
      </c>
      <c r="AL52" s="18">
        <f t="shared" si="12"/>
        <v>150</v>
      </c>
      <c r="AM52" s="27">
        <f t="shared" si="13"/>
        <v>188.275</v>
      </c>
      <c r="AN52" s="18">
        <f t="shared" si="14"/>
        <v>600</v>
      </c>
      <c r="AO52" s="7">
        <f t="shared" si="15"/>
        <v>2600</v>
      </c>
      <c r="AP52" s="29">
        <f t="shared" si="16"/>
        <v>2.6</v>
      </c>
      <c r="AQ52" s="24">
        <f t="shared" si="39"/>
        <v>1100</v>
      </c>
      <c r="AR52" s="2">
        <f t="shared" si="17"/>
        <v>0.9503317777</v>
      </c>
      <c r="AS52" s="18">
        <f t="shared" si="18"/>
        <v>150</v>
      </c>
      <c r="AT52" s="7">
        <f t="shared" si="19"/>
        <v>1191.211645</v>
      </c>
      <c r="AU52" s="18">
        <f t="shared" si="20"/>
        <v>330</v>
      </c>
      <c r="AV52" s="27">
        <f t="shared" si="21"/>
        <v>168.275</v>
      </c>
      <c r="AW52" s="18">
        <f t="shared" si="22"/>
        <v>600</v>
      </c>
      <c r="AX52" s="18">
        <f t="shared" si="23"/>
        <v>150</v>
      </c>
      <c r="AY52" s="18">
        <f t="shared" si="24"/>
        <v>300</v>
      </c>
      <c r="AZ52" s="7">
        <f t="shared" si="25"/>
        <v>2900</v>
      </c>
      <c r="BA52" s="28">
        <f t="shared" si="26"/>
        <v>2.636363636</v>
      </c>
      <c r="BB52" s="24">
        <f t="shared" si="40"/>
        <v>1000</v>
      </c>
      <c r="BC52" s="2">
        <f t="shared" si="27"/>
        <v>0.7853981634</v>
      </c>
      <c r="BD52" s="18">
        <f t="shared" si="28"/>
        <v>150</v>
      </c>
      <c r="BE52" s="7">
        <f t="shared" si="29"/>
        <v>1441.36609</v>
      </c>
      <c r="BF52" s="18">
        <f t="shared" si="30"/>
        <v>150</v>
      </c>
      <c r="BG52" s="27">
        <f t="shared" si="31"/>
        <v>188.275</v>
      </c>
      <c r="BH52" s="27">
        <f t="shared" si="32"/>
        <v>300</v>
      </c>
      <c r="BI52" s="18">
        <f t="shared" si="33"/>
        <v>150</v>
      </c>
      <c r="BJ52" s="18">
        <f t="shared" si="34"/>
        <v>300</v>
      </c>
      <c r="BK52" s="18">
        <f t="shared" si="35"/>
        <v>2700</v>
      </c>
      <c r="BL52" s="28">
        <f t="shared" si="36"/>
        <v>2.7</v>
      </c>
    </row>
    <row r="53">
      <c r="A53" s="3"/>
      <c r="F53" s="3"/>
      <c r="G53" s="3"/>
      <c r="I53" s="3"/>
      <c r="L53" s="3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6">
        <v>49.0</v>
      </c>
      <c r="Y53" s="24">
        <f t="shared" si="37"/>
        <v>1000</v>
      </c>
      <c r="Z53" s="2">
        <f t="shared" si="1"/>
        <v>0.7853981634</v>
      </c>
      <c r="AA53" s="18">
        <f t="shared" si="2"/>
        <v>150</v>
      </c>
      <c r="AB53" s="7">
        <f t="shared" si="3"/>
        <v>1441.36609</v>
      </c>
      <c r="AC53" s="18">
        <f t="shared" si="4"/>
        <v>300</v>
      </c>
      <c r="AD53" s="27">
        <f t="shared" si="5"/>
        <v>168.275</v>
      </c>
      <c r="AE53" s="18">
        <f t="shared" si="6"/>
        <v>900</v>
      </c>
      <c r="AF53" s="7">
        <f t="shared" si="7"/>
        <v>3000</v>
      </c>
      <c r="AG53" s="28">
        <f t="shared" si="8"/>
        <v>3</v>
      </c>
      <c r="AH53" s="24">
        <f t="shared" si="38"/>
        <v>1000</v>
      </c>
      <c r="AI53" s="2">
        <f t="shared" si="9"/>
        <v>0.7853981634</v>
      </c>
      <c r="AJ53" s="18">
        <f t="shared" si="10"/>
        <v>150</v>
      </c>
      <c r="AK53" s="7">
        <f t="shared" si="11"/>
        <v>1441.36609</v>
      </c>
      <c r="AL53" s="18">
        <f t="shared" si="12"/>
        <v>150</v>
      </c>
      <c r="AM53" s="27">
        <f t="shared" si="13"/>
        <v>188.275</v>
      </c>
      <c r="AN53" s="18">
        <f t="shared" si="14"/>
        <v>600</v>
      </c>
      <c r="AO53" s="7">
        <f t="shared" si="15"/>
        <v>2600</v>
      </c>
      <c r="AP53" s="29">
        <f t="shared" si="16"/>
        <v>2.6</v>
      </c>
      <c r="AQ53" s="24">
        <f t="shared" si="39"/>
        <v>1100</v>
      </c>
      <c r="AR53" s="2">
        <f t="shared" si="17"/>
        <v>0.9503317777</v>
      </c>
      <c r="AS53" s="18">
        <f t="shared" si="18"/>
        <v>150</v>
      </c>
      <c r="AT53" s="7">
        <f t="shared" si="19"/>
        <v>1191.211645</v>
      </c>
      <c r="AU53" s="18">
        <f t="shared" si="20"/>
        <v>330</v>
      </c>
      <c r="AV53" s="27">
        <f t="shared" si="21"/>
        <v>168.275</v>
      </c>
      <c r="AW53" s="18">
        <f t="shared" si="22"/>
        <v>600</v>
      </c>
      <c r="AX53" s="18">
        <f t="shared" si="23"/>
        <v>150</v>
      </c>
      <c r="AY53" s="18">
        <f t="shared" si="24"/>
        <v>300</v>
      </c>
      <c r="AZ53" s="7">
        <f t="shared" si="25"/>
        <v>2900</v>
      </c>
      <c r="BA53" s="28">
        <f t="shared" si="26"/>
        <v>2.636363636</v>
      </c>
      <c r="BB53" s="24">
        <f t="shared" si="40"/>
        <v>1000</v>
      </c>
      <c r="BC53" s="2">
        <f t="shared" si="27"/>
        <v>0.7853981634</v>
      </c>
      <c r="BD53" s="18">
        <f t="shared" si="28"/>
        <v>150</v>
      </c>
      <c r="BE53" s="7">
        <f t="shared" si="29"/>
        <v>1441.36609</v>
      </c>
      <c r="BF53" s="18">
        <f t="shared" si="30"/>
        <v>150</v>
      </c>
      <c r="BG53" s="27">
        <f t="shared" si="31"/>
        <v>188.275</v>
      </c>
      <c r="BH53" s="27">
        <f t="shared" si="32"/>
        <v>300</v>
      </c>
      <c r="BI53" s="18">
        <f t="shared" si="33"/>
        <v>150</v>
      </c>
      <c r="BJ53" s="18">
        <f t="shared" si="34"/>
        <v>300</v>
      </c>
      <c r="BK53" s="18">
        <f t="shared" si="35"/>
        <v>2700</v>
      </c>
      <c r="BL53" s="28">
        <f t="shared" si="36"/>
        <v>2.7</v>
      </c>
    </row>
    <row r="54">
      <c r="A54" s="3"/>
      <c r="F54" s="3"/>
      <c r="G54" s="3"/>
      <c r="I54" s="3"/>
      <c r="L54" s="3"/>
      <c r="M54" s="4"/>
      <c r="N54" s="3"/>
      <c r="O54" s="3"/>
      <c r="P54" s="3"/>
      <c r="Q54" s="3"/>
      <c r="R54" s="3"/>
      <c r="S54" s="3"/>
      <c r="T54" s="3"/>
      <c r="U54" s="3"/>
      <c r="V54" s="3"/>
      <c r="W54" s="3"/>
      <c r="X54" s="6">
        <v>50.0</v>
      </c>
      <c r="Y54" s="24">
        <f t="shared" si="37"/>
        <v>1000</v>
      </c>
      <c r="Z54" s="2">
        <f t="shared" si="1"/>
        <v>0.7853981634</v>
      </c>
      <c r="AA54" s="18">
        <f t="shared" si="2"/>
        <v>150</v>
      </c>
      <c r="AB54" s="7">
        <f t="shared" si="3"/>
        <v>1441.36609</v>
      </c>
      <c r="AC54" s="18">
        <f t="shared" si="4"/>
        <v>300</v>
      </c>
      <c r="AD54" s="27">
        <f t="shared" si="5"/>
        <v>168.275</v>
      </c>
      <c r="AE54" s="18">
        <f t="shared" si="6"/>
        <v>900</v>
      </c>
      <c r="AF54" s="7">
        <f t="shared" si="7"/>
        <v>3000</v>
      </c>
      <c r="AG54" s="28">
        <f t="shared" si="8"/>
        <v>3</v>
      </c>
      <c r="AH54" s="24">
        <f t="shared" si="38"/>
        <v>1000</v>
      </c>
      <c r="AI54" s="2">
        <f t="shared" si="9"/>
        <v>0.7853981634</v>
      </c>
      <c r="AJ54" s="18">
        <f t="shared" si="10"/>
        <v>150</v>
      </c>
      <c r="AK54" s="7">
        <f t="shared" si="11"/>
        <v>1441.36609</v>
      </c>
      <c r="AL54" s="18">
        <f t="shared" si="12"/>
        <v>150</v>
      </c>
      <c r="AM54" s="27">
        <f t="shared" si="13"/>
        <v>188.275</v>
      </c>
      <c r="AN54" s="18">
        <f t="shared" si="14"/>
        <v>600</v>
      </c>
      <c r="AO54" s="7">
        <f t="shared" si="15"/>
        <v>2600</v>
      </c>
      <c r="AP54" s="29">
        <f t="shared" si="16"/>
        <v>2.6</v>
      </c>
      <c r="AQ54" s="24">
        <f t="shared" si="39"/>
        <v>1100</v>
      </c>
      <c r="AR54" s="2">
        <f t="shared" si="17"/>
        <v>0.9503317777</v>
      </c>
      <c r="AS54" s="18">
        <f t="shared" si="18"/>
        <v>150</v>
      </c>
      <c r="AT54" s="7">
        <f t="shared" si="19"/>
        <v>1191.211645</v>
      </c>
      <c r="AU54" s="18">
        <f t="shared" si="20"/>
        <v>330</v>
      </c>
      <c r="AV54" s="27">
        <f t="shared" si="21"/>
        <v>168.275</v>
      </c>
      <c r="AW54" s="18">
        <f t="shared" si="22"/>
        <v>600</v>
      </c>
      <c r="AX54" s="18">
        <f t="shared" si="23"/>
        <v>150</v>
      </c>
      <c r="AY54" s="18">
        <f t="shared" si="24"/>
        <v>300</v>
      </c>
      <c r="AZ54" s="7">
        <f t="shared" si="25"/>
        <v>2900</v>
      </c>
      <c r="BA54" s="28">
        <f t="shared" si="26"/>
        <v>2.636363636</v>
      </c>
      <c r="BB54" s="24">
        <f t="shared" si="40"/>
        <v>1000</v>
      </c>
      <c r="BC54" s="2">
        <f t="shared" si="27"/>
        <v>0.7853981634</v>
      </c>
      <c r="BD54" s="18">
        <f t="shared" si="28"/>
        <v>150</v>
      </c>
      <c r="BE54" s="7">
        <f t="shared" si="29"/>
        <v>1441.36609</v>
      </c>
      <c r="BF54" s="18">
        <f t="shared" si="30"/>
        <v>150</v>
      </c>
      <c r="BG54" s="27">
        <f t="shared" si="31"/>
        <v>188.275</v>
      </c>
      <c r="BH54" s="27">
        <f t="shared" si="32"/>
        <v>300</v>
      </c>
      <c r="BI54" s="18">
        <f t="shared" si="33"/>
        <v>150</v>
      </c>
      <c r="BJ54" s="18">
        <f t="shared" si="34"/>
        <v>300</v>
      </c>
      <c r="BK54" s="18">
        <f t="shared" si="35"/>
        <v>2700</v>
      </c>
      <c r="BL54" s="28">
        <f t="shared" si="36"/>
        <v>2.7</v>
      </c>
    </row>
    <row r="55">
      <c r="A55" s="3"/>
      <c r="F55" s="3"/>
      <c r="G55" s="3"/>
      <c r="I55" s="3"/>
      <c r="L55" s="3"/>
      <c r="M55" s="4"/>
      <c r="N55" s="3"/>
      <c r="O55" s="3"/>
      <c r="P55" s="3"/>
      <c r="Q55" s="3"/>
      <c r="R55" s="3"/>
      <c r="S55" s="3"/>
      <c r="T55" s="3"/>
      <c r="U55" s="3"/>
      <c r="V55" s="3"/>
      <c r="W55" s="3"/>
      <c r="X55" s="6">
        <v>51.0</v>
      </c>
      <c r="Y55" s="24">
        <f t="shared" si="37"/>
        <v>1000</v>
      </c>
      <c r="Z55" s="2">
        <f t="shared" si="1"/>
        <v>0.7853981634</v>
      </c>
      <c r="AA55" s="18">
        <f t="shared" si="2"/>
        <v>150</v>
      </c>
      <c r="AB55" s="7">
        <f t="shared" si="3"/>
        <v>1441.36609</v>
      </c>
      <c r="AC55" s="18">
        <f t="shared" si="4"/>
        <v>300</v>
      </c>
      <c r="AD55" s="27">
        <f t="shared" si="5"/>
        <v>168.275</v>
      </c>
      <c r="AE55" s="18">
        <f t="shared" si="6"/>
        <v>900</v>
      </c>
      <c r="AF55" s="7">
        <f t="shared" si="7"/>
        <v>3000</v>
      </c>
      <c r="AG55" s="28">
        <f t="shared" si="8"/>
        <v>3</v>
      </c>
      <c r="AH55" s="24">
        <f t="shared" si="38"/>
        <v>1000</v>
      </c>
      <c r="AI55" s="2">
        <f t="shared" si="9"/>
        <v>0.7853981634</v>
      </c>
      <c r="AJ55" s="18">
        <f t="shared" si="10"/>
        <v>150</v>
      </c>
      <c r="AK55" s="7">
        <f t="shared" si="11"/>
        <v>1441.36609</v>
      </c>
      <c r="AL55" s="18">
        <f t="shared" si="12"/>
        <v>150</v>
      </c>
      <c r="AM55" s="27">
        <f t="shared" si="13"/>
        <v>188.275</v>
      </c>
      <c r="AN55" s="18">
        <f t="shared" si="14"/>
        <v>600</v>
      </c>
      <c r="AO55" s="7">
        <f t="shared" si="15"/>
        <v>2600</v>
      </c>
      <c r="AP55" s="29">
        <f t="shared" si="16"/>
        <v>2.6</v>
      </c>
      <c r="AQ55" s="24">
        <f t="shared" si="39"/>
        <v>1100</v>
      </c>
      <c r="AR55" s="2">
        <f t="shared" si="17"/>
        <v>0.9503317777</v>
      </c>
      <c r="AS55" s="18">
        <f t="shared" si="18"/>
        <v>150</v>
      </c>
      <c r="AT55" s="7">
        <f t="shared" si="19"/>
        <v>1191.211645</v>
      </c>
      <c r="AU55" s="18">
        <f t="shared" si="20"/>
        <v>330</v>
      </c>
      <c r="AV55" s="27">
        <f t="shared" si="21"/>
        <v>168.275</v>
      </c>
      <c r="AW55" s="18">
        <f t="shared" si="22"/>
        <v>600</v>
      </c>
      <c r="AX55" s="18">
        <f t="shared" si="23"/>
        <v>150</v>
      </c>
      <c r="AY55" s="18">
        <f t="shared" si="24"/>
        <v>300</v>
      </c>
      <c r="AZ55" s="7">
        <f t="shared" si="25"/>
        <v>2900</v>
      </c>
      <c r="BA55" s="28">
        <f t="shared" si="26"/>
        <v>2.636363636</v>
      </c>
      <c r="BB55" s="24">
        <f t="shared" si="40"/>
        <v>1000</v>
      </c>
      <c r="BC55" s="2">
        <f t="shared" si="27"/>
        <v>0.7853981634</v>
      </c>
      <c r="BD55" s="18">
        <f t="shared" si="28"/>
        <v>150</v>
      </c>
      <c r="BE55" s="7">
        <f t="shared" si="29"/>
        <v>1441.36609</v>
      </c>
      <c r="BF55" s="18">
        <f t="shared" si="30"/>
        <v>150</v>
      </c>
      <c r="BG55" s="27">
        <f t="shared" si="31"/>
        <v>188.275</v>
      </c>
      <c r="BH55" s="27">
        <f t="shared" si="32"/>
        <v>300</v>
      </c>
      <c r="BI55" s="18">
        <f t="shared" si="33"/>
        <v>150</v>
      </c>
      <c r="BJ55" s="18">
        <f t="shared" si="34"/>
        <v>300</v>
      </c>
      <c r="BK55" s="18">
        <f t="shared" si="35"/>
        <v>2700</v>
      </c>
      <c r="BL55" s="28">
        <f t="shared" si="36"/>
        <v>2.7</v>
      </c>
    </row>
    <row r="56">
      <c r="A56" s="3"/>
      <c r="F56" s="3"/>
      <c r="G56" s="3"/>
      <c r="I56" s="3"/>
      <c r="L56" s="3"/>
      <c r="M56" s="4"/>
      <c r="N56" s="3"/>
      <c r="O56" s="3"/>
      <c r="P56" s="3"/>
      <c r="Q56" s="3"/>
      <c r="R56" s="3"/>
      <c r="S56" s="3"/>
      <c r="T56" s="3"/>
      <c r="U56" s="3"/>
      <c r="V56" s="3"/>
      <c r="W56" s="3"/>
      <c r="X56" s="6">
        <v>52.0</v>
      </c>
      <c r="Y56" s="24">
        <f t="shared" si="37"/>
        <v>1000</v>
      </c>
      <c r="Z56" s="2">
        <f t="shared" si="1"/>
        <v>0.7853981634</v>
      </c>
      <c r="AA56" s="18">
        <f t="shared" si="2"/>
        <v>150</v>
      </c>
      <c r="AB56" s="7">
        <f t="shared" si="3"/>
        <v>1441.36609</v>
      </c>
      <c r="AC56" s="18">
        <f t="shared" si="4"/>
        <v>300</v>
      </c>
      <c r="AD56" s="27">
        <f t="shared" si="5"/>
        <v>168.275</v>
      </c>
      <c r="AE56" s="18">
        <f t="shared" si="6"/>
        <v>900</v>
      </c>
      <c r="AF56" s="7">
        <f t="shared" si="7"/>
        <v>3000</v>
      </c>
      <c r="AG56" s="28">
        <f t="shared" si="8"/>
        <v>3</v>
      </c>
      <c r="AH56" s="24">
        <f t="shared" si="38"/>
        <v>1000</v>
      </c>
      <c r="AI56" s="2">
        <f t="shared" si="9"/>
        <v>0.7853981634</v>
      </c>
      <c r="AJ56" s="18">
        <f t="shared" si="10"/>
        <v>150</v>
      </c>
      <c r="AK56" s="7">
        <f t="shared" si="11"/>
        <v>1441.36609</v>
      </c>
      <c r="AL56" s="18">
        <f t="shared" si="12"/>
        <v>150</v>
      </c>
      <c r="AM56" s="27">
        <f t="shared" si="13"/>
        <v>188.275</v>
      </c>
      <c r="AN56" s="18">
        <f t="shared" si="14"/>
        <v>600</v>
      </c>
      <c r="AO56" s="7">
        <f t="shared" si="15"/>
        <v>2600</v>
      </c>
      <c r="AP56" s="29">
        <f t="shared" si="16"/>
        <v>2.6</v>
      </c>
      <c r="AQ56" s="24">
        <f t="shared" si="39"/>
        <v>1100</v>
      </c>
      <c r="AR56" s="2">
        <f t="shared" si="17"/>
        <v>0.9503317777</v>
      </c>
      <c r="AS56" s="18">
        <f t="shared" si="18"/>
        <v>150</v>
      </c>
      <c r="AT56" s="7">
        <f t="shared" si="19"/>
        <v>1191.211645</v>
      </c>
      <c r="AU56" s="18">
        <f t="shared" si="20"/>
        <v>330</v>
      </c>
      <c r="AV56" s="27">
        <f t="shared" si="21"/>
        <v>168.275</v>
      </c>
      <c r="AW56" s="18">
        <f t="shared" si="22"/>
        <v>600</v>
      </c>
      <c r="AX56" s="18">
        <f t="shared" si="23"/>
        <v>150</v>
      </c>
      <c r="AY56" s="18">
        <f t="shared" si="24"/>
        <v>300</v>
      </c>
      <c r="AZ56" s="7">
        <f t="shared" si="25"/>
        <v>2900</v>
      </c>
      <c r="BA56" s="28">
        <f t="shared" si="26"/>
        <v>2.636363636</v>
      </c>
      <c r="BB56" s="24">
        <f t="shared" si="40"/>
        <v>1000</v>
      </c>
      <c r="BC56" s="2">
        <f t="shared" si="27"/>
        <v>0.7853981634</v>
      </c>
      <c r="BD56" s="18">
        <f t="shared" si="28"/>
        <v>150</v>
      </c>
      <c r="BE56" s="7">
        <f t="shared" si="29"/>
        <v>1441.36609</v>
      </c>
      <c r="BF56" s="18">
        <f t="shared" si="30"/>
        <v>150</v>
      </c>
      <c r="BG56" s="27">
        <f t="shared" si="31"/>
        <v>188.275</v>
      </c>
      <c r="BH56" s="27">
        <f t="shared" si="32"/>
        <v>300</v>
      </c>
      <c r="BI56" s="18">
        <f t="shared" si="33"/>
        <v>150</v>
      </c>
      <c r="BJ56" s="18">
        <f t="shared" si="34"/>
        <v>300</v>
      </c>
      <c r="BK56" s="18">
        <f t="shared" si="35"/>
        <v>2700</v>
      </c>
      <c r="BL56" s="28">
        <f t="shared" si="36"/>
        <v>2.7</v>
      </c>
    </row>
    <row r="57">
      <c r="A57" s="3"/>
      <c r="F57" s="3"/>
      <c r="G57" s="3"/>
      <c r="I57" s="3"/>
      <c r="L57" s="3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6">
        <v>53.0</v>
      </c>
      <c r="Y57" s="24">
        <f t="shared" si="37"/>
        <v>1000</v>
      </c>
      <c r="Z57" s="2">
        <f t="shared" si="1"/>
        <v>0.7853981634</v>
      </c>
      <c r="AA57" s="18">
        <f t="shared" si="2"/>
        <v>150</v>
      </c>
      <c r="AB57" s="7">
        <f t="shared" si="3"/>
        <v>1441.36609</v>
      </c>
      <c r="AC57" s="18">
        <f t="shared" si="4"/>
        <v>300</v>
      </c>
      <c r="AD57" s="27">
        <f t="shared" si="5"/>
        <v>168.275</v>
      </c>
      <c r="AE57" s="18">
        <f t="shared" si="6"/>
        <v>900</v>
      </c>
      <c r="AF57" s="7">
        <f t="shared" si="7"/>
        <v>3000</v>
      </c>
      <c r="AG57" s="28">
        <f t="shared" si="8"/>
        <v>3</v>
      </c>
      <c r="AH57" s="24">
        <f t="shared" si="38"/>
        <v>1000</v>
      </c>
      <c r="AI57" s="2">
        <f t="shared" si="9"/>
        <v>0.7853981634</v>
      </c>
      <c r="AJ57" s="18">
        <f t="shared" si="10"/>
        <v>150</v>
      </c>
      <c r="AK57" s="7">
        <f t="shared" si="11"/>
        <v>1441.36609</v>
      </c>
      <c r="AL57" s="18">
        <f t="shared" si="12"/>
        <v>150</v>
      </c>
      <c r="AM57" s="27">
        <f t="shared" si="13"/>
        <v>188.275</v>
      </c>
      <c r="AN57" s="18">
        <f t="shared" si="14"/>
        <v>600</v>
      </c>
      <c r="AO57" s="7">
        <f t="shared" si="15"/>
        <v>2600</v>
      </c>
      <c r="AP57" s="29">
        <f t="shared" si="16"/>
        <v>2.6</v>
      </c>
      <c r="AQ57" s="24">
        <f t="shared" si="39"/>
        <v>1100</v>
      </c>
      <c r="AR57" s="2">
        <f t="shared" si="17"/>
        <v>0.9503317777</v>
      </c>
      <c r="AS57" s="18">
        <f t="shared" si="18"/>
        <v>150</v>
      </c>
      <c r="AT57" s="7">
        <f t="shared" si="19"/>
        <v>1191.211645</v>
      </c>
      <c r="AU57" s="18">
        <f t="shared" si="20"/>
        <v>330</v>
      </c>
      <c r="AV57" s="27">
        <f t="shared" si="21"/>
        <v>168.275</v>
      </c>
      <c r="AW57" s="18">
        <f t="shared" si="22"/>
        <v>600</v>
      </c>
      <c r="AX57" s="18">
        <f t="shared" si="23"/>
        <v>150</v>
      </c>
      <c r="AY57" s="18">
        <f t="shared" si="24"/>
        <v>300</v>
      </c>
      <c r="AZ57" s="7">
        <f t="shared" si="25"/>
        <v>2900</v>
      </c>
      <c r="BA57" s="28">
        <f t="shared" si="26"/>
        <v>2.636363636</v>
      </c>
      <c r="BB57" s="24">
        <f t="shared" si="40"/>
        <v>1000</v>
      </c>
      <c r="BC57" s="2">
        <f t="shared" si="27"/>
        <v>0.7853981634</v>
      </c>
      <c r="BD57" s="18">
        <f t="shared" si="28"/>
        <v>150</v>
      </c>
      <c r="BE57" s="7">
        <f t="shared" si="29"/>
        <v>1441.36609</v>
      </c>
      <c r="BF57" s="18">
        <f t="shared" si="30"/>
        <v>150</v>
      </c>
      <c r="BG57" s="27">
        <f t="shared" si="31"/>
        <v>188.275</v>
      </c>
      <c r="BH57" s="27">
        <f t="shared" si="32"/>
        <v>300</v>
      </c>
      <c r="BI57" s="18">
        <f t="shared" si="33"/>
        <v>150</v>
      </c>
      <c r="BJ57" s="18">
        <f t="shared" si="34"/>
        <v>300</v>
      </c>
      <c r="BK57" s="18">
        <f t="shared" si="35"/>
        <v>2700</v>
      </c>
      <c r="BL57" s="28">
        <f t="shared" si="36"/>
        <v>2.7</v>
      </c>
    </row>
    <row r="58">
      <c r="A58" s="3"/>
      <c r="F58" s="3"/>
      <c r="G58" s="3"/>
      <c r="I58" s="3"/>
      <c r="L58" s="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6">
        <v>54.0</v>
      </c>
      <c r="Y58" s="24">
        <f t="shared" si="37"/>
        <v>1000</v>
      </c>
      <c r="Z58" s="2">
        <f t="shared" si="1"/>
        <v>0.7853981634</v>
      </c>
      <c r="AA58" s="18">
        <f t="shared" si="2"/>
        <v>150</v>
      </c>
      <c r="AB58" s="7">
        <f t="shared" si="3"/>
        <v>1441.36609</v>
      </c>
      <c r="AC58" s="18">
        <f t="shared" si="4"/>
        <v>300</v>
      </c>
      <c r="AD58" s="27">
        <f t="shared" si="5"/>
        <v>168.275</v>
      </c>
      <c r="AE58" s="18">
        <f t="shared" si="6"/>
        <v>900</v>
      </c>
      <c r="AF58" s="7">
        <f t="shared" si="7"/>
        <v>3000</v>
      </c>
      <c r="AG58" s="28">
        <f t="shared" si="8"/>
        <v>3</v>
      </c>
      <c r="AH58" s="24">
        <f t="shared" si="38"/>
        <v>1000</v>
      </c>
      <c r="AI58" s="2">
        <f t="shared" si="9"/>
        <v>0.7853981634</v>
      </c>
      <c r="AJ58" s="18">
        <f t="shared" si="10"/>
        <v>150</v>
      </c>
      <c r="AK58" s="7">
        <f t="shared" si="11"/>
        <v>1441.36609</v>
      </c>
      <c r="AL58" s="18">
        <f t="shared" si="12"/>
        <v>150</v>
      </c>
      <c r="AM58" s="27">
        <f t="shared" si="13"/>
        <v>188.275</v>
      </c>
      <c r="AN58" s="18">
        <f t="shared" si="14"/>
        <v>600</v>
      </c>
      <c r="AO58" s="7">
        <f t="shared" si="15"/>
        <v>2600</v>
      </c>
      <c r="AP58" s="29">
        <f t="shared" si="16"/>
        <v>2.6</v>
      </c>
      <c r="AQ58" s="24">
        <f t="shared" si="39"/>
        <v>1100</v>
      </c>
      <c r="AR58" s="2">
        <f t="shared" si="17"/>
        <v>0.9503317777</v>
      </c>
      <c r="AS58" s="18">
        <f t="shared" si="18"/>
        <v>150</v>
      </c>
      <c r="AT58" s="7">
        <f t="shared" si="19"/>
        <v>1191.211645</v>
      </c>
      <c r="AU58" s="18">
        <f t="shared" si="20"/>
        <v>330</v>
      </c>
      <c r="AV58" s="27">
        <f t="shared" si="21"/>
        <v>168.275</v>
      </c>
      <c r="AW58" s="18">
        <f t="shared" si="22"/>
        <v>600</v>
      </c>
      <c r="AX58" s="18">
        <f t="shared" si="23"/>
        <v>150</v>
      </c>
      <c r="AY58" s="18">
        <f t="shared" si="24"/>
        <v>300</v>
      </c>
      <c r="AZ58" s="7">
        <f t="shared" si="25"/>
        <v>2900</v>
      </c>
      <c r="BA58" s="28">
        <f t="shared" si="26"/>
        <v>2.636363636</v>
      </c>
      <c r="BB58" s="24">
        <f t="shared" si="40"/>
        <v>1000</v>
      </c>
      <c r="BC58" s="2">
        <f t="shared" si="27"/>
        <v>0.7853981634</v>
      </c>
      <c r="BD58" s="18">
        <f t="shared" si="28"/>
        <v>150</v>
      </c>
      <c r="BE58" s="7">
        <f t="shared" si="29"/>
        <v>1441.36609</v>
      </c>
      <c r="BF58" s="18">
        <f t="shared" si="30"/>
        <v>150</v>
      </c>
      <c r="BG58" s="27">
        <f t="shared" si="31"/>
        <v>188.275</v>
      </c>
      <c r="BH58" s="27">
        <f t="shared" si="32"/>
        <v>300</v>
      </c>
      <c r="BI58" s="18">
        <f t="shared" si="33"/>
        <v>150</v>
      </c>
      <c r="BJ58" s="18">
        <f t="shared" si="34"/>
        <v>300</v>
      </c>
      <c r="BK58" s="18">
        <f t="shared" si="35"/>
        <v>2700</v>
      </c>
      <c r="BL58" s="28">
        <f t="shared" si="36"/>
        <v>2.7</v>
      </c>
    </row>
    <row r="59">
      <c r="A59" s="3"/>
      <c r="F59" s="3"/>
      <c r="G59" s="3"/>
      <c r="I59" s="3"/>
      <c r="L59" s="3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6">
        <v>55.0</v>
      </c>
      <c r="Y59" s="24">
        <f t="shared" si="37"/>
        <v>1000</v>
      </c>
      <c r="Z59" s="2">
        <f t="shared" si="1"/>
        <v>0.7853981634</v>
      </c>
      <c r="AA59" s="18">
        <f t="shared" si="2"/>
        <v>150</v>
      </c>
      <c r="AB59" s="7">
        <f t="shared" si="3"/>
        <v>1441.36609</v>
      </c>
      <c r="AC59" s="18">
        <f t="shared" si="4"/>
        <v>300</v>
      </c>
      <c r="AD59" s="27">
        <f t="shared" si="5"/>
        <v>168.275</v>
      </c>
      <c r="AE59" s="18">
        <f t="shared" si="6"/>
        <v>900</v>
      </c>
      <c r="AF59" s="7">
        <f t="shared" si="7"/>
        <v>3000</v>
      </c>
      <c r="AG59" s="28">
        <f t="shared" si="8"/>
        <v>3</v>
      </c>
      <c r="AH59" s="24">
        <f t="shared" si="38"/>
        <v>1000</v>
      </c>
      <c r="AI59" s="2">
        <f t="shared" si="9"/>
        <v>0.7853981634</v>
      </c>
      <c r="AJ59" s="18">
        <f t="shared" si="10"/>
        <v>150</v>
      </c>
      <c r="AK59" s="7">
        <f t="shared" si="11"/>
        <v>1441.36609</v>
      </c>
      <c r="AL59" s="18">
        <f t="shared" si="12"/>
        <v>150</v>
      </c>
      <c r="AM59" s="27">
        <f t="shared" si="13"/>
        <v>188.275</v>
      </c>
      <c r="AN59" s="18">
        <f t="shared" si="14"/>
        <v>600</v>
      </c>
      <c r="AO59" s="7">
        <f t="shared" si="15"/>
        <v>2600</v>
      </c>
      <c r="AP59" s="29">
        <f t="shared" si="16"/>
        <v>2.6</v>
      </c>
      <c r="AQ59" s="24">
        <f t="shared" si="39"/>
        <v>1100</v>
      </c>
      <c r="AR59" s="2">
        <f t="shared" si="17"/>
        <v>0.9503317777</v>
      </c>
      <c r="AS59" s="18">
        <f t="shared" si="18"/>
        <v>150</v>
      </c>
      <c r="AT59" s="7">
        <f t="shared" si="19"/>
        <v>1191.211645</v>
      </c>
      <c r="AU59" s="18">
        <f t="shared" si="20"/>
        <v>330</v>
      </c>
      <c r="AV59" s="27">
        <f t="shared" si="21"/>
        <v>168.275</v>
      </c>
      <c r="AW59" s="18">
        <f t="shared" si="22"/>
        <v>600</v>
      </c>
      <c r="AX59" s="18">
        <f t="shared" si="23"/>
        <v>150</v>
      </c>
      <c r="AY59" s="18">
        <f t="shared" si="24"/>
        <v>300</v>
      </c>
      <c r="AZ59" s="7">
        <f t="shared" si="25"/>
        <v>2900</v>
      </c>
      <c r="BA59" s="28">
        <f t="shared" si="26"/>
        <v>2.636363636</v>
      </c>
      <c r="BB59" s="24">
        <f t="shared" si="40"/>
        <v>1000</v>
      </c>
      <c r="BC59" s="2">
        <f t="shared" si="27"/>
        <v>0.7853981634</v>
      </c>
      <c r="BD59" s="18">
        <f t="shared" si="28"/>
        <v>150</v>
      </c>
      <c r="BE59" s="7">
        <f t="shared" si="29"/>
        <v>1441.36609</v>
      </c>
      <c r="BF59" s="18">
        <f t="shared" si="30"/>
        <v>150</v>
      </c>
      <c r="BG59" s="27">
        <f t="shared" si="31"/>
        <v>188.275</v>
      </c>
      <c r="BH59" s="27">
        <f t="shared" si="32"/>
        <v>300</v>
      </c>
      <c r="BI59" s="18">
        <f t="shared" si="33"/>
        <v>150</v>
      </c>
      <c r="BJ59" s="18">
        <f t="shared" si="34"/>
        <v>300</v>
      </c>
      <c r="BK59" s="18">
        <f t="shared" si="35"/>
        <v>2700</v>
      </c>
      <c r="BL59" s="28">
        <f t="shared" si="36"/>
        <v>2.7</v>
      </c>
    </row>
    <row r="60">
      <c r="A60" s="3"/>
      <c r="F60" s="3"/>
      <c r="G60" s="3"/>
      <c r="I60" s="3"/>
      <c r="L60" s="3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6">
        <v>56.0</v>
      </c>
      <c r="Y60" s="24">
        <f t="shared" si="37"/>
        <v>1000</v>
      </c>
      <c r="Z60" s="2">
        <f t="shared" si="1"/>
        <v>0.7853981634</v>
      </c>
      <c r="AA60" s="18">
        <f t="shared" si="2"/>
        <v>150</v>
      </c>
      <c r="AB60" s="7">
        <f t="shared" si="3"/>
        <v>1441.36609</v>
      </c>
      <c r="AC60" s="18">
        <f t="shared" si="4"/>
        <v>300</v>
      </c>
      <c r="AD60" s="27">
        <f t="shared" si="5"/>
        <v>168.275</v>
      </c>
      <c r="AE60" s="18">
        <f t="shared" si="6"/>
        <v>900</v>
      </c>
      <c r="AF60" s="7">
        <f t="shared" si="7"/>
        <v>3000</v>
      </c>
      <c r="AG60" s="28">
        <f t="shared" si="8"/>
        <v>3</v>
      </c>
      <c r="AH60" s="24">
        <f t="shared" si="38"/>
        <v>1000</v>
      </c>
      <c r="AI60" s="2">
        <f t="shared" si="9"/>
        <v>0.7853981634</v>
      </c>
      <c r="AJ60" s="18">
        <f t="shared" si="10"/>
        <v>150</v>
      </c>
      <c r="AK60" s="7">
        <f t="shared" si="11"/>
        <v>1441.36609</v>
      </c>
      <c r="AL60" s="18">
        <f t="shared" si="12"/>
        <v>150</v>
      </c>
      <c r="AM60" s="27">
        <f t="shared" si="13"/>
        <v>188.275</v>
      </c>
      <c r="AN60" s="18">
        <f t="shared" si="14"/>
        <v>600</v>
      </c>
      <c r="AO60" s="7">
        <f t="shared" si="15"/>
        <v>2600</v>
      </c>
      <c r="AP60" s="29">
        <f t="shared" si="16"/>
        <v>2.6</v>
      </c>
      <c r="AQ60" s="24">
        <f t="shared" si="39"/>
        <v>1100</v>
      </c>
      <c r="AR60" s="2">
        <f t="shared" si="17"/>
        <v>0.9503317777</v>
      </c>
      <c r="AS60" s="18">
        <f t="shared" si="18"/>
        <v>150</v>
      </c>
      <c r="AT60" s="7">
        <f t="shared" si="19"/>
        <v>1191.211645</v>
      </c>
      <c r="AU60" s="18">
        <f t="shared" si="20"/>
        <v>330</v>
      </c>
      <c r="AV60" s="27">
        <f t="shared" si="21"/>
        <v>168.275</v>
      </c>
      <c r="AW60" s="18">
        <f t="shared" si="22"/>
        <v>600</v>
      </c>
      <c r="AX60" s="18">
        <f t="shared" si="23"/>
        <v>150</v>
      </c>
      <c r="AY60" s="18">
        <f t="shared" si="24"/>
        <v>300</v>
      </c>
      <c r="AZ60" s="7">
        <f t="shared" si="25"/>
        <v>2900</v>
      </c>
      <c r="BA60" s="28">
        <f t="shared" si="26"/>
        <v>2.636363636</v>
      </c>
      <c r="BB60" s="24">
        <f t="shared" si="40"/>
        <v>1000</v>
      </c>
      <c r="BC60" s="2">
        <f t="shared" si="27"/>
        <v>0.7853981634</v>
      </c>
      <c r="BD60" s="18">
        <f t="shared" si="28"/>
        <v>150</v>
      </c>
      <c r="BE60" s="7">
        <f t="shared" si="29"/>
        <v>1441.36609</v>
      </c>
      <c r="BF60" s="18">
        <f t="shared" si="30"/>
        <v>150</v>
      </c>
      <c r="BG60" s="27">
        <f t="shared" si="31"/>
        <v>188.275</v>
      </c>
      <c r="BH60" s="27">
        <f t="shared" si="32"/>
        <v>300</v>
      </c>
      <c r="BI60" s="18">
        <f t="shared" si="33"/>
        <v>150</v>
      </c>
      <c r="BJ60" s="18">
        <f t="shared" si="34"/>
        <v>300</v>
      </c>
      <c r="BK60" s="18">
        <f t="shared" si="35"/>
        <v>2700</v>
      </c>
      <c r="BL60" s="28">
        <f t="shared" si="36"/>
        <v>2.7</v>
      </c>
    </row>
    <row r="61">
      <c r="A61" s="3"/>
      <c r="F61" s="3"/>
      <c r="G61" s="3"/>
      <c r="I61" s="3"/>
      <c r="L61" s="3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6">
        <v>57.0</v>
      </c>
      <c r="Y61" s="24">
        <f t="shared" si="37"/>
        <v>1000</v>
      </c>
      <c r="Z61" s="2">
        <f t="shared" si="1"/>
        <v>0.7853981634</v>
      </c>
      <c r="AA61" s="18">
        <f t="shared" si="2"/>
        <v>150</v>
      </c>
      <c r="AB61" s="7">
        <f t="shared" si="3"/>
        <v>1441.36609</v>
      </c>
      <c r="AC61" s="18">
        <f t="shared" si="4"/>
        <v>300</v>
      </c>
      <c r="AD61" s="27">
        <f t="shared" si="5"/>
        <v>168.275</v>
      </c>
      <c r="AE61" s="18">
        <f t="shared" si="6"/>
        <v>900</v>
      </c>
      <c r="AF61" s="7">
        <f t="shared" si="7"/>
        <v>3000</v>
      </c>
      <c r="AG61" s="28">
        <f t="shared" si="8"/>
        <v>3</v>
      </c>
      <c r="AH61" s="24">
        <f t="shared" si="38"/>
        <v>1000</v>
      </c>
      <c r="AI61" s="2">
        <f t="shared" si="9"/>
        <v>0.7853981634</v>
      </c>
      <c r="AJ61" s="18">
        <f t="shared" si="10"/>
        <v>150</v>
      </c>
      <c r="AK61" s="7">
        <f t="shared" si="11"/>
        <v>1441.36609</v>
      </c>
      <c r="AL61" s="18">
        <f t="shared" si="12"/>
        <v>150</v>
      </c>
      <c r="AM61" s="27">
        <f t="shared" si="13"/>
        <v>188.275</v>
      </c>
      <c r="AN61" s="18">
        <f t="shared" si="14"/>
        <v>600</v>
      </c>
      <c r="AO61" s="7">
        <f t="shared" si="15"/>
        <v>2600</v>
      </c>
      <c r="AP61" s="29">
        <f t="shared" si="16"/>
        <v>2.6</v>
      </c>
      <c r="AQ61" s="24">
        <f t="shared" si="39"/>
        <v>1100</v>
      </c>
      <c r="AR61" s="2">
        <f t="shared" si="17"/>
        <v>0.9503317777</v>
      </c>
      <c r="AS61" s="18">
        <f t="shared" si="18"/>
        <v>150</v>
      </c>
      <c r="AT61" s="7">
        <f t="shared" si="19"/>
        <v>1191.211645</v>
      </c>
      <c r="AU61" s="18">
        <f t="shared" si="20"/>
        <v>330</v>
      </c>
      <c r="AV61" s="27">
        <f t="shared" si="21"/>
        <v>168.275</v>
      </c>
      <c r="AW61" s="18">
        <f t="shared" si="22"/>
        <v>600</v>
      </c>
      <c r="AX61" s="18">
        <f t="shared" si="23"/>
        <v>150</v>
      </c>
      <c r="AY61" s="18">
        <f t="shared" si="24"/>
        <v>300</v>
      </c>
      <c r="AZ61" s="7">
        <f t="shared" si="25"/>
        <v>2900</v>
      </c>
      <c r="BA61" s="28">
        <f t="shared" si="26"/>
        <v>2.636363636</v>
      </c>
      <c r="BB61" s="24">
        <f t="shared" si="40"/>
        <v>1000</v>
      </c>
      <c r="BC61" s="2">
        <f t="shared" si="27"/>
        <v>0.7853981634</v>
      </c>
      <c r="BD61" s="18">
        <f t="shared" si="28"/>
        <v>150</v>
      </c>
      <c r="BE61" s="7">
        <f t="shared" si="29"/>
        <v>1441.36609</v>
      </c>
      <c r="BF61" s="18">
        <f t="shared" si="30"/>
        <v>150</v>
      </c>
      <c r="BG61" s="27">
        <f t="shared" si="31"/>
        <v>188.275</v>
      </c>
      <c r="BH61" s="27">
        <f t="shared" si="32"/>
        <v>300</v>
      </c>
      <c r="BI61" s="18">
        <f t="shared" si="33"/>
        <v>150</v>
      </c>
      <c r="BJ61" s="18">
        <f t="shared" si="34"/>
        <v>300</v>
      </c>
      <c r="BK61" s="18">
        <f t="shared" si="35"/>
        <v>2700</v>
      </c>
      <c r="BL61" s="28">
        <f t="shared" si="36"/>
        <v>2.7</v>
      </c>
    </row>
    <row r="62">
      <c r="A62" s="3"/>
      <c r="F62" s="3"/>
      <c r="G62" s="3"/>
      <c r="I62" s="3"/>
      <c r="L62" s="3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6">
        <v>58.0</v>
      </c>
      <c r="Y62" s="24">
        <f t="shared" si="37"/>
        <v>1000</v>
      </c>
      <c r="Z62" s="2">
        <f t="shared" si="1"/>
        <v>0.7853981634</v>
      </c>
      <c r="AA62" s="18">
        <f t="shared" si="2"/>
        <v>150</v>
      </c>
      <c r="AB62" s="7">
        <f t="shared" si="3"/>
        <v>1441.36609</v>
      </c>
      <c r="AC62" s="18">
        <f t="shared" si="4"/>
        <v>300</v>
      </c>
      <c r="AD62" s="27">
        <f t="shared" si="5"/>
        <v>168.275</v>
      </c>
      <c r="AE62" s="18">
        <f t="shared" si="6"/>
        <v>900</v>
      </c>
      <c r="AF62" s="7">
        <f t="shared" si="7"/>
        <v>3000</v>
      </c>
      <c r="AG62" s="28">
        <f t="shared" si="8"/>
        <v>3</v>
      </c>
      <c r="AH62" s="24">
        <f t="shared" si="38"/>
        <v>1000</v>
      </c>
      <c r="AI62" s="2">
        <f t="shared" si="9"/>
        <v>0.7853981634</v>
      </c>
      <c r="AJ62" s="18">
        <f t="shared" si="10"/>
        <v>150</v>
      </c>
      <c r="AK62" s="7">
        <f t="shared" si="11"/>
        <v>1441.36609</v>
      </c>
      <c r="AL62" s="18">
        <f t="shared" si="12"/>
        <v>150</v>
      </c>
      <c r="AM62" s="27">
        <f t="shared" si="13"/>
        <v>188.275</v>
      </c>
      <c r="AN62" s="18">
        <f t="shared" si="14"/>
        <v>600</v>
      </c>
      <c r="AO62" s="7">
        <f t="shared" si="15"/>
        <v>2600</v>
      </c>
      <c r="AP62" s="29">
        <f t="shared" si="16"/>
        <v>2.6</v>
      </c>
      <c r="AQ62" s="24">
        <f t="shared" si="39"/>
        <v>1100</v>
      </c>
      <c r="AR62" s="2">
        <f t="shared" si="17"/>
        <v>0.9503317777</v>
      </c>
      <c r="AS62" s="18">
        <f t="shared" si="18"/>
        <v>150</v>
      </c>
      <c r="AT62" s="7">
        <f t="shared" si="19"/>
        <v>1191.211645</v>
      </c>
      <c r="AU62" s="18">
        <f t="shared" si="20"/>
        <v>330</v>
      </c>
      <c r="AV62" s="27">
        <f t="shared" si="21"/>
        <v>168.275</v>
      </c>
      <c r="AW62" s="18">
        <f t="shared" si="22"/>
        <v>600</v>
      </c>
      <c r="AX62" s="18">
        <f t="shared" si="23"/>
        <v>150</v>
      </c>
      <c r="AY62" s="18">
        <f t="shared" si="24"/>
        <v>300</v>
      </c>
      <c r="AZ62" s="7">
        <f t="shared" si="25"/>
        <v>2900</v>
      </c>
      <c r="BA62" s="28">
        <f t="shared" si="26"/>
        <v>2.636363636</v>
      </c>
      <c r="BB62" s="24">
        <f t="shared" si="40"/>
        <v>1000</v>
      </c>
      <c r="BC62" s="2">
        <f t="shared" si="27"/>
        <v>0.7853981634</v>
      </c>
      <c r="BD62" s="18">
        <f t="shared" si="28"/>
        <v>150</v>
      </c>
      <c r="BE62" s="7">
        <f t="shared" si="29"/>
        <v>1441.36609</v>
      </c>
      <c r="BF62" s="18">
        <f t="shared" si="30"/>
        <v>150</v>
      </c>
      <c r="BG62" s="27">
        <f t="shared" si="31"/>
        <v>188.275</v>
      </c>
      <c r="BH62" s="27">
        <f t="shared" si="32"/>
        <v>300</v>
      </c>
      <c r="BI62" s="18">
        <f t="shared" si="33"/>
        <v>150</v>
      </c>
      <c r="BJ62" s="18">
        <f t="shared" si="34"/>
        <v>300</v>
      </c>
      <c r="BK62" s="18">
        <f t="shared" si="35"/>
        <v>2700</v>
      </c>
      <c r="BL62" s="28">
        <f t="shared" si="36"/>
        <v>2.7</v>
      </c>
    </row>
    <row r="63">
      <c r="A63" s="3"/>
      <c r="F63" s="3"/>
      <c r="G63" s="3"/>
      <c r="I63" s="3"/>
      <c r="L63" s="3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6">
        <v>59.0</v>
      </c>
      <c r="Y63" s="24">
        <f t="shared" si="37"/>
        <v>1000</v>
      </c>
      <c r="Z63" s="2">
        <f t="shared" si="1"/>
        <v>0.7853981634</v>
      </c>
      <c r="AA63" s="18">
        <f t="shared" si="2"/>
        <v>150</v>
      </c>
      <c r="AB63" s="7">
        <f t="shared" si="3"/>
        <v>1441.36609</v>
      </c>
      <c r="AC63" s="18">
        <f t="shared" si="4"/>
        <v>300</v>
      </c>
      <c r="AD63" s="27">
        <f t="shared" si="5"/>
        <v>168.275</v>
      </c>
      <c r="AE63" s="18">
        <f t="shared" si="6"/>
        <v>900</v>
      </c>
      <c r="AF63" s="7">
        <f t="shared" si="7"/>
        <v>3000</v>
      </c>
      <c r="AG63" s="28">
        <f t="shared" si="8"/>
        <v>3</v>
      </c>
      <c r="AH63" s="24">
        <f t="shared" si="38"/>
        <v>1000</v>
      </c>
      <c r="AI63" s="2">
        <f t="shared" si="9"/>
        <v>0.7853981634</v>
      </c>
      <c r="AJ63" s="18">
        <f t="shared" si="10"/>
        <v>150</v>
      </c>
      <c r="AK63" s="7">
        <f t="shared" si="11"/>
        <v>1441.36609</v>
      </c>
      <c r="AL63" s="18">
        <f t="shared" si="12"/>
        <v>150</v>
      </c>
      <c r="AM63" s="27">
        <f t="shared" si="13"/>
        <v>188.275</v>
      </c>
      <c r="AN63" s="18">
        <f t="shared" si="14"/>
        <v>600</v>
      </c>
      <c r="AO63" s="7">
        <f t="shared" si="15"/>
        <v>2600</v>
      </c>
      <c r="AP63" s="29">
        <f t="shared" si="16"/>
        <v>2.6</v>
      </c>
      <c r="AQ63" s="24">
        <f t="shared" si="39"/>
        <v>1100</v>
      </c>
      <c r="AR63" s="2">
        <f t="shared" si="17"/>
        <v>0.9503317777</v>
      </c>
      <c r="AS63" s="18">
        <f t="shared" si="18"/>
        <v>150</v>
      </c>
      <c r="AT63" s="7">
        <f t="shared" si="19"/>
        <v>1191.211645</v>
      </c>
      <c r="AU63" s="18">
        <f t="shared" si="20"/>
        <v>330</v>
      </c>
      <c r="AV63" s="27">
        <f t="shared" si="21"/>
        <v>168.275</v>
      </c>
      <c r="AW63" s="18">
        <f t="shared" si="22"/>
        <v>600</v>
      </c>
      <c r="AX63" s="18">
        <f t="shared" si="23"/>
        <v>150</v>
      </c>
      <c r="AY63" s="18">
        <f t="shared" si="24"/>
        <v>300</v>
      </c>
      <c r="AZ63" s="7">
        <f t="shared" si="25"/>
        <v>2900</v>
      </c>
      <c r="BA63" s="28">
        <f t="shared" si="26"/>
        <v>2.636363636</v>
      </c>
      <c r="BB63" s="24">
        <f t="shared" si="40"/>
        <v>1000</v>
      </c>
      <c r="BC63" s="2">
        <f t="shared" si="27"/>
        <v>0.7853981634</v>
      </c>
      <c r="BD63" s="18">
        <f t="shared" si="28"/>
        <v>150</v>
      </c>
      <c r="BE63" s="7">
        <f t="shared" si="29"/>
        <v>1441.36609</v>
      </c>
      <c r="BF63" s="18">
        <f t="shared" si="30"/>
        <v>150</v>
      </c>
      <c r="BG63" s="27">
        <f t="shared" si="31"/>
        <v>188.275</v>
      </c>
      <c r="BH63" s="27">
        <f t="shared" si="32"/>
        <v>300</v>
      </c>
      <c r="BI63" s="18">
        <f t="shared" si="33"/>
        <v>150</v>
      </c>
      <c r="BJ63" s="18">
        <f t="shared" si="34"/>
        <v>300</v>
      </c>
      <c r="BK63" s="18">
        <f t="shared" si="35"/>
        <v>2700</v>
      </c>
      <c r="BL63" s="28">
        <f t="shared" si="36"/>
        <v>2.7</v>
      </c>
    </row>
    <row r="64">
      <c r="A64" s="3"/>
      <c r="F64" s="3"/>
      <c r="G64" s="3"/>
      <c r="I64" s="3"/>
      <c r="L64" s="3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6">
        <v>60.0</v>
      </c>
      <c r="Y64" s="24">
        <f t="shared" si="37"/>
        <v>1000</v>
      </c>
      <c r="Z64" s="2">
        <f t="shared" si="1"/>
        <v>0.7853981634</v>
      </c>
      <c r="AA64" s="18">
        <f t="shared" si="2"/>
        <v>150</v>
      </c>
      <c r="AB64" s="7">
        <f t="shared" si="3"/>
        <v>1441.36609</v>
      </c>
      <c r="AC64" s="18">
        <f t="shared" si="4"/>
        <v>300</v>
      </c>
      <c r="AD64" s="27">
        <f t="shared" si="5"/>
        <v>168.275</v>
      </c>
      <c r="AE64" s="18">
        <f t="shared" si="6"/>
        <v>900</v>
      </c>
      <c r="AF64" s="7">
        <f t="shared" si="7"/>
        <v>3000</v>
      </c>
      <c r="AG64" s="28">
        <f t="shared" si="8"/>
        <v>3</v>
      </c>
      <c r="AH64" s="24">
        <f t="shared" si="38"/>
        <v>1000</v>
      </c>
      <c r="AI64" s="2">
        <f t="shared" si="9"/>
        <v>0.7853981634</v>
      </c>
      <c r="AJ64" s="18">
        <f t="shared" si="10"/>
        <v>150</v>
      </c>
      <c r="AK64" s="7">
        <f t="shared" si="11"/>
        <v>1441.36609</v>
      </c>
      <c r="AL64" s="18">
        <f t="shared" si="12"/>
        <v>150</v>
      </c>
      <c r="AM64" s="27">
        <f t="shared" si="13"/>
        <v>188.275</v>
      </c>
      <c r="AN64" s="18">
        <f t="shared" si="14"/>
        <v>600</v>
      </c>
      <c r="AO64" s="7">
        <f t="shared" si="15"/>
        <v>2600</v>
      </c>
      <c r="AP64" s="29">
        <f t="shared" si="16"/>
        <v>2.6</v>
      </c>
      <c r="AQ64" s="24">
        <f t="shared" si="39"/>
        <v>1100</v>
      </c>
      <c r="AR64" s="2">
        <f t="shared" si="17"/>
        <v>0.9503317777</v>
      </c>
      <c r="AS64" s="18">
        <f t="shared" si="18"/>
        <v>150</v>
      </c>
      <c r="AT64" s="7">
        <f t="shared" si="19"/>
        <v>1191.211645</v>
      </c>
      <c r="AU64" s="18">
        <f t="shared" si="20"/>
        <v>330</v>
      </c>
      <c r="AV64" s="27">
        <f t="shared" si="21"/>
        <v>168.275</v>
      </c>
      <c r="AW64" s="18">
        <f t="shared" si="22"/>
        <v>600</v>
      </c>
      <c r="AX64" s="18">
        <f t="shared" si="23"/>
        <v>150</v>
      </c>
      <c r="AY64" s="18">
        <f t="shared" si="24"/>
        <v>300</v>
      </c>
      <c r="AZ64" s="7">
        <f t="shared" si="25"/>
        <v>2900</v>
      </c>
      <c r="BA64" s="28">
        <f t="shared" si="26"/>
        <v>2.636363636</v>
      </c>
      <c r="BB64" s="24">
        <f t="shared" si="40"/>
        <v>1000</v>
      </c>
      <c r="BC64" s="2">
        <f t="shared" si="27"/>
        <v>0.7853981634</v>
      </c>
      <c r="BD64" s="18">
        <f t="shared" si="28"/>
        <v>150</v>
      </c>
      <c r="BE64" s="7">
        <f t="shared" si="29"/>
        <v>1441.36609</v>
      </c>
      <c r="BF64" s="18">
        <f t="shared" si="30"/>
        <v>150</v>
      </c>
      <c r="BG64" s="27">
        <f t="shared" si="31"/>
        <v>188.275</v>
      </c>
      <c r="BH64" s="27">
        <f t="shared" si="32"/>
        <v>300</v>
      </c>
      <c r="BI64" s="18">
        <f t="shared" si="33"/>
        <v>150</v>
      </c>
      <c r="BJ64" s="18">
        <f t="shared" si="34"/>
        <v>300</v>
      </c>
      <c r="BK64" s="18">
        <f t="shared" si="35"/>
        <v>2700</v>
      </c>
      <c r="BL64" s="28">
        <f t="shared" si="36"/>
        <v>2.7</v>
      </c>
    </row>
    <row r="65">
      <c r="A65" s="3"/>
      <c r="F65" s="3"/>
      <c r="G65" s="3"/>
      <c r="I65" s="3"/>
      <c r="L65" s="3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6">
        <v>61.0</v>
      </c>
      <c r="Y65" s="24">
        <f t="shared" si="37"/>
        <v>1000</v>
      </c>
      <c r="Z65" s="2">
        <f t="shared" si="1"/>
        <v>0.7853981634</v>
      </c>
      <c r="AA65" s="18">
        <f t="shared" si="2"/>
        <v>150</v>
      </c>
      <c r="AB65" s="7">
        <f t="shared" si="3"/>
        <v>1441.36609</v>
      </c>
      <c r="AC65" s="18">
        <f t="shared" si="4"/>
        <v>300</v>
      </c>
      <c r="AD65" s="27">
        <f t="shared" si="5"/>
        <v>168.275</v>
      </c>
      <c r="AE65" s="18">
        <f t="shared" si="6"/>
        <v>900</v>
      </c>
      <c r="AF65" s="7">
        <f t="shared" si="7"/>
        <v>3000</v>
      </c>
      <c r="AG65" s="28">
        <f t="shared" si="8"/>
        <v>3</v>
      </c>
      <c r="AH65" s="24">
        <f t="shared" si="38"/>
        <v>1000</v>
      </c>
      <c r="AI65" s="2">
        <f t="shared" si="9"/>
        <v>0.7853981634</v>
      </c>
      <c r="AJ65" s="18">
        <f t="shared" si="10"/>
        <v>150</v>
      </c>
      <c r="AK65" s="7">
        <f t="shared" si="11"/>
        <v>1441.36609</v>
      </c>
      <c r="AL65" s="18">
        <f t="shared" si="12"/>
        <v>150</v>
      </c>
      <c r="AM65" s="27">
        <f t="shared" si="13"/>
        <v>188.275</v>
      </c>
      <c r="AN65" s="18">
        <f t="shared" si="14"/>
        <v>600</v>
      </c>
      <c r="AO65" s="7">
        <f t="shared" si="15"/>
        <v>2600</v>
      </c>
      <c r="AP65" s="29">
        <f t="shared" si="16"/>
        <v>2.6</v>
      </c>
      <c r="AQ65" s="24">
        <f t="shared" si="39"/>
        <v>1100</v>
      </c>
      <c r="AR65" s="2">
        <f t="shared" si="17"/>
        <v>0.9503317777</v>
      </c>
      <c r="AS65" s="18">
        <f t="shared" si="18"/>
        <v>150</v>
      </c>
      <c r="AT65" s="7">
        <f t="shared" si="19"/>
        <v>1191.211645</v>
      </c>
      <c r="AU65" s="18">
        <f t="shared" si="20"/>
        <v>330</v>
      </c>
      <c r="AV65" s="27">
        <f t="shared" si="21"/>
        <v>168.275</v>
      </c>
      <c r="AW65" s="18">
        <f t="shared" si="22"/>
        <v>600</v>
      </c>
      <c r="AX65" s="18">
        <f t="shared" si="23"/>
        <v>150</v>
      </c>
      <c r="AY65" s="18">
        <f t="shared" si="24"/>
        <v>300</v>
      </c>
      <c r="AZ65" s="7">
        <f t="shared" si="25"/>
        <v>2900</v>
      </c>
      <c r="BA65" s="28">
        <f t="shared" si="26"/>
        <v>2.636363636</v>
      </c>
      <c r="BB65" s="24">
        <f t="shared" si="40"/>
        <v>1000</v>
      </c>
      <c r="BC65" s="2">
        <f t="shared" si="27"/>
        <v>0.7853981634</v>
      </c>
      <c r="BD65" s="18">
        <f t="shared" si="28"/>
        <v>150</v>
      </c>
      <c r="BE65" s="7">
        <f t="shared" si="29"/>
        <v>1441.36609</v>
      </c>
      <c r="BF65" s="18">
        <f t="shared" si="30"/>
        <v>150</v>
      </c>
      <c r="BG65" s="27">
        <f t="shared" si="31"/>
        <v>188.275</v>
      </c>
      <c r="BH65" s="27">
        <f t="shared" si="32"/>
        <v>300</v>
      </c>
      <c r="BI65" s="18">
        <f t="shared" si="33"/>
        <v>150</v>
      </c>
      <c r="BJ65" s="18">
        <f t="shared" si="34"/>
        <v>300</v>
      </c>
      <c r="BK65" s="18">
        <f t="shared" si="35"/>
        <v>2700</v>
      </c>
      <c r="BL65" s="28">
        <f t="shared" si="36"/>
        <v>2.7</v>
      </c>
    </row>
    <row r="66">
      <c r="A66" s="3"/>
      <c r="F66" s="3"/>
      <c r="G66" s="3"/>
      <c r="I66" s="3"/>
      <c r="L66" s="3"/>
      <c r="M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6">
        <v>62.0</v>
      </c>
      <c r="Y66" s="24">
        <f t="shared" si="37"/>
        <v>1000</v>
      </c>
      <c r="Z66" s="2">
        <f t="shared" si="1"/>
        <v>0.7853981634</v>
      </c>
      <c r="AA66" s="18">
        <f t="shared" si="2"/>
        <v>150</v>
      </c>
      <c r="AB66" s="7">
        <f t="shared" si="3"/>
        <v>1441.36609</v>
      </c>
      <c r="AC66" s="18">
        <f t="shared" si="4"/>
        <v>300</v>
      </c>
      <c r="AD66" s="27">
        <f t="shared" si="5"/>
        <v>168.275</v>
      </c>
      <c r="AE66" s="18">
        <f t="shared" si="6"/>
        <v>900</v>
      </c>
      <c r="AF66" s="7">
        <f t="shared" si="7"/>
        <v>3000</v>
      </c>
      <c r="AG66" s="28">
        <f t="shared" si="8"/>
        <v>3</v>
      </c>
      <c r="AH66" s="24">
        <f t="shared" si="38"/>
        <v>1000</v>
      </c>
      <c r="AI66" s="2">
        <f t="shared" si="9"/>
        <v>0.7853981634</v>
      </c>
      <c r="AJ66" s="18">
        <f t="shared" si="10"/>
        <v>150</v>
      </c>
      <c r="AK66" s="7">
        <f t="shared" si="11"/>
        <v>1441.36609</v>
      </c>
      <c r="AL66" s="18">
        <f t="shared" si="12"/>
        <v>150</v>
      </c>
      <c r="AM66" s="27">
        <f t="shared" si="13"/>
        <v>188.275</v>
      </c>
      <c r="AN66" s="18">
        <f t="shared" si="14"/>
        <v>600</v>
      </c>
      <c r="AO66" s="7">
        <f t="shared" si="15"/>
        <v>2600</v>
      </c>
      <c r="AP66" s="29">
        <f t="shared" si="16"/>
        <v>2.6</v>
      </c>
      <c r="AQ66" s="24">
        <f t="shared" si="39"/>
        <v>1100</v>
      </c>
      <c r="AR66" s="2">
        <f t="shared" si="17"/>
        <v>0.9503317777</v>
      </c>
      <c r="AS66" s="18">
        <f t="shared" si="18"/>
        <v>150</v>
      </c>
      <c r="AT66" s="7">
        <f t="shared" si="19"/>
        <v>1191.211645</v>
      </c>
      <c r="AU66" s="18">
        <f t="shared" si="20"/>
        <v>330</v>
      </c>
      <c r="AV66" s="27">
        <f t="shared" si="21"/>
        <v>168.275</v>
      </c>
      <c r="AW66" s="18">
        <f t="shared" si="22"/>
        <v>600</v>
      </c>
      <c r="AX66" s="18">
        <f t="shared" si="23"/>
        <v>150</v>
      </c>
      <c r="AY66" s="18">
        <f t="shared" si="24"/>
        <v>300</v>
      </c>
      <c r="AZ66" s="7">
        <f t="shared" si="25"/>
        <v>2900</v>
      </c>
      <c r="BA66" s="28">
        <f t="shared" si="26"/>
        <v>2.636363636</v>
      </c>
      <c r="BB66" s="24">
        <f t="shared" si="40"/>
        <v>1000</v>
      </c>
      <c r="BC66" s="2">
        <f t="shared" si="27"/>
        <v>0.7853981634</v>
      </c>
      <c r="BD66" s="18">
        <f t="shared" si="28"/>
        <v>150</v>
      </c>
      <c r="BE66" s="7">
        <f t="shared" si="29"/>
        <v>1441.36609</v>
      </c>
      <c r="BF66" s="18">
        <f t="shared" si="30"/>
        <v>150</v>
      </c>
      <c r="BG66" s="27">
        <f t="shared" si="31"/>
        <v>188.275</v>
      </c>
      <c r="BH66" s="27">
        <f t="shared" si="32"/>
        <v>300</v>
      </c>
      <c r="BI66" s="18">
        <f t="shared" si="33"/>
        <v>150</v>
      </c>
      <c r="BJ66" s="18">
        <f t="shared" si="34"/>
        <v>300</v>
      </c>
      <c r="BK66" s="18">
        <f t="shared" si="35"/>
        <v>2700</v>
      </c>
      <c r="BL66" s="28">
        <f t="shared" si="36"/>
        <v>2.7</v>
      </c>
    </row>
    <row r="67">
      <c r="A67" s="3"/>
      <c r="F67" s="3"/>
      <c r="G67" s="3"/>
      <c r="I67" s="3"/>
      <c r="L67" s="3"/>
      <c r="M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6">
        <v>63.0</v>
      </c>
      <c r="Y67" s="24">
        <f t="shared" si="37"/>
        <v>1000</v>
      </c>
      <c r="Z67" s="2">
        <f t="shared" si="1"/>
        <v>0.7853981634</v>
      </c>
      <c r="AA67" s="18">
        <f t="shared" si="2"/>
        <v>150</v>
      </c>
      <c r="AB67" s="7">
        <f t="shared" si="3"/>
        <v>1441.36609</v>
      </c>
      <c r="AC67" s="18">
        <f t="shared" si="4"/>
        <v>300</v>
      </c>
      <c r="AD67" s="27">
        <f t="shared" si="5"/>
        <v>168.275</v>
      </c>
      <c r="AE67" s="18">
        <f t="shared" si="6"/>
        <v>900</v>
      </c>
      <c r="AF67" s="7">
        <f t="shared" si="7"/>
        <v>3000</v>
      </c>
      <c r="AG67" s="28">
        <f t="shared" si="8"/>
        <v>3</v>
      </c>
      <c r="AH67" s="24">
        <f t="shared" si="38"/>
        <v>1000</v>
      </c>
      <c r="AI67" s="2">
        <f t="shared" si="9"/>
        <v>0.7853981634</v>
      </c>
      <c r="AJ67" s="18">
        <f t="shared" si="10"/>
        <v>150</v>
      </c>
      <c r="AK67" s="7">
        <f t="shared" si="11"/>
        <v>1441.36609</v>
      </c>
      <c r="AL67" s="18">
        <f t="shared" si="12"/>
        <v>150</v>
      </c>
      <c r="AM67" s="27">
        <f t="shared" si="13"/>
        <v>188.275</v>
      </c>
      <c r="AN67" s="18">
        <f t="shared" si="14"/>
        <v>600</v>
      </c>
      <c r="AO67" s="7">
        <f t="shared" si="15"/>
        <v>2600</v>
      </c>
      <c r="AP67" s="29">
        <f t="shared" si="16"/>
        <v>2.6</v>
      </c>
      <c r="AQ67" s="24">
        <f t="shared" si="39"/>
        <v>1100</v>
      </c>
      <c r="AR67" s="2">
        <f t="shared" si="17"/>
        <v>0.9503317777</v>
      </c>
      <c r="AS67" s="18">
        <f t="shared" si="18"/>
        <v>150</v>
      </c>
      <c r="AT67" s="7">
        <f t="shared" si="19"/>
        <v>1191.211645</v>
      </c>
      <c r="AU67" s="18">
        <f t="shared" si="20"/>
        <v>330</v>
      </c>
      <c r="AV67" s="27">
        <f t="shared" si="21"/>
        <v>168.275</v>
      </c>
      <c r="AW67" s="18">
        <f t="shared" si="22"/>
        <v>600</v>
      </c>
      <c r="AX67" s="18">
        <f t="shared" si="23"/>
        <v>150</v>
      </c>
      <c r="AY67" s="18">
        <f t="shared" si="24"/>
        <v>300</v>
      </c>
      <c r="AZ67" s="7">
        <f t="shared" si="25"/>
        <v>2900</v>
      </c>
      <c r="BA67" s="28">
        <f t="shared" si="26"/>
        <v>2.636363636</v>
      </c>
      <c r="BB67" s="24">
        <f t="shared" si="40"/>
        <v>1000</v>
      </c>
      <c r="BC67" s="2">
        <f t="shared" si="27"/>
        <v>0.7853981634</v>
      </c>
      <c r="BD67" s="18">
        <f t="shared" si="28"/>
        <v>150</v>
      </c>
      <c r="BE67" s="7">
        <f t="shared" si="29"/>
        <v>1441.36609</v>
      </c>
      <c r="BF67" s="18">
        <f t="shared" si="30"/>
        <v>150</v>
      </c>
      <c r="BG67" s="27">
        <f t="shared" si="31"/>
        <v>188.275</v>
      </c>
      <c r="BH67" s="27">
        <f t="shared" si="32"/>
        <v>300</v>
      </c>
      <c r="BI67" s="18">
        <f t="shared" si="33"/>
        <v>150</v>
      </c>
      <c r="BJ67" s="18">
        <f t="shared" si="34"/>
        <v>300</v>
      </c>
      <c r="BK67" s="18">
        <f t="shared" si="35"/>
        <v>2700</v>
      </c>
      <c r="BL67" s="28">
        <f t="shared" si="36"/>
        <v>2.7</v>
      </c>
    </row>
    <row r="68">
      <c r="A68" s="3"/>
      <c r="F68" s="3"/>
      <c r="G68" s="3"/>
      <c r="I68" s="3"/>
      <c r="L68" s="3"/>
      <c r="M68" s="4"/>
      <c r="N68" s="3"/>
      <c r="O68" s="3"/>
      <c r="P68" s="3"/>
      <c r="Q68" s="3"/>
      <c r="R68" s="3"/>
      <c r="S68" s="3"/>
      <c r="T68" s="3"/>
      <c r="U68" s="3"/>
      <c r="V68" s="3"/>
      <c r="W68" s="3"/>
      <c r="X68" s="6">
        <v>64.0</v>
      </c>
      <c r="Y68" s="24">
        <f t="shared" si="37"/>
        <v>1000</v>
      </c>
      <c r="Z68" s="2">
        <f t="shared" si="1"/>
        <v>0.7853981634</v>
      </c>
      <c r="AA68" s="18">
        <f t="shared" si="2"/>
        <v>150</v>
      </c>
      <c r="AB68" s="7">
        <f t="shared" si="3"/>
        <v>1441.36609</v>
      </c>
      <c r="AC68" s="18">
        <f t="shared" si="4"/>
        <v>300</v>
      </c>
      <c r="AD68" s="27">
        <f t="shared" si="5"/>
        <v>168.275</v>
      </c>
      <c r="AE68" s="18">
        <f t="shared" si="6"/>
        <v>900</v>
      </c>
      <c r="AF68" s="7">
        <f t="shared" si="7"/>
        <v>3000</v>
      </c>
      <c r="AG68" s="28">
        <f t="shared" si="8"/>
        <v>3</v>
      </c>
      <c r="AH68" s="24">
        <f t="shared" si="38"/>
        <v>1000</v>
      </c>
      <c r="AI68" s="2">
        <f t="shared" si="9"/>
        <v>0.7853981634</v>
      </c>
      <c r="AJ68" s="18">
        <f t="shared" si="10"/>
        <v>150</v>
      </c>
      <c r="AK68" s="7">
        <f t="shared" si="11"/>
        <v>1441.36609</v>
      </c>
      <c r="AL68" s="18">
        <f t="shared" si="12"/>
        <v>150</v>
      </c>
      <c r="AM68" s="27">
        <f t="shared" si="13"/>
        <v>188.275</v>
      </c>
      <c r="AN68" s="18">
        <f t="shared" si="14"/>
        <v>600</v>
      </c>
      <c r="AO68" s="7">
        <f t="shared" si="15"/>
        <v>2600</v>
      </c>
      <c r="AP68" s="29">
        <f t="shared" si="16"/>
        <v>2.6</v>
      </c>
      <c r="AQ68" s="24">
        <f t="shared" si="39"/>
        <v>1100</v>
      </c>
      <c r="AR68" s="2">
        <f t="shared" si="17"/>
        <v>0.9503317777</v>
      </c>
      <c r="AS68" s="18">
        <f t="shared" si="18"/>
        <v>150</v>
      </c>
      <c r="AT68" s="7">
        <f t="shared" si="19"/>
        <v>1191.211645</v>
      </c>
      <c r="AU68" s="18">
        <f t="shared" si="20"/>
        <v>330</v>
      </c>
      <c r="AV68" s="27">
        <f t="shared" si="21"/>
        <v>168.275</v>
      </c>
      <c r="AW68" s="18">
        <f t="shared" si="22"/>
        <v>600</v>
      </c>
      <c r="AX68" s="18">
        <f t="shared" si="23"/>
        <v>150</v>
      </c>
      <c r="AY68" s="18">
        <f t="shared" si="24"/>
        <v>300</v>
      </c>
      <c r="AZ68" s="7">
        <f t="shared" si="25"/>
        <v>2900</v>
      </c>
      <c r="BA68" s="28">
        <f t="shared" si="26"/>
        <v>2.636363636</v>
      </c>
      <c r="BB68" s="24">
        <f t="shared" si="40"/>
        <v>1000</v>
      </c>
      <c r="BC68" s="2">
        <f t="shared" si="27"/>
        <v>0.7853981634</v>
      </c>
      <c r="BD68" s="18">
        <f t="shared" si="28"/>
        <v>150</v>
      </c>
      <c r="BE68" s="7">
        <f t="shared" si="29"/>
        <v>1441.36609</v>
      </c>
      <c r="BF68" s="18">
        <f t="shared" si="30"/>
        <v>150</v>
      </c>
      <c r="BG68" s="27">
        <f t="shared" si="31"/>
        <v>188.275</v>
      </c>
      <c r="BH68" s="27">
        <f t="shared" si="32"/>
        <v>300</v>
      </c>
      <c r="BI68" s="18">
        <f t="shared" si="33"/>
        <v>150</v>
      </c>
      <c r="BJ68" s="18">
        <f t="shared" si="34"/>
        <v>300</v>
      </c>
      <c r="BK68" s="18">
        <f t="shared" si="35"/>
        <v>2700</v>
      </c>
      <c r="BL68" s="28">
        <f t="shared" si="36"/>
        <v>2.7</v>
      </c>
    </row>
    <row r="69">
      <c r="A69" s="3"/>
      <c r="F69" s="3"/>
      <c r="G69" s="3"/>
      <c r="I69" s="3"/>
      <c r="L69" s="3"/>
      <c r="M69" s="4"/>
      <c r="N69" s="3"/>
      <c r="O69" s="3"/>
      <c r="P69" s="3"/>
      <c r="Q69" s="3"/>
      <c r="R69" s="3"/>
      <c r="S69" s="3"/>
      <c r="T69" s="3"/>
      <c r="U69" s="3"/>
      <c r="V69" s="3"/>
      <c r="W69" s="3"/>
      <c r="X69" s="6">
        <v>65.0</v>
      </c>
      <c r="Y69" s="24">
        <f t="shared" si="37"/>
        <v>1000</v>
      </c>
      <c r="Z69" s="2">
        <f t="shared" si="1"/>
        <v>0.7853981634</v>
      </c>
      <c r="AA69" s="18">
        <f t="shared" si="2"/>
        <v>150</v>
      </c>
      <c r="AB69" s="7">
        <f t="shared" si="3"/>
        <v>1441.36609</v>
      </c>
      <c r="AC69" s="18">
        <f t="shared" si="4"/>
        <v>300</v>
      </c>
      <c r="AD69" s="27">
        <f t="shared" si="5"/>
        <v>168.275</v>
      </c>
      <c r="AE69" s="18">
        <f t="shared" si="6"/>
        <v>900</v>
      </c>
      <c r="AF69" s="7">
        <f t="shared" si="7"/>
        <v>3000</v>
      </c>
      <c r="AG69" s="28">
        <f t="shared" si="8"/>
        <v>3</v>
      </c>
      <c r="AH69" s="24">
        <f t="shared" si="38"/>
        <v>1000</v>
      </c>
      <c r="AI69" s="2">
        <f t="shared" si="9"/>
        <v>0.7853981634</v>
      </c>
      <c r="AJ69" s="18">
        <f t="shared" si="10"/>
        <v>150</v>
      </c>
      <c r="AK69" s="7">
        <f t="shared" si="11"/>
        <v>1441.36609</v>
      </c>
      <c r="AL69" s="18">
        <f t="shared" si="12"/>
        <v>150</v>
      </c>
      <c r="AM69" s="27">
        <f t="shared" si="13"/>
        <v>188.275</v>
      </c>
      <c r="AN69" s="18">
        <f t="shared" si="14"/>
        <v>600</v>
      </c>
      <c r="AO69" s="7">
        <f t="shared" si="15"/>
        <v>2600</v>
      </c>
      <c r="AP69" s="29">
        <f t="shared" si="16"/>
        <v>2.6</v>
      </c>
      <c r="AQ69" s="24">
        <f t="shared" si="39"/>
        <v>1100</v>
      </c>
      <c r="AR69" s="2">
        <f t="shared" si="17"/>
        <v>0.9503317777</v>
      </c>
      <c r="AS69" s="18">
        <f t="shared" si="18"/>
        <v>150</v>
      </c>
      <c r="AT69" s="7">
        <f t="shared" si="19"/>
        <v>1191.211645</v>
      </c>
      <c r="AU69" s="18">
        <f t="shared" si="20"/>
        <v>330</v>
      </c>
      <c r="AV69" s="27">
        <f t="shared" si="21"/>
        <v>168.275</v>
      </c>
      <c r="AW69" s="18">
        <f t="shared" si="22"/>
        <v>600</v>
      </c>
      <c r="AX69" s="18">
        <f t="shared" si="23"/>
        <v>150</v>
      </c>
      <c r="AY69" s="18">
        <f t="shared" si="24"/>
        <v>300</v>
      </c>
      <c r="AZ69" s="7">
        <f t="shared" si="25"/>
        <v>2900</v>
      </c>
      <c r="BA69" s="28">
        <f t="shared" si="26"/>
        <v>2.636363636</v>
      </c>
      <c r="BB69" s="24">
        <f t="shared" si="40"/>
        <v>1000</v>
      </c>
      <c r="BC69" s="2">
        <f t="shared" si="27"/>
        <v>0.7853981634</v>
      </c>
      <c r="BD69" s="18">
        <f t="shared" si="28"/>
        <v>150</v>
      </c>
      <c r="BE69" s="7">
        <f t="shared" si="29"/>
        <v>1441.36609</v>
      </c>
      <c r="BF69" s="18">
        <f t="shared" si="30"/>
        <v>150</v>
      </c>
      <c r="BG69" s="27">
        <f t="shared" si="31"/>
        <v>188.275</v>
      </c>
      <c r="BH69" s="27">
        <f t="shared" si="32"/>
        <v>300</v>
      </c>
      <c r="BI69" s="18">
        <f t="shared" si="33"/>
        <v>150</v>
      </c>
      <c r="BJ69" s="18">
        <f t="shared" si="34"/>
        <v>300</v>
      </c>
      <c r="BK69" s="18">
        <f t="shared" si="35"/>
        <v>2700</v>
      </c>
      <c r="BL69" s="28">
        <f t="shared" si="36"/>
        <v>2.7</v>
      </c>
    </row>
    <row r="70">
      <c r="A70" s="3"/>
      <c r="F70" s="3"/>
      <c r="G70" s="3"/>
      <c r="I70" s="3"/>
      <c r="L70" s="3"/>
      <c r="M70" s="4"/>
      <c r="N70" s="3"/>
      <c r="O70" s="3"/>
      <c r="P70" s="3"/>
      <c r="Q70" s="3"/>
      <c r="R70" s="3"/>
      <c r="S70" s="3"/>
      <c r="T70" s="3"/>
      <c r="U70" s="3"/>
      <c r="V70" s="3"/>
      <c r="W70" s="3"/>
      <c r="X70" s="6">
        <v>66.0</v>
      </c>
      <c r="Y70" s="24">
        <f t="shared" si="37"/>
        <v>1000</v>
      </c>
      <c r="Z70" s="2">
        <f t="shared" si="1"/>
        <v>0.7853981634</v>
      </c>
      <c r="AA70" s="18">
        <f t="shared" si="2"/>
        <v>150</v>
      </c>
      <c r="AB70" s="7">
        <f t="shared" si="3"/>
        <v>1441.36609</v>
      </c>
      <c r="AC70" s="18">
        <f t="shared" si="4"/>
        <v>300</v>
      </c>
      <c r="AD70" s="27">
        <f t="shared" si="5"/>
        <v>168.275</v>
      </c>
      <c r="AE70" s="18">
        <f t="shared" si="6"/>
        <v>900</v>
      </c>
      <c r="AF70" s="7">
        <f t="shared" si="7"/>
        <v>3000</v>
      </c>
      <c r="AG70" s="28">
        <f t="shared" si="8"/>
        <v>3</v>
      </c>
      <c r="AH70" s="24">
        <f t="shared" si="38"/>
        <v>1000</v>
      </c>
      <c r="AI70" s="2">
        <f t="shared" si="9"/>
        <v>0.7853981634</v>
      </c>
      <c r="AJ70" s="18">
        <f t="shared" si="10"/>
        <v>150</v>
      </c>
      <c r="AK70" s="7">
        <f t="shared" si="11"/>
        <v>1441.36609</v>
      </c>
      <c r="AL70" s="18">
        <f t="shared" si="12"/>
        <v>150</v>
      </c>
      <c r="AM70" s="27">
        <f t="shared" si="13"/>
        <v>188.275</v>
      </c>
      <c r="AN70" s="18">
        <f t="shared" si="14"/>
        <v>600</v>
      </c>
      <c r="AO70" s="7">
        <f t="shared" si="15"/>
        <v>2600</v>
      </c>
      <c r="AP70" s="29">
        <f t="shared" si="16"/>
        <v>2.6</v>
      </c>
      <c r="AQ70" s="24">
        <f t="shared" si="39"/>
        <v>1100</v>
      </c>
      <c r="AR70" s="2">
        <f t="shared" si="17"/>
        <v>0.9503317777</v>
      </c>
      <c r="AS70" s="18">
        <f t="shared" si="18"/>
        <v>150</v>
      </c>
      <c r="AT70" s="7">
        <f t="shared" si="19"/>
        <v>1191.211645</v>
      </c>
      <c r="AU70" s="18">
        <f t="shared" si="20"/>
        <v>330</v>
      </c>
      <c r="AV70" s="27">
        <f t="shared" si="21"/>
        <v>168.275</v>
      </c>
      <c r="AW70" s="18">
        <f t="shared" si="22"/>
        <v>600</v>
      </c>
      <c r="AX70" s="18">
        <f t="shared" si="23"/>
        <v>150</v>
      </c>
      <c r="AY70" s="18">
        <f t="shared" si="24"/>
        <v>300</v>
      </c>
      <c r="AZ70" s="7">
        <f t="shared" si="25"/>
        <v>2900</v>
      </c>
      <c r="BA70" s="28">
        <f t="shared" si="26"/>
        <v>2.636363636</v>
      </c>
      <c r="BB70" s="24">
        <f t="shared" si="40"/>
        <v>1000</v>
      </c>
      <c r="BC70" s="2">
        <f t="shared" si="27"/>
        <v>0.7853981634</v>
      </c>
      <c r="BD70" s="18">
        <f t="shared" si="28"/>
        <v>150</v>
      </c>
      <c r="BE70" s="7">
        <f t="shared" si="29"/>
        <v>1441.36609</v>
      </c>
      <c r="BF70" s="18">
        <f t="shared" si="30"/>
        <v>150</v>
      </c>
      <c r="BG70" s="27">
        <f t="shared" si="31"/>
        <v>188.275</v>
      </c>
      <c r="BH70" s="27">
        <f t="shared" si="32"/>
        <v>300</v>
      </c>
      <c r="BI70" s="18">
        <f t="shared" si="33"/>
        <v>150</v>
      </c>
      <c r="BJ70" s="18">
        <f t="shared" si="34"/>
        <v>300</v>
      </c>
      <c r="BK70" s="18">
        <f t="shared" si="35"/>
        <v>2700</v>
      </c>
      <c r="BL70" s="28">
        <f t="shared" si="36"/>
        <v>2.7</v>
      </c>
    </row>
    <row r="71">
      <c r="A71" s="3"/>
      <c r="F71" s="3"/>
      <c r="G71" s="3"/>
      <c r="I71" s="3"/>
      <c r="L71" s="3"/>
      <c r="M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6">
        <v>67.0</v>
      </c>
      <c r="Y71" s="24">
        <f t="shared" si="37"/>
        <v>1000</v>
      </c>
      <c r="Z71" s="2">
        <f t="shared" si="1"/>
        <v>0.7853981634</v>
      </c>
      <c r="AA71" s="18">
        <f t="shared" si="2"/>
        <v>150</v>
      </c>
      <c r="AB71" s="7">
        <f t="shared" si="3"/>
        <v>1441.36609</v>
      </c>
      <c r="AC71" s="18">
        <f t="shared" si="4"/>
        <v>300</v>
      </c>
      <c r="AD71" s="27">
        <f t="shared" si="5"/>
        <v>168.275</v>
      </c>
      <c r="AE71" s="18">
        <f t="shared" si="6"/>
        <v>900</v>
      </c>
      <c r="AF71" s="7">
        <f t="shared" si="7"/>
        <v>3000</v>
      </c>
      <c r="AG71" s="28">
        <f t="shared" si="8"/>
        <v>3</v>
      </c>
      <c r="AH71" s="24">
        <f t="shared" si="38"/>
        <v>1000</v>
      </c>
      <c r="AI71" s="2">
        <f t="shared" si="9"/>
        <v>0.7853981634</v>
      </c>
      <c r="AJ71" s="18">
        <f t="shared" si="10"/>
        <v>150</v>
      </c>
      <c r="AK71" s="7">
        <f t="shared" si="11"/>
        <v>1441.36609</v>
      </c>
      <c r="AL71" s="18">
        <f t="shared" si="12"/>
        <v>150</v>
      </c>
      <c r="AM71" s="27">
        <f t="shared" si="13"/>
        <v>188.275</v>
      </c>
      <c r="AN71" s="18">
        <f t="shared" si="14"/>
        <v>600</v>
      </c>
      <c r="AO71" s="7">
        <f t="shared" si="15"/>
        <v>2600</v>
      </c>
      <c r="AP71" s="29">
        <f t="shared" si="16"/>
        <v>2.6</v>
      </c>
      <c r="AQ71" s="24">
        <f t="shared" si="39"/>
        <v>1100</v>
      </c>
      <c r="AR71" s="2">
        <f t="shared" si="17"/>
        <v>0.9503317777</v>
      </c>
      <c r="AS71" s="18">
        <f t="shared" si="18"/>
        <v>150</v>
      </c>
      <c r="AT71" s="7">
        <f t="shared" si="19"/>
        <v>1191.211645</v>
      </c>
      <c r="AU71" s="18">
        <f t="shared" si="20"/>
        <v>330</v>
      </c>
      <c r="AV71" s="27">
        <f t="shared" si="21"/>
        <v>168.275</v>
      </c>
      <c r="AW71" s="18">
        <f t="shared" si="22"/>
        <v>600</v>
      </c>
      <c r="AX71" s="18">
        <f t="shared" si="23"/>
        <v>150</v>
      </c>
      <c r="AY71" s="18">
        <f t="shared" si="24"/>
        <v>300</v>
      </c>
      <c r="AZ71" s="7">
        <f t="shared" si="25"/>
        <v>2900</v>
      </c>
      <c r="BA71" s="28">
        <f t="shared" si="26"/>
        <v>2.636363636</v>
      </c>
      <c r="BB71" s="24">
        <f t="shared" si="40"/>
        <v>1000</v>
      </c>
      <c r="BC71" s="2">
        <f t="shared" si="27"/>
        <v>0.7853981634</v>
      </c>
      <c r="BD71" s="18">
        <f t="shared" si="28"/>
        <v>150</v>
      </c>
      <c r="BE71" s="7">
        <f t="shared" si="29"/>
        <v>1441.36609</v>
      </c>
      <c r="BF71" s="18">
        <f t="shared" si="30"/>
        <v>150</v>
      </c>
      <c r="BG71" s="27">
        <f t="shared" si="31"/>
        <v>188.275</v>
      </c>
      <c r="BH71" s="27">
        <f t="shared" si="32"/>
        <v>300</v>
      </c>
      <c r="BI71" s="18">
        <f t="shared" si="33"/>
        <v>150</v>
      </c>
      <c r="BJ71" s="18">
        <f t="shared" si="34"/>
        <v>300</v>
      </c>
      <c r="BK71" s="18">
        <f t="shared" si="35"/>
        <v>2700</v>
      </c>
      <c r="BL71" s="28">
        <f t="shared" si="36"/>
        <v>2.7</v>
      </c>
    </row>
    <row r="72">
      <c r="A72" s="3"/>
      <c r="F72" s="3"/>
      <c r="G72" s="3"/>
      <c r="I72" s="3"/>
      <c r="L72" s="3"/>
      <c r="M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6">
        <v>68.0</v>
      </c>
      <c r="Y72" s="24">
        <f t="shared" si="37"/>
        <v>1000</v>
      </c>
      <c r="Z72" s="2">
        <f t="shared" si="1"/>
        <v>0.7853981634</v>
      </c>
      <c r="AA72" s="18">
        <f t="shared" si="2"/>
        <v>150</v>
      </c>
      <c r="AB72" s="7">
        <f t="shared" si="3"/>
        <v>1441.36609</v>
      </c>
      <c r="AC72" s="18">
        <f t="shared" si="4"/>
        <v>300</v>
      </c>
      <c r="AD72" s="27">
        <f t="shared" si="5"/>
        <v>168.275</v>
      </c>
      <c r="AE72" s="18">
        <f t="shared" si="6"/>
        <v>900</v>
      </c>
      <c r="AF72" s="7">
        <f t="shared" si="7"/>
        <v>3000</v>
      </c>
      <c r="AG72" s="28">
        <f t="shared" si="8"/>
        <v>3</v>
      </c>
      <c r="AH72" s="24">
        <f t="shared" si="38"/>
        <v>1000</v>
      </c>
      <c r="AI72" s="2">
        <f t="shared" si="9"/>
        <v>0.7853981634</v>
      </c>
      <c r="AJ72" s="18">
        <f t="shared" si="10"/>
        <v>150</v>
      </c>
      <c r="AK72" s="7">
        <f t="shared" si="11"/>
        <v>1441.36609</v>
      </c>
      <c r="AL72" s="18">
        <f t="shared" si="12"/>
        <v>150</v>
      </c>
      <c r="AM72" s="27">
        <f t="shared" si="13"/>
        <v>188.275</v>
      </c>
      <c r="AN72" s="18">
        <f t="shared" si="14"/>
        <v>600</v>
      </c>
      <c r="AO72" s="7">
        <f t="shared" si="15"/>
        <v>2600</v>
      </c>
      <c r="AP72" s="29">
        <f t="shared" si="16"/>
        <v>2.6</v>
      </c>
      <c r="AQ72" s="24">
        <f t="shared" si="39"/>
        <v>1100</v>
      </c>
      <c r="AR72" s="2">
        <f t="shared" si="17"/>
        <v>0.9503317777</v>
      </c>
      <c r="AS72" s="18">
        <f t="shared" si="18"/>
        <v>150</v>
      </c>
      <c r="AT72" s="7">
        <f t="shared" si="19"/>
        <v>1191.211645</v>
      </c>
      <c r="AU72" s="18">
        <f t="shared" si="20"/>
        <v>330</v>
      </c>
      <c r="AV72" s="27">
        <f t="shared" si="21"/>
        <v>168.275</v>
      </c>
      <c r="AW72" s="18">
        <f t="shared" si="22"/>
        <v>600</v>
      </c>
      <c r="AX72" s="18">
        <f t="shared" si="23"/>
        <v>150</v>
      </c>
      <c r="AY72" s="18">
        <f t="shared" si="24"/>
        <v>300</v>
      </c>
      <c r="AZ72" s="7">
        <f t="shared" si="25"/>
        <v>2900</v>
      </c>
      <c r="BA72" s="28">
        <f t="shared" si="26"/>
        <v>2.636363636</v>
      </c>
      <c r="BB72" s="24">
        <f t="shared" si="40"/>
        <v>1000</v>
      </c>
      <c r="BC72" s="2">
        <f t="shared" si="27"/>
        <v>0.7853981634</v>
      </c>
      <c r="BD72" s="18">
        <f t="shared" si="28"/>
        <v>150</v>
      </c>
      <c r="BE72" s="7">
        <f t="shared" si="29"/>
        <v>1441.36609</v>
      </c>
      <c r="BF72" s="18">
        <f t="shared" si="30"/>
        <v>150</v>
      </c>
      <c r="BG72" s="27">
        <f t="shared" si="31"/>
        <v>188.275</v>
      </c>
      <c r="BH72" s="27">
        <f t="shared" si="32"/>
        <v>300</v>
      </c>
      <c r="BI72" s="18">
        <f t="shared" si="33"/>
        <v>150</v>
      </c>
      <c r="BJ72" s="18">
        <f t="shared" si="34"/>
        <v>300</v>
      </c>
      <c r="BK72" s="18">
        <f t="shared" si="35"/>
        <v>2700</v>
      </c>
      <c r="BL72" s="28">
        <f t="shared" si="36"/>
        <v>2.7</v>
      </c>
    </row>
    <row r="73">
      <c r="A73" s="3"/>
      <c r="F73" s="3"/>
      <c r="G73" s="3"/>
      <c r="I73" s="3"/>
      <c r="L73" s="3"/>
      <c r="M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6">
        <v>69.0</v>
      </c>
      <c r="Y73" s="24">
        <f t="shared" si="37"/>
        <v>1000</v>
      </c>
      <c r="Z73" s="2">
        <f t="shared" si="1"/>
        <v>0.7853981634</v>
      </c>
      <c r="AA73" s="18">
        <f t="shared" si="2"/>
        <v>150</v>
      </c>
      <c r="AB73" s="7">
        <f t="shared" si="3"/>
        <v>1441.36609</v>
      </c>
      <c r="AC73" s="18">
        <f t="shared" si="4"/>
        <v>300</v>
      </c>
      <c r="AD73" s="27">
        <f t="shared" si="5"/>
        <v>168.275</v>
      </c>
      <c r="AE73" s="18">
        <f t="shared" si="6"/>
        <v>900</v>
      </c>
      <c r="AF73" s="7">
        <f t="shared" si="7"/>
        <v>3000</v>
      </c>
      <c r="AG73" s="28">
        <f t="shared" si="8"/>
        <v>3</v>
      </c>
      <c r="AH73" s="24">
        <f t="shared" si="38"/>
        <v>1000</v>
      </c>
      <c r="AI73" s="2">
        <f t="shared" si="9"/>
        <v>0.7853981634</v>
      </c>
      <c r="AJ73" s="18">
        <f t="shared" si="10"/>
        <v>150</v>
      </c>
      <c r="AK73" s="7">
        <f t="shared" si="11"/>
        <v>1441.36609</v>
      </c>
      <c r="AL73" s="18">
        <f t="shared" si="12"/>
        <v>150</v>
      </c>
      <c r="AM73" s="27">
        <f t="shared" si="13"/>
        <v>188.275</v>
      </c>
      <c r="AN73" s="18">
        <f t="shared" si="14"/>
        <v>600</v>
      </c>
      <c r="AO73" s="7">
        <f t="shared" si="15"/>
        <v>2600</v>
      </c>
      <c r="AP73" s="29">
        <f t="shared" si="16"/>
        <v>2.6</v>
      </c>
      <c r="AQ73" s="24">
        <f t="shared" si="39"/>
        <v>1100</v>
      </c>
      <c r="AR73" s="2">
        <f t="shared" si="17"/>
        <v>0.9503317777</v>
      </c>
      <c r="AS73" s="18">
        <f t="shared" si="18"/>
        <v>150</v>
      </c>
      <c r="AT73" s="7">
        <f t="shared" si="19"/>
        <v>1191.211645</v>
      </c>
      <c r="AU73" s="18">
        <f t="shared" si="20"/>
        <v>330</v>
      </c>
      <c r="AV73" s="27">
        <f t="shared" si="21"/>
        <v>168.275</v>
      </c>
      <c r="AW73" s="18">
        <f t="shared" si="22"/>
        <v>600</v>
      </c>
      <c r="AX73" s="18">
        <f t="shared" si="23"/>
        <v>150</v>
      </c>
      <c r="AY73" s="18">
        <f t="shared" si="24"/>
        <v>300</v>
      </c>
      <c r="AZ73" s="7">
        <f t="shared" si="25"/>
        <v>2900</v>
      </c>
      <c r="BA73" s="28">
        <f t="shared" si="26"/>
        <v>2.636363636</v>
      </c>
      <c r="BB73" s="24">
        <f t="shared" si="40"/>
        <v>1000</v>
      </c>
      <c r="BC73" s="2">
        <f t="shared" si="27"/>
        <v>0.7853981634</v>
      </c>
      <c r="BD73" s="18">
        <f t="shared" si="28"/>
        <v>150</v>
      </c>
      <c r="BE73" s="7">
        <f t="shared" si="29"/>
        <v>1441.36609</v>
      </c>
      <c r="BF73" s="18">
        <f t="shared" si="30"/>
        <v>150</v>
      </c>
      <c r="BG73" s="27">
        <f t="shared" si="31"/>
        <v>188.275</v>
      </c>
      <c r="BH73" s="27">
        <f t="shared" si="32"/>
        <v>300</v>
      </c>
      <c r="BI73" s="18">
        <f t="shared" si="33"/>
        <v>150</v>
      </c>
      <c r="BJ73" s="18">
        <f t="shared" si="34"/>
        <v>300</v>
      </c>
      <c r="BK73" s="18">
        <f t="shared" si="35"/>
        <v>2700</v>
      </c>
      <c r="BL73" s="28">
        <f t="shared" si="36"/>
        <v>2.7</v>
      </c>
    </row>
    <row r="74">
      <c r="A74" s="3"/>
      <c r="F74" s="3"/>
      <c r="G74" s="3"/>
      <c r="I74" s="3"/>
      <c r="L74" s="3"/>
      <c r="M74" s="4"/>
      <c r="N74" s="3"/>
      <c r="O74" s="3"/>
      <c r="P74" s="3"/>
      <c r="Q74" s="3"/>
      <c r="R74" s="3"/>
      <c r="S74" s="3"/>
      <c r="T74" s="3"/>
      <c r="U74" s="3"/>
      <c r="V74" s="3"/>
      <c r="W74" s="3"/>
      <c r="X74" s="6">
        <v>70.0</v>
      </c>
      <c r="Y74" s="24">
        <f t="shared" si="37"/>
        <v>1000</v>
      </c>
      <c r="Z74" s="2">
        <f t="shared" si="1"/>
        <v>0.7853981634</v>
      </c>
      <c r="AA74" s="18">
        <f t="shared" si="2"/>
        <v>150</v>
      </c>
      <c r="AB74" s="7">
        <f t="shared" si="3"/>
        <v>1441.36609</v>
      </c>
      <c r="AC74" s="18">
        <f t="shared" si="4"/>
        <v>300</v>
      </c>
      <c r="AD74" s="27">
        <f t="shared" si="5"/>
        <v>168.275</v>
      </c>
      <c r="AE74" s="18">
        <f t="shared" si="6"/>
        <v>900</v>
      </c>
      <c r="AF74" s="7">
        <f t="shared" si="7"/>
        <v>3000</v>
      </c>
      <c r="AG74" s="28">
        <f t="shared" si="8"/>
        <v>3</v>
      </c>
      <c r="AH74" s="24">
        <f t="shared" si="38"/>
        <v>1000</v>
      </c>
      <c r="AI74" s="2">
        <f t="shared" si="9"/>
        <v>0.7853981634</v>
      </c>
      <c r="AJ74" s="18">
        <f t="shared" si="10"/>
        <v>150</v>
      </c>
      <c r="AK74" s="7">
        <f t="shared" si="11"/>
        <v>1441.36609</v>
      </c>
      <c r="AL74" s="18">
        <f t="shared" si="12"/>
        <v>150</v>
      </c>
      <c r="AM74" s="27">
        <f t="shared" si="13"/>
        <v>188.275</v>
      </c>
      <c r="AN74" s="18">
        <f t="shared" si="14"/>
        <v>600</v>
      </c>
      <c r="AO74" s="7">
        <f t="shared" si="15"/>
        <v>2600</v>
      </c>
      <c r="AP74" s="29">
        <f t="shared" si="16"/>
        <v>2.6</v>
      </c>
      <c r="AQ74" s="24">
        <f t="shared" si="39"/>
        <v>1100</v>
      </c>
      <c r="AR74" s="2">
        <f t="shared" si="17"/>
        <v>0.9503317777</v>
      </c>
      <c r="AS74" s="18">
        <f t="shared" si="18"/>
        <v>150</v>
      </c>
      <c r="AT74" s="7">
        <f t="shared" si="19"/>
        <v>1191.211645</v>
      </c>
      <c r="AU74" s="18">
        <f t="shared" si="20"/>
        <v>330</v>
      </c>
      <c r="AV74" s="27">
        <f t="shared" si="21"/>
        <v>168.275</v>
      </c>
      <c r="AW74" s="18">
        <f t="shared" si="22"/>
        <v>600</v>
      </c>
      <c r="AX74" s="18">
        <f t="shared" si="23"/>
        <v>150</v>
      </c>
      <c r="AY74" s="18">
        <f t="shared" si="24"/>
        <v>300</v>
      </c>
      <c r="AZ74" s="7">
        <f t="shared" si="25"/>
        <v>2900</v>
      </c>
      <c r="BA74" s="28">
        <f t="shared" si="26"/>
        <v>2.636363636</v>
      </c>
      <c r="BB74" s="24">
        <f t="shared" si="40"/>
        <v>1000</v>
      </c>
      <c r="BC74" s="2">
        <f t="shared" si="27"/>
        <v>0.7853981634</v>
      </c>
      <c r="BD74" s="18">
        <f t="shared" si="28"/>
        <v>150</v>
      </c>
      <c r="BE74" s="7">
        <f t="shared" si="29"/>
        <v>1441.36609</v>
      </c>
      <c r="BF74" s="18">
        <f t="shared" si="30"/>
        <v>150</v>
      </c>
      <c r="BG74" s="27">
        <f t="shared" si="31"/>
        <v>188.275</v>
      </c>
      <c r="BH74" s="27">
        <f t="shared" si="32"/>
        <v>300</v>
      </c>
      <c r="BI74" s="18">
        <f t="shared" si="33"/>
        <v>150</v>
      </c>
      <c r="BJ74" s="18">
        <f t="shared" si="34"/>
        <v>300</v>
      </c>
      <c r="BK74" s="18">
        <f t="shared" si="35"/>
        <v>2700</v>
      </c>
      <c r="BL74" s="28">
        <f t="shared" si="36"/>
        <v>2.7</v>
      </c>
    </row>
    <row r="75">
      <c r="A75" s="3"/>
      <c r="F75" s="3"/>
      <c r="G75" s="3"/>
      <c r="I75" s="3"/>
      <c r="L75" s="3"/>
      <c r="M75" s="4"/>
      <c r="N75" s="3"/>
      <c r="O75" s="3"/>
      <c r="P75" s="3"/>
      <c r="Q75" s="3"/>
      <c r="R75" s="3"/>
      <c r="S75" s="3"/>
      <c r="T75" s="3"/>
      <c r="U75" s="3"/>
      <c r="V75" s="3"/>
      <c r="W75" s="3"/>
      <c r="X75" s="6">
        <v>71.0</v>
      </c>
      <c r="Y75" s="24">
        <f t="shared" si="37"/>
        <v>1000</v>
      </c>
      <c r="Z75" s="2">
        <f t="shared" si="1"/>
        <v>0.7853981634</v>
      </c>
      <c r="AA75" s="18">
        <f t="shared" si="2"/>
        <v>150</v>
      </c>
      <c r="AB75" s="7">
        <f t="shared" si="3"/>
        <v>1441.36609</v>
      </c>
      <c r="AC75" s="18">
        <f t="shared" si="4"/>
        <v>300</v>
      </c>
      <c r="AD75" s="27">
        <f t="shared" si="5"/>
        <v>168.275</v>
      </c>
      <c r="AE75" s="18">
        <f t="shared" si="6"/>
        <v>900</v>
      </c>
      <c r="AF75" s="7">
        <f t="shared" si="7"/>
        <v>3000</v>
      </c>
      <c r="AG75" s="28">
        <f t="shared" si="8"/>
        <v>3</v>
      </c>
      <c r="AH75" s="24">
        <f t="shared" si="38"/>
        <v>1000</v>
      </c>
      <c r="AI75" s="2">
        <f t="shared" si="9"/>
        <v>0.7853981634</v>
      </c>
      <c r="AJ75" s="18">
        <f t="shared" si="10"/>
        <v>150</v>
      </c>
      <c r="AK75" s="7">
        <f t="shared" si="11"/>
        <v>1441.36609</v>
      </c>
      <c r="AL75" s="18">
        <f t="shared" si="12"/>
        <v>150</v>
      </c>
      <c r="AM75" s="27">
        <f t="shared" si="13"/>
        <v>188.275</v>
      </c>
      <c r="AN75" s="18">
        <f t="shared" si="14"/>
        <v>600</v>
      </c>
      <c r="AO75" s="7">
        <f t="shared" si="15"/>
        <v>2600</v>
      </c>
      <c r="AP75" s="29">
        <f t="shared" si="16"/>
        <v>2.6</v>
      </c>
      <c r="AQ75" s="24">
        <f t="shared" si="39"/>
        <v>1100</v>
      </c>
      <c r="AR75" s="2">
        <f t="shared" si="17"/>
        <v>0.9503317777</v>
      </c>
      <c r="AS75" s="18">
        <f t="shared" si="18"/>
        <v>150</v>
      </c>
      <c r="AT75" s="7">
        <f t="shared" si="19"/>
        <v>1191.211645</v>
      </c>
      <c r="AU75" s="18">
        <f t="shared" si="20"/>
        <v>330</v>
      </c>
      <c r="AV75" s="27">
        <f t="shared" si="21"/>
        <v>168.275</v>
      </c>
      <c r="AW75" s="18">
        <f t="shared" si="22"/>
        <v>600</v>
      </c>
      <c r="AX75" s="18">
        <f t="shared" si="23"/>
        <v>150</v>
      </c>
      <c r="AY75" s="18">
        <f t="shared" si="24"/>
        <v>300</v>
      </c>
      <c r="AZ75" s="7">
        <f t="shared" si="25"/>
        <v>2900</v>
      </c>
      <c r="BA75" s="28">
        <f t="shared" si="26"/>
        <v>2.636363636</v>
      </c>
      <c r="BB75" s="24">
        <f t="shared" si="40"/>
        <v>1000</v>
      </c>
      <c r="BC75" s="2">
        <f t="shared" si="27"/>
        <v>0.7853981634</v>
      </c>
      <c r="BD75" s="18">
        <f t="shared" si="28"/>
        <v>150</v>
      </c>
      <c r="BE75" s="7">
        <f t="shared" si="29"/>
        <v>1441.36609</v>
      </c>
      <c r="BF75" s="18">
        <f t="shared" si="30"/>
        <v>150</v>
      </c>
      <c r="BG75" s="27">
        <f t="shared" si="31"/>
        <v>188.275</v>
      </c>
      <c r="BH75" s="27">
        <f t="shared" si="32"/>
        <v>300</v>
      </c>
      <c r="BI75" s="18">
        <f t="shared" si="33"/>
        <v>150</v>
      </c>
      <c r="BJ75" s="18">
        <f t="shared" si="34"/>
        <v>300</v>
      </c>
      <c r="BK75" s="18">
        <f t="shared" si="35"/>
        <v>2700</v>
      </c>
      <c r="BL75" s="28">
        <f t="shared" si="36"/>
        <v>2.7</v>
      </c>
    </row>
    <row r="76">
      <c r="A76" s="3"/>
      <c r="F76" s="3"/>
      <c r="G76" s="3"/>
      <c r="I76" s="3"/>
      <c r="L76" s="3"/>
      <c r="M76" s="4"/>
      <c r="N76" s="3"/>
      <c r="O76" s="3"/>
      <c r="P76" s="3"/>
      <c r="Q76" s="3"/>
      <c r="R76" s="3"/>
      <c r="S76" s="3"/>
      <c r="T76" s="3"/>
      <c r="U76" s="3"/>
      <c r="V76" s="3"/>
      <c r="W76" s="3"/>
      <c r="X76" s="6">
        <v>72.0</v>
      </c>
      <c r="Y76" s="24">
        <f t="shared" si="37"/>
        <v>1000</v>
      </c>
      <c r="Z76" s="2">
        <f t="shared" si="1"/>
        <v>0.7853981634</v>
      </c>
      <c r="AA76" s="18">
        <f t="shared" si="2"/>
        <v>150</v>
      </c>
      <c r="AB76" s="7">
        <f t="shared" si="3"/>
        <v>1441.36609</v>
      </c>
      <c r="AC76" s="18">
        <f t="shared" si="4"/>
        <v>300</v>
      </c>
      <c r="AD76" s="27">
        <f t="shared" si="5"/>
        <v>168.275</v>
      </c>
      <c r="AE76" s="18">
        <f t="shared" si="6"/>
        <v>900</v>
      </c>
      <c r="AF76" s="7">
        <f t="shared" si="7"/>
        <v>3000</v>
      </c>
      <c r="AG76" s="28">
        <f t="shared" si="8"/>
        <v>3</v>
      </c>
      <c r="AH76" s="24">
        <f t="shared" si="38"/>
        <v>1000</v>
      </c>
      <c r="AI76" s="2">
        <f t="shared" si="9"/>
        <v>0.7853981634</v>
      </c>
      <c r="AJ76" s="18">
        <f t="shared" si="10"/>
        <v>150</v>
      </c>
      <c r="AK76" s="7">
        <f t="shared" si="11"/>
        <v>1441.36609</v>
      </c>
      <c r="AL76" s="18">
        <f t="shared" si="12"/>
        <v>150</v>
      </c>
      <c r="AM76" s="27">
        <f t="shared" si="13"/>
        <v>188.275</v>
      </c>
      <c r="AN76" s="18">
        <f t="shared" si="14"/>
        <v>600</v>
      </c>
      <c r="AO76" s="7">
        <f t="shared" si="15"/>
        <v>2600</v>
      </c>
      <c r="AP76" s="29">
        <f t="shared" si="16"/>
        <v>2.6</v>
      </c>
      <c r="AQ76" s="24">
        <f t="shared" si="39"/>
        <v>1100</v>
      </c>
      <c r="AR76" s="2">
        <f t="shared" si="17"/>
        <v>0.9503317777</v>
      </c>
      <c r="AS76" s="18">
        <f t="shared" si="18"/>
        <v>150</v>
      </c>
      <c r="AT76" s="7">
        <f t="shared" si="19"/>
        <v>1191.211645</v>
      </c>
      <c r="AU76" s="18">
        <f t="shared" si="20"/>
        <v>330</v>
      </c>
      <c r="AV76" s="27">
        <f t="shared" si="21"/>
        <v>168.275</v>
      </c>
      <c r="AW76" s="18">
        <f t="shared" si="22"/>
        <v>600</v>
      </c>
      <c r="AX76" s="18">
        <f t="shared" si="23"/>
        <v>150</v>
      </c>
      <c r="AY76" s="18">
        <f t="shared" si="24"/>
        <v>300</v>
      </c>
      <c r="AZ76" s="7">
        <f t="shared" si="25"/>
        <v>2900</v>
      </c>
      <c r="BA76" s="28">
        <f t="shared" si="26"/>
        <v>2.636363636</v>
      </c>
      <c r="BB76" s="24">
        <f t="shared" si="40"/>
        <v>1000</v>
      </c>
      <c r="BC76" s="2">
        <f t="shared" si="27"/>
        <v>0.7853981634</v>
      </c>
      <c r="BD76" s="18">
        <f t="shared" si="28"/>
        <v>150</v>
      </c>
      <c r="BE76" s="7">
        <f t="shared" si="29"/>
        <v>1441.36609</v>
      </c>
      <c r="BF76" s="18">
        <f t="shared" si="30"/>
        <v>150</v>
      </c>
      <c r="BG76" s="27">
        <f t="shared" si="31"/>
        <v>188.275</v>
      </c>
      <c r="BH76" s="27">
        <f t="shared" si="32"/>
        <v>300</v>
      </c>
      <c r="BI76" s="18">
        <f t="shared" si="33"/>
        <v>150</v>
      </c>
      <c r="BJ76" s="18">
        <f t="shared" si="34"/>
        <v>300</v>
      </c>
      <c r="BK76" s="18">
        <f t="shared" si="35"/>
        <v>2700</v>
      </c>
      <c r="BL76" s="28">
        <f t="shared" si="36"/>
        <v>2.7</v>
      </c>
    </row>
    <row r="77">
      <c r="A77" s="3"/>
      <c r="F77" s="3"/>
      <c r="G77" s="3"/>
      <c r="I77" s="3"/>
      <c r="L77" s="3"/>
      <c r="M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6">
        <v>73.0</v>
      </c>
      <c r="Y77" s="24">
        <f t="shared" si="37"/>
        <v>1000</v>
      </c>
      <c r="Z77" s="2">
        <f t="shared" si="1"/>
        <v>0.7853981634</v>
      </c>
      <c r="AA77" s="18">
        <f t="shared" si="2"/>
        <v>150</v>
      </c>
      <c r="AB77" s="7">
        <f t="shared" si="3"/>
        <v>1441.36609</v>
      </c>
      <c r="AC77" s="18">
        <f t="shared" si="4"/>
        <v>300</v>
      </c>
      <c r="AD77" s="27">
        <f t="shared" si="5"/>
        <v>168.275</v>
      </c>
      <c r="AE77" s="18">
        <f t="shared" si="6"/>
        <v>900</v>
      </c>
      <c r="AF77" s="7">
        <f t="shared" si="7"/>
        <v>3000</v>
      </c>
      <c r="AG77" s="28">
        <f t="shared" si="8"/>
        <v>3</v>
      </c>
      <c r="AH77" s="24">
        <f t="shared" si="38"/>
        <v>1000</v>
      </c>
      <c r="AI77" s="2">
        <f t="shared" si="9"/>
        <v>0.7853981634</v>
      </c>
      <c r="AJ77" s="18">
        <f t="shared" si="10"/>
        <v>150</v>
      </c>
      <c r="AK77" s="7">
        <f t="shared" si="11"/>
        <v>1441.36609</v>
      </c>
      <c r="AL77" s="18">
        <f t="shared" si="12"/>
        <v>150</v>
      </c>
      <c r="AM77" s="27">
        <f t="shared" si="13"/>
        <v>188.275</v>
      </c>
      <c r="AN77" s="18">
        <f t="shared" si="14"/>
        <v>600</v>
      </c>
      <c r="AO77" s="7">
        <f t="shared" si="15"/>
        <v>2600</v>
      </c>
      <c r="AP77" s="29">
        <f t="shared" si="16"/>
        <v>2.6</v>
      </c>
      <c r="AQ77" s="24">
        <f t="shared" si="39"/>
        <v>1100</v>
      </c>
      <c r="AR77" s="2">
        <f t="shared" si="17"/>
        <v>0.9503317777</v>
      </c>
      <c r="AS77" s="18">
        <f t="shared" si="18"/>
        <v>150</v>
      </c>
      <c r="AT77" s="7">
        <f t="shared" si="19"/>
        <v>1191.211645</v>
      </c>
      <c r="AU77" s="18">
        <f t="shared" si="20"/>
        <v>330</v>
      </c>
      <c r="AV77" s="27">
        <f t="shared" si="21"/>
        <v>168.275</v>
      </c>
      <c r="AW77" s="18">
        <f t="shared" si="22"/>
        <v>600</v>
      </c>
      <c r="AX77" s="18">
        <f t="shared" si="23"/>
        <v>150</v>
      </c>
      <c r="AY77" s="18">
        <f t="shared" si="24"/>
        <v>300</v>
      </c>
      <c r="AZ77" s="7">
        <f t="shared" si="25"/>
        <v>2900</v>
      </c>
      <c r="BA77" s="28">
        <f t="shared" si="26"/>
        <v>2.636363636</v>
      </c>
      <c r="BB77" s="24">
        <f t="shared" si="40"/>
        <v>1000</v>
      </c>
      <c r="BC77" s="2">
        <f t="shared" si="27"/>
        <v>0.7853981634</v>
      </c>
      <c r="BD77" s="18">
        <f t="shared" si="28"/>
        <v>150</v>
      </c>
      <c r="BE77" s="7">
        <f t="shared" si="29"/>
        <v>1441.36609</v>
      </c>
      <c r="BF77" s="18">
        <f t="shared" si="30"/>
        <v>150</v>
      </c>
      <c r="BG77" s="27">
        <f t="shared" si="31"/>
        <v>188.275</v>
      </c>
      <c r="BH77" s="27">
        <f t="shared" si="32"/>
        <v>300</v>
      </c>
      <c r="BI77" s="18">
        <f t="shared" si="33"/>
        <v>150</v>
      </c>
      <c r="BJ77" s="18">
        <f t="shared" si="34"/>
        <v>300</v>
      </c>
      <c r="BK77" s="18">
        <f t="shared" si="35"/>
        <v>2700</v>
      </c>
      <c r="BL77" s="28">
        <f t="shared" si="36"/>
        <v>2.7</v>
      </c>
    </row>
    <row r="78">
      <c r="A78" s="3"/>
      <c r="F78" s="3"/>
      <c r="G78" s="3"/>
      <c r="I78" s="3"/>
      <c r="L78" s="3"/>
      <c r="M78" s="4"/>
      <c r="N78" s="3"/>
      <c r="O78" s="3"/>
      <c r="P78" s="3"/>
      <c r="Q78" s="3"/>
      <c r="R78" s="3"/>
      <c r="S78" s="3"/>
      <c r="T78" s="3"/>
      <c r="U78" s="3"/>
      <c r="V78" s="3"/>
      <c r="W78" s="3"/>
      <c r="X78" s="6">
        <v>74.0</v>
      </c>
      <c r="Y78" s="24">
        <f t="shared" si="37"/>
        <v>1000</v>
      </c>
      <c r="Z78" s="2">
        <f t="shared" si="1"/>
        <v>0.7853981634</v>
      </c>
      <c r="AA78" s="18">
        <f t="shared" si="2"/>
        <v>150</v>
      </c>
      <c r="AB78" s="7">
        <f t="shared" si="3"/>
        <v>1441.36609</v>
      </c>
      <c r="AC78" s="18">
        <f t="shared" si="4"/>
        <v>300</v>
      </c>
      <c r="AD78" s="27">
        <f t="shared" si="5"/>
        <v>168.275</v>
      </c>
      <c r="AE78" s="18">
        <f t="shared" si="6"/>
        <v>900</v>
      </c>
      <c r="AF78" s="7">
        <f t="shared" si="7"/>
        <v>3000</v>
      </c>
      <c r="AG78" s="28">
        <f t="shared" si="8"/>
        <v>3</v>
      </c>
      <c r="AH78" s="24">
        <f t="shared" si="38"/>
        <v>1000</v>
      </c>
      <c r="AI78" s="2">
        <f t="shared" si="9"/>
        <v>0.7853981634</v>
      </c>
      <c r="AJ78" s="18">
        <f t="shared" si="10"/>
        <v>150</v>
      </c>
      <c r="AK78" s="7">
        <f t="shared" si="11"/>
        <v>1441.36609</v>
      </c>
      <c r="AL78" s="18">
        <f t="shared" si="12"/>
        <v>150</v>
      </c>
      <c r="AM78" s="27">
        <f t="shared" si="13"/>
        <v>188.275</v>
      </c>
      <c r="AN78" s="18">
        <f t="shared" si="14"/>
        <v>600</v>
      </c>
      <c r="AO78" s="7">
        <f t="shared" si="15"/>
        <v>2600</v>
      </c>
      <c r="AP78" s="29">
        <f t="shared" si="16"/>
        <v>2.6</v>
      </c>
      <c r="AQ78" s="24">
        <f t="shared" si="39"/>
        <v>1100</v>
      </c>
      <c r="AR78" s="2">
        <f t="shared" si="17"/>
        <v>0.9503317777</v>
      </c>
      <c r="AS78" s="18">
        <f t="shared" si="18"/>
        <v>150</v>
      </c>
      <c r="AT78" s="7">
        <f t="shared" si="19"/>
        <v>1191.211645</v>
      </c>
      <c r="AU78" s="18">
        <f t="shared" si="20"/>
        <v>330</v>
      </c>
      <c r="AV78" s="27">
        <f t="shared" si="21"/>
        <v>168.275</v>
      </c>
      <c r="AW78" s="18">
        <f t="shared" si="22"/>
        <v>600</v>
      </c>
      <c r="AX78" s="18">
        <f t="shared" si="23"/>
        <v>150</v>
      </c>
      <c r="AY78" s="18">
        <f t="shared" si="24"/>
        <v>300</v>
      </c>
      <c r="AZ78" s="7">
        <f t="shared" si="25"/>
        <v>2900</v>
      </c>
      <c r="BA78" s="28">
        <f t="shared" si="26"/>
        <v>2.636363636</v>
      </c>
      <c r="BB78" s="24">
        <f t="shared" si="40"/>
        <v>1000</v>
      </c>
      <c r="BC78" s="2">
        <f t="shared" si="27"/>
        <v>0.7853981634</v>
      </c>
      <c r="BD78" s="18">
        <f t="shared" si="28"/>
        <v>150</v>
      </c>
      <c r="BE78" s="7">
        <f t="shared" si="29"/>
        <v>1441.36609</v>
      </c>
      <c r="BF78" s="18">
        <f t="shared" si="30"/>
        <v>150</v>
      </c>
      <c r="BG78" s="27">
        <f t="shared" si="31"/>
        <v>188.275</v>
      </c>
      <c r="BH78" s="27">
        <f t="shared" si="32"/>
        <v>300</v>
      </c>
      <c r="BI78" s="18">
        <f t="shared" si="33"/>
        <v>150</v>
      </c>
      <c r="BJ78" s="18">
        <f t="shared" si="34"/>
        <v>300</v>
      </c>
      <c r="BK78" s="18">
        <f t="shared" si="35"/>
        <v>2700</v>
      </c>
      <c r="BL78" s="28">
        <f t="shared" si="36"/>
        <v>2.7</v>
      </c>
    </row>
    <row r="79">
      <c r="A79" s="3"/>
      <c r="F79" s="3"/>
      <c r="G79" s="3"/>
      <c r="I79" s="3"/>
      <c r="L79" s="3"/>
      <c r="M79" s="4"/>
      <c r="N79" s="3"/>
      <c r="O79" s="3"/>
      <c r="P79" s="3"/>
      <c r="Q79" s="3"/>
      <c r="R79" s="3"/>
      <c r="S79" s="3"/>
      <c r="T79" s="3"/>
      <c r="U79" s="3"/>
      <c r="V79" s="3"/>
      <c r="W79" s="3"/>
      <c r="X79" s="6">
        <v>75.0</v>
      </c>
      <c r="Y79" s="24">
        <f t="shared" si="37"/>
        <v>1000</v>
      </c>
      <c r="Z79" s="2">
        <f t="shared" si="1"/>
        <v>0.7853981634</v>
      </c>
      <c r="AA79" s="18">
        <f t="shared" si="2"/>
        <v>150</v>
      </c>
      <c r="AB79" s="7">
        <f t="shared" si="3"/>
        <v>1441.36609</v>
      </c>
      <c r="AC79" s="18">
        <f t="shared" si="4"/>
        <v>300</v>
      </c>
      <c r="AD79" s="27">
        <f t="shared" si="5"/>
        <v>168.275</v>
      </c>
      <c r="AE79" s="18">
        <f t="shared" si="6"/>
        <v>900</v>
      </c>
      <c r="AF79" s="7">
        <f t="shared" si="7"/>
        <v>3000</v>
      </c>
      <c r="AG79" s="28">
        <f t="shared" si="8"/>
        <v>3</v>
      </c>
      <c r="AH79" s="24">
        <f t="shared" si="38"/>
        <v>1000</v>
      </c>
      <c r="AI79" s="2">
        <f t="shared" si="9"/>
        <v>0.7853981634</v>
      </c>
      <c r="AJ79" s="18">
        <f t="shared" si="10"/>
        <v>150</v>
      </c>
      <c r="AK79" s="7">
        <f t="shared" si="11"/>
        <v>1441.36609</v>
      </c>
      <c r="AL79" s="18">
        <f t="shared" si="12"/>
        <v>150</v>
      </c>
      <c r="AM79" s="27">
        <f t="shared" si="13"/>
        <v>188.275</v>
      </c>
      <c r="AN79" s="18">
        <f t="shared" si="14"/>
        <v>600</v>
      </c>
      <c r="AO79" s="7">
        <f t="shared" si="15"/>
        <v>2600</v>
      </c>
      <c r="AP79" s="29">
        <f t="shared" si="16"/>
        <v>2.6</v>
      </c>
      <c r="AQ79" s="24">
        <f t="shared" si="39"/>
        <v>1100</v>
      </c>
      <c r="AR79" s="2">
        <f t="shared" si="17"/>
        <v>0.9503317777</v>
      </c>
      <c r="AS79" s="18">
        <f t="shared" si="18"/>
        <v>150</v>
      </c>
      <c r="AT79" s="7">
        <f t="shared" si="19"/>
        <v>1191.211645</v>
      </c>
      <c r="AU79" s="18">
        <f t="shared" si="20"/>
        <v>330</v>
      </c>
      <c r="AV79" s="27">
        <f t="shared" si="21"/>
        <v>168.275</v>
      </c>
      <c r="AW79" s="18">
        <f t="shared" si="22"/>
        <v>600</v>
      </c>
      <c r="AX79" s="18">
        <f t="shared" si="23"/>
        <v>150</v>
      </c>
      <c r="AY79" s="18">
        <f t="shared" si="24"/>
        <v>300</v>
      </c>
      <c r="AZ79" s="7">
        <f t="shared" si="25"/>
        <v>2900</v>
      </c>
      <c r="BA79" s="28">
        <f t="shared" si="26"/>
        <v>2.636363636</v>
      </c>
      <c r="BB79" s="24">
        <f t="shared" si="40"/>
        <v>1000</v>
      </c>
      <c r="BC79" s="2">
        <f t="shared" si="27"/>
        <v>0.7853981634</v>
      </c>
      <c r="BD79" s="18">
        <f t="shared" si="28"/>
        <v>150</v>
      </c>
      <c r="BE79" s="7">
        <f t="shared" si="29"/>
        <v>1441.36609</v>
      </c>
      <c r="BF79" s="18">
        <f t="shared" si="30"/>
        <v>150</v>
      </c>
      <c r="BG79" s="27">
        <f t="shared" si="31"/>
        <v>188.275</v>
      </c>
      <c r="BH79" s="27">
        <f t="shared" si="32"/>
        <v>300</v>
      </c>
      <c r="BI79" s="18">
        <f t="shared" si="33"/>
        <v>150</v>
      </c>
      <c r="BJ79" s="18">
        <f t="shared" si="34"/>
        <v>300</v>
      </c>
      <c r="BK79" s="18">
        <f t="shared" si="35"/>
        <v>2700</v>
      </c>
      <c r="BL79" s="28">
        <f t="shared" si="36"/>
        <v>2.7</v>
      </c>
    </row>
    <row r="80">
      <c r="A80" s="3"/>
      <c r="F80" s="3"/>
      <c r="G80" s="3"/>
      <c r="I80" s="3"/>
      <c r="L80" s="3"/>
      <c r="M80" s="4"/>
      <c r="N80" s="3"/>
      <c r="O80" s="3"/>
      <c r="P80" s="3"/>
      <c r="Q80" s="3"/>
      <c r="R80" s="3"/>
      <c r="S80" s="3"/>
      <c r="T80" s="3"/>
      <c r="U80" s="3"/>
      <c r="V80" s="3"/>
      <c r="W80" s="3"/>
      <c r="X80" s="6">
        <v>76.0</v>
      </c>
      <c r="Y80" s="24">
        <f t="shared" si="37"/>
        <v>1000</v>
      </c>
      <c r="Z80" s="2">
        <f t="shared" si="1"/>
        <v>0.7853981634</v>
      </c>
      <c r="AA80" s="18">
        <f t="shared" si="2"/>
        <v>150</v>
      </c>
      <c r="AB80" s="7">
        <f t="shared" si="3"/>
        <v>1441.36609</v>
      </c>
      <c r="AC80" s="18">
        <f t="shared" si="4"/>
        <v>300</v>
      </c>
      <c r="AD80" s="27">
        <f t="shared" si="5"/>
        <v>168.275</v>
      </c>
      <c r="AE80" s="18">
        <f t="shared" si="6"/>
        <v>900</v>
      </c>
      <c r="AF80" s="7">
        <f t="shared" si="7"/>
        <v>3000</v>
      </c>
      <c r="AG80" s="28">
        <f t="shared" si="8"/>
        <v>3</v>
      </c>
      <c r="AH80" s="24">
        <f t="shared" si="38"/>
        <v>1000</v>
      </c>
      <c r="AI80" s="2">
        <f t="shared" si="9"/>
        <v>0.7853981634</v>
      </c>
      <c r="AJ80" s="18">
        <f t="shared" si="10"/>
        <v>150</v>
      </c>
      <c r="AK80" s="7">
        <f t="shared" si="11"/>
        <v>1441.36609</v>
      </c>
      <c r="AL80" s="18">
        <f t="shared" si="12"/>
        <v>150</v>
      </c>
      <c r="AM80" s="27">
        <f t="shared" si="13"/>
        <v>188.275</v>
      </c>
      <c r="AN80" s="18">
        <f t="shared" si="14"/>
        <v>600</v>
      </c>
      <c r="AO80" s="7">
        <f t="shared" si="15"/>
        <v>2600</v>
      </c>
      <c r="AP80" s="29">
        <f t="shared" si="16"/>
        <v>2.6</v>
      </c>
      <c r="AQ80" s="24">
        <f t="shared" si="39"/>
        <v>1100</v>
      </c>
      <c r="AR80" s="2">
        <f t="shared" si="17"/>
        <v>0.9503317777</v>
      </c>
      <c r="AS80" s="18">
        <f t="shared" si="18"/>
        <v>150</v>
      </c>
      <c r="AT80" s="7">
        <f t="shared" si="19"/>
        <v>1191.211645</v>
      </c>
      <c r="AU80" s="18">
        <f t="shared" si="20"/>
        <v>330</v>
      </c>
      <c r="AV80" s="27">
        <f t="shared" si="21"/>
        <v>168.275</v>
      </c>
      <c r="AW80" s="18">
        <f t="shared" si="22"/>
        <v>600</v>
      </c>
      <c r="AX80" s="18">
        <f t="shared" si="23"/>
        <v>150</v>
      </c>
      <c r="AY80" s="18">
        <f t="shared" si="24"/>
        <v>300</v>
      </c>
      <c r="AZ80" s="7">
        <f t="shared" si="25"/>
        <v>2900</v>
      </c>
      <c r="BA80" s="28">
        <f t="shared" si="26"/>
        <v>2.636363636</v>
      </c>
      <c r="BB80" s="24">
        <f t="shared" si="40"/>
        <v>1000</v>
      </c>
      <c r="BC80" s="2">
        <f t="shared" si="27"/>
        <v>0.7853981634</v>
      </c>
      <c r="BD80" s="18">
        <f t="shared" si="28"/>
        <v>150</v>
      </c>
      <c r="BE80" s="7">
        <f t="shared" si="29"/>
        <v>1441.36609</v>
      </c>
      <c r="BF80" s="18">
        <f t="shared" si="30"/>
        <v>150</v>
      </c>
      <c r="BG80" s="27">
        <f t="shared" si="31"/>
        <v>188.275</v>
      </c>
      <c r="BH80" s="27">
        <f t="shared" si="32"/>
        <v>300</v>
      </c>
      <c r="BI80" s="18">
        <f t="shared" si="33"/>
        <v>150</v>
      </c>
      <c r="BJ80" s="18">
        <f t="shared" si="34"/>
        <v>300</v>
      </c>
      <c r="BK80" s="18">
        <f t="shared" si="35"/>
        <v>2700</v>
      </c>
      <c r="BL80" s="28">
        <f t="shared" si="36"/>
        <v>2.7</v>
      </c>
    </row>
    <row r="81">
      <c r="A81" s="3"/>
      <c r="F81" s="3"/>
      <c r="G81" s="3"/>
      <c r="I81" s="3"/>
      <c r="L81" s="3"/>
      <c r="M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6">
        <v>77.0</v>
      </c>
      <c r="Y81" s="24">
        <f t="shared" si="37"/>
        <v>1000</v>
      </c>
      <c r="Z81" s="2">
        <f t="shared" si="1"/>
        <v>0.7853981634</v>
      </c>
      <c r="AA81" s="18">
        <f t="shared" si="2"/>
        <v>150</v>
      </c>
      <c r="AB81" s="7">
        <f t="shared" si="3"/>
        <v>1441.36609</v>
      </c>
      <c r="AC81" s="18">
        <f t="shared" si="4"/>
        <v>300</v>
      </c>
      <c r="AD81" s="27">
        <f t="shared" si="5"/>
        <v>168.275</v>
      </c>
      <c r="AE81" s="18">
        <f t="shared" si="6"/>
        <v>900</v>
      </c>
      <c r="AF81" s="7">
        <f t="shared" si="7"/>
        <v>3000</v>
      </c>
      <c r="AG81" s="28">
        <f t="shared" si="8"/>
        <v>3</v>
      </c>
      <c r="AH81" s="24">
        <f t="shared" si="38"/>
        <v>1000</v>
      </c>
      <c r="AI81" s="2">
        <f t="shared" si="9"/>
        <v>0.7853981634</v>
      </c>
      <c r="AJ81" s="18">
        <f t="shared" si="10"/>
        <v>150</v>
      </c>
      <c r="AK81" s="7">
        <f t="shared" si="11"/>
        <v>1441.36609</v>
      </c>
      <c r="AL81" s="18">
        <f t="shared" si="12"/>
        <v>150</v>
      </c>
      <c r="AM81" s="27">
        <f t="shared" si="13"/>
        <v>188.275</v>
      </c>
      <c r="AN81" s="18">
        <f t="shared" si="14"/>
        <v>600</v>
      </c>
      <c r="AO81" s="7">
        <f t="shared" si="15"/>
        <v>2600</v>
      </c>
      <c r="AP81" s="29">
        <f t="shared" si="16"/>
        <v>2.6</v>
      </c>
      <c r="AQ81" s="24">
        <f t="shared" si="39"/>
        <v>1100</v>
      </c>
      <c r="AR81" s="2">
        <f t="shared" si="17"/>
        <v>0.9503317777</v>
      </c>
      <c r="AS81" s="18">
        <f t="shared" si="18"/>
        <v>150</v>
      </c>
      <c r="AT81" s="7">
        <f t="shared" si="19"/>
        <v>1191.211645</v>
      </c>
      <c r="AU81" s="18">
        <f t="shared" si="20"/>
        <v>330</v>
      </c>
      <c r="AV81" s="27">
        <f t="shared" si="21"/>
        <v>168.275</v>
      </c>
      <c r="AW81" s="18">
        <f t="shared" si="22"/>
        <v>600</v>
      </c>
      <c r="AX81" s="18">
        <f t="shared" si="23"/>
        <v>150</v>
      </c>
      <c r="AY81" s="18">
        <f t="shared" si="24"/>
        <v>300</v>
      </c>
      <c r="AZ81" s="7">
        <f t="shared" si="25"/>
        <v>2900</v>
      </c>
      <c r="BA81" s="28">
        <f t="shared" si="26"/>
        <v>2.636363636</v>
      </c>
      <c r="BB81" s="24">
        <f t="shared" si="40"/>
        <v>1000</v>
      </c>
      <c r="BC81" s="2">
        <f t="shared" si="27"/>
        <v>0.7853981634</v>
      </c>
      <c r="BD81" s="18">
        <f t="shared" si="28"/>
        <v>150</v>
      </c>
      <c r="BE81" s="7">
        <f t="shared" si="29"/>
        <v>1441.36609</v>
      </c>
      <c r="BF81" s="18">
        <f t="shared" si="30"/>
        <v>150</v>
      </c>
      <c r="BG81" s="27">
        <f t="shared" si="31"/>
        <v>188.275</v>
      </c>
      <c r="BH81" s="27">
        <f t="shared" si="32"/>
        <v>300</v>
      </c>
      <c r="BI81" s="18">
        <f t="shared" si="33"/>
        <v>150</v>
      </c>
      <c r="BJ81" s="18">
        <f t="shared" si="34"/>
        <v>300</v>
      </c>
      <c r="BK81" s="18">
        <f t="shared" si="35"/>
        <v>2700</v>
      </c>
      <c r="BL81" s="28">
        <f t="shared" si="36"/>
        <v>2.7</v>
      </c>
    </row>
    <row r="82">
      <c r="A82" s="3"/>
      <c r="F82" s="3"/>
      <c r="G82" s="3"/>
      <c r="I82" s="3"/>
      <c r="L82" s="3"/>
      <c r="M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6">
        <v>78.0</v>
      </c>
      <c r="Y82" s="24">
        <f t="shared" si="37"/>
        <v>1000</v>
      </c>
      <c r="Z82" s="2">
        <f t="shared" si="1"/>
        <v>0.7853981634</v>
      </c>
      <c r="AA82" s="18">
        <f t="shared" si="2"/>
        <v>150</v>
      </c>
      <c r="AB82" s="7">
        <f t="shared" si="3"/>
        <v>1441.36609</v>
      </c>
      <c r="AC82" s="18">
        <f t="shared" si="4"/>
        <v>300</v>
      </c>
      <c r="AD82" s="27">
        <f t="shared" si="5"/>
        <v>168.275</v>
      </c>
      <c r="AE82" s="18">
        <f t="shared" si="6"/>
        <v>900</v>
      </c>
      <c r="AF82" s="7">
        <f t="shared" si="7"/>
        <v>3000</v>
      </c>
      <c r="AG82" s="28">
        <f t="shared" si="8"/>
        <v>3</v>
      </c>
      <c r="AH82" s="24">
        <f t="shared" si="38"/>
        <v>1000</v>
      </c>
      <c r="AI82" s="2">
        <f t="shared" si="9"/>
        <v>0.7853981634</v>
      </c>
      <c r="AJ82" s="18">
        <f t="shared" si="10"/>
        <v>150</v>
      </c>
      <c r="AK82" s="7">
        <f t="shared" si="11"/>
        <v>1441.36609</v>
      </c>
      <c r="AL82" s="18">
        <f t="shared" si="12"/>
        <v>150</v>
      </c>
      <c r="AM82" s="27">
        <f t="shared" si="13"/>
        <v>188.275</v>
      </c>
      <c r="AN82" s="18">
        <f t="shared" si="14"/>
        <v>600</v>
      </c>
      <c r="AO82" s="7">
        <f t="shared" si="15"/>
        <v>2600</v>
      </c>
      <c r="AP82" s="29">
        <f t="shared" si="16"/>
        <v>2.6</v>
      </c>
      <c r="AQ82" s="24">
        <f t="shared" si="39"/>
        <v>1100</v>
      </c>
      <c r="AR82" s="2">
        <f t="shared" si="17"/>
        <v>0.9503317777</v>
      </c>
      <c r="AS82" s="18">
        <f t="shared" si="18"/>
        <v>150</v>
      </c>
      <c r="AT82" s="7">
        <f t="shared" si="19"/>
        <v>1191.211645</v>
      </c>
      <c r="AU82" s="18">
        <f t="shared" si="20"/>
        <v>330</v>
      </c>
      <c r="AV82" s="27">
        <f t="shared" si="21"/>
        <v>168.275</v>
      </c>
      <c r="AW82" s="18">
        <f t="shared" si="22"/>
        <v>600</v>
      </c>
      <c r="AX82" s="18">
        <f t="shared" si="23"/>
        <v>150</v>
      </c>
      <c r="AY82" s="18">
        <f t="shared" si="24"/>
        <v>300</v>
      </c>
      <c r="AZ82" s="7">
        <f t="shared" si="25"/>
        <v>2900</v>
      </c>
      <c r="BA82" s="28">
        <f t="shared" si="26"/>
        <v>2.636363636</v>
      </c>
      <c r="BB82" s="24">
        <f t="shared" si="40"/>
        <v>1000</v>
      </c>
      <c r="BC82" s="2">
        <f t="shared" si="27"/>
        <v>0.7853981634</v>
      </c>
      <c r="BD82" s="18">
        <f t="shared" si="28"/>
        <v>150</v>
      </c>
      <c r="BE82" s="7">
        <f t="shared" si="29"/>
        <v>1441.36609</v>
      </c>
      <c r="BF82" s="18">
        <f t="shared" si="30"/>
        <v>150</v>
      </c>
      <c r="BG82" s="27">
        <f t="shared" si="31"/>
        <v>188.275</v>
      </c>
      <c r="BH82" s="27">
        <f t="shared" si="32"/>
        <v>300</v>
      </c>
      <c r="BI82" s="18">
        <f t="shared" si="33"/>
        <v>150</v>
      </c>
      <c r="BJ82" s="18">
        <f t="shared" si="34"/>
        <v>300</v>
      </c>
      <c r="BK82" s="18">
        <f t="shared" si="35"/>
        <v>2700</v>
      </c>
      <c r="BL82" s="28">
        <f t="shared" si="36"/>
        <v>2.7</v>
      </c>
    </row>
    <row r="83">
      <c r="A83" s="3"/>
      <c r="F83" s="3"/>
      <c r="G83" s="3"/>
      <c r="I83" s="3"/>
      <c r="L83" s="3"/>
      <c r="M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6">
        <v>79.0</v>
      </c>
      <c r="Y83" s="24">
        <f t="shared" si="37"/>
        <v>1000</v>
      </c>
      <c r="Z83" s="2">
        <f t="shared" si="1"/>
        <v>0.7853981634</v>
      </c>
      <c r="AA83" s="18">
        <f t="shared" si="2"/>
        <v>150</v>
      </c>
      <c r="AB83" s="7">
        <f t="shared" si="3"/>
        <v>1441.36609</v>
      </c>
      <c r="AC83" s="18">
        <f t="shared" si="4"/>
        <v>300</v>
      </c>
      <c r="AD83" s="27">
        <f t="shared" si="5"/>
        <v>168.275</v>
      </c>
      <c r="AE83" s="18">
        <f t="shared" si="6"/>
        <v>900</v>
      </c>
      <c r="AF83" s="7">
        <f t="shared" si="7"/>
        <v>3000</v>
      </c>
      <c r="AG83" s="28">
        <f t="shared" si="8"/>
        <v>3</v>
      </c>
      <c r="AH83" s="24">
        <f t="shared" si="38"/>
        <v>1000</v>
      </c>
      <c r="AI83" s="2">
        <f t="shared" si="9"/>
        <v>0.7853981634</v>
      </c>
      <c r="AJ83" s="18">
        <f t="shared" si="10"/>
        <v>150</v>
      </c>
      <c r="AK83" s="7">
        <f t="shared" si="11"/>
        <v>1441.36609</v>
      </c>
      <c r="AL83" s="18">
        <f t="shared" si="12"/>
        <v>150</v>
      </c>
      <c r="AM83" s="27">
        <f t="shared" si="13"/>
        <v>188.275</v>
      </c>
      <c r="AN83" s="18">
        <f t="shared" si="14"/>
        <v>600</v>
      </c>
      <c r="AO83" s="7">
        <f t="shared" si="15"/>
        <v>2600</v>
      </c>
      <c r="AP83" s="29">
        <f t="shared" si="16"/>
        <v>2.6</v>
      </c>
      <c r="AQ83" s="24">
        <f t="shared" si="39"/>
        <v>1100</v>
      </c>
      <c r="AR83" s="2">
        <f t="shared" si="17"/>
        <v>0.9503317777</v>
      </c>
      <c r="AS83" s="18">
        <f t="shared" si="18"/>
        <v>150</v>
      </c>
      <c r="AT83" s="7">
        <f t="shared" si="19"/>
        <v>1191.211645</v>
      </c>
      <c r="AU83" s="18">
        <f t="shared" si="20"/>
        <v>330</v>
      </c>
      <c r="AV83" s="27">
        <f t="shared" si="21"/>
        <v>168.275</v>
      </c>
      <c r="AW83" s="18">
        <f t="shared" si="22"/>
        <v>600</v>
      </c>
      <c r="AX83" s="18">
        <f t="shared" si="23"/>
        <v>150</v>
      </c>
      <c r="AY83" s="18">
        <f t="shared" si="24"/>
        <v>300</v>
      </c>
      <c r="AZ83" s="7">
        <f t="shared" si="25"/>
        <v>2900</v>
      </c>
      <c r="BA83" s="28">
        <f t="shared" si="26"/>
        <v>2.636363636</v>
      </c>
      <c r="BB83" s="24">
        <f t="shared" si="40"/>
        <v>1000</v>
      </c>
      <c r="BC83" s="2">
        <f t="shared" si="27"/>
        <v>0.7853981634</v>
      </c>
      <c r="BD83" s="18">
        <f t="shared" si="28"/>
        <v>150</v>
      </c>
      <c r="BE83" s="7">
        <f t="shared" si="29"/>
        <v>1441.36609</v>
      </c>
      <c r="BF83" s="18">
        <f t="shared" si="30"/>
        <v>150</v>
      </c>
      <c r="BG83" s="27">
        <f t="shared" si="31"/>
        <v>188.275</v>
      </c>
      <c r="BH83" s="27">
        <f t="shared" si="32"/>
        <v>300</v>
      </c>
      <c r="BI83" s="18">
        <f t="shared" si="33"/>
        <v>150</v>
      </c>
      <c r="BJ83" s="18">
        <f t="shared" si="34"/>
        <v>300</v>
      </c>
      <c r="BK83" s="18">
        <f t="shared" si="35"/>
        <v>2700</v>
      </c>
      <c r="BL83" s="28">
        <f t="shared" si="36"/>
        <v>2.7</v>
      </c>
    </row>
    <row r="84">
      <c r="A84" s="3"/>
      <c r="F84" s="3"/>
      <c r="G84" s="3"/>
      <c r="I84" s="3"/>
      <c r="L84" s="3"/>
      <c r="M84" s="4"/>
      <c r="N84" s="3"/>
      <c r="O84" s="3"/>
      <c r="P84" s="3"/>
      <c r="Q84" s="3"/>
      <c r="R84" s="3"/>
      <c r="S84" s="3"/>
      <c r="T84" s="3"/>
      <c r="U84" s="3"/>
      <c r="V84" s="3"/>
      <c r="W84" s="3"/>
      <c r="X84" s="6">
        <v>80.0</v>
      </c>
      <c r="Y84" s="24">
        <f t="shared" si="37"/>
        <v>1000</v>
      </c>
      <c r="Z84" s="2">
        <f t="shared" si="1"/>
        <v>0.7853981634</v>
      </c>
      <c r="AA84" s="18">
        <f t="shared" si="2"/>
        <v>150</v>
      </c>
      <c r="AB84" s="7">
        <f t="shared" si="3"/>
        <v>1441.36609</v>
      </c>
      <c r="AC84" s="18">
        <f t="shared" si="4"/>
        <v>300</v>
      </c>
      <c r="AD84" s="27">
        <f t="shared" si="5"/>
        <v>168.275</v>
      </c>
      <c r="AE84" s="18">
        <f t="shared" si="6"/>
        <v>900</v>
      </c>
      <c r="AF84" s="7">
        <f t="shared" si="7"/>
        <v>3000</v>
      </c>
      <c r="AG84" s="28">
        <f t="shared" si="8"/>
        <v>3</v>
      </c>
      <c r="AH84" s="24">
        <f t="shared" si="38"/>
        <v>1000</v>
      </c>
      <c r="AI84" s="2">
        <f t="shared" si="9"/>
        <v>0.7853981634</v>
      </c>
      <c r="AJ84" s="18">
        <f t="shared" si="10"/>
        <v>150</v>
      </c>
      <c r="AK84" s="7">
        <f t="shared" si="11"/>
        <v>1441.36609</v>
      </c>
      <c r="AL84" s="18">
        <f t="shared" si="12"/>
        <v>150</v>
      </c>
      <c r="AM84" s="27">
        <f t="shared" si="13"/>
        <v>188.275</v>
      </c>
      <c r="AN84" s="18">
        <f t="shared" si="14"/>
        <v>600</v>
      </c>
      <c r="AO84" s="7">
        <f t="shared" si="15"/>
        <v>2600</v>
      </c>
      <c r="AP84" s="29">
        <f t="shared" si="16"/>
        <v>2.6</v>
      </c>
      <c r="AQ84" s="24">
        <f t="shared" si="39"/>
        <v>1100</v>
      </c>
      <c r="AR84" s="2">
        <f t="shared" si="17"/>
        <v>0.9503317777</v>
      </c>
      <c r="AS84" s="18">
        <f t="shared" si="18"/>
        <v>150</v>
      </c>
      <c r="AT84" s="7">
        <f t="shared" si="19"/>
        <v>1191.211645</v>
      </c>
      <c r="AU84" s="18">
        <f t="shared" si="20"/>
        <v>330</v>
      </c>
      <c r="AV84" s="27">
        <f t="shared" si="21"/>
        <v>168.275</v>
      </c>
      <c r="AW84" s="18">
        <f t="shared" si="22"/>
        <v>600</v>
      </c>
      <c r="AX84" s="18">
        <f t="shared" si="23"/>
        <v>150</v>
      </c>
      <c r="AY84" s="18">
        <f t="shared" si="24"/>
        <v>300</v>
      </c>
      <c r="AZ84" s="7">
        <f t="shared" si="25"/>
        <v>2900</v>
      </c>
      <c r="BA84" s="28">
        <f t="shared" si="26"/>
        <v>2.636363636</v>
      </c>
      <c r="BB84" s="24">
        <f t="shared" si="40"/>
        <v>1000</v>
      </c>
      <c r="BC84" s="2">
        <f t="shared" si="27"/>
        <v>0.7853981634</v>
      </c>
      <c r="BD84" s="18">
        <f t="shared" si="28"/>
        <v>150</v>
      </c>
      <c r="BE84" s="7">
        <f t="shared" si="29"/>
        <v>1441.36609</v>
      </c>
      <c r="BF84" s="18">
        <f t="shared" si="30"/>
        <v>150</v>
      </c>
      <c r="BG84" s="27">
        <f t="shared" si="31"/>
        <v>188.275</v>
      </c>
      <c r="BH84" s="27">
        <f t="shared" si="32"/>
        <v>300</v>
      </c>
      <c r="BI84" s="18">
        <f t="shared" si="33"/>
        <v>150</v>
      </c>
      <c r="BJ84" s="18">
        <f t="shared" si="34"/>
        <v>300</v>
      </c>
      <c r="BK84" s="18">
        <f t="shared" si="35"/>
        <v>2700</v>
      </c>
      <c r="BL84" s="28">
        <f t="shared" si="36"/>
        <v>2.7</v>
      </c>
    </row>
    <row r="85">
      <c r="A85" s="3"/>
      <c r="F85" s="3"/>
      <c r="G85" s="3"/>
      <c r="I85" s="3"/>
      <c r="L85" s="3"/>
      <c r="M85" s="4"/>
      <c r="N85" s="3"/>
      <c r="O85" s="3"/>
      <c r="P85" s="3"/>
      <c r="Q85" s="3"/>
      <c r="R85" s="3"/>
      <c r="S85" s="3"/>
      <c r="T85" s="3"/>
      <c r="U85" s="3"/>
      <c r="V85" s="3"/>
      <c r="W85" s="3"/>
      <c r="X85" s="6">
        <v>81.0</v>
      </c>
      <c r="Y85" s="24">
        <f t="shared" si="37"/>
        <v>1000</v>
      </c>
      <c r="Z85" s="2">
        <f t="shared" si="1"/>
        <v>0.7853981634</v>
      </c>
      <c r="AA85" s="18">
        <f t="shared" si="2"/>
        <v>150</v>
      </c>
      <c r="AB85" s="7">
        <f t="shared" si="3"/>
        <v>1441.36609</v>
      </c>
      <c r="AC85" s="18">
        <f t="shared" si="4"/>
        <v>300</v>
      </c>
      <c r="AD85" s="27">
        <f t="shared" si="5"/>
        <v>168.275</v>
      </c>
      <c r="AE85" s="18">
        <f t="shared" si="6"/>
        <v>900</v>
      </c>
      <c r="AF85" s="7">
        <f t="shared" si="7"/>
        <v>3000</v>
      </c>
      <c r="AG85" s="28">
        <f t="shared" si="8"/>
        <v>3</v>
      </c>
      <c r="AH85" s="24">
        <f t="shared" si="38"/>
        <v>1000</v>
      </c>
      <c r="AI85" s="2">
        <f t="shared" si="9"/>
        <v>0.7853981634</v>
      </c>
      <c r="AJ85" s="18">
        <f t="shared" si="10"/>
        <v>150</v>
      </c>
      <c r="AK85" s="7">
        <f t="shared" si="11"/>
        <v>1441.36609</v>
      </c>
      <c r="AL85" s="18">
        <f t="shared" si="12"/>
        <v>150</v>
      </c>
      <c r="AM85" s="27">
        <f t="shared" si="13"/>
        <v>188.275</v>
      </c>
      <c r="AN85" s="18">
        <f t="shared" si="14"/>
        <v>600</v>
      </c>
      <c r="AO85" s="7">
        <f t="shared" si="15"/>
        <v>2600</v>
      </c>
      <c r="AP85" s="29">
        <f t="shared" si="16"/>
        <v>2.6</v>
      </c>
      <c r="AQ85" s="24">
        <f t="shared" si="39"/>
        <v>1100</v>
      </c>
      <c r="AR85" s="2">
        <f t="shared" si="17"/>
        <v>0.9503317777</v>
      </c>
      <c r="AS85" s="18">
        <f t="shared" si="18"/>
        <v>150</v>
      </c>
      <c r="AT85" s="7">
        <f t="shared" si="19"/>
        <v>1191.211645</v>
      </c>
      <c r="AU85" s="18">
        <f t="shared" si="20"/>
        <v>330</v>
      </c>
      <c r="AV85" s="27">
        <f t="shared" si="21"/>
        <v>168.275</v>
      </c>
      <c r="AW85" s="18">
        <f t="shared" si="22"/>
        <v>600</v>
      </c>
      <c r="AX85" s="18">
        <f t="shared" si="23"/>
        <v>150</v>
      </c>
      <c r="AY85" s="18">
        <f t="shared" si="24"/>
        <v>300</v>
      </c>
      <c r="AZ85" s="7">
        <f t="shared" si="25"/>
        <v>2900</v>
      </c>
      <c r="BA85" s="28">
        <f t="shared" si="26"/>
        <v>2.636363636</v>
      </c>
      <c r="BB85" s="24">
        <f t="shared" si="40"/>
        <v>1000</v>
      </c>
      <c r="BC85" s="2">
        <f t="shared" si="27"/>
        <v>0.7853981634</v>
      </c>
      <c r="BD85" s="18">
        <f t="shared" si="28"/>
        <v>150</v>
      </c>
      <c r="BE85" s="7">
        <f t="shared" si="29"/>
        <v>1441.36609</v>
      </c>
      <c r="BF85" s="18">
        <f t="shared" si="30"/>
        <v>150</v>
      </c>
      <c r="BG85" s="27">
        <f t="shared" si="31"/>
        <v>188.275</v>
      </c>
      <c r="BH85" s="27">
        <f t="shared" si="32"/>
        <v>300</v>
      </c>
      <c r="BI85" s="18">
        <f t="shared" si="33"/>
        <v>150</v>
      </c>
      <c r="BJ85" s="18">
        <f t="shared" si="34"/>
        <v>300</v>
      </c>
      <c r="BK85" s="18">
        <f t="shared" si="35"/>
        <v>2700</v>
      </c>
      <c r="BL85" s="28">
        <f t="shared" si="36"/>
        <v>2.7</v>
      </c>
    </row>
    <row r="86">
      <c r="A86" s="3"/>
      <c r="F86" s="3"/>
      <c r="G86" s="3"/>
      <c r="I86" s="3"/>
      <c r="L86" s="3"/>
      <c r="M86" s="4"/>
      <c r="N86" s="3"/>
      <c r="O86" s="3"/>
      <c r="P86" s="3"/>
      <c r="Q86" s="3"/>
      <c r="R86" s="3"/>
      <c r="S86" s="3"/>
      <c r="T86" s="3"/>
      <c r="U86" s="3"/>
      <c r="V86" s="3"/>
      <c r="W86" s="3"/>
      <c r="X86" s="6">
        <v>82.0</v>
      </c>
      <c r="Y86" s="24">
        <f t="shared" si="37"/>
        <v>1000</v>
      </c>
      <c r="Z86" s="2">
        <f t="shared" si="1"/>
        <v>0.7853981634</v>
      </c>
      <c r="AA86" s="18">
        <f t="shared" si="2"/>
        <v>150</v>
      </c>
      <c r="AB86" s="7">
        <f t="shared" si="3"/>
        <v>1441.36609</v>
      </c>
      <c r="AC86" s="18">
        <f t="shared" si="4"/>
        <v>300</v>
      </c>
      <c r="AD86" s="27">
        <f t="shared" si="5"/>
        <v>168.275</v>
      </c>
      <c r="AE86" s="18">
        <f t="shared" si="6"/>
        <v>900</v>
      </c>
      <c r="AF86" s="7">
        <f t="shared" si="7"/>
        <v>3000</v>
      </c>
      <c r="AG86" s="28">
        <f t="shared" si="8"/>
        <v>3</v>
      </c>
      <c r="AH86" s="24">
        <f t="shared" si="38"/>
        <v>1000</v>
      </c>
      <c r="AI86" s="2">
        <f t="shared" si="9"/>
        <v>0.7853981634</v>
      </c>
      <c r="AJ86" s="18">
        <f t="shared" si="10"/>
        <v>150</v>
      </c>
      <c r="AK86" s="7">
        <f t="shared" si="11"/>
        <v>1441.36609</v>
      </c>
      <c r="AL86" s="18">
        <f t="shared" si="12"/>
        <v>150</v>
      </c>
      <c r="AM86" s="27">
        <f t="shared" si="13"/>
        <v>188.275</v>
      </c>
      <c r="AN86" s="18">
        <f t="shared" si="14"/>
        <v>600</v>
      </c>
      <c r="AO86" s="7">
        <f t="shared" si="15"/>
        <v>2600</v>
      </c>
      <c r="AP86" s="29">
        <f t="shared" si="16"/>
        <v>2.6</v>
      </c>
      <c r="AQ86" s="24">
        <f t="shared" si="39"/>
        <v>1100</v>
      </c>
      <c r="AR86" s="2">
        <f t="shared" si="17"/>
        <v>0.9503317777</v>
      </c>
      <c r="AS86" s="18">
        <f t="shared" si="18"/>
        <v>150</v>
      </c>
      <c r="AT86" s="7">
        <f t="shared" si="19"/>
        <v>1191.211645</v>
      </c>
      <c r="AU86" s="18">
        <f t="shared" si="20"/>
        <v>330</v>
      </c>
      <c r="AV86" s="27">
        <f t="shared" si="21"/>
        <v>168.275</v>
      </c>
      <c r="AW86" s="18">
        <f t="shared" si="22"/>
        <v>600</v>
      </c>
      <c r="AX86" s="18">
        <f t="shared" si="23"/>
        <v>150</v>
      </c>
      <c r="AY86" s="18">
        <f t="shared" si="24"/>
        <v>300</v>
      </c>
      <c r="AZ86" s="7">
        <f t="shared" si="25"/>
        <v>2900</v>
      </c>
      <c r="BA86" s="28">
        <f t="shared" si="26"/>
        <v>2.636363636</v>
      </c>
      <c r="BB86" s="24">
        <f t="shared" si="40"/>
        <v>1000</v>
      </c>
      <c r="BC86" s="2">
        <f t="shared" si="27"/>
        <v>0.7853981634</v>
      </c>
      <c r="BD86" s="18">
        <f t="shared" si="28"/>
        <v>150</v>
      </c>
      <c r="BE86" s="7">
        <f t="shared" si="29"/>
        <v>1441.36609</v>
      </c>
      <c r="BF86" s="18">
        <f t="shared" si="30"/>
        <v>150</v>
      </c>
      <c r="BG86" s="27">
        <f t="shared" si="31"/>
        <v>188.275</v>
      </c>
      <c r="BH86" s="27">
        <f t="shared" si="32"/>
        <v>300</v>
      </c>
      <c r="BI86" s="18">
        <f t="shared" si="33"/>
        <v>150</v>
      </c>
      <c r="BJ86" s="18">
        <f t="shared" si="34"/>
        <v>300</v>
      </c>
      <c r="BK86" s="18">
        <f t="shared" si="35"/>
        <v>2700</v>
      </c>
      <c r="BL86" s="28">
        <f t="shared" si="36"/>
        <v>2.7</v>
      </c>
    </row>
    <row r="87">
      <c r="A87" s="3"/>
      <c r="F87" s="3"/>
      <c r="G87" s="3"/>
      <c r="I87" s="3"/>
      <c r="L87" s="3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6">
        <v>83.0</v>
      </c>
      <c r="Y87" s="24">
        <f t="shared" si="37"/>
        <v>1000</v>
      </c>
      <c r="Z87" s="2">
        <f t="shared" si="1"/>
        <v>0.7853981634</v>
      </c>
      <c r="AA87" s="18">
        <f t="shared" si="2"/>
        <v>150</v>
      </c>
      <c r="AB87" s="7">
        <f t="shared" si="3"/>
        <v>1441.36609</v>
      </c>
      <c r="AC87" s="18">
        <f t="shared" si="4"/>
        <v>300</v>
      </c>
      <c r="AD87" s="27">
        <f t="shared" si="5"/>
        <v>168.275</v>
      </c>
      <c r="AE87" s="18">
        <f t="shared" si="6"/>
        <v>900</v>
      </c>
      <c r="AF87" s="7">
        <f t="shared" si="7"/>
        <v>3000</v>
      </c>
      <c r="AG87" s="28">
        <f t="shared" si="8"/>
        <v>3</v>
      </c>
      <c r="AH87" s="24">
        <f t="shared" si="38"/>
        <v>1000</v>
      </c>
      <c r="AI87" s="2">
        <f t="shared" si="9"/>
        <v>0.7853981634</v>
      </c>
      <c r="AJ87" s="18">
        <f t="shared" si="10"/>
        <v>150</v>
      </c>
      <c r="AK87" s="7">
        <f t="shared" si="11"/>
        <v>1441.36609</v>
      </c>
      <c r="AL87" s="18">
        <f t="shared" si="12"/>
        <v>150</v>
      </c>
      <c r="AM87" s="27">
        <f t="shared" si="13"/>
        <v>188.275</v>
      </c>
      <c r="AN87" s="18">
        <f t="shared" si="14"/>
        <v>600</v>
      </c>
      <c r="AO87" s="7">
        <f t="shared" si="15"/>
        <v>2600</v>
      </c>
      <c r="AP87" s="29">
        <f t="shared" si="16"/>
        <v>2.6</v>
      </c>
      <c r="AQ87" s="24">
        <f t="shared" si="39"/>
        <v>1100</v>
      </c>
      <c r="AR87" s="2">
        <f t="shared" si="17"/>
        <v>0.9503317777</v>
      </c>
      <c r="AS87" s="18">
        <f t="shared" si="18"/>
        <v>150</v>
      </c>
      <c r="AT87" s="7">
        <f t="shared" si="19"/>
        <v>1191.211645</v>
      </c>
      <c r="AU87" s="18">
        <f t="shared" si="20"/>
        <v>330</v>
      </c>
      <c r="AV87" s="27">
        <f t="shared" si="21"/>
        <v>168.275</v>
      </c>
      <c r="AW87" s="18">
        <f t="shared" si="22"/>
        <v>600</v>
      </c>
      <c r="AX87" s="18">
        <f t="shared" si="23"/>
        <v>150</v>
      </c>
      <c r="AY87" s="18">
        <f t="shared" si="24"/>
        <v>300</v>
      </c>
      <c r="AZ87" s="7">
        <f t="shared" si="25"/>
        <v>2900</v>
      </c>
      <c r="BA87" s="28">
        <f t="shared" si="26"/>
        <v>2.636363636</v>
      </c>
      <c r="BB87" s="24">
        <f t="shared" si="40"/>
        <v>1000</v>
      </c>
      <c r="BC87" s="2">
        <f t="shared" si="27"/>
        <v>0.7853981634</v>
      </c>
      <c r="BD87" s="18">
        <f t="shared" si="28"/>
        <v>150</v>
      </c>
      <c r="BE87" s="7">
        <f t="shared" si="29"/>
        <v>1441.36609</v>
      </c>
      <c r="BF87" s="18">
        <f t="shared" si="30"/>
        <v>150</v>
      </c>
      <c r="BG87" s="27">
        <f t="shared" si="31"/>
        <v>188.275</v>
      </c>
      <c r="BH87" s="27">
        <f t="shared" si="32"/>
        <v>300</v>
      </c>
      <c r="BI87" s="18">
        <f t="shared" si="33"/>
        <v>150</v>
      </c>
      <c r="BJ87" s="18">
        <f t="shared" si="34"/>
        <v>300</v>
      </c>
      <c r="BK87" s="18">
        <f t="shared" si="35"/>
        <v>2700</v>
      </c>
      <c r="BL87" s="28">
        <f t="shared" si="36"/>
        <v>2.7</v>
      </c>
    </row>
    <row r="88">
      <c r="A88" s="3"/>
      <c r="F88" s="3"/>
      <c r="G88" s="3"/>
      <c r="I88" s="3"/>
      <c r="L88" s="3"/>
      <c r="M88" s="4"/>
      <c r="N88" s="3"/>
      <c r="O88" s="3"/>
      <c r="P88" s="3"/>
      <c r="Q88" s="3"/>
      <c r="R88" s="3"/>
      <c r="S88" s="3"/>
      <c r="T88" s="3"/>
      <c r="U88" s="3"/>
      <c r="V88" s="3"/>
      <c r="W88" s="3"/>
      <c r="X88" s="6">
        <v>84.0</v>
      </c>
      <c r="Y88" s="24">
        <f t="shared" si="37"/>
        <v>1000</v>
      </c>
      <c r="Z88" s="2">
        <f t="shared" si="1"/>
        <v>0.7853981634</v>
      </c>
      <c r="AA88" s="18">
        <f t="shared" si="2"/>
        <v>150</v>
      </c>
      <c r="AB88" s="7">
        <f t="shared" si="3"/>
        <v>1441.36609</v>
      </c>
      <c r="AC88" s="18">
        <f t="shared" si="4"/>
        <v>300</v>
      </c>
      <c r="AD88" s="27">
        <f t="shared" si="5"/>
        <v>168.275</v>
      </c>
      <c r="AE88" s="18">
        <f t="shared" si="6"/>
        <v>900</v>
      </c>
      <c r="AF88" s="7">
        <f t="shared" si="7"/>
        <v>3000</v>
      </c>
      <c r="AG88" s="28">
        <f t="shared" si="8"/>
        <v>3</v>
      </c>
      <c r="AH88" s="24">
        <f t="shared" si="38"/>
        <v>1000</v>
      </c>
      <c r="AI88" s="2">
        <f t="shared" si="9"/>
        <v>0.7853981634</v>
      </c>
      <c r="AJ88" s="18">
        <f t="shared" si="10"/>
        <v>150</v>
      </c>
      <c r="AK88" s="7">
        <f t="shared" si="11"/>
        <v>1441.36609</v>
      </c>
      <c r="AL88" s="18">
        <f t="shared" si="12"/>
        <v>150</v>
      </c>
      <c r="AM88" s="27">
        <f t="shared" si="13"/>
        <v>188.275</v>
      </c>
      <c r="AN88" s="18">
        <f t="shared" si="14"/>
        <v>600</v>
      </c>
      <c r="AO88" s="7">
        <f t="shared" si="15"/>
        <v>2600</v>
      </c>
      <c r="AP88" s="29">
        <f t="shared" si="16"/>
        <v>2.6</v>
      </c>
      <c r="AQ88" s="24">
        <f t="shared" si="39"/>
        <v>1100</v>
      </c>
      <c r="AR88" s="2">
        <f t="shared" si="17"/>
        <v>0.9503317777</v>
      </c>
      <c r="AS88" s="18">
        <f t="shared" si="18"/>
        <v>150</v>
      </c>
      <c r="AT88" s="7">
        <f t="shared" si="19"/>
        <v>1191.211645</v>
      </c>
      <c r="AU88" s="18">
        <f t="shared" si="20"/>
        <v>330</v>
      </c>
      <c r="AV88" s="27">
        <f t="shared" si="21"/>
        <v>168.275</v>
      </c>
      <c r="AW88" s="18">
        <f t="shared" si="22"/>
        <v>600</v>
      </c>
      <c r="AX88" s="18">
        <f t="shared" si="23"/>
        <v>150</v>
      </c>
      <c r="AY88" s="18">
        <f t="shared" si="24"/>
        <v>300</v>
      </c>
      <c r="AZ88" s="7">
        <f t="shared" si="25"/>
        <v>2900</v>
      </c>
      <c r="BA88" s="28">
        <f t="shared" si="26"/>
        <v>2.636363636</v>
      </c>
      <c r="BB88" s="24">
        <f t="shared" si="40"/>
        <v>1000</v>
      </c>
      <c r="BC88" s="2">
        <f t="shared" si="27"/>
        <v>0.7853981634</v>
      </c>
      <c r="BD88" s="18">
        <f t="shared" si="28"/>
        <v>150</v>
      </c>
      <c r="BE88" s="7">
        <f t="shared" si="29"/>
        <v>1441.36609</v>
      </c>
      <c r="BF88" s="18">
        <f t="shared" si="30"/>
        <v>150</v>
      </c>
      <c r="BG88" s="27">
        <f t="shared" si="31"/>
        <v>188.275</v>
      </c>
      <c r="BH88" s="27">
        <f t="shared" si="32"/>
        <v>300</v>
      </c>
      <c r="BI88" s="18">
        <f t="shared" si="33"/>
        <v>150</v>
      </c>
      <c r="BJ88" s="18">
        <f t="shared" si="34"/>
        <v>300</v>
      </c>
      <c r="BK88" s="18">
        <f t="shared" si="35"/>
        <v>2700</v>
      </c>
      <c r="BL88" s="28">
        <f t="shared" si="36"/>
        <v>2.7</v>
      </c>
    </row>
    <row r="89">
      <c r="A89" s="3"/>
      <c r="F89" s="3"/>
      <c r="G89" s="3"/>
      <c r="I89" s="3"/>
      <c r="L89" s="3"/>
      <c r="M89" s="4"/>
      <c r="N89" s="3"/>
      <c r="O89" s="3"/>
      <c r="P89" s="3"/>
      <c r="Q89" s="3"/>
      <c r="R89" s="3"/>
      <c r="S89" s="3"/>
      <c r="T89" s="3"/>
      <c r="U89" s="3"/>
      <c r="V89" s="3"/>
      <c r="W89" s="3"/>
      <c r="X89" s="6">
        <v>85.0</v>
      </c>
      <c r="Y89" s="24">
        <f t="shared" si="37"/>
        <v>1000</v>
      </c>
      <c r="Z89" s="2">
        <f t="shared" si="1"/>
        <v>0.7853981634</v>
      </c>
      <c r="AA89" s="18">
        <f t="shared" si="2"/>
        <v>150</v>
      </c>
      <c r="AB89" s="7">
        <f t="shared" si="3"/>
        <v>1441.36609</v>
      </c>
      <c r="AC89" s="18">
        <f t="shared" si="4"/>
        <v>300</v>
      </c>
      <c r="AD89" s="27">
        <f t="shared" si="5"/>
        <v>168.275</v>
      </c>
      <c r="AE89" s="18">
        <f t="shared" si="6"/>
        <v>900</v>
      </c>
      <c r="AF89" s="7">
        <f t="shared" si="7"/>
        <v>3000</v>
      </c>
      <c r="AG89" s="28">
        <f t="shared" si="8"/>
        <v>3</v>
      </c>
      <c r="AH89" s="24">
        <f t="shared" si="38"/>
        <v>1000</v>
      </c>
      <c r="AI89" s="2">
        <f t="shared" si="9"/>
        <v>0.7853981634</v>
      </c>
      <c r="AJ89" s="18">
        <f t="shared" si="10"/>
        <v>150</v>
      </c>
      <c r="AK89" s="7">
        <f t="shared" si="11"/>
        <v>1441.36609</v>
      </c>
      <c r="AL89" s="18">
        <f t="shared" si="12"/>
        <v>150</v>
      </c>
      <c r="AM89" s="27">
        <f t="shared" si="13"/>
        <v>188.275</v>
      </c>
      <c r="AN89" s="18">
        <f t="shared" si="14"/>
        <v>600</v>
      </c>
      <c r="AO89" s="7">
        <f t="shared" si="15"/>
        <v>2600</v>
      </c>
      <c r="AP89" s="29">
        <f t="shared" si="16"/>
        <v>2.6</v>
      </c>
      <c r="AQ89" s="24">
        <f t="shared" si="39"/>
        <v>1100</v>
      </c>
      <c r="AR89" s="2">
        <f t="shared" si="17"/>
        <v>0.9503317777</v>
      </c>
      <c r="AS89" s="18">
        <f t="shared" si="18"/>
        <v>150</v>
      </c>
      <c r="AT89" s="7">
        <f t="shared" si="19"/>
        <v>1191.211645</v>
      </c>
      <c r="AU89" s="18">
        <f t="shared" si="20"/>
        <v>330</v>
      </c>
      <c r="AV89" s="27">
        <f t="shared" si="21"/>
        <v>168.275</v>
      </c>
      <c r="AW89" s="18">
        <f t="shared" si="22"/>
        <v>600</v>
      </c>
      <c r="AX89" s="18">
        <f t="shared" si="23"/>
        <v>150</v>
      </c>
      <c r="AY89" s="18">
        <f t="shared" si="24"/>
        <v>300</v>
      </c>
      <c r="AZ89" s="7">
        <f t="shared" si="25"/>
        <v>2900</v>
      </c>
      <c r="BA89" s="28">
        <f t="shared" si="26"/>
        <v>2.636363636</v>
      </c>
      <c r="BB89" s="24">
        <f t="shared" si="40"/>
        <v>1000</v>
      </c>
      <c r="BC89" s="2">
        <f t="shared" si="27"/>
        <v>0.7853981634</v>
      </c>
      <c r="BD89" s="18">
        <f t="shared" si="28"/>
        <v>150</v>
      </c>
      <c r="BE89" s="7">
        <f t="shared" si="29"/>
        <v>1441.36609</v>
      </c>
      <c r="BF89" s="18">
        <f t="shared" si="30"/>
        <v>150</v>
      </c>
      <c r="BG89" s="27">
        <f t="shared" si="31"/>
        <v>188.275</v>
      </c>
      <c r="BH89" s="27">
        <f t="shared" si="32"/>
        <v>300</v>
      </c>
      <c r="BI89" s="18">
        <f t="shared" si="33"/>
        <v>150</v>
      </c>
      <c r="BJ89" s="18">
        <f t="shared" si="34"/>
        <v>300</v>
      </c>
      <c r="BK89" s="18">
        <f t="shared" si="35"/>
        <v>2700</v>
      </c>
      <c r="BL89" s="28">
        <f t="shared" si="36"/>
        <v>2.7</v>
      </c>
    </row>
    <row r="90">
      <c r="A90" s="3"/>
      <c r="F90" s="3"/>
      <c r="G90" s="3"/>
      <c r="I90" s="3"/>
      <c r="L90" s="3"/>
      <c r="M90" s="4"/>
      <c r="N90" s="3"/>
      <c r="O90" s="3"/>
      <c r="P90" s="3"/>
      <c r="Q90" s="3"/>
      <c r="R90" s="3"/>
      <c r="S90" s="3"/>
      <c r="T90" s="3"/>
      <c r="U90" s="3"/>
      <c r="V90" s="3"/>
      <c r="W90" s="3"/>
      <c r="X90" s="6">
        <v>86.0</v>
      </c>
      <c r="Y90" s="24">
        <f t="shared" si="37"/>
        <v>1000</v>
      </c>
      <c r="Z90" s="2">
        <f t="shared" si="1"/>
        <v>0.7853981634</v>
      </c>
      <c r="AA90" s="18">
        <f t="shared" si="2"/>
        <v>150</v>
      </c>
      <c r="AB90" s="7">
        <f t="shared" si="3"/>
        <v>1441.36609</v>
      </c>
      <c r="AC90" s="18">
        <f t="shared" si="4"/>
        <v>300</v>
      </c>
      <c r="AD90" s="27">
        <f t="shared" si="5"/>
        <v>168.275</v>
      </c>
      <c r="AE90" s="18">
        <f t="shared" si="6"/>
        <v>900</v>
      </c>
      <c r="AF90" s="7">
        <f t="shared" si="7"/>
        <v>3000</v>
      </c>
      <c r="AG90" s="28">
        <f t="shared" si="8"/>
        <v>3</v>
      </c>
      <c r="AH90" s="24">
        <f t="shared" si="38"/>
        <v>1000</v>
      </c>
      <c r="AI90" s="2">
        <f t="shared" si="9"/>
        <v>0.7853981634</v>
      </c>
      <c r="AJ90" s="18">
        <f t="shared" si="10"/>
        <v>150</v>
      </c>
      <c r="AK90" s="7">
        <f t="shared" si="11"/>
        <v>1441.36609</v>
      </c>
      <c r="AL90" s="18">
        <f t="shared" si="12"/>
        <v>150</v>
      </c>
      <c r="AM90" s="27">
        <f t="shared" si="13"/>
        <v>188.275</v>
      </c>
      <c r="AN90" s="18">
        <f t="shared" si="14"/>
        <v>600</v>
      </c>
      <c r="AO90" s="7">
        <f t="shared" si="15"/>
        <v>2600</v>
      </c>
      <c r="AP90" s="29">
        <f t="shared" si="16"/>
        <v>2.6</v>
      </c>
      <c r="AQ90" s="24">
        <f t="shared" si="39"/>
        <v>1100</v>
      </c>
      <c r="AR90" s="2">
        <f t="shared" si="17"/>
        <v>0.9503317777</v>
      </c>
      <c r="AS90" s="18">
        <f t="shared" si="18"/>
        <v>150</v>
      </c>
      <c r="AT90" s="7">
        <f t="shared" si="19"/>
        <v>1191.211645</v>
      </c>
      <c r="AU90" s="18">
        <f t="shared" si="20"/>
        <v>330</v>
      </c>
      <c r="AV90" s="27">
        <f t="shared" si="21"/>
        <v>168.275</v>
      </c>
      <c r="AW90" s="18">
        <f t="shared" si="22"/>
        <v>600</v>
      </c>
      <c r="AX90" s="18">
        <f t="shared" si="23"/>
        <v>150</v>
      </c>
      <c r="AY90" s="18">
        <f t="shared" si="24"/>
        <v>300</v>
      </c>
      <c r="AZ90" s="7">
        <f t="shared" si="25"/>
        <v>2900</v>
      </c>
      <c r="BA90" s="28">
        <f t="shared" si="26"/>
        <v>2.636363636</v>
      </c>
      <c r="BB90" s="24">
        <f t="shared" si="40"/>
        <v>1000</v>
      </c>
      <c r="BC90" s="2">
        <f t="shared" si="27"/>
        <v>0.7853981634</v>
      </c>
      <c r="BD90" s="18">
        <f t="shared" si="28"/>
        <v>150</v>
      </c>
      <c r="BE90" s="7">
        <f t="shared" si="29"/>
        <v>1441.36609</v>
      </c>
      <c r="BF90" s="18">
        <f t="shared" si="30"/>
        <v>150</v>
      </c>
      <c r="BG90" s="27">
        <f t="shared" si="31"/>
        <v>188.275</v>
      </c>
      <c r="BH90" s="27">
        <f t="shared" si="32"/>
        <v>300</v>
      </c>
      <c r="BI90" s="18">
        <f t="shared" si="33"/>
        <v>150</v>
      </c>
      <c r="BJ90" s="18">
        <f t="shared" si="34"/>
        <v>300</v>
      </c>
      <c r="BK90" s="18">
        <f t="shared" si="35"/>
        <v>2700</v>
      </c>
      <c r="BL90" s="28">
        <f t="shared" si="36"/>
        <v>2.7</v>
      </c>
    </row>
    <row r="91">
      <c r="A91" s="3"/>
      <c r="F91" s="3"/>
      <c r="G91" s="3"/>
      <c r="I91" s="3"/>
      <c r="L91" s="3"/>
      <c r="M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6">
        <v>87.0</v>
      </c>
      <c r="Y91" s="24">
        <f t="shared" si="37"/>
        <v>1000</v>
      </c>
      <c r="Z91" s="2">
        <f t="shared" si="1"/>
        <v>0.7853981634</v>
      </c>
      <c r="AA91" s="18">
        <f t="shared" si="2"/>
        <v>150</v>
      </c>
      <c r="AB91" s="7">
        <f t="shared" si="3"/>
        <v>1441.36609</v>
      </c>
      <c r="AC91" s="18">
        <f t="shared" si="4"/>
        <v>300</v>
      </c>
      <c r="AD91" s="27">
        <f t="shared" si="5"/>
        <v>168.275</v>
      </c>
      <c r="AE91" s="18">
        <f t="shared" si="6"/>
        <v>900</v>
      </c>
      <c r="AF91" s="7">
        <f t="shared" si="7"/>
        <v>3000</v>
      </c>
      <c r="AG91" s="28">
        <f t="shared" si="8"/>
        <v>3</v>
      </c>
      <c r="AH91" s="24">
        <f t="shared" si="38"/>
        <v>1000</v>
      </c>
      <c r="AI91" s="2">
        <f t="shared" si="9"/>
        <v>0.7853981634</v>
      </c>
      <c r="AJ91" s="18">
        <f t="shared" si="10"/>
        <v>150</v>
      </c>
      <c r="AK91" s="7">
        <f t="shared" si="11"/>
        <v>1441.36609</v>
      </c>
      <c r="AL91" s="18">
        <f t="shared" si="12"/>
        <v>150</v>
      </c>
      <c r="AM91" s="27">
        <f t="shared" si="13"/>
        <v>188.275</v>
      </c>
      <c r="AN91" s="18">
        <f t="shared" si="14"/>
        <v>600</v>
      </c>
      <c r="AO91" s="7">
        <f t="shared" si="15"/>
        <v>2600</v>
      </c>
      <c r="AP91" s="29">
        <f t="shared" si="16"/>
        <v>2.6</v>
      </c>
      <c r="AQ91" s="24">
        <f t="shared" si="39"/>
        <v>1100</v>
      </c>
      <c r="AR91" s="2">
        <f t="shared" si="17"/>
        <v>0.9503317777</v>
      </c>
      <c r="AS91" s="18">
        <f t="shared" si="18"/>
        <v>150</v>
      </c>
      <c r="AT91" s="7">
        <f t="shared" si="19"/>
        <v>1191.211645</v>
      </c>
      <c r="AU91" s="18">
        <f t="shared" si="20"/>
        <v>330</v>
      </c>
      <c r="AV91" s="27">
        <f t="shared" si="21"/>
        <v>168.275</v>
      </c>
      <c r="AW91" s="18">
        <f t="shared" si="22"/>
        <v>600</v>
      </c>
      <c r="AX91" s="18">
        <f t="shared" si="23"/>
        <v>150</v>
      </c>
      <c r="AY91" s="18">
        <f t="shared" si="24"/>
        <v>300</v>
      </c>
      <c r="AZ91" s="7">
        <f t="shared" si="25"/>
        <v>2900</v>
      </c>
      <c r="BA91" s="28">
        <f t="shared" si="26"/>
        <v>2.636363636</v>
      </c>
      <c r="BB91" s="24">
        <f t="shared" si="40"/>
        <v>1000</v>
      </c>
      <c r="BC91" s="2">
        <f t="shared" si="27"/>
        <v>0.7853981634</v>
      </c>
      <c r="BD91" s="18">
        <f t="shared" si="28"/>
        <v>150</v>
      </c>
      <c r="BE91" s="7">
        <f t="shared" si="29"/>
        <v>1441.36609</v>
      </c>
      <c r="BF91" s="18">
        <f t="shared" si="30"/>
        <v>150</v>
      </c>
      <c r="BG91" s="27">
        <f t="shared" si="31"/>
        <v>188.275</v>
      </c>
      <c r="BH91" s="27">
        <f t="shared" si="32"/>
        <v>300</v>
      </c>
      <c r="BI91" s="18">
        <f t="shared" si="33"/>
        <v>150</v>
      </c>
      <c r="BJ91" s="18">
        <f t="shared" si="34"/>
        <v>300</v>
      </c>
      <c r="BK91" s="18">
        <f t="shared" si="35"/>
        <v>2700</v>
      </c>
      <c r="BL91" s="28">
        <f t="shared" si="36"/>
        <v>2.7</v>
      </c>
    </row>
    <row r="92">
      <c r="A92" s="3"/>
      <c r="F92" s="3"/>
      <c r="G92" s="3"/>
      <c r="I92" s="3"/>
      <c r="L92" s="3"/>
      <c r="M92" s="4"/>
      <c r="N92" s="3"/>
      <c r="O92" s="3"/>
      <c r="P92" s="3"/>
      <c r="Q92" s="3"/>
      <c r="R92" s="3"/>
      <c r="S92" s="3"/>
      <c r="T92" s="3"/>
      <c r="U92" s="3"/>
      <c r="V92" s="3"/>
      <c r="W92" s="3"/>
      <c r="X92" s="6">
        <v>88.0</v>
      </c>
      <c r="Y92" s="24">
        <f t="shared" si="37"/>
        <v>1000</v>
      </c>
      <c r="Z92" s="2">
        <f t="shared" si="1"/>
        <v>0.7853981634</v>
      </c>
      <c r="AA92" s="18">
        <f t="shared" si="2"/>
        <v>150</v>
      </c>
      <c r="AB92" s="7">
        <f t="shared" si="3"/>
        <v>1441.36609</v>
      </c>
      <c r="AC92" s="18">
        <f t="shared" si="4"/>
        <v>300</v>
      </c>
      <c r="AD92" s="27">
        <f t="shared" si="5"/>
        <v>168.275</v>
      </c>
      <c r="AE92" s="18">
        <f t="shared" si="6"/>
        <v>900</v>
      </c>
      <c r="AF92" s="7">
        <f t="shared" si="7"/>
        <v>3000</v>
      </c>
      <c r="AG92" s="28">
        <f t="shared" si="8"/>
        <v>3</v>
      </c>
      <c r="AH92" s="24">
        <f t="shared" si="38"/>
        <v>1000</v>
      </c>
      <c r="AI92" s="2">
        <f t="shared" si="9"/>
        <v>0.7853981634</v>
      </c>
      <c r="AJ92" s="18">
        <f t="shared" si="10"/>
        <v>150</v>
      </c>
      <c r="AK92" s="7">
        <f t="shared" si="11"/>
        <v>1441.36609</v>
      </c>
      <c r="AL92" s="18">
        <f t="shared" si="12"/>
        <v>150</v>
      </c>
      <c r="AM92" s="27">
        <f t="shared" si="13"/>
        <v>188.275</v>
      </c>
      <c r="AN92" s="18">
        <f t="shared" si="14"/>
        <v>600</v>
      </c>
      <c r="AO92" s="7">
        <f t="shared" si="15"/>
        <v>2600</v>
      </c>
      <c r="AP92" s="29">
        <f t="shared" si="16"/>
        <v>2.6</v>
      </c>
      <c r="AQ92" s="24">
        <f t="shared" si="39"/>
        <v>1100</v>
      </c>
      <c r="AR92" s="2">
        <f t="shared" si="17"/>
        <v>0.9503317777</v>
      </c>
      <c r="AS92" s="18">
        <f t="shared" si="18"/>
        <v>150</v>
      </c>
      <c r="AT92" s="7">
        <f t="shared" si="19"/>
        <v>1191.211645</v>
      </c>
      <c r="AU92" s="18">
        <f t="shared" si="20"/>
        <v>330</v>
      </c>
      <c r="AV92" s="27">
        <f t="shared" si="21"/>
        <v>168.275</v>
      </c>
      <c r="AW92" s="18">
        <f t="shared" si="22"/>
        <v>600</v>
      </c>
      <c r="AX92" s="18">
        <f t="shared" si="23"/>
        <v>150</v>
      </c>
      <c r="AY92" s="18">
        <f t="shared" si="24"/>
        <v>300</v>
      </c>
      <c r="AZ92" s="7">
        <f t="shared" si="25"/>
        <v>2900</v>
      </c>
      <c r="BA92" s="28">
        <f t="shared" si="26"/>
        <v>2.636363636</v>
      </c>
      <c r="BB92" s="24">
        <f t="shared" si="40"/>
        <v>1000</v>
      </c>
      <c r="BC92" s="2">
        <f t="shared" si="27"/>
        <v>0.7853981634</v>
      </c>
      <c r="BD92" s="18">
        <f t="shared" si="28"/>
        <v>150</v>
      </c>
      <c r="BE92" s="7">
        <f t="shared" si="29"/>
        <v>1441.36609</v>
      </c>
      <c r="BF92" s="18">
        <f t="shared" si="30"/>
        <v>150</v>
      </c>
      <c r="BG92" s="27">
        <f t="shared" si="31"/>
        <v>188.275</v>
      </c>
      <c r="BH92" s="27">
        <f t="shared" si="32"/>
        <v>300</v>
      </c>
      <c r="BI92" s="18">
        <f t="shared" si="33"/>
        <v>150</v>
      </c>
      <c r="BJ92" s="18">
        <f t="shared" si="34"/>
        <v>300</v>
      </c>
      <c r="BK92" s="18">
        <f t="shared" si="35"/>
        <v>2700</v>
      </c>
      <c r="BL92" s="28">
        <f t="shared" si="36"/>
        <v>2.7</v>
      </c>
    </row>
    <row r="93">
      <c r="A93" s="3"/>
      <c r="F93" s="3"/>
      <c r="G93" s="3"/>
      <c r="I93" s="3"/>
      <c r="L93" s="3"/>
      <c r="M93" s="4"/>
      <c r="N93" s="3"/>
      <c r="O93" s="3"/>
      <c r="P93" s="3"/>
      <c r="Q93" s="3"/>
      <c r="R93" s="3"/>
      <c r="S93" s="3"/>
      <c r="T93" s="3"/>
      <c r="U93" s="3"/>
      <c r="V93" s="3"/>
      <c r="W93" s="3"/>
      <c r="X93" s="6">
        <v>89.0</v>
      </c>
      <c r="Y93" s="24">
        <f t="shared" si="37"/>
        <v>1000</v>
      </c>
      <c r="Z93" s="2">
        <f t="shared" si="1"/>
        <v>0.7853981634</v>
      </c>
      <c r="AA93" s="18">
        <f t="shared" si="2"/>
        <v>150</v>
      </c>
      <c r="AB93" s="7">
        <f t="shared" si="3"/>
        <v>1441.36609</v>
      </c>
      <c r="AC93" s="18">
        <f t="shared" si="4"/>
        <v>300</v>
      </c>
      <c r="AD93" s="27">
        <f t="shared" si="5"/>
        <v>168.275</v>
      </c>
      <c r="AE93" s="18">
        <f t="shared" si="6"/>
        <v>900</v>
      </c>
      <c r="AF93" s="7">
        <f t="shared" si="7"/>
        <v>3000</v>
      </c>
      <c r="AG93" s="28">
        <f t="shared" si="8"/>
        <v>3</v>
      </c>
      <c r="AH93" s="24">
        <f t="shared" si="38"/>
        <v>1000</v>
      </c>
      <c r="AI93" s="2">
        <f t="shared" si="9"/>
        <v>0.7853981634</v>
      </c>
      <c r="AJ93" s="18">
        <f t="shared" si="10"/>
        <v>150</v>
      </c>
      <c r="AK93" s="7">
        <f t="shared" si="11"/>
        <v>1441.36609</v>
      </c>
      <c r="AL93" s="18">
        <f t="shared" si="12"/>
        <v>150</v>
      </c>
      <c r="AM93" s="27">
        <f t="shared" si="13"/>
        <v>188.275</v>
      </c>
      <c r="AN93" s="18">
        <f t="shared" si="14"/>
        <v>600</v>
      </c>
      <c r="AO93" s="7">
        <f t="shared" si="15"/>
        <v>2600</v>
      </c>
      <c r="AP93" s="29">
        <f t="shared" si="16"/>
        <v>2.6</v>
      </c>
      <c r="AQ93" s="24">
        <f t="shared" si="39"/>
        <v>1100</v>
      </c>
      <c r="AR93" s="2">
        <f t="shared" si="17"/>
        <v>0.9503317777</v>
      </c>
      <c r="AS93" s="18">
        <f t="shared" si="18"/>
        <v>150</v>
      </c>
      <c r="AT93" s="7">
        <f t="shared" si="19"/>
        <v>1191.211645</v>
      </c>
      <c r="AU93" s="18">
        <f t="shared" si="20"/>
        <v>330</v>
      </c>
      <c r="AV93" s="27">
        <f t="shared" si="21"/>
        <v>168.275</v>
      </c>
      <c r="AW93" s="18">
        <f t="shared" si="22"/>
        <v>600</v>
      </c>
      <c r="AX93" s="18">
        <f t="shared" si="23"/>
        <v>150</v>
      </c>
      <c r="AY93" s="18">
        <f t="shared" si="24"/>
        <v>300</v>
      </c>
      <c r="AZ93" s="7">
        <f t="shared" si="25"/>
        <v>2900</v>
      </c>
      <c r="BA93" s="28">
        <f t="shared" si="26"/>
        <v>2.636363636</v>
      </c>
      <c r="BB93" s="24">
        <f t="shared" si="40"/>
        <v>1000</v>
      </c>
      <c r="BC93" s="2">
        <f t="shared" si="27"/>
        <v>0.7853981634</v>
      </c>
      <c r="BD93" s="18">
        <f t="shared" si="28"/>
        <v>150</v>
      </c>
      <c r="BE93" s="7">
        <f t="shared" si="29"/>
        <v>1441.36609</v>
      </c>
      <c r="BF93" s="18">
        <f t="shared" si="30"/>
        <v>150</v>
      </c>
      <c r="BG93" s="27">
        <f t="shared" si="31"/>
        <v>188.275</v>
      </c>
      <c r="BH93" s="27">
        <f t="shared" si="32"/>
        <v>300</v>
      </c>
      <c r="BI93" s="18">
        <f t="shared" si="33"/>
        <v>150</v>
      </c>
      <c r="BJ93" s="18">
        <f t="shared" si="34"/>
        <v>300</v>
      </c>
      <c r="BK93" s="18">
        <f t="shared" si="35"/>
        <v>2700</v>
      </c>
      <c r="BL93" s="28">
        <f t="shared" si="36"/>
        <v>2.7</v>
      </c>
    </row>
    <row r="94">
      <c r="A94" s="3"/>
      <c r="F94" s="3"/>
      <c r="G94" s="3"/>
      <c r="I94" s="3"/>
      <c r="L94" s="3"/>
      <c r="M94" s="4"/>
      <c r="N94" s="3"/>
      <c r="O94" s="3"/>
      <c r="P94" s="3"/>
      <c r="Q94" s="3"/>
      <c r="R94" s="3"/>
      <c r="S94" s="3"/>
      <c r="T94" s="3"/>
      <c r="U94" s="3"/>
      <c r="V94" s="3"/>
      <c r="W94" s="3"/>
      <c r="X94" s="6">
        <v>90.0</v>
      </c>
      <c r="Y94" s="24">
        <f t="shared" si="37"/>
        <v>1000</v>
      </c>
      <c r="Z94" s="2">
        <f t="shared" si="1"/>
        <v>0.7853981634</v>
      </c>
      <c r="AA94" s="18">
        <f t="shared" si="2"/>
        <v>150</v>
      </c>
      <c r="AB94" s="7">
        <f t="shared" si="3"/>
        <v>1441.36609</v>
      </c>
      <c r="AC94" s="18">
        <f t="shared" si="4"/>
        <v>300</v>
      </c>
      <c r="AD94" s="27">
        <f t="shared" si="5"/>
        <v>168.275</v>
      </c>
      <c r="AE94" s="18">
        <f t="shared" si="6"/>
        <v>900</v>
      </c>
      <c r="AF94" s="7">
        <f t="shared" si="7"/>
        <v>3000</v>
      </c>
      <c r="AG94" s="28">
        <f t="shared" si="8"/>
        <v>3</v>
      </c>
      <c r="AH94" s="24">
        <f t="shared" si="38"/>
        <v>1000</v>
      </c>
      <c r="AI94" s="2">
        <f t="shared" si="9"/>
        <v>0.7853981634</v>
      </c>
      <c r="AJ94" s="18">
        <f t="shared" si="10"/>
        <v>150</v>
      </c>
      <c r="AK94" s="7">
        <f t="shared" si="11"/>
        <v>1441.36609</v>
      </c>
      <c r="AL94" s="18">
        <f t="shared" si="12"/>
        <v>150</v>
      </c>
      <c r="AM94" s="27">
        <f t="shared" si="13"/>
        <v>188.275</v>
      </c>
      <c r="AN94" s="18">
        <f t="shared" si="14"/>
        <v>600</v>
      </c>
      <c r="AO94" s="7">
        <f t="shared" si="15"/>
        <v>2600</v>
      </c>
      <c r="AP94" s="29">
        <f t="shared" si="16"/>
        <v>2.6</v>
      </c>
      <c r="AQ94" s="24">
        <f t="shared" si="39"/>
        <v>1100</v>
      </c>
      <c r="AR94" s="2">
        <f t="shared" si="17"/>
        <v>0.9503317777</v>
      </c>
      <c r="AS94" s="18">
        <f t="shared" si="18"/>
        <v>150</v>
      </c>
      <c r="AT94" s="7">
        <f t="shared" si="19"/>
        <v>1191.211645</v>
      </c>
      <c r="AU94" s="18">
        <f t="shared" si="20"/>
        <v>330</v>
      </c>
      <c r="AV94" s="27">
        <f t="shared" si="21"/>
        <v>168.275</v>
      </c>
      <c r="AW94" s="18">
        <f t="shared" si="22"/>
        <v>600</v>
      </c>
      <c r="AX94" s="18">
        <f t="shared" si="23"/>
        <v>150</v>
      </c>
      <c r="AY94" s="18">
        <f t="shared" si="24"/>
        <v>300</v>
      </c>
      <c r="AZ94" s="7">
        <f t="shared" si="25"/>
        <v>2900</v>
      </c>
      <c r="BA94" s="28">
        <f t="shared" si="26"/>
        <v>2.636363636</v>
      </c>
      <c r="BB94" s="24">
        <f t="shared" si="40"/>
        <v>1000</v>
      </c>
      <c r="BC94" s="2">
        <f t="shared" si="27"/>
        <v>0.7853981634</v>
      </c>
      <c r="BD94" s="18">
        <f t="shared" si="28"/>
        <v>150</v>
      </c>
      <c r="BE94" s="7">
        <f t="shared" si="29"/>
        <v>1441.36609</v>
      </c>
      <c r="BF94" s="18">
        <f t="shared" si="30"/>
        <v>150</v>
      </c>
      <c r="BG94" s="27">
        <f t="shared" si="31"/>
        <v>188.275</v>
      </c>
      <c r="BH94" s="27">
        <f t="shared" si="32"/>
        <v>300</v>
      </c>
      <c r="BI94" s="18">
        <f t="shared" si="33"/>
        <v>150</v>
      </c>
      <c r="BJ94" s="18">
        <f t="shared" si="34"/>
        <v>300</v>
      </c>
      <c r="BK94" s="18">
        <f t="shared" si="35"/>
        <v>2700</v>
      </c>
      <c r="BL94" s="28">
        <f t="shared" si="36"/>
        <v>2.7</v>
      </c>
    </row>
    <row r="95">
      <c r="A95" s="3"/>
      <c r="F95" s="3"/>
      <c r="G95" s="3"/>
      <c r="I95" s="3"/>
      <c r="L95" s="3"/>
      <c r="M95" s="4"/>
      <c r="N95" s="3"/>
      <c r="O95" s="3"/>
      <c r="P95" s="3"/>
      <c r="Q95" s="3"/>
      <c r="R95" s="3"/>
      <c r="S95" s="3"/>
      <c r="T95" s="3"/>
      <c r="U95" s="3"/>
      <c r="V95" s="3"/>
      <c r="W95" s="3"/>
      <c r="X95" s="6">
        <v>91.0</v>
      </c>
      <c r="Y95" s="24">
        <f t="shared" si="37"/>
        <v>1000</v>
      </c>
      <c r="Z95" s="2">
        <f t="shared" si="1"/>
        <v>0.7853981634</v>
      </c>
      <c r="AA95" s="18">
        <f t="shared" si="2"/>
        <v>150</v>
      </c>
      <c r="AB95" s="7">
        <f t="shared" si="3"/>
        <v>1441.36609</v>
      </c>
      <c r="AC95" s="18">
        <f t="shared" si="4"/>
        <v>300</v>
      </c>
      <c r="AD95" s="27">
        <f t="shared" si="5"/>
        <v>168.275</v>
      </c>
      <c r="AE95" s="18">
        <f t="shared" si="6"/>
        <v>900</v>
      </c>
      <c r="AF95" s="7">
        <f t="shared" si="7"/>
        <v>3000</v>
      </c>
      <c r="AG95" s="28">
        <f t="shared" si="8"/>
        <v>3</v>
      </c>
      <c r="AH95" s="24">
        <f t="shared" si="38"/>
        <v>1000</v>
      </c>
      <c r="AI95" s="2">
        <f t="shared" si="9"/>
        <v>0.7853981634</v>
      </c>
      <c r="AJ95" s="18">
        <f t="shared" si="10"/>
        <v>150</v>
      </c>
      <c r="AK95" s="7">
        <f t="shared" si="11"/>
        <v>1441.36609</v>
      </c>
      <c r="AL95" s="18">
        <f t="shared" si="12"/>
        <v>150</v>
      </c>
      <c r="AM95" s="27">
        <f t="shared" si="13"/>
        <v>188.275</v>
      </c>
      <c r="AN95" s="18">
        <f t="shared" si="14"/>
        <v>600</v>
      </c>
      <c r="AO95" s="7">
        <f t="shared" si="15"/>
        <v>2600</v>
      </c>
      <c r="AP95" s="29">
        <f t="shared" si="16"/>
        <v>2.6</v>
      </c>
      <c r="AQ95" s="24">
        <f t="shared" si="39"/>
        <v>1100</v>
      </c>
      <c r="AR95" s="2">
        <f t="shared" si="17"/>
        <v>0.9503317777</v>
      </c>
      <c r="AS95" s="18">
        <f t="shared" si="18"/>
        <v>150</v>
      </c>
      <c r="AT95" s="7">
        <f t="shared" si="19"/>
        <v>1191.211645</v>
      </c>
      <c r="AU95" s="18">
        <f t="shared" si="20"/>
        <v>330</v>
      </c>
      <c r="AV95" s="27">
        <f t="shared" si="21"/>
        <v>168.275</v>
      </c>
      <c r="AW95" s="18">
        <f t="shared" si="22"/>
        <v>600</v>
      </c>
      <c r="AX95" s="18">
        <f t="shared" si="23"/>
        <v>150</v>
      </c>
      <c r="AY95" s="18">
        <f t="shared" si="24"/>
        <v>300</v>
      </c>
      <c r="AZ95" s="7">
        <f t="shared" si="25"/>
        <v>2900</v>
      </c>
      <c r="BA95" s="28">
        <f t="shared" si="26"/>
        <v>2.636363636</v>
      </c>
      <c r="BB95" s="24">
        <f t="shared" si="40"/>
        <v>1000</v>
      </c>
      <c r="BC95" s="2">
        <f t="shared" si="27"/>
        <v>0.7853981634</v>
      </c>
      <c r="BD95" s="18">
        <f t="shared" si="28"/>
        <v>150</v>
      </c>
      <c r="BE95" s="7">
        <f t="shared" si="29"/>
        <v>1441.36609</v>
      </c>
      <c r="BF95" s="18">
        <f t="shared" si="30"/>
        <v>150</v>
      </c>
      <c r="BG95" s="27">
        <f t="shared" si="31"/>
        <v>188.275</v>
      </c>
      <c r="BH95" s="27">
        <f t="shared" si="32"/>
        <v>300</v>
      </c>
      <c r="BI95" s="18">
        <f t="shared" si="33"/>
        <v>150</v>
      </c>
      <c r="BJ95" s="18">
        <f t="shared" si="34"/>
        <v>300</v>
      </c>
      <c r="BK95" s="18">
        <f t="shared" si="35"/>
        <v>2700</v>
      </c>
      <c r="BL95" s="28">
        <f t="shared" si="36"/>
        <v>2.7</v>
      </c>
    </row>
    <row r="96">
      <c r="A96" s="3"/>
      <c r="F96" s="3"/>
      <c r="G96" s="3"/>
      <c r="I96" s="3"/>
      <c r="L96" s="3"/>
      <c r="M96" s="4"/>
      <c r="N96" s="3"/>
      <c r="O96" s="3"/>
      <c r="P96" s="3"/>
      <c r="Q96" s="3"/>
      <c r="R96" s="3"/>
      <c r="S96" s="3"/>
      <c r="T96" s="3"/>
      <c r="U96" s="3"/>
      <c r="V96" s="3"/>
      <c r="W96" s="3"/>
      <c r="X96" s="6">
        <v>92.0</v>
      </c>
      <c r="Y96" s="24">
        <f t="shared" si="37"/>
        <v>1000</v>
      </c>
      <c r="Z96" s="2">
        <f t="shared" si="1"/>
        <v>0.7853981634</v>
      </c>
      <c r="AA96" s="18">
        <f t="shared" si="2"/>
        <v>150</v>
      </c>
      <c r="AB96" s="7">
        <f t="shared" si="3"/>
        <v>1441.36609</v>
      </c>
      <c r="AC96" s="18">
        <f t="shared" si="4"/>
        <v>300</v>
      </c>
      <c r="AD96" s="27">
        <f t="shared" si="5"/>
        <v>168.275</v>
      </c>
      <c r="AE96" s="18">
        <f t="shared" si="6"/>
        <v>900</v>
      </c>
      <c r="AF96" s="7">
        <f t="shared" si="7"/>
        <v>3000</v>
      </c>
      <c r="AG96" s="28">
        <f t="shared" si="8"/>
        <v>3</v>
      </c>
      <c r="AH96" s="24">
        <f t="shared" si="38"/>
        <v>1000</v>
      </c>
      <c r="AI96" s="2">
        <f t="shared" si="9"/>
        <v>0.7853981634</v>
      </c>
      <c r="AJ96" s="18">
        <f t="shared" si="10"/>
        <v>150</v>
      </c>
      <c r="AK96" s="7">
        <f t="shared" si="11"/>
        <v>1441.36609</v>
      </c>
      <c r="AL96" s="18">
        <f t="shared" si="12"/>
        <v>150</v>
      </c>
      <c r="AM96" s="27">
        <f t="shared" si="13"/>
        <v>188.275</v>
      </c>
      <c r="AN96" s="18">
        <f t="shared" si="14"/>
        <v>600</v>
      </c>
      <c r="AO96" s="7">
        <f t="shared" si="15"/>
        <v>2600</v>
      </c>
      <c r="AP96" s="29">
        <f t="shared" si="16"/>
        <v>2.6</v>
      </c>
      <c r="AQ96" s="24">
        <f t="shared" si="39"/>
        <v>1100</v>
      </c>
      <c r="AR96" s="2">
        <f t="shared" si="17"/>
        <v>0.9503317777</v>
      </c>
      <c r="AS96" s="18">
        <f t="shared" si="18"/>
        <v>150</v>
      </c>
      <c r="AT96" s="7">
        <f t="shared" si="19"/>
        <v>1191.211645</v>
      </c>
      <c r="AU96" s="18">
        <f t="shared" si="20"/>
        <v>330</v>
      </c>
      <c r="AV96" s="27">
        <f t="shared" si="21"/>
        <v>168.275</v>
      </c>
      <c r="AW96" s="18">
        <f t="shared" si="22"/>
        <v>600</v>
      </c>
      <c r="AX96" s="18">
        <f t="shared" si="23"/>
        <v>150</v>
      </c>
      <c r="AY96" s="18">
        <f t="shared" si="24"/>
        <v>300</v>
      </c>
      <c r="AZ96" s="7">
        <f t="shared" si="25"/>
        <v>2900</v>
      </c>
      <c r="BA96" s="28">
        <f t="shared" si="26"/>
        <v>2.636363636</v>
      </c>
      <c r="BB96" s="24">
        <f t="shared" si="40"/>
        <v>1000</v>
      </c>
      <c r="BC96" s="2">
        <f t="shared" si="27"/>
        <v>0.7853981634</v>
      </c>
      <c r="BD96" s="18">
        <f t="shared" si="28"/>
        <v>150</v>
      </c>
      <c r="BE96" s="7">
        <f t="shared" si="29"/>
        <v>1441.36609</v>
      </c>
      <c r="BF96" s="18">
        <f t="shared" si="30"/>
        <v>150</v>
      </c>
      <c r="BG96" s="27">
        <f t="shared" si="31"/>
        <v>188.275</v>
      </c>
      <c r="BH96" s="27">
        <f t="shared" si="32"/>
        <v>300</v>
      </c>
      <c r="BI96" s="18">
        <f t="shared" si="33"/>
        <v>150</v>
      </c>
      <c r="BJ96" s="18">
        <f t="shared" si="34"/>
        <v>300</v>
      </c>
      <c r="BK96" s="18">
        <f t="shared" si="35"/>
        <v>2700</v>
      </c>
      <c r="BL96" s="28">
        <f t="shared" si="36"/>
        <v>2.7</v>
      </c>
    </row>
    <row r="97">
      <c r="A97" s="3"/>
      <c r="F97" s="3"/>
      <c r="G97" s="3"/>
      <c r="I97" s="3"/>
      <c r="L97" s="3"/>
      <c r="M97" s="4"/>
      <c r="N97" s="3"/>
      <c r="O97" s="3"/>
      <c r="P97" s="3"/>
      <c r="Q97" s="3"/>
      <c r="R97" s="3"/>
      <c r="S97" s="3"/>
      <c r="T97" s="3"/>
      <c r="U97" s="3"/>
      <c r="V97" s="3"/>
      <c r="W97" s="3"/>
      <c r="X97" s="6">
        <v>93.0</v>
      </c>
      <c r="Y97" s="24">
        <f t="shared" si="37"/>
        <v>1000</v>
      </c>
      <c r="Z97" s="2">
        <f t="shared" si="1"/>
        <v>0.7853981634</v>
      </c>
      <c r="AA97" s="18">
        <f t="shared" si="2"/>
        <v>150</v>
      </c>
      <c r="AB97" s="7">
        <f t="shared" si="3"/>
        <v>1441.36609</v>
      </c>
      <c r="AC97" s="18">
        <f t="shared" si="4"/>
        <v>300</v>
      </c>
      <c r="AD97" s="27">
        <f t="shared" si="5"/>
        <v>168.275</v>
      </c>
      <c r="AE97" s="18">
        <f t="shared" si="6"/>
        <v>900</v>
      </c>
      <c r="AF97" s="7">
        <f t="shared" si="7"/>
        <v>3000</v>
      </c>
      <c r="AG97" s="28">
        <f t="shared" si="8"/>
        <v>3</v>
      </c>
      <c r="AH97" s="24">
        <f t="shared" si="38"/>
        <v>1000</v>
      </c>
      <c r="AI97" s="2">
        <f t="shared" si="9"/>
        <v>0.7853981634</v>
      </c>
      <c r="AJ97" s="18">
        <f t="shared" si="10"/>
        <v>150</v>
      </c>
      <c r="AK97" s="7">
        <f t="shared" si="11"/>
        <v>1441.36609</v>
      </c>
      <c r="AL97" s="18">
        <f t="shared" si="12"/>
        <v>150</v>
      </c>
      <c r="AM97" s="27">
        <f t="shared" si="13"/>
        <v>188.275</v>
      </c>
      <c r="AN97" s="18">
        <f t="shared" si="14"/>
        <v>600</v>
      </c>
      <c r="AO97" s="7">
        <f t="shared" si="15"/>
        <v>2600</v>
      </c>
      <c r="AP97" s="29">
        <f t="shared" si="16"/>
        <v>2.6</v>
      </c>
      <c r="AQ97" s="24">
        <f t="shared" si="39"/>
        <v>1100</v>
      </c>
      <c r="AR97" s="2">
        <f t="shared" si="17"/>
        <v>0.9503317777</v>
      </c>
      <c r="AS97" s="18">
        <f t="shared" si="18"/>
        <v>150</v>
      </c>
      <c r="AT97" s="7">
        <f t="shared" si="19"/>
        <v>1191.211645</v>
      </c>
      <c r="AU97" s="18">
        <f t="shared" si="20"/>
        <v>330</v>
      </c>
      <c r="AV97" s="27">
        <f t="shared" si="21"/>
        <v>168.275</v>
      </c>
      <c r="AW97" s="18">
        <f t="shared" si="22"/>
        <v>600</v>
      </c>
      <c r="AX97" s="18">
        <f t="shared" si="23"/>
        <v>150</v>
      </c>
      <c r="AY97" s="18">
        <f t="shared" si="24"/>
        <v>300</v>
      </c>
      <c r="AZ97" s="7">
        <f t="shared" si="25"/>
        <v>2900</v>
      </c>
      <c r="BA97" s="28">
        <f t="shared" si="26"/>
        <v>2.636363636</v>
      </c>
      <c r="BB97" s="24">
        <f t="shared" si="40"/>
        <v>1000</v>
      </c>
      <c r="BC97" s="2">
        <f t="shared" si="27"/>
        <v>0.7853981634</v>
      </c>
      <c r="BD97" s="18">
        <f t="shared" si="28"/>
        <v>150</v>
      </c>
      <c r="BE97" s="7">
        <f t="shared" si="29"/>
        <v>1441.36609</v>
      </c>
      <c r="BF97" s="18">
        <f t="shared" si="30"/>
        <v>150</v>
      </c>
      <c r="BG97" s="27">
        <f t="shared" si="31"/>
        <v>188.275</v>
      </c>
      <c r="BH97" s="27">
        <f t="shared" si="32"/>
        <v>300</v>
      </c>
      <c r="BI97" s="18">
        <f t="shared" si="33"/>
        <v>150</v>
      </c>
      <c r="BJ97" s="18">
        <f t="shared" si="34"/>
        <v>300</v>
      </c>
      <c r="BK97" s="18">
        <f t="shared" si="35"/>
        <v>2700</v>
      </c>
      <c r="BL97" s="28">
        <f t="shared" si="36"/>
        <v>2.7</v>
      </c>
    </row>
    <row r="98">
      <c r="A98" s="3"/>
      <c r="F98" s="3"/>
      <c r="G98" s="3"/>
      <c r="I98" s="3"/>
      <c r="L98" s="3"/>
      <c r="M98" s="4"/>
      <c r="N98" s="3"/>
      <c r="O98" s="3"/>
      <c r="P98" s="3"/>
      <c r="Q98" s="3"/>
      <c r="R98" s="3"/>
      <c r="S98" s="3"/>
      <c r="T98" s="3"/>
      <c r="U98" s="3"/>
      <c r="V98" s="3"/>
      <c r="W98" s="3"/>
      <c r="X98" s="6">
        <v>94.0</v>
      </c>
      <c r="Y98" s="24">
        <f t="shared" si="37"/>
        <v>1000</v>
      </c>
      <c r="Z98" s="2">
        <f t="shared" si="1"/>
        <v>0.7853981634</v>
      </c>
      <c r="AA98" s="18">
        <f t="shared" si="2"/>
        <v>150</v>
      </c>
      <c r="AB98" s="7">
        <f t="shared" si="3"/>
        <v>1441.36609</v>
      </c>
      <c r="AC98" s="18">
        <f t="shared" si="4"/>
        <v>300</v>
      </c>
      <c r="AD98" s="27">
        <f t="shared" si="5"/>
        <v>168.275</v>
      </c>
      <c r="AE98" s="18">
        <f t="shared" si="6"/>
        <v>900</v>
      </c>
      <c r="AF98" s="7">
        <f t="shared" si="7"/>
        <v>3000</v>
      </c>
      <c r="AG98" s="28">
        <f t="shared" si="8"/>
        <v>3</v>
      </c>
      <c r="AH98" s="24">
        <f t="shared" si="38"/>
        <v>1000</v>
      </c>
      <c r="AI98" s="2">
        <f t="shared" si="9"/>
        <v>0.7853981634</v>
      </c>
      <c r="AJ98" s="18">
        <f t="shared" si="10"/>
        <v>150</v>
      </c>
      <c r="AK98" s="7">
        <f t="shared" si="11"/>
        <v>1441.36609</v>
      </c>
      <c r="AL98" s="18">
        <f t="shared" si="12"/>
        <v>150</v>
      </c>
      <c r="AM98" s="27">
        <f t="shared" si="13"/>
        <v>188.275</v>
      </c>
      <c r="AN98" s="18">
        <f t="shared" si="14"/>
        <v>600</v>
      </c>
      <c r="AO98" s="7">
        <f t="shared" si="15"/>
        <v>2600</v>
      </c>
      <c r="AP98" s="29">
        <f t="shared" si="16"/>
        <v>2.6</v>
      </c>
      <c r="AQ98" s="24">
        <f t="shared" si="39"/>
        <v>1100</v>
      </c>
      <c r="AR98" s="2">
        <f t="shared" si="17"/>
        <v>0.9503317777</v>
      </c>
      <c r="AS98" s="18">
        <f t="shared" si="18"/>
        <v>150</v>
      </c>
      <c r="AT98" s="7">
        <f t="shared" si="19"/>
        <v>1191.211645</v>
      </c>
      <c r="AU98" s="18">
        <f t="shared" si="20"/>
        <v>330</v>
      </c>
      <c r="AV98" s="27">
        <f t="shared" si="21"/>
        <v>168.275</v>
      </c>
      <c r="AW98" s="18">
        <f t="shared" si="22"/>
        <v>600</v>
      </c>
      <c r="AX98" s="18">
        <f t="shared" si="23"/>
        <v>150</v>
      </c>
      <c r="AY98" s="18">
        <f t="shared" si="24"/>
        <v>300</v>
      </c>
      <c r="AZ98" s="7">
        <f t="shared" si="25"/>
        <v>2900</v>
      </c>
      <c r="BA98" s="28">
        <f t="shared" si="26"/>
        <v>2.636363636</v>
      </c>
      <c r="BB98" s="24">
        <f t="shared" si="40"/>
        <v>1000</v>
      </c>
      <c r="BC98" s="2">
        <f t="shared" si="27"/>
        <v>0.7853981634</v>
      </c>
      <c r="BD98" s="18">
        <f t="shared" si="28"/>
        <v>150</v>
      </c>
      <c r="BE98" s="7">
        <f t="shared" si="29"/>
        <v>1441.36609</v>
      </c>
      <c r="BF98" s="18">
        <f t="shared" si="30"/>
        <v>150</v>
      </c>
      <c r="BG98" s="27">
        <f t="shared" si="31"/>
        <v>188.275</v>
      </c>
      <c r="BH98" s="27">
        <f t="shared" si="32"/>
        <v>300</v>
      </c>
      <c r="BI98" s="18">
        <f t="shared" si="33"/>
        <v>150</v>
      </c>
      <c r="BJ98" s="18">
        <f t="shared" si="34"/>
        <v>300</v>
      </c>
      <c r="BK98" s="18">
        <f t="shared" si="35"/>
        <v>2700</v>
      </c>
      <c r="BL98" s="28">
        <f t="shared" si="36"/>
        <v>2.7</v>
      </c>
    </row>
    <row r="99">
      <c r="A99" s="3"/>
      <c r="F99" s="3"/>
      <c r="G99" s="3"/>
      <c r="I99" s="3"/>
      <c r="L99" s="3"/>
      <c r="M99" s="4"/>
      <c r="N99" s="3"/>
      <c r="O99" s="3"/>
      <c r="P99" s="3"/>
      <c r="Q99" s="3"/>
      <c r="R99" s="3"/>
      <c r="S99" s="3"/>
      <c r="T99" s="3"/>
      <c r="U99" s="3"/>
      <c r="V99" s="3"/>
      <c r="W99" s="3"/>
      <c r="X99" s="6">
        <v>95.0</v>
      </c>
      <c r="Y99" s="24">
        <f t="shared" si="37"/>
        <v>1000</v>
      </c>
      <c r="Z99" s="2">
        <f t="shared" si="1"/>
        <v>0.7853981634</v>
      </c>
      <c r="AA99" s="18">
        <f t="shared" si="2"/>
        <v>150</v>
      </c>
      <c r="AB99" s="7">
        <f t="shared" si="3"/>
        <v>1441.36609</v>
      </c>
      <c r="AC99" s="18">
        <f t="shared" si="4"/>
        <v>300</v>
      </c>
      <c r="AD99" s="27">
        <f t="shared" si="5"/>
        <v>168.275</v>
      </c>
      <c r="AE99" s="18">
        <f t="shared" si="6"/>
        <v>900</v>
      </c>
      <c r="AF99" s="7">
        <f t="shared" si="7"/>
        <v>3000</v>
      </c>
      <c r="AG99" s="28">
        <f t="shared" si="8"/>
        <v>3</v>
      </c>
      <c r="AH99" s="24">
        <f t="shared" si="38"/>
        <v>1000</v>
      </c>
      <c r="AI99" s="2">
        <f t="shared" si="9"/>
        <v>0.7853981634</v>
      </c>
      <c r="AJ99" s="18">
        <f t="shared" si="10"/>
        <v>150</v>
      </c>
      <c r="AK99" s="7">
        <f t="shared" si="11"/>
        <v>1441.36609</v>
      </c>
      <c r="AL99" s="18">
        <f t="shared" si="12"/>
        <v>150</v>
      </c>
      <c r="AM99" s="27">
        <f t="shared" si="13"/>
        <v>188.275</v>
      </c>
      <c r="AN99" s="18">
        <f t="shared" si="14"/>
        <v>600</v>
      </c>
      <c r="AO99" s="7">
        <f t="shared" si="15"/>
        <v>2600</v>
      </c>
      <c r="AP99" s="29">
        <f t="shared" si="16"/>
        <v>2.6</v>
      </c>
      <c r="AQ99" s="24">
        <f t="shared" si="39"/>
        <v>1100</v>
      </c>
      <c r="AR99" s="2">
        <f t="shared" si="17"/>
        <v>0.9503317777</v>
      </c>
      <c r="AS99" s="18">
        <f t="shared" si="18"/>
        <v>150</v>
      </c>
      <c r="AT99" s="7">
        <f t="shared" si="19"/>
        <v>1191.211645</v>
      </c>
      <c r="AU99" s="18">
        <f t="shared" si="20"/>
        <v>330</v>
      </c>
      <c r="AV99" s="27">
        <f t="shared" si="21"/>
        <v>168.275</v>
      </c>
      <c r="AW99" s="18">
        <f t="shared" si="22"/>
        <v>600</v>
      </c>
      <c r="AX99" s="18">
        <f t="shared" si="23"/>
        <v>150</v>
      </c>
      <c r="AY99" s="18">
        <f t="shared" si="24"/>
        <v>300</v>
      </c>
      <c r="AZ99" s="7">
        <f t="shared" si="25"/>
        <v>2900</v>
      </c>
      <c r="BA99" s="28">
        <f t="shared" si="26"/>
        <v>2.636363636</v>
      </c>
      <c r="BB99" s="24">
        <f t="shared" si="40"/>
        <v>1000</v>
      </c>
      <c r="BC99" s="2">
        <f t="shared" si="27"/>
        <v>0.7853981634</v>
      </c>
      <c r="BD99" s="18">
        <f t="shared" si="28"/>
        <v>150</v>
      </c>
      <c r="BE99" s="7">
        <f t="shared" si="29"/>
        <v>1441.36609</v>
      </c>
      <c r="BF99" s="18">
        <f t="shared" si="30"/>
        <v>150</v>
      </c>
      <c r="BG99" s="27">
        <f t="shared" si="31"/>
        <v>188.275</v>
      </c>
      <c r="BH99" s="27">
        <f t="shared" si="32"/>
        <v>300</v>
      </c>
      <c r="BI99" s="18">
        <f t="shared" si="33"/>
        <v>150</v>
      </c>
      <c r="BJ99" s="18">
        <f t="shared" si="34"/>
        <v>300</v>
      </c>
      <c r="BK99" s="18">
        <f t="shared" si="35"/>
        <v>2700</v>
      </c>
      <c r="BL99" s="28">
        <f t="shared" si="36"/>
        <v>2.7</v>
      </c>
    </row>
    <row r="100">
      <c r="A100" s="3"/>
      <c r="F100" s="3"/>
      <c r="G100" s="3"/>
      <c r="I100" s="3"/>
      <c r="L100" s="3"/>
      <c r="M100" s="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6">
        <v>96.0</v>
      </c>
      <c r="Y100" s="24">
        <f t="shared" si="37"/>
        <v>1000</v>
      </c>
      <c r="Z100" s="2">
        <f t="shared" si="1"/>
        <v>0.7853981634</v>
      </c>
      <c r="AA100" s="18">
        <f t="shared" si="2"/>
        <v>150</v>
      </c>
      <c r="AB100" s="7">
        <f t="shared" si="3"/>
        <v>1441.36609</v>
      </c>
      <c r="AC100" s="18">
        <f t="shared" si="4"/>
        <v>300</v>
      </c>
      <c r="AD100" s="27">
        <f t="shared" si="5"/>
        <v>168.275</v>
      </c>
      <c r="AE100" s="18">
        <f t="shared" si="6"/>
        <v>900</v>
      </c>
      <c r="AF100" s="7">
        <f t="shared" si="7"/>
        <v>3000</v>
      </c>
      <c r="AG100" s="28">
        <f t="shared" si="8"/>
        <v>3</v>
      </c>
      <c r="AH100" s="24">
        <f t="shared" si="38"/>
        <v>1000</v>
      </c>
      <c r="AI100" s="2">
        <f t="shared" si="9"/>
        <v>0.7853981634</v>
      </c>
      <c r="AJ100" s="18">
        <f t="shared" si="10"/>
        <v>150</v>
      </c>
      <c r="AK100" s="7">
        <f t="shared" si="11"/>
        <v>1441.36609</v>
      </c>
      <c r="AL100" s="18">
        <f t="shared" si="12"/>
        <v>150</v>
      </c>
      <c r="AM100" s="27">
        <f t="shared" si="13"/>
        <v>188.275</v>
      </c>
      <c r="AN100" s="18">
        <f t="shared" si="14"/>
        <v>600</v>
      </c>
      <c r="AO100" s="7">
        <f t="shared" si="15"/>
        <v>2600</v>
      </c>
      <c r="AP100" s="29">
        <f t="shared" si="16"/>
        <v>2.6</v>
      </c>
      <c r="AQ100" s="24">
        <f t="shared" si="39"/>
        <v>1100</v>
      </c>
      <c r="AR100" s="2">
        <f t="shared" si="17"/>
        <v>0.9503317777</v>
      </c>
      <c r="AS100" s="18">
        <f t="shared" si="18"/>
        <v>150</v>
      </c>
      <c r="AT100" s="7">
        <f t="shared" si="19"/>
        <v>1191.211645</v>
      </c>
      <c r="AU100" s="18">
        <f t="shared" si="20"/>
        <v>330</v>
      </c>
      <c r="AV100" s="27">
        <f t="shared" si="21"/>
        <v>168.275</v>
      </c>
      <c r="AW100" s="18">
        <f t="shared" si="22"/>
        <v>600</v>
      </c>
      <c r="AX100" s="18">
        <f t="shared" si="23"/>
        <v>150</v>
      </c>
      <c r="AY100" s="18">
        <f t="shared" si="24"/>
        <v>300</v>
      </c>
      <c r="AZ100" s="7">
        <f t="shared" si="25"/>
        <v>2900</v>
      </c>
      <c r="BA100" s="28">
        <f t="shared" si="26"/>
        <v>2.636363636</v>
      </c>
      <c r="BB100" s="24">
        <f t="shared" si="40"/>
        <v>1000</v>
      </c>
      <c r="BC100" s="2">
        <f t="shared" si="27"/>
        <v>0.7853981634</v>
      </c>
      <c r="BD100" s="18">
        <f t="shared" si="28"/>
        <v>150</v>
      </c>
      <c r="BE100" s="7">
        <f t="shared" si="29"/>
        <v>1441.36609</v>
      </c>
      <c r="BF100" s="18">
        <f t="shared" si="30"/>
        <v>150</v>
      </c>
      <c r="BG100" s="27">
        <f t="shared" si="31"/>
        <v>188.275</v>
      </c>
      <c r="BH100" s="27">
        <f t="shared" si="32"/>
        <v>300</v>
      </c>
      <c r="BI100" s="18">
        <f t="shared" si="33"/>
        <v>150</v>
      </c>
      <c r="BJ100" s="18">
        <f t="shared" si="34"/>
        <v>300</v>
      </c>
      <c r="BK100" s="18">
        <f t="shared" si="35"/>
        <v>2700</v>
      </c>
      <c r="BL100" s="28">
        <f t="shared" si="36"/>
        <v>2.7</v>
      </c>
    </row>
    <row r="101">
      <c r="A101" s="3"/>
      <c r="F101" s="3"/>
      <c r="G101" s="3"/>
      <c r="I101" s="3"/>
      <c r="L101" s="3"/>
      <c r="M101" s="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6">
        <v>97.0</v>
      </c>
      <c r="Y101" s="24">
        <f t="shared" si="37"/>
        <v>1000</v>
      </c>
      <c r="Z101" s="2">
        <f t="shared" si="1"/>
        <v>0.7853981634</v>
      </c>
      <c r="AA101" s="18">
        <f t="shared" si="2"/>
        <v>150</v>
      </c>
      <c r="AB101" s="7">
        <f t="shared" si="3"/>
        <v>1441.36609</v>
      </c>
      <c r="AC101" s="18">
        <f t="shared" si="4"/>
        <v>300</v>
      </c>
      <c r="AD101" s="27">
        <f t="shared" si="5"/>
        <v>168.275</v>
      </c>
      <c r="AE101" s="18">
        <f t="shared" si="6"/>
        <v>900</v>
      </c>
      <c r="AF101" s="7">
        <f t="shared" si="7"/>
        <v>3000</v>
      </c>
      <c r="AG101" s="28">
        <f t="shared" si="8"/>
        <v>3</v>
      </c>
      <c r="AH101" s="24">
        <f t="shared" si="38"/>
        <v>1000</v>
      </c>
      <c r="AI101" s="2">
        <f t="shared" si="9"/>
        <v>0.7853981634</v>
      </c>
      <c r="AJ101" s="18">
        <f t="shared" si="10"/>
        <v>150</v>
      </c>
      <c r="AK101" s="7">
        <f t="shared" si="11"/>
        <v>1441.36609</v>
      </c>
      <c r="AL101" s="18">
        <f t="shared" si="12"/>
        <v>150</v>
      </c>
      <c r="AM101" s="27">
        <f t="shared" si="13"/>
        <v>188.275</v>
      </c>
      <c r="AN101" s="18">
        <f t="shared" si="14"/>
        <v>600</v>
      </c>
      <c r="AO101" s="7">
        <f t="shared" si="15"/>
        <v>2600</v>
      </c>
      <c r="AP101" s="29">
        <f t="shared" si="16"/>
        <v>2.6</v>
      </c>
      <c r="AQ101" s="24">
        <f t="shared" si="39"/>
        <v>1100</v>
      </c>
      <c r="AR101" s="2">
        <f t="shared" si="17"/>
        <v>0.9503317777</v>
      </c>
      <c r="AS101" s="18">
        <f t="shared" si="18"/>
        <v>150</v>
      </c>
      <c r="AT101" s="7">
        <f t="shared" si="19"/>
        <v>1191.211645</v>
      </c>
      <c r="AU101" s="18">
        <f t="shared" si="20"/>
        <v>330</v>
      </c>
      <c r="AV101" s="27">
        <f t="shared" si="21"/>
        <v>168.275</v>
      </c>
      <c r="AW101" s="18">
        <f t="shared" si="22"/>
        <v>600</v>
      </c>
      <c r="AX101" s="18">
        <f t="shared" si="23"/>
        <v>150</v>
      </c>
      <c r="AY101" s="18">
        <f t="shared" si="24"/>
        <v>300</v>
      </c>
      <c r="AZ101" s="7">
        <f t="shared" si="25"/>
        <v>2900</v>
      </c>
      <c r="BA101" s="28">
        <f t="shared" si="26"/>
        <v>2.636363636</v>
      </c>
      <c r="BB101" s="24">
        <f t="shared" si="40"/>
        <v>1000</v>
      </c>
      <c r="BC101" s="2">
        <f t="shared" si="27"/>
        <v>0.7853981634</v>
      </c>
      <c r="BD101" s="18">
        <f t="shared" si="28"/>
        <v>150</v>
      </c>
      <c r="BE101" s="7">
        <f t="shared" si="29"/>
        <v>1441.36609</v>
      </c>
      <c r="BF101" s="18">
        <f t="shared" si="30"/>
        <v>150</v>
      </c>
      <c r="BG101" s="27">
        <f t="shared" si="31"/>
        <v>188.275</v>
      </c>
      <c r="BH101" s="27">
        <f t="shared" si="32"/>
        <v>300</v>
      </c>
      <c r="BI101" s="18">
        <f t="shared" si="33"/>
        <v>150</v>
      </c>
      <c r="BJ101" s="18">
        <f t="shared" si="34"/>
        <v>300</v>
      </c>
      <c r="BK101" s="18">
        <f t="shared" si="35"/>
        <v>2700</v>
      </c>
      <c r="BL101" s="28">
        <f t="shared" si="36"/>
        <v>2.7</v>
      </c>
    </row>
    <row r="102">
      <c r="A102" s="3"/>
      <c r="F102" s="3"/>
      <c r="G102" s="3"/>
      <c r="I102" s="3"/>
      <c r="L102" s="3"/>
      <c r="M102" s="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6">
        <v>98.0</v>
      </c>
      <c r="Y102" s="24">
        <f t="shared" si="37"/>
        <v>1000</v>
      </c>
      <c r="Z102" s="2">
        <f t="shared" si="1"/>
        <v>0.7853981634</v>
      </c>
      <c r="AA102" s="18">
        <f t="shared" si="2"/>
        <v>150</v>
      </c>
      <c r="AB102" s="7">
        <f t="shared" si="3"/>
        <v>1441.36609</v>
      </c>
      <c r="AC102" s="18">
        <f t="shared" si="4"/>
        <v>300</v>
      </c>
      <c r="AD102" s="27">
        <f t="shared" si="5"/>
        <v>168.275</v>
      </c>
      <c r="AE102" s="18">
        <f t="shared" si="6"/>
        <v>900</v>
      </c>
      <c r="AF102" s="7">
        <f t="shared" si="7"/>
        <v>3000</v>
      </c>
      <c r="AG102" s="28">
        <f t="shared" si="8"/>
        <v>3</v>
      </c>
      <c r="AH102" s="24">
        <f t="shared" si="38"/>
        <v>1000</v>
      </c>
      <c r="AI102" s="2">
        <f t="shared" si="9"/>
        <v>0.7853981634</v>
      </c>
      <c r="AJ102" s="18">
        <f t="shared" si="10"/>
        <v>150</v>
      </c>
      <c r="AK102" s="7">
        <f t="shared" si="11"/>
        <v>1441.36609</v>
      </c>
      <c r="AL102" s="18">
        <f t="shared" si="12"/>
        <v>150</v>
      </c>
      <c r="AM102" s="27">
        <f t="shared" si="13"/>
        <v>188.275</v>
      </c>
      <c r="AN102" s="18">
        <f t="shared" si="14"/>
        <v>600</v>
      </c>
      <c r="AO102" s="7">
        <f t="shared" si="15"/>
        <v>2600</v>
      </c>
      <c r="AP102" s="29">
        <f t="shared" si="16"/>
        <v>2.6</v>
      </c>
      <c r="AQ102" s="24">
        <f t="shared" si="39"/>
        <v>1100</v>
      </c>
      <c r="AR102" s="2">
        <f t="shared" si="17"/>
        <v>0.9503317777</v>
      </c>
      <c r="AS102" s="18">
        <f t="shared" si="18"/>
        <v>150</v>
      </c>
      <c r="AT102" s="7">
        <f t="shared" si="19"/>
        <v>1191.211645</v>
      </c>
      <c r="AU102" s="18">
        <f t="shared" si="20"/>
        <v>330</v>
      </c>
      <c r="AV102" s="27">
        <f t="shared" si="21"/>
        <v>168.275</v>
      </c>
      <c r="AW102" s="18">
        <f t="shared" si="22"/>
        <v>600</v>
      </c>
      <c r="AX102" s="18">
        <f t="shared" si="23"/>
        <v>150</v>
      </c>
      <c r="AY102" s="18">
        <f t="shared" si="24"/>
        <v>300</v>
      </c>
      <c r="AZ102" s="7">
        <f t="shared" si="25"/>
        <v>2900</v>
      </c>
      <c r="BA102" s="28">
        <f t="shared" si="26"/>
        <v>2.636363636</v>
      </c>
      <c r="BB102" s="24">
        <f t="shared" si="40"/>
        <v>1000</v>
      </c>
      <c r="BC102" s="2">
        <f t="shared" si="27"/>
        <v>0.7853981634</v>
      </c>
      <c r="BD102" s="18">
        <f t="shared" si="28"/>
        <v>150</v>
      </c>
      <c r="BE102" s="7">
        <f t="shared" si="29"/>
        <v>1441.36609</v>
      </c>
      <c r="BF102" s="18">
        <f t="shared" si="30"/>
        <v>150</v>
      </c>
      <c r="BG102" s="27">
        <f t="shared" si="31"/>
        <v>188.275</v>
      </c>
      <c r="BH102" s="27">
        <f t="shared" si="32"/>
        <v>300</v>
      </c>
      <c r="BI102" s="18">
        <f t="shared" si="33"/>
        <v>150</v>
      </c>
      <c r="BJ102" s="18">
        <f t="shared" si="34"/>
        <v>300</v>
      </c>
      <c r="BK102" s="18">
        <f t="shared" si="35"/>
        <v>2700</v>
      </c>
      <c r="BL102" s="28">
        <f t="shared" si="36"/>
        <v>2.7</v>
      </c>
    </row>
    <row r="103">
      <c r="A103" s="3"/>
      <c r="F103" s="3"/>
      <c r="G103" s="3"/>
      <c r="I103" s="3"/>
      <c r="L103" s="3"/>
      <c r="M103" s="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6">
        <v>99.0</v>
      </c>
      <c r="Y103" s="24">
        <f t="shared" si="37"/>
        <v>1000</v>
      </c>
      <c r="Z103" s="2">
        <f t="shared" si="1"/>
        <v>0.7853981634</v>
      </c>
      <c r="AA103" s="18">
        <f t="shared" si="2"/>
        <v>150</v>
      </c>
      <c r="AB103" s="7">
        <f t="shared" si="3"/>
        <v>1441.36609</v>
      </c>
      <c r="AC103" s="18">
        <f t="shared" si="4"/>
        <v>300</v>
      </c>
      <c r="AD103" s="27">
        <f t="shared" si="5"/>
        <v>168.275</v>
      </c>
      <c r="AE103" s="18">
        <f t="shared" si="6"/>
        <v>900</v>
      </c>
      <c r="AF103" s="7">
        <f t="shared" si="7"/>
        <v>3000</v>
      </c>
      <c r="AG103" s="28">
        <f t="shared" si="8"/>
        <v>3</v>
      </c>
      <c r="AH103" s="24">
        <f t="shared" si="38"/>
        <v>1000</v>
      </c>
      <c r="AI103" s="2">
        <f t="shared" si="9"/>
        <v>0.7853981634</v>
      </c>
      <c r="AJ103" s="18">
        <f t="shared" si="10"/>
        <v>150</v>
      </c>
      <c r="AK103" s="7">
        <f t="shared" si="11"/>
        <v>1441.36609</v>
      </c>
      <c r="AL103" s="18">
        <f t="shared" si="12"/>
        <v>150</v>
      </c>
      <c r="AM103" s="27">
        <f t="shared" si="13"/>
        <v>188.275</v>
      </c>
      <c r="AN103" s="18">
        <f t="shared" si="14"/>
        <v>600</v>
      </c>
      <c r="AO103" s="7">
        <f t="shared" si="15"/>
        <v>2600</v>
      </c>
      <c r="AP103" s="29">
        <f t="shared" si="16"/>
        <v>2.6</v>
      </c>
      <c r="AQ103" s="24">
        <f t="shared" si="39"/>
        <v>1100</v>
      </c>
      <c r="AR103" s="2">
        <f t="shared" si="17"/>
        <v>0.9503317777</v>
      </c>
      <c r="AS103" s="18">
        <f t="shared" si="18"/>
        <v>150</v>
      </c>
      <c r="AT103" s="7">
        <f t="shared" si="19"/>
        <v>1191.211645</v>
      </c>
      <c r="AU103" s="18">
        <f t="shared" si="20"/>
        <v>330</v>
      </c>
      <c r="AV103" s="27">
        <f t="shared" si="21"/>
        <v>168.275</v>
      </c>
      <c r="AW103" s="18">
        <f t="shared" si="22"/>
        <v>600</v>
      </c>
      <c r="AX103" s="18">
        <f t="shared" si="23"/>
        <v>150</v>
      </c>
      <c r="AY103" s="18">
        <f t="shared" si="24"/>
        <v>300</v>
      </c>
      <c r="AZ103" s="7">
        <f t="shared" si="25"/>
        <v>2900</v>
      </c>
      <c r="BA103" s="28">
        <f t="shared" si="26"/>
        <v>2.636363636</v>
      </c>
      <c r="BB103" s="24">
        <f t="shared" si="40"/>
        <v>1000</v>
      </c>
      <c r="BC103" s="2">
        <f t="shared" si="27"/>
        <v>0.7853981634</v>
      </c>
      <c r="BD103" s="18">
        <f t="shared" si="28"/>
        <v>150</v>
      </c>
      <c r="BE103" s="7">
        <f t="shared" si="29"/>
        <v>1441.36609</v>
      </c>
      <c r="BF103" s="18">
        <f t="shared" si="30"/>
        <v>150</v>
      </c>
      <c r="BG103" s="27">
        <f t="shared" si="31"/>
        <v>188.275</v>
      </c>
      <c r="BH103" s="27">
        <f t="shared" si="32"/>
        <v>300</v>
      </c>
      <c r="BI103" s="18">
        <f t="shared" si="33"/>
        <v>150</v>
      </c>
      <c r="BJ103" s="18">
        <f t="shared" si="34"/>
        <v>300</v>
      </c>
      <c r="BK103" s="18">
        <f t="shared" si="35"/>
        <v>2700</v>
      </c>
      <c r="BL103" s="28">
        <f t="shared" si="36"/>
        <v>2.7</v>
      </c>
    </row>
    <row r="104">
      <c r="A104" s="3"/>
      <c r="E104" s="56"/>
      <c r="F104" s="56"/>
      <c r="G104" s="57" t="s">
        <v>140</v>
      </c>
      <c r="N104" s="56"/>
      <c r="O104" s="56"/>
      <c r="P104" s="56"/>
      <c r="Q104" s="56"/>
      <c r="R104" s="56"/>
      <c r="S104" s="56"/>
      <c r="T104" s="56"/>
      <c r="U104" s="3"/>
      <c r="V104" s="3"/>
      <c r="W104" s="3"/>
      <c r="X104" s="6">
        <v>100.0</v>
      </c>
      <c r="Y104" s="24">
        <f t="shared" si="37"/>
        <v>1000</v>
      </c>
      <c r="Z104" s="2">
        <f t="shared" si="1"/>
        <v>0.7853981634</v>
      </c>
      <c r="AA104" s="18">
        <f t="shared" si="2"/>
        <v>150</v>
      </c>
      <c r="AB104" s="7">
        <f t="shared" si="3"/>
        <v>1441.36609</v>
      </c>
      <c r="AC104" s="18">
        <f t="shared" si="4"/>
        <v>300</v>
      </c>
      <c r="AD104" s="27">
        <f t="shared" si="5"/>
        <v>168.275</v>
      </c>
      <c r="AE104" s="18">
        <f t="shared" si="6"/>
        <v>900</v>
      </c>
      <c r="AF104" s="7">
        <f t="shared" si="7"/>
        <v>3000</v>
      </c>
      <c r="AG104" s="28">
        <f t="shared" si="8"/>
        <v>3</v>
      </c>
      <c r="AH104" s="24">
        <f t="shared" si="38"/>
        <v>1000</v>
      </c>
      <c r="AI104" s="2">
        <f t="shared" si="9"/>
        <v>0.7853981634</v>
      </c>
      <c r="AJ104" s="18">
        <f t="shared" si="10"/>
        <v>150</v>
      </c>
      <c r="AK104" s="7">
        <f t="shared" si="11"/>
        <v>1441.36609</v>
      </c>
      <c r="AL104" s="18">
        <f t="shared" si="12"/>
        <v>150</v>
      </c>
      <c r="AM104" s="27">
        <f t="shared" si="13"/>
        <v>188.275</v>
      </c>
      <c r="AN104" s="18">
        <f t="shared" si="14"/>
        <v>600</v>
      </c>
      <c r="AO104" s="7">
        <f t="shared" si="15"/>
        <v>2600</v>
      </c>
      <c r="AP104" s="29">
        <f t="shared" si="16"/>
        <v>2.6</v>
      </c>
      <c r="AQ104" s="24">
        <f t="shared" si="39"/>
        <v>1100</v>
      </c>
      <c r="AR104" s="2">
        <f t="shared" si="17"/>
        <v>0.9503317777</v>
      </c>
      <c r="AS104" s="18">
        <f t="shared" si="18"/>
        <v>150</v>
      </c>
      <c r="AT104" s="7">
        <f t="shared" si="19"/>
        <v>1191.211645</v>
      </c>
      <c r="AU104" s="18">
        <f t="shared" si="20"/>
        <v>330</v>
      </c>
      <c r="AV104" s="27">
        <f t="shared" si="21"/>
        <v>168.275</v>
      </c>
      <c r="AW104" s="18">
        <f t="shared" si="22"/>
        <v>600</v>
      </c>
      <c r="AX104" s="18">
        <f t="shared" si="23"/>
        <v>150</v>
      </c>
      <c r="AY104" s="18">
        <f t="shared" si="24"/>
        <v>300</v>
      </c>
      <c r="AZ104" s="7">
        <f t="shared" si="25"/>
        <v>2900</v>
      </c>
      <c r="BA104" s="28">
        <f t="shared" si="26"/>
        <v>2.636363636</v>
      </c>
      <c r="BB104" s="24">
        <f t="shared" si="40"/>
        <v>1000</v>
      </c>
      <c r="BC104" s="2">
        <f t="shared" si="27"/>
        <v>0.7853981634</v>
      </c>
      <c r="BD104" s="18">
        <f t="shared" si="28"/>
        <v>150</v>
      </c>
      <c r="BE104" s="7">
        <f t="shared" si="29"/>
        <v>1441.36609</v>
      </c>
      <c r="BF104" s="18">
        <f t="shared" si="30"/>
        <v>150</v>
      </c>
      <c r="BG104" s="27">
        <f t="shared" si="31"/>
        <v>188.275</v>
      </c>
      <c r="BH104" s="27">
        <f t="shared" si="32"/>
        <v>300</v>
      </c>
      <c r="BI104" s="18">
        <f t="shared" si="33"/>
        <v>150</v>
      </c>
      <c r="BJ104" s="18">
        <f t="shared" si="34"/>
        <v>300</v>
      </c>
      <c r="BK104" s="18">
        <f t="shared" si="35"/>
        <v>2700</v>
      </c>
      <c r="BL104" s="28">
        <f t="shared" si="36"/>
        <v>2.7</v>
      </c>
    </row>
    <row r="105">
      <c r="A105" s="3"/>
      <c r="C105" s="3" t="s">
        <v>141</v>
      </c>
      <c r="E105" s="57"/>
      <c r="F105" s="57" t="s">
        <v>142</v>
      </c>
      <c r="G105" s="57">
        <v>0.375</v>
      </c>
      <c r="H105" s="57">
        <v>0.5</v>
      </c>
      <c r="I105" s="58">
        <v>1.0</v>
      </c>
      <c r="J105" s="57">
        <v>10.0</v>
      </c>
      <c r="K105" s="57">
        <v>20.0</v>
      </c>
      <c r="L105" s="57">
        <v>30.0</v>
      </c>
      <c r="M105" s="57">
        <v>40.0</v>
      </c>
      <c r="N105" s="57">
        <v>60.0</v>
      </c>
      <c r="O105" s="57">
        <v>80.0</v>
      </c>
      <c r="P105" s="57">
        <v>100.0</v>
      </c>
      <c r="Q105" s="57">
        <v>120.0</v>
      </c>
      <c r="R105" s="57">
        <v>140.0</v>
      </c>
      <c r="S105" s="57">
        <v>160.0</v>
      </c>
      <c r="T105" s="57" t="s">
        <v>143</v>
      </c>
      <c r="U105" s="3"/>
      <c r="V105" s="3"/>
      <c r="W105" s="3"/>
      <c r="X105" s="6">
        <v>101.0</v>
      </c>
      <c r="Y105" s="24">
        <f t="shared" si="37"/>
        <v>1000</v>
      </c>
      <c r="Z105" s="2">
        <f t="shared" si="1"/>
        <v>0.7853981634</v>
      </c>
      <c r="AA105" s="18">
        <f t="shared" si="2"/>
        <v>150</v>
      </c>
      <c r="AB105" s="7">
        <f t="shared" si="3"/>
        <v>1441.36609</v>
      </c>
      <c r="AC105" s="18">
        <f t="shared" si="4"/>
        <v>300</v>
      </c>
      <c r="AD105" s="27">
        <f t="shared" si="5"/>
        <v>168.275</v>
      </c>
      <c r="AE105" s="18">
        <f t="shared" si="6"/>
        <v>900</v>
      </c>
      <c r="AF105" s="7">
        <f t="shared" si="7"/>
        <v>3000</v>
      </c>
      <c r="AG105" s="28">
        <f t="shared" si="8"/>
        <v>3</v>
      </c>
      <c r="AH105" s="24">
        <f t="shared" si="38"/>
        <v>1000</v>
      </c>
      <c r="AI105" s="2">
        <f t="shared" si="9"/>
        <v>0.7853981634</v>
      </c>
      <c r="AJ105" s="18">
        <f t="shared" si="10"/>
        <v>150</v>
      </c>
      <c r="AK105" s="7">
        <f t="shared" si="11"/>
        <v>1441.36609</v>
      </c>
      <c r="AL105" s="18">
        <f t="shared" si="12"/>
        <v>150</v>
      </c>
      <c r="AM105" s="27">
        <f t="shared" si="13"/>
        <v>188.275</v>
      </c>
      <c r="AN105" s="18">
        <f t="shared" si="14"/>
        <v>600</v>
      </c>
      <c r="AO105" s="7">
        <f t="shared" si="15"/>
        <v>2600</v>
      </c>
      <c r="AP105" s="29">
        <f t="shared" si="16"/>
        <v>2.6</v>
      </c>
      <c r="AQ105" s="24">
        <f t="shared" si="39"/>
        <v>1100</v>
      </c>
      <c r="AR105" s="2">
        <f t="shared" si="17"/>
        <v>0.9503317777</v>
      </c>
      <c r="AS105" s="18">
        <f t="shared" si="18"/>
        <v>150</v>
      </c>
      <c r="AT105" s="7">
        <f t="shared" si="19"/>
        <v>1191.211645</v>
      </c>
      <c r="AU105" s="18">
        <f t="shared" si="20"/>
        <v>330</v>
      </c>
      <c r="AV105" s="27">
        <f t="shared" si="21"/>
        <v>168.275</v>
      </c>
      <c r="AW105" s="18">
        <f t="shared" si="22"/>
        <v>600</v>
      </c>
      <c r="AX105" s="18">
        <f t="shared" si="23"/>
        <v>150</v>
      </c>
      <c r="AY105" s="18">
        <f t="shared" si="24"/>
        <v>300</v>
      </c>
      <c r="AZ105" s="7">
        <f t="shared" si="25"/>
        <v>2900</v>
      </c>
      <c r="BA105" s="28">
        <f t="shared" si="26"/>
        <v>2.636363636</v>
      </c>
      <c r="BB105" s="24">
        <f t="shared" si="40"/>
        <v>1000</v>
      </c>
      <c r="BC105" s="2">
        <f t="shared" si="27"/>
        <v>0.7853981634</v>
      </c>
      <c r="BD105" s="18">
        <f t="shared" si="28"/>
        <v>150</v>
      </c>
      <c r="BE105" s="7">
        <f t="shared" si="29"/>
        <v>1441.36609</v>
      </c>
      <c r="BF105" s="18">
        <f t="shared" si="30"/>
        <v>150</v>
      </c>
      <c r="BG105" s="27">
        <f t="shared" si="31"/>
        <v>188.275</v>
      </c>
      <c r="BH105" s="27">
        <f t="shared" si="32"/>
        <v>300</v>
      </c>
      <c r="BI105" s="18">
        <f t="shared" si="33"/>
        <v>150</v>
      </c>
      <c r="BJ105" s="18">
        <f t="shared" si="34"/>
        <v>300</v>
      </c>
      <c r="BK105" s="18">
        <f t="shared" si="35"/>
        <v>2700</v>
      </c>
      <c r="BL105" s="28">
        <f t="shared" si="36"/>
        <v>2.7</v>
      </c>
    </row>
    <row r="106">
      <c r="A106" s="3"/>
      <c r="B106" s="3">
        <v>1.0</v>
      </c>
      <c r="C106" s="57">
        <v>0.375</v>
      </c>
      <c r="D106" s="3">
        <v>1.0</v>
      </c>
      <c r="E106" s="57">
        <v>1.0</v>
      </c>
      <c r="F106" s="57">
        <v>0.5</v>
      </c>
      <c r="G106" s="57"/>
      <c r="H106" s="57"/>
      <c r="I106" s="57"/>
      <c r="J106" s="57"/>
      <c r="K106" s="57"/>
      <c r="L106" s="57"/>
      <c r="M106" s="57">
        <v>0.622</v>
      </c>
      <c r="N106" s="57"/>
      <c r="O106" s="57">
        <v>0.546</v>
      </c>
      <c r="P106" s="57"/>
      <c r="Q106" s="57"/>
      <c r="R106" s="57"/>
      <c r="S106" s="57">
        <v>0.466</v>
      </c>
      <c r="T106" s="57">
        <v>0.84</v>
      </c>
      <c r="U106" s="57">
        <v>1.0</v>
      </c>
      <c r="V106" s="3"/>
      <c r="W106" s="3"/>
      <c r="X106" s="6">
        <v>102.0</v>
      </c>
      <c r="Y106" s="24">
        <f t="shared" si="37"/>
        <v>1000</v>
      </c>
      <c r="Z106" s="2">
        <f t="shared" si="1"/>
        <v>0.7853981634</v>
      </c>
      <c r="AA106" s="18">
        <f t="shared" si="2"/>
        <v>150</v>
      </c>
      <c r="AB106" s="7">
        <f t="shared" si="3"/>
        <v>1441.36609</v>
      </c>
      <c r="AC106" s="18">
        <f t="shared" si="4"/>
        <v>300</v>
      </c>
      <c r="AD106" s="27">
        <f t="shared" si="5"/>
        <v>168.275</v>
      </c>
      <c r="AE106" s="18">
        <f t="shared" si="6"/>
        <v>900</v>
      </c>
      <c r="AF106" s="7">
        <f t="shared" si="7"/>
        <v>3000</v>
      </c>
      <c r="AG106" s="28">
        <f t="shared" si="8"/>
        <v>3</v>
      </c>
      <c r="AH106" s="24">
        <f t="shared" si="38"/>
        <v>1000</v>
      </c>
      <c r="AI106" s="2">
        <f t="shared" si="9"/>
        <v>0.7853981634</v>
      </c>
      <c r="AJ106" s="18">
        <f t="shared" si="10"/>
        <v>150</v>
      </c>
      <c r="AK106" s="7">
        <f t="shared" si="11"/>
        <v>1441.36609</v>
      </c>
      <c r="AL106" s="18">
        <f t="shared" si="12"/>
        <v>150</v>
      </c>
      <c r="AM106" s="27">
        <f t="shared" si="13"/>
        <v>188.275</v>
      </c>
      <c r="AN106" s="18">
        <f t="shared" si="14"/>
        <v>600</v>
      </c>
      <c r="AO106" s="7">
        <f t="shared" si="15"/>
        <v>2600</v>
      </c>
      <c r="AP106" s="29">
        <f t="shared" si="16"/>
        <v>2.6</v>
      </c>
      <c r="AQ106" s="24">
        <f t="shared" si="39"/>
        <v>1100</v>
      </c>
      <c r="AR106" s="2">
        <f t="shared" si="17"/>
        <v>0.9503317777</v>
      </c>
      <c r="AS106" s="18">
        <f t="shared" si="18"/>
        <v>150</v>
      </c>
      <c r="AT106" s="7">
        <f t="shared" si="19"/>
        <v>1191.211645</v>
      </c>
      <c r="AU106" s="18">
        <f t="shared" si="20"/>
        <v>330</v>
      </c>
      <c r="AV106" s="27">
        <f t="shared" si="21"/>
        <v>168.275</v>
      </c>
      <c r="AW106" s="18">
        <f t="shared" si="22"/>
        <v>600</v>
      </c>
      <c r="AX106" s="18">
        <f t="shared" si="23"/>
        <v>150</v>
      </c>
      <c r="AY106" s="18">
        <f t="shared" si="24"/>
        <v>300</v>
      </c>
      <c r="AZ106" s="7">
        <f t="shared" si="25"/>
        <v>2900</v>
      </c>
      <c r="BA106" s="28">
        <f t="shared" si="26"/>
        <v>2.636363636</v>
      </c>
      <c r="BB106" s="24">
        <f t="shared" si="40"/>
        <v>1000</v>
      </c>
      <c r="BC106" s="2">
        <f t="shared" si="27"/>
        <v>0.7853981634</v>
      </c>
      <c r="BD106" s="18">
        <f t="shared" si="28"/>
        <v>150</v>
      </c>
      <c r="BE106" s="7">
        <f t="shared" si="29"/>
        <v>1441.36609</v>
      </c>
      <c r="BF106" s="18">
        <f t="shared" si="30"/>
        <v>150</v>
      </c>
      <c r="BG106" s="27">
        <f t="shared" si="31"/>
        <v>188.275</v>
      </c>
      <c r="BH106" s="27">
        <f t="shared" si="32"/>
        <v>300</v>
      </c>
      <c r="BI106" s="18">
        <f t="shared" si="33"/>
        <v>150</v>
      </c>
      <c r="BJ106" s="18">
        <f t="shared" si="34"/>
        <v>300</v>
      </c>
      <c r="BK106" s="18">
        <f t="shared" si="35"/>
        <v>2700</v>
      </c>
      <c r="BL106" s="28">
        <f t="shared" si="36"/>
        <v>2.7</v>
      </c>
    </row>
    <row r="107">
      <c r="A107" s="3"/>
      <c r="B107" s="3">
        <v>2.0</v>
      </c>
      <c r="C107" s="57">
        <v>0.5</v>
      </c>
      <c r="D107" s="3">
        <v>2.0</v>
      </c>
      <c r="E107" s="57">
        <f t="shared" ref="E107:E149" si="46">1+E106</f>
        <v>2</v>
      </c>
      <c r="F107" s="57">
        <v>0.75</v>
      </c>
      <c r="G107" s="57"/>
      <c r="H107" s="57"/>
      <c r="I107" s="57"/>
      <c r="J107" s="57"/>
      <c r="K107" s="57"/>
      <c r="L107" s="57"/>
      <c r="M107" s="57">
        <v>0.824</v>
      </c>
      <c r="N107" s="57"/>
      <c r="O107" s="57">
        <v>0.742</v>
      </c>
      <c r="P107" s="57"/>
      <c r="Q107" s="57"/>
      <c r="R107" s="57"/>
      <c r="S107" s="57">
        <v>0.612</v>
      </c>
      <c r="T107" s="57">
        <v>1.05</v>
      </c>
      <c r="U107" s="57">
        <f t="shared" ref="U107:U149" si="47">1+U106</f>
        <v>2</v>
      </c>
      <c r="V107" s="3"/>
      <c r="W107" s="3"/>
      <c r="X107" s="6">
        <v>103.0</v>
      </c>
      <c r="Y107" s="24">
        <f t="shared" si="37"/>
        <v>1000</v>
      </c>
      <c r="Z107" s="2">
        <f t="shared" si="1"/>
        <v>0.7853981634</v>
      </c>
      <c r="AA107" s="18">
        <f t="shared" si="2"/>
        <v>150</v>
      </c>
      <c r="AB107" s="7">
        <f t="shared" si="3"/>
        <v>1441.36609</v>
      </c>
      <c r="AC107" s="18">
        <f t="shared" si="4"/>
        <v>300</v>
      </c>
      <c r="AD107" s="27">
        <f t="shared" si="5"/>
        <v>168.275</v>
      </c>
      <c r="AE107" s="18">
        <f t="shared" si="6"/>
        <v>900</v>
      </c>
      <c r="AF107" s="7">
        <f t="shared" si="7"/>
        <v>3000</v>
      </c>
      <c r="AG107" s="28">
        <f t="shared" si="8"/>
        <v>3</v>
      </c>
      <c r="AH107" s="24">
        <f t="shared" si="38"/>
        <v>1000</v>
      </c>
      <c r="AI107" s="2">
        <f t="shared" si="9"/>
        <v>0.7853981634</v>
      </c>
      <c r="AJ107" s="18">
        <f t="shared" si="10"/>
        <v>150</v>
      </c>
      <c r="AK107" s="7">
        <f t="shared" si="11"/>
        <v>1441.36609</v>
      </c>
      <c r="AL107" s="18">
        <f t="shared" si="12"/>
        <v>150</v>
      </c>
      <c r="AM107" s="27">
        <f t="shared" si="13"/>
        <v>188.275</v>
      </c>
      <c r="AN107" s="18">
        <f t="shared" si="14"/>
        <v>600</v>
      </c>
      <c r="AO107" s="7">
        <f t="shared" si="15"/>
        <v>2600</v>
      </c>
      <c r="AP107" s="29">
        <f t="shared" si="16"/>
        <v>2.6</v>
      </c>
      <c r="AQ107" s="24">
        <f t="shared" si="39"/>
        <v>1100</v>
      </c>
      <c r="AR107" s="2">
        <f t="shared" si="17"/>
        <v>0.9503317777</v>
      </c>
      <c r="AS107" s="18">
        <f t="shared" si="18"/>
        <v>150</v>
      </c>
      <c r="AT107" s="7">
        <f t="shared" si="19"/>
        <v>1191.211645</v>
      </c>
      <c r="AU107" s="18">
        <f t="shared" si="20"/>
        <v>330</v>
      </c>
      <c r="AV107" s="27">
        <f t="shared" si="21"/>
        <v>168.275</v>
      </c>
      <c r="AW107" s="18">
        <f t="shared" si="22"/>
        <v>600</v>
      </c>
      <c r="AX107" s="18">
        <f t="shared" si="23"/>
        <v>150</v>
      </c>
      <c r="AY107" s="18">
        <f t="shared" si="24"/>
        <v>300</v>
      </c>
      <c r="AZ107" s="7">
        <f t="shared" si="25"/>
        <v>2900</v>
      </c>
      <c r="BA107" s="28">
        <f t="shared" si="26"/>
        <v>2.636363636</v>
      </c>
      <c r="BB107" s="24">
        <f t="shared" si="40"/>
        <v>1000</v>
      </c>
      <c r="BC107" s="2">
        <f t="shared" si="27"/>
        <v>0.7853981634</v>
      </c>
      <c r="BD107" s="18">
        <f t="shared" si="28"/>
        <v>150</v>
      </c>
      <c r="BE107" s="7">
        <f t="shared" si="29"/>
        <v>1441.36609</v>
      </c>
      <c r="BF107" s="18">
        <f t="shared" si="30"/>
        <v>150</v>
      </c>
      <c r="BG107" s="27">
        <f t="shared" si="31"/>
        <v>188.275</v>
      </c>
      <c r="BH107" s="27">
        <f t="shared" si="32"/>
        <v>300</v>
      </c>
      <c r="BI107" s="18">
        <f t="shared" si="33"/>
        <v>150</v>
      </c>
      <c r="BJ107" s="18">
        <f t="shared" si="34"/>
        <v>300</v>
      </c>
      <c r="BK107" s="18">
        <f t="shared" si="35"/>
        <v>2700</v>
      </c>
      <c r="BL107" s="28">
        <f t="shared" si="36"/>
        <v>2.7</v>
      </c>
    </row>
    <row r="108">
      <c r="A108" s="3"/>
      <c r="B108" s="3">
        <v>3.0</v>
      </c>
      <c r="C108" s="58">
        <v>1.0</v>
      </c>
      <c r="D108" s="3">
        <v>3.0</v>
      </c>
      <c r="E108" s="57">
        <f t="shared" si="46"/>
        <v>3</v>
      </c>
      <c r="F108" s="57">
        <v>1.0</v>
      </c>
      <c r="G108" s="57">
        <v>0.565</v>
      </c>
      <c r="H108" s="57"/>
      <c r="I108" s="57"/>
      <c r="J108" s="57"/>
      <c r="K108" s="57"/>
      <c r="L108" s="57"/>
      <c r="M108" s="57">
        <v>1.049</v>
      </c>
      <c r="N108" s="57"/>
      <c r="O108" s="57">
        <v>0.957</v>
      </c>
      <c r="P108" s="57"/>
      <c r="Q108" s="57"/>
      <c r="R108" s="57"/>
      <c r="S108" s="57">
        <v>0.815</v>
      </c>
      <c r="T108" s="57">
        <v>1.315</v>
      </c>
      <c r="U108" s="57">
        <f t="shared" si="47"/>
        <v>3</v>
      </c>
      <c r="V108" s="3"/>
      <c r="W108" s="3"/>
      <c r="X108" s="6">
        <v>104.0</v>
      </c>
      <c r="Y108" s="24">
        <f t="shared" si="37"/>
        <v>1000</v>
      </c>
      <c r="Z108" s="2">
        <f t="shared" si="1"/>
        <v>0.7853981634</v>
      </c>
      <c r="AA108" s="18">
        <f t="shared" si="2"/>
        <v>150</v>
      </c>
      <c r="AB108" s="7">
        <f t="shared" si="3"/>
        <v>1441.36609</v>
      </c>
      <c r="AC108" s="18">
        <f t="shared" si="4"/>
        <v>300</v>
      </c>
      <c r="AD108" s="27">
        <f t="shared" si="5"/>
        <v>168.275</v>
      </c>
      <c r="AE108" s="18">
        <f t="shared" si="6"/>
        <v>900</v>
      </c>
      <c r="AF108" s="7">
        <f t="shared" si="7"/>
        <v>3000</v>
      </c>
      <c r="AG108" s="28">
        <f t="shared" si="8"/>
        <v>3</v>
      </c>
      <c r="AH108" s="24">
        <f t="shared" si="38"/>
        <v>1000</v>
      </c>
      <c r="AI108" s="2">
        <f t="shared" si="9"/>
        <v>0.7853981634</v>
      </c>
      <c r="AJ108" s="18">
        <f t="shared" si="10"/>
        <v>150</v>
      </c>
      <c r="AK108" s="7">
        <f t="shared" si="11"/>
        <v>1441.36609</v>
      </c>
      <c r="AL108" s="18">
        <f t="shared" si="12"/>
        <v>150</v>
      </c>
      <c r="AM108" s="27">
        <f t="shared" si="13"/>
        <v>188.275</v>
      </c>
      <c r="AN108" s="18">
        <f t="shared" si="14"/>
        <v>600</v>
      </c>
      <c r="AO108" s="7">
        <f t="shared" si="15"/>
        <v>2600</v>
      </c>
      <c r="AP108" s="29">
        <f t="shared" si="16"/>
        <v>2.6</v>
      </c>
      <c r="AQ108" s="24">
        <f t="shared" si="39"/>
        <v>1100</v>
      </c>
      <c r="AR108" s="2">
        <f t="shared" si="17"/>
        <v>0.9503317777</v>
      </c>
      <c r="AS108" s="18">
        <f t="shared" si="18"/>
        <v>150</v>
      </c>
      <c r="AT108" s="7">
        <f t="shared" si="19"/>
        <v>1191.211645</v>
      </c>
      <c r="AU108" s="18">
        <f t="shared" si="20"/>
        <v>330</v>
      </c>
      <c r="AV108" s="27">
        <f t="shared" si="21"/>
        <v>168.275</v>
      </c>
      <c r="AW108" s="18">
        <f t="shared" si="22"/>
        <v>600</v>
      </c>
      <c r="AX108" s="18">
        <f t="shared" si="23"/>
        <v>150</v>
      </c>
      <c r="AY108" s="18">
        <f t="shared" si="24"/>
        <v>300</v>
      </c>
      <c r="AZ108" s="7">
        <f t="shared" si="25"/>
        <v>2900</v>
      </c>
      <c r="BA108" s="28">
        <f t="shared" si="26"/>
        <v>2.636363636</v>
      </c>
      <c r="BB108" s="24">
        <f t="shared" si="40"/>
        <v>1000</v>
      </c>
      <c r="BC108" s="2">
        <f t="shared" si="27"/>
        <v>0.7853981634</v>
      </c>
      <c r="BD108" s="18">
        <f t="shared" si="28"/>
        <v>150</v>
      </c>
      <c r="BE108" s="7">
        <f t="shared" si="29"/>
        <v>1441.36609</v>
      </c>
      <c r="BF108" s="18">
        <f t="shared" si="30"/>
        <v>150</v>
      </c>
      <c r="BG108" s="27">
        <f t="shared" si="31"/>
        <v>188.275</v>
      </c>
      <c r="BH108" s="27">
        <f t="shared" si="32"/>
        <v>300</v>
      </c>
      <c r="BI108" s="18">
        <f t="shared" si="33"/>
        <v>150</v>
      </c>
      <c r="BJ108" s="18">
        <f t="shared" si="34"/>
        <v>300</v>
      </c>
      <c r="BK108" s="18">
        <f t="shared" si="35"/>
        <v>2700</v>
      </c>
      <c r="BL108" s="28">
        <f t="shared" si="36"/>
        <v>2.7</v>
      </c>
    </row>
    <row r="109">
      <c r="A109" s="3"/>
      <c r="B109" s="3">
        <v>4.0</v>
      </c>
      <c r="C109" s="57">
        <v>10.0</v>
      </c>
      <c r="D109" s="3">
        <v>4.0</v>
      </c>
      <c r="E109" s="57">
        <f t="shared" si="46"/>
        <v>4</v>
      </c>
      <c r="F109" s="57">
        <v>1.5</v>
      </c>
      <c r="G109" s="57">
        <v>1.15</v>
      </c>
      <c r="H109" s="57"/>
      <c r="I109" s="57"/>
      <c r="J109" s="57"/>
      <c r="K109" s="57"/>
      <c r="L109" s="57"/>
      <c r="M109" s="57">
        <v>1.61</v>
      </c>
      <c r="N109" s="57"/>
      <c r="O109" s="57">
        <v>1.5</v>
      </c>
      <c r="P109" s="57"/>
      <c r="Q109" s="57"/>
      <c r="R109" s="57"/>
      <c r="S109" s="57">
        <v>1.338</v>
      </c>
      <c r="T109" s="57">
        <v>1.9</v>
      </c>
      <c r="U109" s="57">
        <f t="shared" si="47"/>
        <v>4</v>
      </c>
      <c r="V109" s="3"/>
      <c r="W109" s="3"/>
      <c r="X109" s="6">
        <v>105.0</v>
      </c>
      <c r="Y109" s="24">
        <f t="shared" si="37"/>
        <v>1000</v>
      </c>
      <c r="Z109" s="2">
        <f t="shared" si="1"/>
        <v>0.7853981634</v>
      </c>
      <c r="AA109" s="18">
        <f t="shared" si="2"/>
        <v>150</v>
      </c>
      <c r="AB109" s="7">
        <f t="shared" si="3"/>
        <v>1441.36609</v>
      </c>
      <c r="AC109" s="18">
        <f t="shared" si="4"/>
        <v>300</v>
      </c>
      <c r="AD109" s="27">
        <f t="shared" si="5"/>
        <v>168.275</v>
      </c>
      <c r="AE109" s="18">
        <f t="shared" si="6"/>
        <v>900</v>
      </c>
      <c r="AF109" s="7">
        <f t="shared" si="7"/>
        <v>3000</v>
      </c>
      <c r="AG109" s="28">
        <f t="shared" si="8"/>
        <v>3</v>
      </c>
      <c r="AH109" s="24">
        <f t="shared" si="38"/>
        <v>1000</v>
      </c>
      <c r="AI109" s="2">
        <f t="shared" si="9"/>
        <v>0.7853981634</v>
      </c>
      <c r="AJ109" s="18">
        <f t="shared" si="10"/>
        <v>150</v>
      </c>
      <c r="AK109" s="7">
        <f t="shared" si="11"/>
        <v>1441.36609</v>
      </c>
      <c r="AL109" s="18">
        <f t="shared" si="12"/>
        <v>150</v>
      </c>
      <c r="AM109" s="27">
        <f t="shared" si="13"/>
        <v>188.275</v>
      </c>
      <c r="AN109" s="18">
        <f t="shared" si="14"/>
        <v>600</v>
      </c>
      <c r="AO109" s="7">
        <f t="shared" si="15"/>
        <v>2600</v>
      </c>
      <c r="AP109" s="29">
        <f t="shared" si="16"/>
        <v>2.6</v>
      </c>
      <c r="AQ109" s="24">
        <f t="shared" si="39"/>
        <v>1100</v>
      </c>
      <c r="AR109" s="2">
        <f t="shared" si="17"/>
        <v>0.9503317777</v>
      </c>
      <c r="AS109" s="18">
        <f t="shared" si="18"/>
        <v>150</v>
      </c>
      <c r="AT109" s="7">
        <f t="shared" si="19"/>
        <v>1191.211645</v>
      </c>
      <c r="AU109" s="18">
        <f t="shared" si="20"/>
        <v>330</v>
      </c>
      <c r="AV109" s="27">
        <f t="shared" si="21"/>
        <v>168.275</v>
      </c>
      <c r="AW109" s="18">
        <f t="shared" si="22"/>
        <v>600</v>
      </c>
      <c r="AX109" s="18">
        <f t="shared" si="23"/>
        <v>150</v>
      </c>
      <c r="AY109" s="18">
        <f t="shared" si="24"/>
        <v>300</v>
      </c>
      <c r="AZ109" s="7">
        <f t="shared" si="25"/>
        <v>2900</v>
      </c>
      <c r="BA109" s="28">
        <f t="shared" si="26"/>
        <v>2.636363636</v>
      </c>
      <c r="BB109" s="24">
        <f t="shared" si="40"/>
        <v>1000</v>
      </c>
      <c r="BC109" s="2">
        <f t="shared" si="27"/>
        <v>0.7853981634</v>
      </c>
      <c r="BD109" s="18">
        <f t="shared" si="28"/>
        <v>150</v>
      </c>
      <c r="BE109" s="7">
        <f t="shared" si="29"/>
        <v>1441.36609</v>
      </c>
      <c r="BF109" s="18">
        <f t="shared" si="30"/>
        <v>150</v>
      </c>
      <c r="BG109" s="27">
        <f t="shared" si="31"/>
        <v>188.275</v>
      </c>
      <c r="BH109" s="27">
        <f t="shared" si="32"/>
        <v>300</v>
      </c>
      <c r="BI109" s="18">
        <f t="shared" si="33"/>
        <v>150</v>
      </c>
      <c r="BJ109" s="18">
        <f t="shared" si="34"/>
        <v>300</v>
      </c>
      <c r="BK109" s="18">
        <f t="shared" si="35"/>
        <v>2700</v>
      </c>
      <c r="BL109" s="28">
        <f t="shared" si="36"/>
        <v>2.7</v>
      </c>
    </row>
    <row r="110">
      <c r="A110" s="3"/>
      <c r="B110" s="3">
        <v>5.0</v>
      </c>
      <c r="C110" s="57">
        <v>20.0</v>
      </c>
      <c r="D110" s="3">
        <v>5.0</v>
      </c>
      <c r="E110" s="57">
        <f t="shared" si="46"/>
        <v>5</v>
      </c>
      <c r="F110" s="57">
        <v>2.0</v>
      </c>
      <c r="G110" s="57">
        <v>1.625</v>
      </c>
      <c r="H110" s="57"/>
      <c r="I110" s="57"/>
      <c r="J110" s="57"/>
      <c r="K110" s="57"/>
      <c r="L110" s="57"/>
      <c r="M110" s="57">
        <v>2.067</v>
      </c>
      <c r="N110" s="57"/>
      <c r="O110" s="57">
        <v>1.939</v>
      </c>
      <c r="P110" s="57"/>
      <c r="Q110" s="57"/>
      <c r="R110" s="57"/>
      <c r="S110" s="57">
        <v>1.687</v>
      </c>
      <c r="T110" s="57">
        <v>2.375</v>
      </c>
      <c r="U110" s="57">
        <f t="shared" si="47"/>
        <v>5</v>
      </c>
      <c r="V110" s="3"/>
      <c r="W110" s="3"/>
      <c r="X110" s="6">
        <v>106.0</v>
      </c>
      <c r="Y110" s="24">
        <f t="shared" si="37"/>
        <v>1000</v>
      </c>
      <c r="Z110" s="2">
        <f t="shared" si="1"/>
        <v>0.7853981634</v>
      </c>
      <c r="AA110" s="18">
        <f t="shared" si="2"/>
        <v>150</v>
      </c>
      <c r="AB110" s="7">
        <f t="shared" si="3"/>
        <v>1441.36609</v>
      </c>
      <c r="AC110" s="18">
        <f t="shared" si="4"/>
        <v>300</v>
      </c>
      <c r="AD110" s="27">
        <f t="shared" si="5"/>
        <v>168.275</v>
      </c>
      <c r="AE110" s="18">
        <f t="shared" si="6"/>
        <v>900</v>
      </c>
      <c r="AF110" s="7">
        <f t="shared" si="7"/>
        <v>3000</v>
      </c>
      <c r="AG110" s="28">
        <f t="shared" si="8"/>
        <v>3</v>
      </c>
      <c r="AH110" s="24">
        <f t="shared" si="38"/>
        <v>1000</v>
      </c>
      <c r="AI110" s="2">
        <f t="shared" si="9"/>
        <v>0.7853981634</v>
      </c>
      <c r="AJ110" s="18">
        <f t="shared" si="10"/>
        <v>150</v>
      </c>
      <c r="AK110" s="7">
        <f t="shared" si="11"/>
        <v>1441.36609</v>
      </c>
      <c r="AL110" s="18">
        <f t="shared" si="12"/>
        <v>150</v>
      </c>
      <c r="AM110" s="27">
        <f t="shared" si="13"/>
        <v>188.275</v>
      </c>
      <c r="AN110" s="18">
        <f t="shared" si="14"/>
        <v>600</v>
      </c>
      <c r="AO110" s="7">
        <f t="shared" si="15"/>
        <v>2600</v>
      </c>
      <c r="AP110" s="29">
        <f t="shared" si="16"/>
        <v>2.6</v>
      </c>
      <c r="AQ110" s="24">
        <f t="shared" si="39"/>
        <v>1100</v>
      </c>
      <c r="AR110" s="2">
        <f t="shared" si="17"/>
        <v>0.9503317777</v>
      </c>
      <c r="AS110" s="18">
        <f t="shared" si="18"/>
        <v>150</v>
      </c>
      <c r="AT110" s="7">
        <f t="shared" si="19"/>
        <v>1191.211645</v>
      </c>
      <c r="AU110" s="18">
        <f t="shared" si="20"/>
        <v>330</v>
      </c>
      <c r="AV110" s="27">
        <f t="shared" si="21"/>
        <v>168.275</v>
      </c>
      <c r="AW110" s="18">
        <f t="shared" si="22"/>
        <v>600</v>
      </c>
      <c r="AX110" s="18">
        <f t="shared" si="23"/>
        <v>150</v>
      </c>
      <c r="AY110" s="18">
        <f t="shared" si="24"/>
        <v>300</v>
      </c>
      <c r="AZ110" s="7">
        <f t="shared" si="25"/>
        <v>2900</v>
      </c>
      <c r="BA110" s="28">
        <f t="shared" si="26"/>
        <v>2.636363636</v>
      </c>
      <c r="BB110" s="24">
        <f t="shared" si="40"/>
        <v>1000</v>
      </c>
      <c r="BC110" s="2">
        <f t="shared" si="27"/>
        <v>0.7853981634</v>
      </c>
      <c r="BD110" s="18">
        <f t="shared" si="28"/>
        <v>150</v>
      </c>
      <c r="BE110" s="7">
        <f t="shared" si="29"/>
        <v>1441.36609</v>
      </c>
      <c r="BF110" s="18">
        <f t="shared" si="30"/>
        <v>150</v>
      </c>
      <c r="BG110" s="27">
        <f t="shared" si="31"/>
        <v>188.275</v>
      </c>
      <c r="BH110" s="27">
        <f t="shared" si="32"/>
        <v>300</v>
      </c>
      <c r="BI110" s="18">
        <f t="shared" si="33"/>
        <v>150</v>
      </c>
      <c r="BJ110" s="18">
        <f t="shared" si="34"/>
        <v>300</v>
      </c>
      <c r="BK110" s="18">
        <f t="shared" si="35"/>
        <v>2700</v>
      </c>
      <c r="BL110" s="28">
        <f t="shared" si="36"/>
        <v>2.7</v>
      </c>
    </row>
    <row r="111">
      <c r="A111" s="3"/>
      <c r="B111" s="3">
        <v>6.0</v>
      </c>
      <c r="C111" s="57">
        <v>30.0</v>
      </c>
      <c r="D111" s="3">
        <v>6.0</v>
      </c>
      <c r="E111" s="57">
        <f t="shared" si="46"/>
        <v>6</v>
      </c>
      <c r="F111" s="57">
        <v>3.0</v>
      </c>
      <c r="G111" s="57">
        <v>2.75</v>
      </c>
      <c r="H111" s="57"/>
      <c r="I111" s="57"/>
      <c r="J111" s="57"/>
      <c r="K111" s="57"/>
      <c r="L111" s="57"/>
      <c r="M111" s="57">
        <v>3.068</v>
      </c>
      <c r="N111" s="57"/>
      <c r="O111" s="57">
        <v>2.9</v>
      </c>
      <c r="P111" s="57"/>
      <c r="Q111" s="57"/>
      <c r="R111" s="57"/>
      <c r="S111" s="57">
        <v>2.624</v>
      </c>
      <c r="T111" s="57">
        <v>3.5</v>
      </c>
      <c r="U111" s="57">
        <f t="shared" si="47"/>
        <v>6</v>
      </c>
      <c r="V111" s="3"/>
      <c r="W111" s="3"/>
      <c r="X111" s="6">
        <v>107.0</v>
      </c>
      <c r="Y111" s="24">
        <f t="shared" si="37"/>
        <v>1000</v>
      </c>
      <c r="Z111" s="2">
        <f t="shared" si="1"/>
        <v>0.7853981634</v>
      </c>
      <c r="AA111" s="18">
        <f t="shared" si="2"/>
        <v>150</v>
      </c>
      <c r="AB111" s="7">
        <f t="shared" si="3"/>
        <v>1441.36609</v>
      </c>
      <c r="AC111" s="18">
        <f t="shared" si="4"/>
        <v>300</v>
      </c>
      <c r="AD111" s="27">
        <f t="shared" si="5"/>
        <v>168.275</v>
      </c>
      <c r="AE111" s="18">
        <f t="shared" si="6"/>
        <v>900</v>
      </c>
      <c r="AF111" s="7">
        <f t="shared" si="7"/>
        <v>3000</v>
      </c>
      <c r="AG111" s="28">
        <f t="shared" si="8"/>
        <v>3</v>
      </c>
      <c r="AH111" s="24">
        <f t="shared" si="38"/>
        <v>1000</v>
      </c>
      <c r="AI111" s="2">
        <f t="shared" si="9"/>
        <v>0.7853981634</v>
      </c>
      <c r="AJ111" s="18">
        <f t="shared" si="10"/>
        <v>150</v>
      </c>
      <c r="AK111" s="7">
        <f t="shared" si="11"/>
        <v>1441.36609</v>
      </c>
      <c r="AL111" s="18">
        <f t="shared" si="12"/>
        <v>150</v>
      </c>
      <c r="AM111" s="27">
        <f t="shared" si="13"/>
        <v>188.275</v>
      </c>
      <c r="AN111" s="18">
        <f t="shared" si="14"/>
        <v>600</v>
      </c>
      <c r="AO111" s="7">
        <f t="shared" si="15"/>
        <v>2600</v>
      </c>
      <c r="AP111" s="29">
        <f t="shared" si="16"/>
        <v>2.6</v>
      </c>
      <c r="AQ111" s="24">
        <f t="shared" si="39"/>
        <v>1100</v>
      </c>
      <c r="AR111" s="2">
        <f t="shared" si="17"/>
        <v>0.9503317777</v>
      </c>
      <c r="AS111" s="18">
        <f t="shared" si="18"/>
        <v>150</v>
      </c>
      <c r="AT111" s="7">
        <f t="shared" si="19"/>
        <v>1191.211645</v>
      </c>
      <c r="AU111" s="18">
        <f t="shared" si="20"/>
        <v>330</v>
      </c>
      <c r="AV111" s="27">
        <f t="shared" si="21"/>
        <v>168.275</v>
      </c>
      <c r="AW111" s="18">
        <f t="shared" si="22"/>
        <v>600</v>
      </c>
      <c r="AX111" s="18">
        <f t="shared" si="23"/>
        <v>150</v>
      </c>
      <c r="AY111" s="18">
        <f t="shared" si="24"/>
        <v>300</v>
      </c>
      <c r="AZ111" s="7">
        <f t="shared" si="25"/>
        <v>2900</v>
      </c>
      <c r="BA111" s="28">
        <f t="shared" si="26"/>
        <v>2.636363636</v>
      </c>
      <c r="BB111" s="24">
        <f t="shared" si="40"/>
        <v>1000</v>
      </c>
      <c r="BC111" s="2">
        <f t="shared" si="27"/>
        <v>0.7853981634</v>
      </c>
      <c r="BD111" s="18">
        <f t="shared" si="28"/>
        <v>150</v>
      </c>
      <c r="BE111" s="7">
        <f t="shared" si="29"/>
        <v>1441.36609</v>
      </c>
      <c r="BF111" s="18">
        <f t="shared" si="30"/>
        <v>150</v>
      </c>
      <c r="BG111" s="27">
        <f t="shared" si="31"/>
        <v>188.275</v>
      </c>
      <c r="BH111" s="27">
        <f t="shared" si="32"/>
        <v>300</v>
      </c>
      <c r="BI111" s="18">
        <f t="shared" si="33"/>
        <v>150</v>
      </c>
      <c r="BJ111" s="18">
        <f t="shared" si="34"/>
        <v>300</v>
      </c>
      <c r="BK111" s="18">
        <f t="shared" si="35"/>
        <v>2700</v>
      </c>
      <c r="BL111" s="28">
        <f t="shared" si="36"/>
        <v>2.7</v>
      </c>
    </row>
    <row r="112">
      <c r="A112" s="3"/>
      <c r="B112" s="3">
        <v>7.0</v>
      </c>
      <c r="C112" s="57">
        <v>40.0</v>
      </c>
      <c r="D112" s="3">
        <v>7.0</v>
      </c>
      <c r="E112" s="57">
        <f t="shared" si="46"/>
        <v>7</v>
      </c>
      <c r="F112" s="57">
        <v>4.0</v>
      </c>
      <c r="G112" s="57">
        <v>3.75</v>
      </c>
      <c r="H112" s="57"/>
      <c r="I112" s="57"/>
      <c r="J112" s="57"/>
      <c r="K112" s="57"/>
      <c r="L112" s="57"/>
      <c r="M112" s="57">
        <v>4.026</v>
      </c>
      <c r="N112" s="57"/>
      <c r="O112" s="57">
        <v>3.826</v>
      </c>
      <c r="P112" s="57"/>
      <c r="Q112" s="57">
        <v>3.624</v>
      </c>
      <c r="R112" s="57"/>
      <c r="S112" s="57">
        <v>3.438</v>
      </c>
      <c r="T112" s="57">
        <v>4.5</v>
      </c>
      <c r="U112" s="57">
        <f t="shared" si="47"/>
        <v>7</v>
      </c>
      <c r="V112" s="3"/>
      <c r="W112" s="3"/>
      <c r="X112" s="6">
        <v>108.0</v>
      </c>
      <c r="Y112" s="24">
        <f t="shared" si="37"/>
        <v>1000</v>
      </c>
      <c r="Z112" s="2">
        <f t="shared" si="1"/>
        <v>0.7853981634</v>
      </c>
      <c r="AA112" s="18">
        <f t="shared" si="2"/>
        <v>150</v>
      </c>
      <c r="AB112" s="7">
        <f t="shared" si="3"/>
        <v>1441.36609</v>
      </c>
      <c r="AC112" s="18">
        <f t="shared" si="4"/>
        <v>300</v>
      </c>
      <c r="AD112" s="27">
        <f t="shared" si="5"/>
        <v>168.275</v>
      </c>
      <c r="AE112" s="18">
        <f t="shared" si="6"/>
        <v>900</v>
      </c>
      <c r="AF112" s="7">
        <f t="shared" si="7"/>
        <v>3000</v>
      </c>
      <c r="AG112" s="28">
        <f t="shared" si="8"/>
        <v>3</v>
      </c>
      <c r="AH112" s="24">
        <f t="shared" si="38"/>
        <v>1000</v>
      </c>
      <c r="AI112" s="2">
        <f t="shared" si="9"/>
        <v>0.7853981634</v>
      </c>
      <c r="AJ112" s="18">
        <f t="shared" si="10"/>
        <v>150</v>
      </c>
      <c r="AK112" s="7">
        <f t="shared" si="11"/>
        <v>1441.36609</v>
      </c>
      <c r="AL112" s="18">
        <f t="shared" si="12"/>
        <v>150</v>
      </c>
      <c r="AM112" s="27">
        <f t="shared" si="13"/>
        <v>188.275</v>
      </c>
      <c r="AN112" s="18">
        <f t="shared" si="14"/>
        <v>600</v>
      </c>
      <c r="AO112" s="7">
        <f t="shared" si="15"/>
        <v>2600</v>
      </c>
      <c r="AP112" s="29">
        <f t="shared" si="16"/>
        <v>2.6</v>
      </c>
      <c r="AQ112" s="24">
        <f t="shared" si="39"/>
        <v>1100</v>
      </c>
      <c r="AR112" s="2">
        <f t="shared" si="17"/>
        <v>0.9503317777</v>
      </c>
      <c r="AS112" s="18">
        <f t="shared" si="18"/>
        <v>150</v>
      </c>
      <c r="AT112" s="7">
        <f t="shared" si="19"/>
        <v>1191.211645</v>
      </c>
      <c r="AU112" s="18">
        <f t="shared" si="20"/>
        <v>330</v>
      </c>
      <c r="AV112" s="27">
        <f t="shared" si="21"/>
        <v>168.275</v>
      </c>
      <c r="AW112" s="18">
        <f t="shared" si="22"/>
        <v>600</v>
      </c>
      <c r="AX112" s="18">
        <f t="shared" si="23"/>
        <v>150</v>
      </c>
      <c r="AY112" s="18">
        <f t="shared" si="24"/>
        <v>300</v>
      </c>
      <c r="AZ112" s="7">
        <f t="shared" si="25"/>
        <v>2900</v>
      </c>
      <c r="BA112" s="28">
        <f t="shared" si="26"/>
        <v>2.636363636</v>
      </c>
      <c r="BB112" s="24">
        <f t="shared" si="40"/>
        <v>1000</v>
      </c>
      <c r="BC112" s="2">
        <f t="shared" si="27"/>
        <v>0.7853981634</v>
      </c>
      <c r="BD112" s="18">
        <f t="shared" si="28"/>
        <v>150</v>
      </c>
      <c r="BE112" s="7">
        <f t="shared" si="29"/>
        <v>1441.36609</v>
      </c>
      <c r="BF112" s="18">
        <f t="shared" si="30"/>
        <v>150</v>
      </c>
      <c r="BG112" s="27">
        <f t="shared" si="31"/>
        <v>188.275</v>
      </c>
      <c r="BH112" s="27">
        <f t="shared" si="32"/>
        <v>300</v>
      </c>
      <c r="BI112" s="18">
        <f t="shared" si="33"/>
        <v>150</v>
      </c>
      <c r="BJ112" s="18">
        <f t="shared" si="34"/>
        <v>300</v>
      </c>
      <c r="BK112" s="18">
        <f t="shared" si="35"/>
        <v>2700</v>
      </c>
      <c r="BL112" s="28">
        <f t="shared" si="36"/>
        <v>2.7</v>
      </c>
    </row>
    <row r="113">
      <c r="A113" s="3"/>
      <c r="B113" s="3">
        <v>8.0</v>
      </c>
      <c r="C113" s="57">
        <v>60.0</v>
      </c>
      <c r="D113" s="3">
        <v>8.0</v>
      </c>
      <c r="E113" s="57">
        <f t="shared" si="46"/>
        <v>8</v>
      </c>
      <c r="F113" s="57">
        <v>6.0</v>
      </c>
      <c r="G113" s="57">
        <v>5.875</v>
      </c>
      <c r="H113" s="57"/>
      <c r="I113" s="57"/>
      <c r="J113" s="57"/>
      <c r="K113" s="57"/>
      <c r="L113" s="57"/>
      <c r="M113" s="57">
        <v>6.065</v>
      </c>
      <c r="N113" s="57"/>
      <c r="O113" s="57">
        <v>5.761</v>
      </c>
      <c r="P113" s="57"/>
      <c r="Q113" s="57">
        <v>5.501</v>
      </c>
      <c r="R113" s="57"/>
      <c r="S113" s="57">
        <v>5.187</v>
      </c>
      <c r="T113" s="57">
        <v>6.625</v>
      </c>
      <c r="U113" s="57">
        <f t="shared" si="47"/>
        <v>8</v>
      </c>
      <c r="V113" s="3"/>
      <c r="W113" s="3"/>
      <c r="X113" s="6">
        <v>109.0</v>
      </c>
      <c r="Y113" s="24">
        <f t="shared" si="37"/>
        <v>1000</v>
      </c>
      <c r="Z113" s="2">
        <f t="shared" si="1"/>
        <v>0.7853981634</v>
      </c>
      <c r="AA113" s="18">
        <f t="shared" si="2"/>
        <v>150</v>
      </c>
      <c r="AB113" s="7">
        <f t="shared" si="3"/>
        <v>1441.36609</v>
      </c>
      <c r="AC113" s="18">
        <f t="shared" si="4"/>
        <v>300</v>
      </c>
      <c r="AD113" s="27">
        <f t="shared" si="5"/>
        <v>168.275</v>
      </c>
      <c r="AE113" s="18">
        <f t="shared" si="6"/>
        <v>900</v>
      </c>
      <c r="AF113" s="7">
        <f t="shared" si="7"/>
        <v>3000</v>
      </c>
      <c r="AG113" s="28">
        <f t="shared" si="8"/>
        <v>3</v>
      </c>
      <c r="AH113" s="24">
        <f t="shared" si="38"/>
        <v>1000</v>
      </c>
      <c r="AI113" s="2">
        <f t="shared" si="9"/>
        <v>0.7853981634</v>
      </c>
      <c r="AJ113" s="18">
        <f t="shared" si="10"/>
        <v>150</v>
      </c>
      <c r="AK113" s="7">
        <f t="shared" si="11"/>
        <v>1441.36609</v>
      </c>
      <c r="AL113" s="18">
        <f t="shared" si="12"/>
        <v>150</v>
      </c>
      <c r="AM113" s="27">
        <f t="shared" si="13"/>
        <v>188.275</v>
      </c>
      <c r="AN113" s="18">
        <f t="shared" si="14"/>
        <v>600</v>
      </c>
      <c r="AO113" s="7">
        <f t="shared" si="15"/>
        <v>2600</v>
      </c>
      <c r="AP113" s="29">
        <f t="shared" si="16"/>
        <v>2.6</v>
      </c>
      <c r="AQ113" s="24">
        <f t="shared" si="39"/>
        <v>1100</v>
      </c>
      <c r="AR113" s="2">
        <f t="shared" si="17"/>
        <v>0.9503317777</v>
      </c>
      <c r="AS113" s="18">
        <f t="shared" si="18"/>
        <v>150</v>
      </c>
      <c r="AT113" s="7">
        <f t="shared" si="19"/>
        <v>1191.211645</v>
      </c>
      <c r="AU113" s="18">
        <f t="shared" si="20"/>
        <v>330</v>
      </c>
      <c r="AV113" s="27">
        <f t="shared" si="21"/>
        <v>168.275</v>
      </c>
      <c r="AW113" s="18">
        <f t="shared" si="22"/>
        <v>600</v>
      </c>
      <c r="AX113" s="18">
        <f t="shared" si="23"/>
        <v>150</v>
      </c>
      <c r="AY113" s="18">
        <f t="shared" si="24"/>
        <v>300</v>
      </c>
      <c r="AZ113" s="7">
        <f t="shared" si="25"/>
        <v>2900</v>
      </c>
      <c r="BA113" s="28">
        <f t="shared" si="26"/>
        <v>2.636363636</v>
      </c>
      <c r="BB113" s="24">
        <f t="shared" si="40"/>
        <v>1000</v>
      </c>
      <c r="BC113" s="2">
        <f t="shared" si="27"/>
        <v>0.7853981634</v>
      </c>
      <c r="BD113" s="18">
        <f t="shared" si="28"/>
        <v>150</v>
      </c>
      <c r="BE113" s="7">
        <f t="shared" si="29"/>
        <v>1441.36609</v>
      </c>
      <c r="BF113" s="18">
        <f t="shared" si="30"/>
        <v>150</v>
      </c>
      <c r="BG113" s="27">
        <f t="shared" si="31"/>
        <v>188.275</v>
      </c>
      <c r="BH113" s="27">
        <f t="shared" si="32"/>
        <v>300</v>
      </c>
      <c r="BI113" s="18">
        <f t="shared" si="33"/>
        <v>150</v>
      </c>
      <c r="BJ113" s="18">
        <f t="shared" si="34"/>
        <v>300</v>
      </c>
      <c r="BK113" s="18">
        <f t="shared" si="35"/>
        <v>2700</v>
      </c>
      <c r="BL113" s="28">
        <f t="shared" si="36"/>
        <v>2.7</v>
      </c>
    </row>
    <row r="114">
      <c r="A114" s="3"/>
      <c r="B114" s="3">
        <v>9.0</v>
      </c>
      <c r="C114" s="57">
        <v>80.0</v>
      </c>
      <c r="D114" s="3">
        <v>9.0</v>
      </c>
      <c r="E114" s="57">
        <f t="shared" si="46"/>
        <v>9</v>
      </c>
      <c r="F114" s="57">
        <v>8.0</v>
      </c>
      <c r="G114" s="57">
        <v>7.875</v>
      </c>
      <c r="H114" s="57">
        <v>7.625</v>
      </c>
      <c r="I114" s="57"/>
      <c r="J114" s="57"/>
      <c r="K114" s="57">
        <v>8.125</v>
      </c>
      <c r="L114" s="57">
        <v>8.071</v>
      </c>
      <c r="M114" s="57">
        <v>7.981</v>
      </c>
      <c r="N114" s="57">
        <v>7.813</v>
      </c>
      <c r="O114" s="57">
        <v>7.625</v>
      </c>
      <c r="P114" s="57">
        <v>7.437</v>
      </c>
      <c r="Q114" s="57">
        <v>7.187</v>
      </c>
      <c r="R114" s="57">
        <v>7.001</v>
      </c>
      <c r="S114" s="57">
        <v>6.8713</v>
      </c>
      <c r="T114" s="57">
        <v>8.625</v>
      </c>
      <c r="U114" s="57">
        <f t="shared" si="47"/>
        <v>9</v>
      </c>
      <c r="V114" s="3"/>
      <c r="W114" s="3"/>
      <c r="X114" s="6">
        <v>110.0</v>
      </c>
      <c r="Y114" s="24">
        <f t="shared" si="37"/>
        <v>1000</v>
      </c>
      <c r="Z114" s="2">
        <f t="shared" si="1"/>
        <v>0.7853981634</v>
      </c>
      <c r="AA114" s="18">
        <f t="shared" si="2"/>
        <v>150</v>
      </c>
      <c r="AB114" s="7">
        <f t="shared" si="3"/>
        <v>1441.36609</v>
      </c>
      <c r="AC114" s="18">
        <f t="shared" si="4"/>
        <v>300</v>
      </c>
      <c r="AD114" s="27">
        <f t="shared" si="5"/>
        <v>168.275</v>
      </c>
      <c r="AE114" s="18">
        <f t="shared" si="6"/>
        <v>900</v>
      </c>
      <c r="AF114" s="7">
        <f t="shared" si="7"/>
        <v>3000</v>
      </c>
      <c r="AG114" s="28">
        <f t="shared" si="8"/>
        <v>3</v>
      </c>
      <c r="AH114" s="24">
        <f t="shared" si="38"/>
        <v>1000</v>
      </c>
      <c r="AI114" s="2">
        <f t="shared" si="9"/>
        <v>0.7853981634</v>
      </c>
      <c r="AJ114" s="18">
        <f t="shared" si="10"/>
        <v>150</v>
      </c>
      <c r="AK114" s="7">
        <f t="shared" si="11"/>
        <v>1441.36609</v>
      </c>
      <c r="AL114" s="18">
        <f t="shared" si="12"/>
        <v>150</v>
      </c>
      <c r="AM114" s="27">
        <f t="shared" si="13"/>
        <v>188.275</v>
      </c>
      <c r="AN114" s="18">
        <f t="shared" si="14"/>
        <v>600</v>
      </c>
      <c r="AO114" s="7">
        <f t="shared" si="15"/>
        <v>2600</v>
      </c>
      <c r="AP114" s="29">
        <f t="shared" si="16"/>
        <v>2.6</v>
      </c>
      <c r="AQ114" s="24">
        <f t="shared" si="39"/>
        <v>1100</v>
      </c>
      <c r="AR114" s="2">
        <f t="shared" si="17"/>
        <v>0.9503317777</v>
      </c>
      <c r="AS114" s="18">
        <f t="shared" si="18"/>
        <v>150</v>
      </c>
      <c r="AT114" s="7">
        <f t="shared" si="19"/>
        <v>1191.211645</v>
      </c>
      <c r="AU114" s="18">
        <f t="shared" si="20"/>
        <v>330</v>
      </c>
      <c r="AV114" s="27">
        <f t="shared" si="21"/>
        <v>168.275</v>
      </c>
      <c r="AW114" s="18">
        <f t="shared" si="22"/>
        <v>600</v>
      </c>
      <c r="AX114" s="18">
        <f t="shared" si="23"/>
        <v>150</v>
      </c>
      <c r="AY114" s="18">
        <f t="shared" si="24"/>
        <v>300</v>
      </c>
      <c r="AZ114" s="7">
        <f t="shared" si="25"/>
        <v>2900</v>
      </c>
      <c r="BA114" s="28">
        <f t="shared" si="26"/>
        <v>2.636363636</v>
      </c>
      <c r="BB114" s="24">
        <f t="shared" si="40"/>
        <v>1000</v>
      </c>
      <c r="BC114" s="2">
        <f t="shared" si="27"/>
        <v>0.7853981634</v>
      </c>
      <c r="BD114" s="18">
        <f t="shared" si="28"/>
        <v>150</v>
      </c>
      <c r="BE114" s="7">
        <f t="shared" si="29"/>
        <v>1441.36609</v>
      </c>
      <c r="BF114" s="18">
        <f t="shared" si="30"/>
        <v>150</v>
      </c>
      <c r="BG114" s="27">
        <f t="shared" si="31"/>
        <v>188.275</v>
      </c>
      <c r="BH114" s="27">
        <f t="shared" si="32"/>
        <v>300</v>
      </c>
      <c r="BI114" s="18">
        <f t="shared" si="33"/>
        <v>150</v>
      </c>
      <c r="BJ114" s="18">
        <f t="shared" si="34"/>
        <v>300</v>
      </c>
      <c r="BK114" s="18">
        <f t="shared" si="35"/>
        <v>2700</v>
      </c>
      <c r="BL114" s="28">
        <f t="shared" si="36"/>
        <v>2.7</v>
      </c>
    </row>
    <row r="115">
      <c r="A115" s="3"/>
      <c r="B115" s="3">
        <v>10.0</v>
      </c>
      <c r="C115" s="57">
        <v>100.0</v>
      </c>
      <c r="D115" s="3">
        <v>10.0</v>
      </c>
      <c r="E115" s="57">
        <f t="shared" si="46"/>
        <v>10</v>
      </c>
      <c r="F115" s="57">
        <v>10.0</v>
      </c>
      <c r="G115" s="57">
        <v>10.0</v>
      </c>
      <c r="H115" s="57">
        <v>9.75</v>
      </c>
      <c r="I115" s="57"/>
      <c r="J115" s="57"/>
      <c r="K115" s="57">
        <v>10.25</v>
      </c>
      <c r="L115" s="57">
        <v>10.136</v>
      </c>
      <c r="M115" s="57">
        <v>10.02</v>
      </c>
      <c r="N115" s="57">
        <v>9.75</v>
      </c>
      <c r="O115" s="57">
        <v>9.562</v>
      </c>
      <c r="P115" s="57">
        <v>9.312</v>
      </c>
      <c r="Q115" s="57">
        <v>9.062</v>
      </c>
      <c r="R115" s="57">
        <v>8.75</v>
      </c>
      <c r="S115" s="57">
        <v>8.5</v>
      </c>
      <c r="T115" s="57">
        <v>10.75</v>
      </c>
      <c r="U115" s="57">
        <f t="shared" si="47"/>
        <v>10</v>
      </c>
      <c r="V115" s="3"/>
      <c r="W115" s="3"/>
      <c r="X115" s="6">
        <v>111.0</v>
      </c>
      <c r="Y115" s="24">
        <f t="shared" si="37"/>
        <v>1000</v>
      </c>
      <c r="Z115" s="2">
        <f t="shared" si="1"/>
        <v>0.7853981634</v>
      </c>
      <c r="AA115" s="18">
        <f t="shared" si="2"/>
        <v>150</v>
      </c>
      <c r="AB115" s="7">
        <f t="shared" si="3"/>
        <v>1441.36609</v>
      </c>
      <c r="AC115" s="18">
        <f t="shared" si="4"/>
        <v>300</v>
      </c>
      <c r="AD115" s="27">
        <f t="shared" si="5"/>
        <v>168.275</v>
      </c>
      <c r="AE115" s="18">
        <f t="shared" si="6"/>
        <v>900</v>
      </c>
      <c r="AF115" s="7">
        <f t="shared" si="7"/>
        <v>3000</v>
      </c>
      <c r="AG115" s="28">
        <f t="shared" si="8"/>
        <v>3</v>
      </c>
      <c r="AH115" s="24">
        <f t="shared" si="38"/>
        <v>1000</v>
      </c>
      <c r="AI115" s="2">
        <f t="shared" si="9"/>
        <v>0.7853981634</v>
      </c>
      <c r="AJ115" s="18">
        <f t="shared" si="10"/>
        <v>150</v>
      </c>
      <c r="AK115" s="7">
        <f t="shared" si="11"/>
        <v>1441.36609</v>
      </c>
      <c r="AL115" s="18">
        <f t="shared" si="12"/>
        <v>150</v>
      </c>
      <c r="AM115" s="27">
        <f t="shared" si="13"/>
        <v>188.275</v>
      </c>
      <c r="AN115" s="18">
        <f t="shared" si="14"/>
        <v>600</v>
      </c>
      <c r="AO115" s="7">
        <f t="shared" si="15"/>
        <v>2600</v>
      </c>
      <c r="AP115" s="29">
        <f t="shared" si="16"/>
        <v>2.6</v>
      </c>
      <c r="AQ115" s="24">
        <f t="shared" si="39"/>
        <v>1100</v>
      </c>
      <c r="AR115" s="2">
        <f t="shared" si="17"/>
        <v>0.9503317777</v>
      </c>
      <c r="AS115" s="18">
        <f t="shared" si="18"/>
        <v>150</v>
      </c>
      <c r="AT115" s="7">
        <f t="shared" si="19"/>
        <v>1191.211645</v>
      </c>
      <c r="AU115" s="18">
        <f t="shared" si="20"/>
        <v>330</v>
      </c>
      <c r="AV115" s="27">
        <f t="shared" si="21"/>
        <v>168.275</v>
      </c>
      <c r="AW115" s="18">
        <f t="shared" si="22"/>
        <v>600</v>
      </c>
      <c r="AX115" s="18">
        <f t="shared" si="23"/>
        <v>150</v>
      </c>
      <c r="AY115" s="18">
        <f t="shared" si="24"/>
        <v>300</v>
      </c>
      <c r="AZ115" s="7">
        <f t="shared" si="25"/>
        <v>2900</v>
      </c>
      <c r="BA115" s="28">
        <f t="shared" si="26"/>
        <v>2.636363636</v>
      </c>
      <c r="BB115" s="24">
        <f t="shared" si="40"/>
        <v>1000</v>
      </c>
      <c r="BC115" s="2">
        <f t="shared" si="27"/>
        <v>0.7853981634</v>
      </c>
      <c r="BD115" s="18">
        <f t="shared" si="28"/>
        <v>150</v>
      </c>
      <c r="BE115" s="7">
        <f t="shared" si="29"/>
        <v>1441.36609</v>
      </c>
      <c r="BF115" s="18">
        <f t="shared" si="30"/>
        <v>150</v>
      </c>
      <c r="BG115" s="27">
        <f t="shared" si="31"/>
        <v>188.275</v>
      </c>
      <c r="BH115" s="27">
        <f t="shared" si="32"/>
        <v>300</v>
      </c>
      <c r="BI115" s="18">
        <f t="shared" si="33"/>
        <v>150</v>
      </c>
      <c r="BJ115" s="18">
        <f t="shared" si="34"/>
        <v>300</v>
      </c>
      <c r="BK115" s="18">
        <f t="shared" si="35"/>
        <v>2700</v>
      </c>
      <c r="BL115" s="28">
        <f t="shared" si="36"/>
        <v>2.7</v>
      </c>
    </row>
    <row r="116">
      <c r="A116" s="3"/>
      <c r="B116" s="3">
        <v>11.0</v>
      </c>
      <c r="C116" s="57">
        <v>120.0</v>
      </c>
      <c r="D116" s="3">
        <v>11.0</v>
      </c>
      <c r="E116" s="57">
        <f t="shared" si="46"/>
        <v>11</v>
      </c>
      <c r="F116" s="57">
        <v>12.0</v>
      </c>
      <c r="G116" s="57">
        <v>12.0</v>
      </c>
      <c r="H116" s="57">
        <v>11.75</v>
      </c>
      <c r="I116" s="57"/>
      <c r="J116" s="57"/>
      <c r="K116" s="57">
        <v>12.25</v>
      </c>
      <c r="L116" s="57">
        <v>12.06</v>
      </c>
      <c r="M116" s="57">
        <v>11.938</v>
      </c>
      <c r="N116" s="57">
        <v>11.626</v>
      </c>
      <c r="O116" s="57">
        <v>11.374</v>
      </c>
      <c r="P116" s="57">
        <v>11.062</v>
      </c>
      <c r="Q116" s="57">
        <v>10.75</v>
      </c>
      <c r="R116" s="57">
        <v>10.5</v>
      </c>
      <c r="S116" s="57">
        <v>10.126</v>
      </c>
      <c r="T116" s="57">
        <v>12.75</v>
      </c>
      <c r="U116" s="57">
        <f t="shared" si="47"/>
        <v>11</v>
      </c>
      <c r="V116" s="3"/>
      <c r="W116" s="3"/>
      <c r="X116" s="6">
        <v>112.0</v>
      </c>
      <c r="Y116" s="24">
        <f t="shared" si="37"/>
        <v>1000</v>
      </c>
      <c r="Z116" s="2">
        <f t="shared" si="1"/>
        <v>0.7853981634</v>
      </c>
      <c r="AA116" s="18">
        <f t="shared" si="2"/>
        <v>150</v>
      </c>
      <c r="AB116" s="7">
        <f t="shared" si="3"/>
        <v>1441.36609</v>
      </c>
      <c r="AC116" s="18">
        <f t="shared" si="4"/>
        <v>300</v>
      </c>
      <c r="AD116" s="27">
        <f t="shared" si="5"/>
        <v>168.275</v>
      </c>
      <c r="AE116" s="18">
        <f t="shared" si="6"/>
        <v>900</v>
      </c>
      <c r="AF116" s="7">
        <f t="shared" si="7"/>
        <v>3000</v>
      </c>
      <c r="AG116" s="28">
        <f t="shared" si="8"/>
        <v>3</v>
      </c>
      <c r="AH116" s="24">
        <f t="shared" si="38"/>
        <v>1000</v>
      </c>
      <c r="AI116" s="2">
        <f t="shared" si="9"/>
        <v>0.7853981634</v>
      </c>
      <c r="AJ116" s="18">
        <f t="shared" si="10"/>
        <v>150</v>
      </c>
      <c r="AK116" s="7">
        <f t="shared" si="11"/>
        <v>1441.36609</v>
      </c>
      <c r="AL116" s="18">
        <f t="shared" si="12"/>
        <v>150</v>
      </c>
      <c r="AM116" s="27">
        <f t="shared" si="13"/>
        <v>188.275</v>
      </c>
      <c r="AN116" s="18">
        <f t="shared" si="14"/>
        <v>600</v>
      </c>
      <c r="AO116" s="7">
        <f t="shared" si="15"/>
        <v>2600</v>
      </c>
      <c r="AP116" s="29">
        <f t="shared" si="16"/>
        <v>2.6</v>
      </c>
      <c r="AQ116" s="24">
        <f t="shared" si="39"/>
        <v>1100</v>
      </c>
      <c r="AR116" s="2">
        <f t="shared" si="17"/>
        <v>0.9503317777</v>
      </c>
      <c r="AS116" s="18">
        <f t="shared" si="18"/>
        <v>150</v>
      </c>
      <c r="AT116" s="7">
        <f t="shared" si="19"/>
        <v>1191.211645</v>
      </c>
      <c r="AU116" s="18">
        <f t="shared" si="20"/>
        <v>330</v>
      </c>
      <c r="AV116" s="27">
        <f t="shared" si="21"/>
        <v>168.275</v>
      </c>
      <c r="AW116" s="18">
        <f t="shared" si="22"/>
        <v>600</v>
      </c>
      <c r="AX116" s="18">
        <f t="shared" si="23"/>
        <v>150</v>
      </c>
      <c r="AY116" s="18">
        <f t="shared" si="24"/>
        <v>300</v>
      </c>
      <c r="AZ116" s="7">
        <f t="shared" si="25"/>
        <v>2900</v>
      </c>
      <c r="BA116" s="28">
        <f t="shared" si="26"/>
        <v>2.636363636</v>
      </c>
      <c r="BB116" s="24">
        <f t="shared" si="40"/>
        <v>1000</v>
      </c>
      <c r="BC116" s="2">
        <f t="shared" si="27"/>
        <v>0.7853981634</v>
      </c>
      <c r="BD116" s="18">
        <f t="shared" si="28"/>
        <v>150</v>
      </c>
      <c r="BE116" s="7">
        <f t="shared" si="29"/>
        <v>1441.36609</v>
      </c>
      <c r="BF116" s="18">
        <f t="shared" si="30"/>
        <v>150</v>
      </c>
      <c r="BG116" s="27">
        <f t="shared" si="31"/>
        <v>188.275</v>
      </c>
      <c r="BH116" s="27">
        <f t="shared" si="32"/>
        <v>300</v>
      </c>
      <c r="BI116" s="18">
        <f t="shared" si="33"/>
        <v>150</v>
      </c>
      <c r="BJ116" s="18">
        <f t="shared" si="34"/>
        <v>300</v>
      </c>
      <c r="BK116" s="18">
        <f t="shared" si="35"/>
        <v>2700</v>
      </c>
      <c r="BL116" s="28">
        <f t="shared" si="36"/>
        <v>2.7</v>
      </c>
    </row>
    <row r="117">
      <c r="A117" s="3"/>
      <c r="B117" s="3">
        <v>12.0</v>
      </c>
      <c r="C117" s="57">
        <v>140.0</v>
      </c>
      <c r="D117" s="3">
        <v>12.0</v>
      </c>
      <c r="E117" s="57">
        <f t="shared" si="46"/>
        <v>12</v>
      </c>
      <c r="F117" s="57">
        <v>14.0</v>
      </c>
      <c r="G117" s="57">
        <v>13.25</v>
      </c>
      <c r="H117" s="57">
        <v>13.0</v>
      </c>
      <c r="I117" s="57"/>
      <c r="J117" s="57">
        <v>13.5</v>
      </c>
      <c r="K117" s="57">
        <v>13.376</v>
      </c>
      <c r="L117" s="57">
        <v>13.25</v>
      </c>
      <c r="M117" s="57">
        <v>13.124</v>
      </c>
      <c r="N117" s="57">
        <v>12.812</v>
      </c>
      <c r="O117" s="57">
        <v>12.5</v>
      </c>
      <c r="P117" s="57">
        <v>12.124</v>
      </c>
      <c r="Q117" s="57">
        <v>11.812</v>
      </c>
      <c r="R117" s="57">
        <v>11.5</v>
      </c>
      <c r="S117" s="57">
        <v>11.188</v>
      </c>
      <c r="T117" s="57">
        <v>14.0</v>
      </c>
      <c r="U117" s="57">
        <f t="shared" si="47"/>
        <v>12</v>
      </c>
      <c r="V117" s="3"/>
      <c r="W117" s="3"/>
      <c r="X117" s="6">
        <v>113.0</v>
      </c>
      <c r="Y117" s="24">
        <f t="shared" si="37"/>
        <v>1000</v>
      </c>
      <c r="Z117" s="2">
        <f t="shared" si="1"/>
        <v>0.7853981634</v>
      </c>
      <c r="AA117" s="18">
        <f t="shared" si="2"/>
        <v>150</v>
      </c>
      <c r="AB117" s="7">
        <f t="shared" si="3"/>
        <v>1441.36609</v>
      </c>
      <c r="AC117" s="18">
        <f t="shared" si="4"/>
        <v>300</v>
      </c>
      <c r="AD117" s="27">
        <f t="shared" si="5"/>
        <v>168.275</v>
      </c>
      <c r="AE117" s="18">
        <f t="shared" si="6"/>
        <v>900</v>
      </c>
      <c r="AF117" s="7">
        <f t="shared" si="7"/>
        <v>3000</v>
      </c>
      <c r="AG117" s="28">
        <f t="shared" si="8"/>
        <v>3</v>
      </c>
      <c r="AH117" s="24">
        <f t="shared" si="38"/>
        <v>1000</v>
      </c>
      <c r="AI117" s="2">
        <f t="shared" si="9"/>
        <v>0.7853981634</v>
      </c>
      <c r="AJ117" s="18">
        <f t="shared" si="10"/>
        <v>150</v>
      </c>
      <c r="AK117" s="7">
        <f t="shared" si="11"/>
        <v>1441.36609</v>
      </c>
      <c r="AL117" s="18">
        <f t="shared" si="12"/>
        <v>150</v>
      </c>
      <c r="AM117" s="27">
        <f t="shared" si="13"/>
        <v>188.275</v>
      </c>
      <c r="AN117" s="18">
        <f t="shared" si="14"/>
        <v>600</v>
      </c>
      <c r="AO117" s="7">
        <f t="shared" si="15"/>
        <v>2600</v>
      </c>
      <c r="AP117" s="29">
        <f t="shared" si="16"/>
        <v>2.6</v>
      </c>
      <c r="AQ117" s="24">
        <f t="shared" si="39"/>
        <v>1100</v>
      </c>
      <c r="AR117" s="2">
        <f t="shared" si="17"/>
        <v>0.9503317777</v>
      </c>
      <c r="AS117" s="18">
        <f t="shared" si="18"/>
        <v>150</v>
      </c>
      <c r="AT117" s="7">
        <f t="shared" si="19"/>
        <v>1191.211645</v>
      </c>
      <c r="AU117" s="18">
        <f t="shared" si="20"/>
        <v>330</v>
      </c>
      <c r="AV117" s="27">
        <f t="shared" si="21"/>
        <v>168.275</v>
      </c>
      <c r="AW117" s="18">
        <f t="shared" si="22"/>
        <v>600</v>
      </c>
      <c r="AX117" s="18">
        <f t="shared" si="23"/>
        <v>150</v>
      </c>
      <c r="AY117" s="18">
        <f t="shared" si="24"/>
        <v>300</v>
      </c>
      <c r="AZ117" s="7">
        <f t="shared" si="25"/>
        <v>2900</v>
      </c>
      <c r="BA117" s="28">
        <f t="shared" si="26"/>
        <v>2.636363636</v>
      </c>
      <c r="BB117" s="24">
        <f t="shared" si="40"/>
        <v>1000</v>
      </c>
      <c r="BC117" s="2">
        <f t="shared" si="27"/>
        <v>0.7853981634</v>
      </c>
      <c r="BD117" s="18">
        <f t="shared" si="28"/>
        <v>150</v>
      </c>
      <c r="BE117" s="7">
        <f t="shared" si="29"/>
        <v>1441.36609</v>
      </c>
      <c r="BF117" s="18">
        <f t="shared" si="30"/>
        <v>150</v>
      </c>
      <c r="BG117" s="27">
        <f t="shared" si="31"/>
        <v>188.275</v>
      </c>
      <c r="BH117" s="27">
        <f t="shared" si="32"/>
        <v>300</v>
      </c>
      <c r="BI117" s="18">
        <f t="shared" si="33"/>
        <v>150</v>
      </c>
      <c r="BJ117" s="18">
        <f t="shared" si="34"/>
        <v>300</v>
      </c>
      <c r="BK117" s="18">
        <f t="shared" si="35"/>
        <v>2700</v>
      </c>
      <c r="BL117" s="28">
        <f t="shared" si="36"/>
        <v>2.7</v>
      </c>
    </row>
    <row r="118">
      <c r="A118" s="3"/>
      <c r="B118" s="3">
        <v>13.0</v>
      </c>
      <c r="C118" s="57">
        <v>160.0</v>
      </c>
      <c r="D118" s="3">
        <v>13.0</v>
      </c>
      <c r="E118" s="57">
        <f t="shared" si="46"/>
        <v>13</v>
      </c>
      <c r="F118" s="57">
        <v>16.0</v>
      </c>
      <c r="G118" s="57">
        <v>15.25</v>
      </c>
      <c r="H118" s="57">
        <v>15.0</v>
      </c>
      <c r="I118" s="57"/>
      <c r="J118" s="57">
        <v>15.5</v>
      </c>
      <c r="K118" s="57">
        <v>15.376</v>
      </c>
      <c r="L118" s="57">
        <v>15.25</v>
      </c>
      <c r="M118" s="57">
        <v>15.0</v>
      </c>
      <c r="N118" s="57">
        <v>14.688</v>
      </c>
      <c r="O118" s="57">
        <v>14.312</v>
      </c>
      <c r="P118" s="57">
        <v>13.938</v>
      </c>
      <c r="Q118" s="57">
        <v>13.562</v>
      </c>
      <c r="R118" s="57">
        <v>13.124</v>
      </c>
      <c r="S118" s="57">
        <v>12.812</v>
      </c>
      <c r="T118" s="57">
        <v>16.0</v>
      </c>
      <c r="U118" s="57">
        <f t="shared" si="47"/>
        <v>13</v>
      </c>
      <c r="V118" s="3"/>
      <c r="W118" s="3"/>
      <c r="X118" s="6">
        <v>114.0</v>
      </c>
      <c r="Y118" s="24">
        <f t="shared" si="37"/>
        <v>1000</v>
      </c>
      <c r="Z118" s="2">
        <f t="shared" si="1"/>
        <v>0.7853981634</v>
      </c>
      <c r="AA118" s="18">
        <f t="shared" si="2"/>
        <v>150</v>
      </c>
      <c r="AB118" s="7">
        <f t="shared" si="3"/>
        <v>1441.36609</v>
      </c>
      <c r="AC118" s="18">
        <f t="shared" si="4"/>
        <v>300</v>
      </c>
      <c r="AD118" s="27">
        <f t="shared" si="5"/>
        <v>168.275</v>
      </c>
      <c r="AE118" s="18">
        <f t="shared" si="6"/>
        <v>900</v>
      </c>
      <c r="AF118" s="7">
        <f t="shared" si="7"/>
        <v>3000</v>
      </c>
      <c r="AG118" s="28">
        <f t="shared" si="8"/>
        <v>3</v>
      </c>
      <c r="AH118" s="24">
        <f t="shared" si="38"/>
        <v>1000</v>
      </c>
      <c r="AI118" s="2">
        <f t="shared" si="9"/>
        <v>0.7853981634</v>
      </c>
      <c r="AJ118" s="18">
        <f t="shared" si="10"/>
        <v>150</v>
      </c>
      <c r="AK118" s="7">
        <f t="shared" si="11"/>
        <v>1441.36609</v>
      </c>
      <c r="AL118" s="18">
        <f t="shared" si="12"/>
        <v>150</v>
      </c>
      <c r="AM118" s="27">
        <f t="shared" si="13"/>
        <v>188.275</v>
      </c>
      <c r="AN118" s="18">
        <f t="shared" si="14"/>
        <v>600</v>
      </c>
      <c r="AO118" s="7">
        <f t="shared" si="15"/>
        <v>2600</v>
      </c>
      <c r="AP118" s="29">
        <f t="shared" si="16"/>
        <v>2.6</v>
      </c>
      <c r="AQ118" s="24">
        <f t="shared" si="39"/>
        <v>1100</v>
      </c>
      <c r="AR118" s="2">
        <f t="shared" si="17"/>
        <v>0.9503317777</v>
      </c>
      <c r="AS118" s="18">
        <f t="shared" si="18"/>
        <v>150</v>
      </c>
      <c r="AT118" s="7">
        <f t="shared" si="19"/>
        <v>1191.211645</v>
      </c>
      <c r="AU118" s="18">
        <f t="shared" si="20"/>
        <v>330</v>
      </c>
      <c r="AV118" s="27">
        <f t="shared" si="21"/>
        <v>168.275</v>
      </c>
      <c r="AW118" s="18">
        <f t="shared" si="22"/>
        <v>600</v>
      </c>
      <c r="AX118" s="18">
        <f t="shared" si="23"/>
        <v>150</v>
      </c>
      <c r="AY118" s="18">
        <f t="shared" si="24"/>
        <v>300</v>
      </c>
      <c r="AZ118" s="7">
        <f t="shared" si="25"/>
        <v>2900</v>
      </c>
      <c r="BA118" s="28">
        <f t="shared" si="26"/>
        <v>2.636363636</v>
      </c>
      <c r="BB118" s="24">
        <f t="shared" si="40"/>
        <v>1000</v>
      </c>
      <c r="BC118" s="2">
        <f t="shared" si="27"/>
        <v>0.7853981634</v>
      </c>
      <c r="BD118" s="18">
        <f t="shared" si="28"/>
        <v>150</v>
      </c>
      <c r="BE118" s="7">
        <f t="shared" si="29"/>
        <v>1441.36609</v>
      </c>
      <c r="BF118" s="18">
        <f t="shared" si="30"/>
        <v>150</v>
      </c>
      <c r="BG118" s="27">
        <f t="shared" si="31"/>
        <v>188.275</v>
      </c>
      <c r="BH118" s="27">
        <f t="shared" si="32"/>
        <v>300</v>
      </c>
      <c r="BI118" s="18">
        <f t="shared" si="33"/>
        <v>150</v>
      </c>
      <c r="BJ118" s="18">
        <f t="shared" si="34"/>
        <v>300</v>
      </c>
      <c r="BK118" s="18">
        <f t="shared" si="35"/>
        <v>2700</v>
      </c>
      <c r="BL118" s="28">
        <f t="shared" si="36"/>
        <v>2.7</v>
      </c>
    </row>
    <row r="119">
      <c r="A119" s="3"/>
      <c r="E119" s="57">
        <f t="shared" si="46"/>
        <v>14</v>
      </c>
      <c r="F119" s="57">
        <v>18.0</v>
      </c>
      <c r="G119" s="57">
        <v>17.25</v>
      </c>
      <c r="H119" s="57">
        <v>17.0</v>
      </c>
      <c r="I119" s="57"/>
      <c r="J119" s="57">
        <v>17.5</v>
      </c>
      <c r="K119" s="57">
        <v>17.376</v>
      </c>
      <c r="L119" s="57">
        <v>17.124</v>
      </c>
      <c r="M119" s="57">
        <v>16.876</v>
      </c>
      <c r="N119" s="57">
        <v>16.5</v>
      </c>
      <c r="O119" s="57">
        <v>16.124</v>
      </c>
      <c r="P119" s="57">
        <v>15.688</v>
      </c>
      <c r="Q119" s="57">
        <v>15.25</v>
      </c>
      <c r="R119" s="57">
        <v>14.876</v>
      </c>
      <c r="S119" s="57">
        <v>14.438</v>
      </c>
      <c r="T119" s="57">
        <v>18.0</v>
      </c>
      <c r="U119" s="57">
        <f t="shared" si="47"/>
        <v>14</v>
      </c>
      <c r="V119" s="3"/>
      <c r="W119" s="3"/>
      <c r="X119" s="6">
        <v>115.0</v>
      </c>
      <c r="Y119" s="24">
        <f t="shared" si="37"/>
        <v>1000</v>
      </c>
      <c r="Z119" s="2">
        <f t="shared" si="1"/>
        <v>0.7853981634</v>
      </c>
      <c r="AA119" s="18">
        <f t="shared" si="2"/>
        <v>150</v>
      </c>
      <c r="AB119" s="7">
        <f t="shared" si="3"/>
        <v>1441.36609</v>
      </c>
      <c r="AC119" s="18">
        <f t="shared" si="4"/>
        <v>300</v>
      </c>
      <c r="AD119" s="27">
        <f t="shared" si="5"/>
        <v>168.275</v>
      </c>
      <c r="AE119" s="18">
        <f t="shared" si="6"/>
        <v>900</v>
      </c>
      <c r="AF119" s="7">
        <f t="shared" si="7"/>
        <v>3000</v>
      </c>
      <c r="AG119" s="28">
        <f t="shared" si="8"/>
        <v>3</v>
      </c>
      <c r="AH119" s="24">
        <f t="shared" si="38"/>
        <v>1000</v>
      </c>
      <c r="AI119" s="2">
        <f t="shared" si="9"/>
        <v>0.7853981634</v>
      </c>
      <c r="AJ119" s="18">
        <f t="shared" si="10"/>
        <v>150</v>
      </c>
      <c r="AK119" s="7">
        <f t="shared" si="11"/>
        <v>1441.36609</v>
      </c>
      <c r="AL119" s="18">
        <f t="shared" si="12"/>
        <v>150</v>
      </c>
      <c r="AM119" s="27">
        <f t="shared" si="13"/>
        <v>188.275</v>
      </c>
      <c r="AN119" s="18">
        <f t="shared" si="14"/>
        <v>600</v>
      </c>
      <c r="AO119" s="7">
        <f t="shared" si="15"/>
        <v>2600</v>
      </c>
      <c r="AP119" s="29">
        <f t="shared" si="16"/>
        <v>2.6</v>
      </c>
      <c r="AQ119" s="24">
        <f t="shared" si="39"/>
        <v>1100</v>
      </c>
      <c r="AR119" s="2">
        <f t="shared" si="17"/>
        <v>0.9503317777</v>
      </c>
      <c r="AS119" s="18">
        <f t="shared" si="18"/>
        <v>150</v>
      </c>
      <c r="AT119" s="7">
        <f t="shared" si="19"/>
        <v>1191.211645</v>
      </c>
      <c r="AU119" s="18">
        <f t="shared" si="20"/>
        <v>330</v>
      </c>
      <c r="AV119" s="27">
        <f t="shared" si="21"/>
        <v>168.275</v>
      </c>
      <c r="AW119" s="18">
        <f t="shared" si="22"/>
        <v>600</v>
      </c>
      <c r="AX119" s="18">
        <f t="shared" si="23"/>
        <v>150</v>
      </c>
      <c r="AY119" s="18">
        <f t="shared" si="24"/>
        <v>300</v>
      </c>
      <c r="AZ119" s="7">
        <f t="shared" si="25"/>
        <v>2900</v>
      </c>
      <c r="BA119" s="28">
        <f t="shared" si="26"/>
        <v>2.636363636</v>
      </c>
      <c r="BB119" s="24">
        <f t="shared" si="40"/>
        <v>1000</v>
      </c>
      <c r="BC119" s="2">
        <f t="shared" si="27"/>
        <v>0.7853981634</v>
      </c>
      <c r="BD119" s="18">
        <f t="shared" si="28"/>
        <v>150</v>
      </c>
      <c r="BE119" s="7">
        <f t="shared" si="29"/>
        <v>1441.36609</v>
      </c>
      <c r="BF119" s="18">
        <f t="shared" si="30"/>
        <v>150</v>
      </c>
      <c r="BG119" s="27">
        <f t="shared" si="31"/>
        <v>188.275</v>
      </c>
      <c r="BH119" s="27">
        <f t="shared" si="32"/>
        <v>300</v>
      </c>
      <c r="BI119" s="18">
        <f t="shared" si="33"/>
        <v>150</v>
      </c>
      <c r="BJ119" s="18">
        <f t="shared" si="34"/>
        <v>300</v>
      </c>
      <c r="BK119" s="18">
        <f t="shared" si="35"/>
        <v>2700</v>
      </c>
      <c r="BL119" s="28">
        <f t="shared" si="36"/>
        <v>2.7</v>
      </c>
    </row>
    <row r="120">
      <c r="A120" s="3"/>
      <c r="E120" s="57">
        <f t="shared" si="46"/>
        <v>15</v>
      </c>
      <c r="F120" s="57">
        <v>20.0</v>
      </c>
      <c r="G120" s="57">
        <v>19.25</v>
      </c>
      <c r="H120" s="57">
        <v>19.0</v>
      </c>
      <c r="I120" s="57"/>
      <c r="J120" s="57">
        <v>19.5</v>
      </c>
      <c r="K120" s="57">
        <v>19.25</v>
      </c>
      <c r="L120" s="57">
        <v>19.0</v>
      </c>
      <c r="M120" s="57">
        <v>18.812</v>
      </c>
      <c r="N120" s="57">
        <v>18.376</v>
      </c>
      <c r="O120" s="57">
        <v>17.938</v>
      </c>
      <c r="P120" s="57">
        <v>17.438</v>
      </c>
      <c r="Q120" s="57">
        <v>17.0</v>
      </c>
      <c r="R120" s="57">
        <v>16.5</v>
      </c>
      <c r="S120" s="57">
        <v>16.062</v>
      </c>
      <c r="T120" s="57">
        <v>20.0</v>
      </c>
      <c r="U120" s="57">
        <f t="shared" si="47"/>
        <v>15</v>
      </c>
      <c r="V120" s="3"/>
      <c r="W120" s="3"/>
      <c r="X120" s="6">
        <v>116.0</v>
      </c>
      <c r="Y120" s="24">
        <f t="shared" si="37"/>
        <v>1000</v>
      </c>
      <c r="Z120" s="2">
        <f t="shared" si="1"/>
        <v>0.7853981634</v>
      </c>
      <c r="AA120" s="18">
        <f t="shared" si="2"/>
        <v>150</v>
      </c>
      <c r="AB120" s="7">
        <f t="shared" si="3"/>
        <v>1441.36609</v>
      </c>
      <c r="AC120" s="18">
        <f t="shared" si="4"/>
        <v>300</v>
      </c>
      <c r="AD120" s="27">
        <f t="shared" si="5"/>
        <v>168.275</v>
      </c>
      <c r="AE120" s="18">
        <f t="shared" si="6"/>
        <v>900</v>
      </c>
      <c r="AF120" s="7">
        <f t="shared" si="7"/>
        <v>3000</v>
      </c>
      <c r="AG120" s="28">
        <f t="shared" si="8"/>
        <v>3</v>
      </c>
      <c r="AH120" s="24">
        <f t="shared" si="38"/>
        <v>1000</v>
      </c>
      <c r="AI120" s="2">
        <f t="shared" si="9"/>
        <v>0.7853981634</v>
      </c>
      <c r="AJ120" s="18">
        <f t="shared" si="10"/>
        <v>150</v>
      </c>
      <c r="AK120" s="7">
        <f t="shared" si="11"/>
        <v>1441.36609</v>
      </c>
      <c r="AL120" s="18">
        <f t="shared" si="12"/>
        <v>150</v>
      </c>
      <c r="AM120" s="27">
        <f t="shared" si="13"/>
        <v>188.275</v>
      </c>
      <c r="AN120" s="18">
        <f t="shared" si="14"/>
        <v>600</v>
      </c>
      <c r="AO120" s="7">
        <f t="shared" si="15"/>
        <v>2600</v>
      </c>
      <c r="AP120" s="29">
        <f t="shared" si="16"/>
        <v>2.6</v>
      </c>
      <c r="AQ120" s="24">
        <f t="shared" si="39"/>
        <v>1100</v>
      </c>
      <c r="AR120" s="2">
        <f t="shared" si="17"/>
        <v>0.9503317777</v>
      </c>
      <c r="AS120" s="18">
        <f t="shared" si="18"/>
        <v>150</v>
      </c>
      <c r="AT120" s="7">
        <f t="shared" si="19"/>
        <v>1191.211645</v>
      </c>
      <c r="AU120" s="18">
        <f t="shared" si="20"/>
        <v>330</v>
      </c>
      <c r="AV120" s="27">
        <f t="shared" si="21"/>
        <v>168.275</v>
      </c>
      <c r="AW120" s="18">
        <f t="shared" si="22"/>
        <v>600</v>
      </c>
      <c r="AX120" s="18">
        <f t="shared" si="23"/>
        <v>150</v>
      </c>
      <c r="AY120" s="18">
        <f t="shared" si="24"/>
        <v>300</v>
      </c>
      <c r="AZ120" s="7">
        <f t="shared" si="25"/>
        <v>2900</v>
      </c>
      <c r="BA120" s="28">
        <f t="shared" si="26"/>
        <v>2.636363636</v>
      </c>
      <c r="BB120" s="24">
        <f t="shared" si="40"/>
        <v>1000</v>
      </c>
      <c r="BC120" s="2">
        <f t="shared" si="27"/>
        <v>0.7853981634</v>
      </c>
      <c r="BD120" s="18">
        <f t="shared" si="28"/>
        <v>150</v>
      </c>
      <c r="BE120" s="7">
        <f t="shared" si="29"/>
        <v>1441.36609</v>
      </c>
      <c r="BF120" s="18">
        <f t="shared" si="30"/>
        <v>150</v>
      </c>
      <c r="BG120" s="27">
        <f t="shared" si="31"/>
        <v>188.275</v>
      </c>
      <c r="BH120" s="27">
        <f t="shared" si="32"/>
        <v>300</v>
      </c>
      <c r="BI120" s="18">
        <f t="shared" si="33"/>
        <v>150</v>
      </c>
      <c r="BJ120" s="18">
        <f t="shared" si="34"/>
        <v>300</v>
      </c>
      <c r="BK120" s="18">
        <f t="shared" si="35"/>
        <v>2700</v>
      </c>
      <c r="BL120" s="28">
        <f t="shared" si="36"/>
        <v>2.7</v>
      </c>
    </row>
    <row r="121">
      <c r="A121" s="3"/>
      <c r="E121" s="57">
        <f t="shared" si="46"/>
        <v>16</v>
      </c>
      <c r="F121" s="57">
        <v>24.0</v>
      </c>
      <c r="G121" s="57">
        <v>23.25</v>
      </c>
      <c r="H121" s="57">
        <v>23.0</v>
      </c>
      <c r="I121" s="57"/>
      <c r="J121" s="57">
        <v>23.5</v>
      </c>
      <c r="K121" s="57">
        <v>23.25</v>
      </c>
      <c r="L121" s="57">
        <v>22.876</v>
      </c>
      <c r="M121" s="57">
        <v>22.624</v>
      </c>
      <c r="N121" s="57">
        <v>22.062</v>
      </c>
      <c r="O121" s="57">
        <v>21.562</v>
      </c>
      <c r="P121" s="57">
        <v>20.938</v>
      </c>
      <c r="Q121" s="57">
        <v>20.376</v>
      </c>
      <c r="R121" s="57">
        <v>19.876</v>
      </c>
      <c r="S121" s="57">
        <v>19.312</v>
      </c>
      <c r="T121" s="57">
        <v>24.0</v>
      </c>
      <c r="U121" s="57">
        <f t="shared" si="47"/>
        <v>16</v>
      </c>
      <c r="V121" s="3"/>
      <c r="W121" s="3"/>
      <c r="X121" s="6">
        <v>117.0</v>
      </c>
      <c r="Y121" s="24">
        <f t="shared" si="37"/>
        <v>1000</v>
      </c>
      <c r="Z121" s="2">
        <f t="shared" si="1"/>
        <v>0.7853981634</v>
      </c>
      <c r="AA121" s="18">
        <f t="shared" si="2"/>
        <v>150</v>
      </c>
      <c r="AB121" s="7">
        <f t="shared" si="3"/>
        <v>1441.36609</v>
      </c>
      <c r="AC121" s="18">
        <f t="shared" si="4"/>
        <v>300</v>
      </c>
      <c r="AD121" s="27">
        <f t="shared" si="5"/>
        <v>168.275</v>
      </c>
      <c r="AE121" s="18">
        <f t="shared" si="6"/>
        <v>900</v>
      </c>
      <c r="AF121" s="7">
        <f t="shared" si="7"/>
        <v>3000</v>
      </c>
      <c r="AG121" s="28">
        <f t="shared" si="8"/>
        <v>3</v>
      </c>
      <c r="AH121" s="24">
        <f t="shared" si="38"/>
        <v>1000</v>
      </c>
      <c r="AI121" s="2">
        <f t="shared" si="9"/>
        <v>0.7853981634</v>
      </c>
      <c r="AJ121" s="18">
        <f t="shared" si="10"/>
        <v>150</v>
      </c>
      <c r="AK121" s="7">
        <f t="shared" si="11"/>
        <v>1441.36609</v>
      </c>
      <c r="AL121" s="18">
        <f t="shared" si="12"/>
        <v>150</v>
      </c>
      <c r="AM121" s="27">
        <f t="shared" si="13"/>
        <v>188.275</v>
      </c>
      <c r="AN121" s="18">
        <f t="shared" si="14"/>
        <v>600</v>
      </c>
      <c r="AO121" s="7">
        <f t="shared" si="15"/>
        <v>2600</v>
      </c>
      <c r="AP121" s="29">
        <f t="shared" si="16"/>
        <v>2.6</v>
      </c>
      <c r="AQ121" s="24">
        <f t="shared" si="39"/>
        <v>1100</v>
      </c>
      <c r="AR121" s="2">
        <f t="shared" si="17"/>
        <v>0.9503317777</v>
      </c>
      <c r="AS121" s="18">
        <f t="shared" si="18"/>
        <v>150</v>
      </c>
      <c r="AT121" s="7">
        <f t="shared" si="19"/>
        <v>1191.211645</v>
      </c>
      <c r="AU121" s="18">
        <f t="shared" si="20"/>
        <v>330</v>
      </c>
      <c r="AV121" s="27">
        <f t="shared" si="21"/>
        <v>168.275</v>
      </c>
      <c r="AW121" s="18">
        <f t="shared" si="22"/>
        <v>600</v>
      </c>
      <c r="AX121" s="18">
        <f t="shared" si="23"/>
        <v>150</v>
      </c>
      <c r="AY121" s="18">
        <f t="shared" si="24"/>
        <v>300</v>
      </c>
      <c r="AZ121" s="7">
        <f t="shared" si="25"/>
        <v>2900</v>
      </c>
      <c r="BA121" s="28">
        <f t="shared" si="26"/>
        <v>2.636363636</v>
      </c>
      <c r="BB121" s="24">
        <f t="shared" si="40"/>
        <v>1000</v>
      </c>
      <c r="BC121" s="2">
        <f t="shared" si="27"/>
        <v>0.7853981634</v>
      </c>
      <c r="BD121" s="18">
        <f t="shared" si="28"/>
        <v>150</v>
      </c>
      <c r="BE121" s="7">
        <f t="shared" si="29"/>
        <v>1441.36609</v>
      </c>
      <c r="BF121" s="18">
        <f t="shared" si="30"/>
        <v>150</v>
      </c>
      <c r="BG121" s="27">
        <f t="shared" si="31"/>
        <v>188.275</v>
      </c>
      <c r="BH121" s="27">
        <f t="shared" si="32"/>
        <v>300</v>
      </c>
      <c r="BI121" s="18">
        <f t="shared" si="33"/>
        <v>150</v>
      </c>
      <c r="BJ121" s="18">
        <f t="shared" si="34"/>
        <v>300</v>
      </c>
      <c r="BK121" s="18">
        <f t="shared" si="35"/>
        <v>2700</v>
      </c>
      <c r="BL121" s="28">
        <f t="shared" si="36"/>
        <v>2.7</v>
      </c>
    </row>
    <row r="122">
      <c r="A122" s="3"/>
      <c r="E122" s="57">
        <f t="shared" si="46"/>
        <v>17</v>
      </c>
      <c r="F122" s="57">
        <v>26.0</v>
      </c>
      <c r="G122" s="57">
        <v>25.25</v>
      </c>
      <c r="H122" s="57">
        <v>25.0</v>
      </c>
      <c r="I122" s="57"/>
      <c r="J122" s="57">
        <v>25.376</v>
      </c>
      <c r="K122" s="57">
        <v>25.0</v>
      </c>
      <c r="L122" s="57"/>
      <c r="M122" s="57"/>
      <c r="N122" s="57"/>
      <c r="O122" s="57"/>
      <c r="P122" s="57"/>
      <c r="Q122" s="57"/>
      <c r="R122" s="57"/>
      <c r="S122" s="57"/>
      <c r="T122" s="57">
        <v>26.0</v>
      </c>
      <c r="U122" s="57">
        <f t="shared" si="47"/>
        <v>17</v>
      </c>
      <c r="V122" s="3"/>
      <c r="W122" s="3"/>
      <c r="X122" s="6">
        <v>118.0</v>
      </c>
      <c r="Y122" s="24">
        <f t="shared" si="37"/>
        <v>1000</v>
      </c>
      <c r="Z122" s="2">
        <f t="shared" si="1"/>
        <v>0.7853981634</v>
      </c>
      <c r="AA122" s="18">
        <f t="shared" si="2"/>
        <v>150</v>
      </c>
      <c r="AB122" s="7">
        <f t="shared" si="3"/>
        <v>1441.36609</v>
      </c>
      <c r="AC122" s="18">
        <f t="shared" si="4"/>
        <v>300</v>
      </c>
      <c r="AD122" s="27">
        <f t="shared" si="5"/>
        <v>168.275</v>
      </c>
      <c r="AE122" s="18">
        <f t="shared" si="6"/>
        <v>900</v>
      </c>
      <c r="AF122" s="7">
        <f t="shared" si="7"/>
        <v>3000</v>
      </c>
      <c r="AG122" s="28">
        <f t="shared" si="8"/>
        <v>3</v>
      </c>
      <c r="AH122" s="24">
        <f t="shared" si="38"/>
        <v>1000</v>
      </c>
      <c r="AI122" s="2">
        <f t="shared" si="9"/>
        <v>0.7853981634</v>
      </c>
      <c r="AJ122" s="18">
        <f t="shared" si="10"/>
        <v>150</v>
      </c>
      <c r="AK122" s="7">
        <f t="shared" si="11"/>
        <v>1441.36609</v>
      </c>
      <c r="AL122" s="18">
        <f t="shared" si="12"/>
        <v>150</v>
      </c>
      <c r="AM122" s="27">
        <f t="shared" si="13"/>
        <v>188.275</v>
      </c>
      <c r="AN122" s="18">
        <f t="shared" si="14"/>
        <v>600</v>
      </c>
      <c r="AO122" s="7">
        <f t="shared" si="15"/>
        <v>2600</v>
      </c>
      <c r="AP122" s="29">
        <f t="shared" si="16"/>
        <v>2.6</v>
      </c>
      <c r="AQ122" s="24">
        <f t="shared" si="39"/>
        <v>1100</v>
      </c>
      <c r="AR122" s="2">
        <f t="shared" si="17"/>
        <v>0.9503317777</v>
      </c>
      <c r="AS122" s="18">
        <f t="shared" si="18"/>
        <v>150</v>
      </c>
      <c r="AT122" s="7">
        <f t="shared" si="19"/>
        <v>1191.211645</v>
      </c>
      <c r="AU122" s="18">
        <f t="shared" si="20"/>
        <v>330</v>
      </c>
      <c r="AV122" s="27">
        <f t="shared" si="21"/>
        <v>168.275</v>
      </c>
      <c r="AW122" s="18">
        <f t="shared" si="22"/>
        <v>600</v>
      </c>
      <c r="AX122" s="18">
        <f t="shared" si="23"/>
        <v>150</v>
      </c>
      <c r="AY122" s="18">
        <f t="shared" si="24"/>
        <v>300</v>
      </c>
      <c r="AZ122" s="7">
        <f t="shared" si="25"/>
        <v>2900</v>
      </c>
      <c r="BA122" s="28">
        <f t="shared" si="26"/>
        <v>2.636363636</v>
      </c>
      <c r="BB122" s="24">
        <f t="shared" si="40"/>
        <v>1000</v>
      </c>
      <c r="BC122" s="2">
        <f t="shared" si="27"/>
        <v>0.7853981634</v>
      </c>
      <c r="BD122" s="18">
        <f t="shared" si="28"/>
        <v>150</v>
      </c>
      <c r="BE122" s="7">
        <f t="shared" si="29"/>
        <v>1441.36609</v>
      </c>
      <c r="BF122" s="18">
        <f t="shared" si="30"/>
        <v>150</v>
      </c>
      <c r="BG122" s="27">
        <f t="shared" si="31"/>
        <v>188.275</v>
      </c>
      <c r="BH122" s="27">
        <f t="shared" si="32"/>
        <v>300</v>
      </c>
      <c r="BI122" s="18">
        <f t="shared" si="33"/>
        <v>150</v>
      </c>
      <c r="BJ122" s="18">
        <f t="shared" si="34"/>
        <v>300</v>
      </c>
      <c r="BK122" s="18">
        <f t="shared" si="35"/>
        <v>2700</v>
      </c>
      <c r="BL122" s="28">
        <f t="shared" si="36"/>
        <v>2.7</v>
      </c>
    </row>
    <row r="123">
      <c r="A123" s="3"/>
      <c r="E123" s="57">
        <f t="shared" si="46"/>
        <v>18</v>
      </c>
      <c r="F123" s="57">
        <v>28.0</v>
      </c>
      <c r="G123" s="57">
        <v>27.25</v>
      </c>
      <c r="H123" s="57">
        <v>27.0</v>
      </c>
      <c r="I123" s="57"/>
      <c r="J123" s="57">
        <v>27.376</v>
      </c>
      <c r="K123" s="57">
        <v>27.0</v>
      </c>
      <c r="L123" s="57">
        <v>26.75</v>
      </c>
      <c r="M123" s="57"/>
      <c r="N123" s="57"/>
      <c r="O123" s="57"/>
      <c r="P123" s="57"/>
      <c r="Q123" s="57"/>
      <c r="R123" s="57"/>
      <c r="S123" s="57"/>
      <c r="T123" s="57">
        <v>28.0</v>
      </c>
      <c r="U123" s="57">
        <f t="shared" si="47"/>
        <v>18</v>
      </c>
      <c r="V123" s="3"/>
      <c r="W123" s="3"/>
      <c r="X123" s="6">
        <v>119.0</v>
      </c>
      <c r="Y123" s="24">
        <f t="shared" si="37"/>
        <v>1000</v>
      </c>
      <c r="Z123" s="2">
        <f t="shared" si="1"/>
        <v>0.7853981634</v>
      </c>
      <c r="AA123" s="18">
        <f t="shared" si="2"/>
        <v>150</v>
      </c>
      <c r="AB123" s="7">
        <f t="shared" si="3"/>
        <v>1441.36609</v>
      </c>
      <c r="AC123" s="18">
        <f t="shared" si="4"/>
        <v>300</v>
      </c>
      <c r="AD123" s="27">
        <f t="shared" si="5"/>
        <v>168.275</v>
      </c>
      <c r="AE123" s="18">
        <f t="shared" si="6"/>
        <v>900</v>
      </c>
      <c r="AF123" s="7">
        <f t="shared" si="7"/>
        <v>3000</v>
      </c>
      <c r="AG123" s="28">
        <f t="shared" si="8"/>
        <v>3</v>
      </c>
      <c r="AH123" s="24">
        <f t="shared" si="38"/>
        <v>1000</v>
      </c>
      <c r="AI123" s="2">
        <f t="shared" si="9"/>
        <v>0.7853981634</v>
      </c>
      <c r="AJ123" s="18">
        <f t="shared" si="10"/>
        <v>150</v>
      </c>
      <c r="AK123" s="7">
        <f t="shared" si="11"/>
        <v>1441.36609</v>
      </c>
      <c r="AL123" s="18">
        <f t="shared" si="12"/>
        <v>150</v>
      </c>
      <c r="AM123" s="27">
        <f t="shared" si="13"/>
        <v>188.275</v>
      </c>
      <c r="AN123" s="18">
        <f t="shared" si="14"/>
        <v>600</v>
      </c>
      <c r="AO123" s="7">
        <f t="shared" si="15"/>
        <v>2600</v>
      </c>
      <c r="AP123" s="29">
        <f t="shared" si="16"/>
        <v>2.6</v>
      </c>
      <c r="AQ123" s="24">
        <f t="shared" si="39"/>
        <v>1100</v>
      </c>
      <c r="AR123" s="2">
        <f t="shared" si="17"/>
        <v>0.9503317777</v>
      </c>
      <c r="AS123" s="18">
        <f t="shared" si="18"/>
        <v>150</v>
      </c>
      <c r="AT123" s="7">
        <f t="shared" si="19"/>
        <v>1191.211645</v>
      </c>
      <c r="AU123" s="18">
        <f t="shared" si="20"/>
        <v>330</v>
      </c>
      <c r="AV123" s="27">
        <f t="shared" si="21"/>
        <v>168.275</v>
      </c>
      <c r="AW123" s="18">
        <f t="shared" si="22"/>
        <v>600</v>
      </c>
      <c r="AX123" s="18">
        <f t="shared" si="23"/>
        <v>150</v>
      </c>
      <c r="AY123" s="18">
        <f t="shared" si="24"/>
        <v>300</v>
      </c>
      <c r="AZ123" s="7">
        <f t="shared" si="25"/>
        <v>2900</v>
      </c>
      <c r="BA123" s="28">
        <f t="shared" si="26"/>
        <v>2.636363636</v>
      </c>
      <c r="BB123" s="24">
        <f t="shared" si="40"/>
        <v>1000</v>
      </c>
      <c r="BC123" s="2">
        <f t="shared" si="27"/>
        <v>0.7853981634</v>
      </c>
      <c r="BD123" s="18">
        <f t="shared" si="28"/>
        <v>150</v>
      </c>
      <c r="BE123" s="7">
        <f t="shared" si="29"/>
        <v>1441.36609</v>
      </c>
      <c r="BF123" s="18">
        <f t="shared" si="30"/>
        <v>150</v>
      </c>
      <c r="BG123" s="27">
        <f t="shared" si="31"/>
        <v>188.275</v>
      </c>
      <c r="BH123" s="27">
        <f t="shared" si="32"/>
        <v>300</v>
      </c>
      <c r="BI123" s="18">
        <f t="shared" si="33"/>
        <v>150</v>
      </c>
      <c r="BJ123" s="18">
        <f t="shared" si="34"/>
        <v>300</v>
      </c>
      <c r="BK123" s="18">
        <f t="shared" si="35"/>
        <v>2700</v>
      </c>
      <c r="BL123" s="28">
        <f t="shared" si="36"/>
        <v>2.7</v>
      </c>
    </row>
    <row r="124">
      <c r="A124" s="3"/>
      <c r="E124" s="57">
        <f t="shared" si="46"/>
        <v>19</v>
      </c>
      <c r="F124" s="57">
        <v>30.0</v>
      </c>
      <c r="G124" s="57">
        <v>29.25</v>
      </c>
      <c r="H124" s="57">
        <v>29.0</v>
      </c>
      <c r="I124" s="57"/>
      <c r="J124" s="57">
        <v>29.376</v>
      </c>
      <c r="K124" s="57">
        <v>29.0</v>
      </c>
      <c r="L124" s="57">
        <v>28.75</v>
      </c>
      <c r="M124" s="57"/>
      <c r="N124" s="57"/>
      <c r="O124" s="57"/>
      <c r="P124" s="57"/>
      <c r="Q124" s="57"/>
      <c r="R124" s="57"/>
      <c r="S124" s="57"/>
      <c r="T124" s="57">
        <v>30.0</v>
      </c>
      <c r="U124" s="57">
        <f t="shared" si="47"/>
        <v>19</v>
      </c>
      <c r="V124" s="3"/>
      <c r="W124" s="3"/>
      <c r="X124" s="6">
        <v>120.0</v>
      </c>
      <c r="Y124" s="24">
        <f t="shared" si="37"/>
        <v>1000</v>
      </c>
      <c r="Z124" s="2">
        <f t="shared" si="1"/>
        <v>0.7853981634</v>
      </c>
      <c r="AA124" s="18">
        <f t="shared" si="2"/>
        <v>150</v>
      </c>
      <c r="AB124" s="7">
        <f t="shared" si="3"/>
        <v>1441.36609</v>
      </c>
      <c r="AC124" s="18">
        <f t="shared" si="4"/>
        <v>300</v>
      </c>
      <c r="AD124" s="27">
        <f t="shared" si="5"/>
        <v>168.275</v>
      </c>
      <c r="AE124" s="18">
        <f t="shared" si="6"/>
        <v>900</v>
      </c>
      <c r="AF124" s="7">
        <f t="shared" si="7"/>
        <v>3000</v>
      </c>
      <c r="AG124" s="28">
        <f t="shared" si="8"/>
        <v>3</v>
      </c>
      <c r="AH124" s="24">
        <f t="shared" si="38"/>
        <v>1000</v>
      </c>
      <c r="AI124" s="2">
        <f t="shared" si="9"/>
        <v>0.7853981634</v>
      </c>
      <c r="AJ124" s="18">
        <f t="shared" si="10"/>
        <v>150</v>
      </c>
      <c r="AK124" s="7">
        <f t="shared" si="11"/>
        <v>1441.36609</v>
      </c>
      <c r="AL124" s="18">
        <f t="shared" si="12"/>
        <v>150</v>
      </c>
      <c r="AM124" s="27">
        <f t="shared" si="13"/>
        <v>188.275</v>
      </c>
      <c r="AN124" s="18">
        <f t="shared" si="14"/>
        <v>600</v>
      </c>
      <c r="AO124" s="7">
        <f t="shared" si="15"/>
        <v>2600</v>
      </c>
      <c r="AP124" s="29">
        <f t="shared" si="16"/>
        <v>2.6</v>
      </c>
      <c r="AQ124" s="24">
        <f t="shared" si="39"/>
        <v>1100</v>
      </c>
      <c r="AR124" s="2">
        <f t="shared" si="17"/>
        <v>0.9503317777</v>
      </c>
      <c r="AS124" s="18">
        <f t="shared" si="18"/>
        <v>150</v>
      </c>
      <c r="AT124" s="7">
        <f t="shared" si="19"/>
        <v>1191.211645</v>
      </c>
      <c r="AU124" s="18">
        <f t="shared" si="20"/>
        <v>330</v>
      </c>
      <c r="AV124" s="27">
        <f t="shared" si="21"/>
        <v>168.275</v>
      </c>
      <c r="AW124" s="18">
        <f t="shared" si="22"/>
        <v>600</v>
      </c>
      <c r="AX124" s="18">
        <f t="shared" si="23"/>
        <v>150</v>
      </c>
      <c r="AY124" s="18">
        <f t="shared" si="24"/>
        <v>300</v>
      </c>
      <c r="AZ124" s="7">
        <f t="shared" si="25"/>
        <v>2900</v>
      </c>
      <c r="BA124" s="28">
        <f t="shared" si="26"/>
        <v>2.636363636</v>
      </c>
      <c r="BB124" s="24">
        <f t="shared" si="40"/>
        <v>1000</v>
      </c>
      <c r="BC124" s="2">
        <f t="shared" si="27"/>
        <v>0.7853981634</v>
      </c>
      <c r="BD124" s="18">
        <f t="shared" si="28"/>
        <v>150</v>
      </c>
      <c r="BE124" s="7">
        <f t="shared" si="29"/>
        <v>1441.36609</v>
      </c>
      <c r="BF124" s="18">
        <f t="shared" si="30"/>
        <v>150</v>
      </c>
      <c r="BG124" s="27">
        <f t="shared" si="31"/>
        <v>188.275</v>
      </c>
      <c r="BH124" s="27">
        <f t="shared" si="32"/>
        <v>300</v>
      </c>
      <c r="BI124" s="18">
        <f t="shared" si="33"/>
        <v>150</v>
      </c>
      <c r="BJ124" s="18">
        <f t="shared" si="34"/>
        <v>300</v>
      </c>
      <c r="BK124" s="18">
        <f t="shared" si="35"/>
        <v>2700</v>
      </c>
      <c r="BL124" s="28">
        <f t="shared" si="36"/>
        <v>2.7</v>
      </c>
    </row>
    <row r="125">
      <c r="A125" s="3"/>
      <c r="E125" s="57">
        <f t="shared" si="46"/>
        <v>20</v>
      </c>
      <c r="F125" s="57">
        <v>32.0</v>
      </c>
      <c r="G125" s="57">
        <v>31.25</v>
      </c>
      <c r="H125" s="57">
        <v>31.0</v>
      </c>
      <c r="I125" s="57"/>
      <c r="J125" s="57">
        <v>31.376</v>
      </c>
      <c r="K125" s="57">
        <v>31.0</v>
      </c>
      <c r="L125" s="57">
        <v>30.75</v>
      </c>
      <c r="M125" s="57">
        <v>30.624</v>
      </c>
      <c r="N125" s="57"/>
      <c r="O125" s="57"/>
      <c r="P125" s="57"/>
      <c r="Q125" s="57"/>
      <c r="R125" s="57"/>
      <c r="S125" s="57"/>
      <c r="T125" s="57">
        <v>32.0</v>
      </c>
      <c r="U125" s="57">
        <f t="shared" si="47"/>
        <v>20</v>
      </c>
      <c r="V125" s="3"/>
      <c r="W125" s="3"/>
      <c r="X125" s="6">
        <v>121.0</v>
      </c>
      <c r="Y125" s="24">
        <f t="shared" si="37"/>
        <v>1000</v>
      </c>
      <c r="Z125" s="2">
        <f t="shared" si="1"/>
        <v>0.7853981634</v>
      </c>
      <c r="AA125" s="18">
        <f t="shared" si="2"/>
        <v>150</v>
      </c>
      <c r="AB125" s="7">
        <f t="shared" si="3"/>
        <v>1441.36609</v>
      </c>
      <c r="AC125" s="18">
        <f t="shared" si="4"/>
        <v>300</v>
      </c>
      <c r="AD125" s="27">
        <f t="shared" si="5"/>
        <v>168.275</v>
      </c>
      <c r="AE125" s="18">
        <f t="shared" si="6"/>
        <v>900</v>
      </c>
      <c r="AF125" s="7">
        <f t="shared" si="7"/>
        <v>3000</v>
      </c>
      <c r="AG125" s="28">
        <f t="shared" si="8"/>
        <v>3</v>
      </c>
      <c r="AH125" s="24">
        <f t="shared" si="38"/>
        <v>1000</v>
      </c>
      <c r="AI125" s="2">
        <f t="shared" si="9"/>
        <v>0.7853981634</v>
      </c>
      <c r="AJ125" s="18">
        <f t="shared" si="10"/>
        <v>150</v>
      </c>
      <c r="AK125" s="7">
        <f t="shared" si="11"/>
        <v>1441.36609</v>
      </c>
      <c r="AL125" s="18">
        <f t="shared" si="12"/>
        <v>150</v>
      </c>
      <c r="AM125" s="27">
        <f t="shared" si="13"/>
        <v>188.275</v>
      </c>
      <c r="AN125" s="18">
        <f t="shared" si="14"/>
        <v>600</v>
      </c>
      <c r="AO125" s="7">
        <f t="shared" si="15"/>
        <v>2600</v>
      </c>
      <c r="AP125" s="29">
        <f t="shared" si="16"/>
        <v>2.6</v>
      </c>
      <c r="AQ125" s="24">
        <f t="shared" si="39"/>
        <v>1100</v>
      </c>
      <c r="AR125" s="2">
        <f t="shared" si="17"/>
        <v>0.9503317777</v>
      </c>
      <c r="AS125" s="18">
        <f t="shared" si="18"/>
        <v>150</v>
      </c>
      <c r="AT125" s="7">
        <f t="shared" si="19"/>
        <v>1191.211645</v>
      </c>
      <c r="AU125" s="18">
        <f t="shared" si="20"/>
        <v>330</v>
      </c>
      <c r="AV125" s="27">
        <f t="shared" si="21"/>
        <v>168.275</v>
      </c>
      <c r="AW125" s="18">
        <f t="shared" si="22"/>
        <v>600</v>
      </c>
      <c r="AX125" s="18">
        <f t="shared" si="23"/>
        <v>150</v>
      </c>
      <c r="AY125" s="18">
        <f t="shared" si="24"/>
        <v>300</v>
      </c>
      <c r="AZ125" s="7">
        <f t="shared" si="25"/>
        <v>2900</v>
      </c>
      <c r="BA125" s="28">
        <f t="shared" si="26"/>
        <v>2.636363636</v>
      </c>
      <c r="BB125" s="24">
        <f t="shared" si="40"/>
        <v>1000</v>
      </c>
      <c r="BC125" s="2">
        <f t="shared" si="27"/>
        <v>0.7853981634</v>
      </c>
      <c r="BD125" s="18">
        <f t="shared" si="28"/>
        <v>150</v>
      </c>
      <c r="BE125" s="7">
        <f t="shared" si="29"/>
        <v>1441.36609</v>
      </c>
      <c r="BF125" s="18">
        <f t="shared" si="30"/>
        <v>150</v>
      </c>
      <c r="BG125" s="27">
        <f t="shared" si="31"/>
        <v>188.275</v>
      </c>
      <c r="BH125" s="27">
        <f t="shared" si="32"/>
        <v>300</v>
      </c>
      <c r="BI125" s="18">
        <f t="shared" si="33"/>
        <v>150</v>
      </c>
      <c r="BJ125" s="18">
        <f t="shared" si="34"/>
        <v>300</v>
      </c>
      <c r="BK125" s="18">
        <f t="shared" si="35"/>
        <v>2700</v>
      </c>
      <c r="BL125" s="28">
        <f t="shared" si="36"/>
        <v>2.7</v>
      </c>
    </row>
    <row r="126">
      <c r="A126" s="3"/>
      <c r="E126" s="57">
        <f t="shared" si="46"/>
        <v>21</v>
      </c>
      <c r="F126" s="57">
        <v>34.0</v>
      </c>
      <c r="G126" s="57">
        <v>33.25</v>
      </c>
      <c r="H126" s="57">
        <v>33.0</v>
      </c>
      <c r="I126" s="57"/>
      <c r="J126" s="57">
        <v>33.312</v>
      </c>
      <c r="K126" s="57">
        <v>33.0</v>
      </c>
      <c r="L126" s="57">
        <v>32.75</v>
      </c>
      <c r="M126" s="57">
        <v>32.624</v>
      </c>
      <c r="N126" s="57"/>
      <c r="O126" s="57"/>
      <c r="P126" s="57"/>
      <c r="Q126" s="57"/>
      <c r="R126" s="57"/>
      <c r="S126" s="57"/>
      <c r="T126" s="57">
        <v>34.0</v>
      </c>
      <c r="U126" s="57">
        <f t="shared" si="47"/>
        <v>21</v>
      </c>
      <c r="V126" s="3"/>
      <c r="W126" s="3"/>
      <c r="X126" s="6">
        <v>122.0</v>
      </c>
      <c r="Y126" s="24">
        <f t="shared" si="37"/>
        <v>1000</v>
      </c>
      <c r="Z126" s="2">
        <f t="shared" si="1"/>
        <v>0.7853981634</v>
      </c>
      <c r="AA126" s="18">
        <f t="shared" si="2"/>
        <v>150</v>
      </c>
      <c r="AB126" s="7">
        <f t="shared" si="3"/>
        <v>1441.36609</v>
      </c>
      <c r="AC126" s="18">
        <f t="shared" si="4"/>
        <v>300</v>
      </c>
      <c r="AD126" s="27">
        <f t="shared" si="5"/>
        <v>168.275</v>
      </c>
      <c r="AE126" s="18">
        <f t="shared" si="6"/>
        <v>900</v>
      </c>
      <c r="AF126" s="7">
        <f t="shared" si="7"/>
        <v>3000</v>
      </c>
      <c r="AG126" s="28">
        <f t="shared" si="8"/>
        <v>3</v>
      </c>
      <c r="AH126" s="24">
        <f t="shared" si="38"/>
        <v>1000</v>
      </c>
      <c r="AI126" s="2">
        <f t="shared" si="9"/>
        <v>0.7853981634</v>
      </c>
      <c r="AJ126" s="18">
        <f t="shared" si="10"/>
        <v>150</v>
      </c>
      <c r="AK126" s="7">
        <f t="shared" si="11"/>
        <v>1441.36609</v>
      </c>
      <c r="AL126" s="18">
        <f t="shared" si="12"/>
        <v>150</v>
      </c>
      <c r="AM126" s="27">
        <f t="shared" si="13"/>
        <v>188.275</v>
      </c>
      <c r="AN126" s="18">
        <f t="shared" si="14"/>
        <v>600</v>
      </c>
      <c r="AO126" s="7">
        <f t="shared" si="15"/>
        <v>2600</v>
      </c>
      <c r="AP126" s="29">
        <f t="shared" si="16"/>
        <v>2.6</v>
      </c>
      <c r="AQ126" s="24">
        <f t="shared" si="39"/>
        <v>1100</v>
      </c>
      <c r="AR126" s="2">
        <f t="shared" si="17"/>
        <v>0.9503317777</v>
      </c>
      <c r="AS126" s="18">
        <f t="shared" si="18"/>
        <v>150</v>
      </c>
      <c r="AT126" s="7">
        <f t="shared" si="19"/>
        <v>1191.211645</v>
      </c>
      <c r="AU126" s="18">
        <f t="shared" si="20"/>
        <v>330</v>
      </c>
      <c r="AV126" s="27">
        <f t="shared" si="21"/>
        <v>168.275</v>
      </c>
      <c r="AW126" s="18">
        <f t="shared" si="22"/>
        <v>600</v>
      </c>
      <c r="AX126" s="18">
        <f t="shared" si="23"/>
        <v>150</v>
      </c>
      <c r="AY126" s="18">
        <f t="shared" si="24"/>
        <v>300</v>
      </c>
      <c r="AZ126" s="7">
        <f t="shared" si="25"/>
        <v>2900</v>
      </c>
      <c r="BA126" s="28">
        <f t="shared" si="26"/>
        <v>2.636363636</v>
      </c>
      <c r="BB126" s="24">
        <f t="shared" si="40"/>
        <v>1000</v>
      </c>
      <c r="BC126" s="2">
        <f t="shared" si="27"/>
        <v>0.7853981634</v>
      </c>
      <c r="BD126" s="18">
        <f t="shared" si="28"/>
        <v>150</v>
      </c>
      <c r="BE126" s="7">
        <f t="shared" si="29"/>
        <v>1441.36609</v>
      </c>
      <c r="BF126" s="18">
        <f t="shared" si="30"/>
        <v>150</v>
      </c>
      <c r="BG126" s="27">
        <f t="shared" si="31"/>
        <v>188.275</v>
      </c>
      <c r="BH126" s="27">
        <f t="shared" si="32"/>
        <v>300</v>
      </c>
      <c r="BI126" s="18">
        <f t="shared" si="33"/>
        <v>150</v>
      </c>
      <c r="BJ126" s="18">
        <f t="shared" si="34"/>
        <v>300</v>
      </c>
      <c r="BK126" s="18">
        <f t="shared" si="35"/>
        <v>2700</v>
      </c>
      <c r="BL126" s="28">
        <f t="shared" si="36"/>
        <v>2.7</v>
      </c>
    </row>
    <row r="127">
      <c r="A127" s="3"/>
      <c r="E127" s="57">
        <f t="shared" si="46"/>
        <v>22</v>
      </c>
      <c r="F127" s="57">
        <v>36.0</v>
      </c>
      <c r="G127" s="57">
        <v>35.25</v>
      </c>
      <c r="H127" s="57">
        <v>35.0</v>
      </c>
      <c r="I127" s="57"/>
      <c r="J127" s="57">
        <v>35.376</v>
      </c>
      <c r="K127" s="57">
        <v>35.0</v>
      </c>
      <c r="L127" s="57">
        <v>34.75</v>
      </c>
      <c r="M127" s="57">
        <v>34.5</v>
      </c>
      <c r="N127" s="57"/>
      <c r="O127" s="57"/>
      <c r="P127" s="57"/>
      <c r="Q127" s="57"/>
      <c r="R127" s="57"/>
      <c r="S127" s="57"/>
      <c r="T127" s="57">
        <v>36.0</v>
      </c>
      <c r="U127" s="57">
        <f t="shared" si="47"/>
        <v>22</v>
      </c>
      <c r="V127" s="3"/>
      <c r="W127" s="3"/>
      <c r="X127" s="6">
        <v>123.0</v>
      </c>
      <c r="Y127" s="24">
        <f t="shared" si="37"/>
        <v>1000</v>
      </c>
      <c r="Z127" s="2">
        <f t="shared" si="1"/>
        <v>0.7853981634</v>
      </c>
      <c r="AA127" s="18">
        <f t="shared" si="2"/>
        <v>150</v>
      </c>
      <c r="AB127" s="7">
        <f t="shared" si="3"/>
        <v>1441.36609</v>
      </c>
      <c r="AC127" s="18">
        <f t="shared" si="4"/>
        <v>300</v>
      </c>
      <c r="AD127" s="27">
        <f t="shared" si="5"/>
        <v>168.275</v>
      </c>
      <c r="AE127" s="18">
        <f t="shared" si="6"/>
        <v>900</v>
      </c>
      <c r="AF127" s="7">
        <f t="shared" si="7"/>
        <v>3000</v>
      </c>
      <c r="AG127" s="28">
        <f t="shared" si="8"/>
        <v>3</v>
      </c>
      <c r="AH127" s="24">
        <f t="shared" si="38"/>
        <v>1000</v>
      </c>
      <c r="AI127" s="2">
        <f t="shared" si="9"/>
        <v>0.7853981634</v>
      </c>
      <c r="AJ127" s="18">
        <f t="shared" si="10"/>
        <v>150</v>
      </c>
      <c r="AK127" s="7">
        <f t="shared" si="11"/>
        <v>1441.36609</v>
      </c>
      <c r="AL127" s="18">
        <f t="shared" si="12"/>
        <v>150</v>
      </c>
      <c r="AM127" s="27">
        <f t="shared" si="13"/>
        <v>188.275</v>
      </c>
      <c r="AN127" s="18">
        <f t="shared" si="14"/>
        <v>600</v>
      </c>
      <c r="AO127" s="7">
        <f t="shared" si="15"/>
        <v>2600</v>
      </c>
      <c r="AP127" s="29">
        <f t="shared" si="16"/>
        <v>2.6</v>
      </c>
      <c r="AQ127" s="24">
        <f t="shared" si="39"/>
        <v>1100</v>
      </c>
      <c r="AR127" s="2">
        <f t="shared" si="17"/>
        <v>0.9503317777</v>
      </c>
      <c r="AS127" s="18">
        <f t="shared" si="18"/>
        <v>150</v>
      </c>
      <c r="AT127" s="7">
        <f t="shared" si="19"/>
        <v>1191.211645</v>
      </c>
      <c r="AU127" s="18">
        <f t="shared" si="20"/>
        <v>330</v>
      </c>
      <c r="AV127" s="27">
        <f t="shared" si="21"/>
        <v>168.275</v>
      </c>
      <c r="AW127" s="18">
        <f t="shared" si="22"/>
        <v>600</v>
      </c>
      <c r="AX127" s="18">
        <f t="shared" si="23"/>
        <v>150</v>
      </c>
      <c r="AY127" s="18">
        <f t="shared" si="24"/>
        <v>300</v>
      </c>
      <c r="AZ127" s="7">
        <f t="shared" si="25"/>
        <v>2900</v>
      </c>
      <c r="BA127" s="28">
        <f t="shared" si="26"/>
        <v>2.636363636</v>
      </c>
      <c r="BB127" s="24">
        <f t="shared" si="40"/>
        <v>1000</v>
      </c>
      <c r="BC127" s="2">
        <f t="shared" si="27"/>
        <v>0.7853981634</v>
      </c>
      <c r="BD127" s="18">
        <f t="shared" si="28"/>
        <v>150</v>
      </c>
      <c r="BE127" s="7">
        <f t="shared" si="29"/>
        <v>1441.36609</v>
      </c>
      <c r="BF127" s="18">
        <f t="shared" si="30"/>
        <v>150</v>
      </c>
      <c r="BG127" s="27">
        <f t="shared" si="31"/>
        <v>188.275</v>
      </c>
      <c r="BH127" s="27">
        <f t="shared" si="32"/>
        <v>300</v>
      </c>
      <c r="BI127" s="18">
        <f t="shared" si="33"/>
        <v>150</v>
      </c>
      <c r="BJ127" s="18">
        <f t="shared" si="34"/>
        <v>300</v>
      </c>
      <c r="BK127" s="18">
        <f t="shared" si="35"/>
        <v>2700</v>
      </c>
      <c r="BL127" s="28">
        <f t="shared" si="36"/>
        <v>2.7</v>
      </c>
    </row>
    <row r="128">
      <c r="A128" s="3"/>
      <c r="E128" s="57">
        <f t="shared" si="46"/>
        <v>23</v>
      </c>
      <c r="F128" s="57">
        <v>38.0</v>
      </c>
      <c r="G128" s="57">
        <v>37.25</v>
      </c>
      <c r="H128" s="57">
        <v>37.0</v>
      </c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>
        <v>38.0</v>
      </c>
      <c r="U128" s="57">
        <f t="shared" si="47"/>
        <v>23</v>
      </c>
      <c r="V128" s="3"/>
      <c r="W128" s="3"/>
      <c r="X128" s="6">
        <v>124.0</v>
      </c>
      <c r="Y128" s="24">
        <f t="shared" si="37"/>
        <v>1000</v>
      </c>
      <c r="Z128" s="2">
        <f t="shared" si="1"/>
        <v>0.7853981634</v>
      </c>
      <c r="AA128" s="18">
        <f t="shared" si="2"/>
        <v>150</v>
      </c>
      <c r="AB128" s="7">
        <f t="shared" si="3"/>
        <v>1441.36609</v>
      </c>
      <c r="AC128" s="18">
        <f t="shared" si="4"/>
        <v>300</v>
      </c>
      <c r="AD128" s="27">
        <f t="shared" si="5"/>
        <v>168.275</v>
      </c>
      <c r="AE128" s="18">
        <f t="shared" si="6"/>
        <v>900</v>
      </c>
      <c r="AF128" s="7">
        <f t="shared" si="7"/>
        <v>3000</v>
      </c>
      <c r="AG128" s="28">
        <f t="shared" si="8"/>
        <v>3</v>
      </c>
      <c r="AH128" s="24">
        <f t="shared" si="38"/>
        <v>1000</v>
      </c>
      <c r="AI128" s="2">
        <f t="shared" si="9"/>
        <v>0.7853981634</v>
      </c>
      <c r="AJ128" s="18">
        <f t="shared" si="10"/>
        <v>150</v>
      </c>
      <c r="AK128" s="7">
        <f t="shared" si="11"/>
        <v>1441.36609</v>
      </c>
      <c r="AL128" s="18">
        <f t="shared" si="12"/>
        <v>150</v>
      </c>
      <c r="AM128" s="27">
        <f t="shared" si="13"/>
        <v>188.275</v>
      </c>
      <c r="AN128" s="18">
        <f t="shared" si="14"/>
        <v>600</v>
      </c>
      <c r="AO128" s="7">
        <f t="shared" si="15"/>
        <v>2600</v>
      </c>
      <c r="AP128" s="29">
        <f t="shared" si="16"/>
        <v>2.6</v>
      </c>
      <c r="AQ128" s="24">
        <f t="shared" si="39"/>
        <v>1100</v>
      </c>
      <c r="AR128" s="2">
        <f t="shared" si="17"/>
        <v>0.9503317777</v>
      </c>
      <c r="AS128" s="18">
        <f t="shared" si="18"/>
        <v>150</v>
      </c>
      <c r="AT128" s="7">
        <f t="shared" si="19"/>
        <v>1191.211645</v>
      </c>
      <c r="AU128" s="18">
        <f t="shared" si="20"/>
        <v>330</v>
      </c>
      <c r="AV128" s="27">
        <f t="shared" si="21"/>
        <v>168.275</v>
      </c>
      <c r="AW128" s="18">
        <f t="shared" si="22"/>
        <v>600</v>
      </c>
      <c r="AX128" s="18">
        <f t="shared" si="23"/>
        <v>150</v>
      </c>
      <c r="AY128" s="18">
        <f t="shared" si="24"/>
        <v>300</v>
      </c>
      <c r="AZ128" s="7">
        <f t="shared" si="25"/>
        <v>2900</v>
      </c>
      <c r="BA128" s="28">
        <f t="shared" si="26"/>
        <v>2.636363636</v>
      </c>
      <c r="BB128" s="24">
        <f t="shared" si="40"/>
        <v>1000</v>
      </c>
      <c r="BC128" s="2">
        <f t="shared" si="27"/>
        <v>0.7853981634</v>
      </c>
      <c r="BD128" s="18">
        <f t="shared" si="28"/>
        <v>150</v>
      </c>
      <c r="BE128" s="7">
        <f t="shared" si="29"/>
        <v>1441.36609</v>
      </c>
      <c r="BF128" s="18">
        <f t="shared" si="30"/>
        <v>150</v>
      </c>
      <c r="BG128" s="27">
        <f t="shared" si="31"/>
        <v>188.275</v>
      </c>
      <c r="BH128" s="27">
        <f t="shared" si="32"/>
        <v>300</v>
      </c>
      <c r="BI128" s="18">
        <f t="shared" si="33"/>
        <v>150</v>
      </c>
      <c r="BJ128" s="18">
        <f t="shared" si="34"/>
        <v>300</v>
      </c>
      <c r="BK128" s="18">
        <f t="shared" si="35"/>
        <v>2700</v>
      </c>
      <c r="BL128" s="28">
        <f t="shared" si="36"/>
        <v>2.7</v>
      </c>
    </row>
    <row r="129">
      <c r="A129" s="3"/>
      <c r="E129" s="57">
        <f t="shared" si="46"/>
        <v>24</v>
      </c>
      <c r="F129" s="57">
        <v>40.0</v>
      </c>
      <c r="G129" s="57">
        <v>39.25</v>
      </c>
      <c r="H129" s="57">
        <v>39.0</v>
      </c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>
        <v>40.0</v>
      </c>
      <c r="U129" s="57">
        <f t="shared" si="47"/>
        <v>24</v>
      </c>
      <c r="V129" s="3"/>
      <c r="W129" s="3"/>
      <c r="X129" s="6">
        <v>125.0</v>
      </c>
      <c r="Y129" s="24">
        <f t="shared" si="37"/>
        <v>1000</v>
      </c>
      <c r="Z129" s="2">
        <f t="shared" si="1"/>
        <v>0.7853981634</v>
      </c>
      <c r="AA129" s="18">
        <f t="shared" si="2"/>
        <v>150</v>
      </c>
      <c r="AB129" s="7">
        <f t="shared" si="3"/>
        <v>1441.36609</v>
      </c>
      <c r="AC129" s="18">
        <f t="shared" si="4"/>
        <v>300</v>
      </c>
      <c r="AD129" s="27">
        <f t="shared" si="5"/>
        <v>168.275</v>
      </c>
      <c r="AE129" s="18">
        <f t="shared" si="6"/>
        <v>900</v>
      </c>
      <c r="AF129" s="7">
        <f t="shared" si="7"/>
        <v>3000</v>
      </c>
      <c r="AG129" s="28">
        <f t="shared" si="8"/>
        <v>3</v>
      </c>
      <c r="AH129" s="24">
        <f t="shared" si="38"/>
        <v>1000</v>
      </c>
      <c r="AI129" s="2">
        <f t="shared" si="9"/>
        <v>0.7853981634</v>
      </c>
      <c r="AJ129" s="18">
        <f t="shared" si="10"/>
        <v>150</v>
      </c>
      <c r="AK129" s="7">
        <f t="shared" si="11"/>
        <v>1441.36609</v>
      </c>
      <c r="AL129" s="18">
        <f t="shared" si="12"/>
        <v>150</v>
      </c>
      <c r="AM129" s="27">
        <f t="shared" si="13"/>
        <v>188.275</v>
      </c>
      <c r="AN129" s="18">
        <f t="shared" si="14"/>
        <v>600</v>
      </c>
      <c r="AO129" s="7">
        <f t="shared" si="15"/>
        <v>2600</v>
      </c>
      <c r="AP129" s="29">
        <f t="shared" si="16"/>
        <v>2.6</v>
      </c>
      <c r="AQ129" s="24">
        <f t="shared" si="39"/>
        <v>1100</v>
      </c>
      <c r="AR129" s="2">
        <f t="shared" si="17"/>
        <v>0.9503317777</v>
      </c>
      <c r="AS129" s="18">
        <f t="shared" si="18"/>
        <v>150</v>
      </c>
      <c r="AT129" s="7">
        <f t="shared" si="19"/>
        <v>1191.211645</v>
      </c>
      <c r="AU129" s="18">
        <f t="shared" si="20"/>
        <v>330</v>
      </c>
      <c r="AV129" s="27">
        <f t="shared" si="21"/>
        <v>168.275</v>
      </c>
      <c r="AW129" s="18">
        <f t="shared" si="22"/>
        <v>600</v>
      </c>
      <c r="AX129" s="18">
        <f t="shared" si="23"/>
        <v>150</v>
      </c>
      <c r="AY129" s="18">
        <f t="shared" si="24"/>
        <v>300</v>
      </c>
      <c r="AZ129" s="7">
        <f t="shared" si="25"/>
        <v>2900</v>
      </c>
      <c r="BA129" s="28">
        <f t="shared" si="26"/>
        <v>2.636363636</v>
      </c>
      <c r="BB129" s="24">
        <f t="shared" si="40"/>
        <v>1000</v>
      </c>
      <c r="BC129" s="2">
        <f t="shared" si="27"/>
        <v>0.7853981634</v>
      </c>
      <c r="BD129" s="18">
        <f t="shared" si="28"/>
        <v>150</v>
      </c>
      <c r="BE129" s="7">
        <f t="shared" si="29"/>
        <v>1441.36609</v>
      </c>
      <c r="BF129" s="18">
        <f t="shared" si="30"/>
        <v>150</v>
      </c>
      <c r="BG129" s="27">
        <f t="shared" si="31"/>
        <v>188.275</v>
      </c>
      <c r="BH129" s="27">
        <f t="shared" si="32"/>
        <v>300</v>
      </c>
      <c r="BI129" s="18">
        <f t="shared" si="33"/>
        <v>150</v>
      </c>
      <c r="BJ129" s="18">
        <f t="shared" si="34"/>
        <v>300</v>
      </c>
      <c r="BK129" s="18">
        <f t="shared" si="35"/>
        <v>2700</v>
      </c>
      <c r="BL129" s="28">
        <f t="shared" si="36"/>
        <v>2.7</v>
      </c>
    </row>
    <row r="130">
      <c r="A130" s="3"/>
      <c r="E130" s="57">
        <f t="shared" si="46"/>
        <v>25</v>
      </c>
      <c r="F130" s="57">
        <v>42.0</v>
      </c>
      <c r="G130" s="57">
        <v>41.25</v>
      </c>
      <c r="H130" s="57">
        <v>41.0</v>
      </c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>
        <v>42.0</v>
      </c>
      <c r="U130" s="57">
        <f t="shared" si="47"/>
        <v>25</v>
      </c>
      <c r="V130" s="3"/>
      <c r="W130" s="3"/>
      <c r="X130" s="6">
        <v>126.0</v>
      </c>
      <c r="Y130" s="24">
        <f t="shared" si="37"/>
        <v>1000</v>
      </c>
      <c r="Z130" s="2">
        <f t="shared" si="1"/>
        <v>0.7853981634</v>
      </c>
      <c r="AA130" s="18">
        <f t="shared" si="2"/>
        <v>150</v>
      </c>
      <c r="AB130" s="7">
        <f t="shared" si="3"/>
        <v>1441.36609</v>
      </c>
      <c r="AC130" s="18">
        <f t="shared" si="4"/>
        <v>300</v>
      </c>
      <c r="AD130" s="27">
        <f t="shared" si="5"/>
        <v>168.275</v>
      </c>
      <c r="AE130" s="18">
        <f t="shared" si="6"/>
        <v>900</v>
      </c>
      <c r="AF130" s="7">
        <f t="shared" si="7"/>
        <v>3000</v>
      </c>
      <c r="AG130" s="28">
        <f t="shared" si="8"/>
        <v>3</v>
      </c>
      <c r="AH130" s="24">
        <f t="shared" si="38"/>
        <v>1000</v>
      </c>
      <c r="AI130" s="2">
        <f t="shared" si="9"/>
        <v>0.7853981634</v>
      </c>
      <c r="AJ130" s="18">
        <f t="shared" si="10"/>
        <v>150</v>
      </c>
      <c r="AK130" s="7">
        <f t="shared" si="11"/>
        <v>1441.36609</v>
      </c>
      <c r="AL130" s="18">
        <f t="shared" si="12"/>
        <v>150</v>
      </c>
      <c r="AM130" s="27">
        <f t="shared" si="13"/>
        <v>188.275</v>
      </c>
      <c r="AN130" s="18">
        <f t="shared" si="14"/>
        <v>600</v>
      </c>
      <c r="AO130" s="7">
        <f t="shared" si="15"/>
        <v>2600</v>
      </c>
      <c r="AP130" s="29">
        <f t="shared" si="16"/>
        <v>2.6</v>
      </c>
      <c r="AQ130" s="24">
        <f t="shared" si="39"/>
        <v>1100</v>
      </c>
      <c r="AR130" s="2">
        <f t="shared" si="17"/>
        <v>0.9503317777</v>
      </c>
      <c r="AS130" s="18">
        <f t="shared" si="18"/>
        <v>150</v>
      </c>
      <c r="AT130" s="7">
        <f t="shared" si="19"/>
        <v>1191.211645</v>
      </c>
      <c r="AU130" s="18">
        <f t="shared" si="20"/>
        <v>330</v>
      </c>
      <c r="AV130" s="27">
        <f t="shared" si="21"/>
        <v>168.275</v>
      </c>
      <c r="AW130" s="18">
        <f t="shared" si="22"/>
        <v>600</v>
      </c>
      <c r="AX130" s="18">
        <f t="shared" si="23"/>
        <v>150</v>
      </c>
      <c r="AY130" s="18">
        <f t="shared" si="24"/>
        <v>300</v>
      </c>
      <c r="AZ130" s="7">
        <f t="shared" si="25"/>
        <v>2900</v>
      </c>
      <c r="BA130" s="28">
        <f t="shared" si="26"/>
        <v>2.636363636</v>
      </c>
      <c r="BB130" s="24">
        <f t="shared" si="40"/>
        <v>1000</v>
      </c>
      <c r="BC130" s="2">
        <f t="shared" si="27"/>
        <v>0.7853981634</v>
      </c>
      <c r="BD130" s="18">
        <f t="shared" si="28"/>
        <v>150</v>
      </c>
      <c r="BE130" s="7">
        <f t="shared" si="29"/>
        <v>1441.36609</v>
      </c>
      <c r="BF130" s="18">
        <f t="shared" si="30"/>
        <v>150</v>
      </c>
      <c r="BG130" s="27">
        <f t="shared" si="31"/>
        <v>188.275</v>
      </c>
      <c r="BH130" s="27">
        <f t="shared" si="32"/>
        <v>300</v>
      </c>
      <c r="BI130" s="18">
        <f t="shared" si="33"/>
        <v>150</v>
      </c>
      <c r="BJ130" s="18">
        <f t="shared" si="34"/>
        <v>300</v>
      </c>
      <c r="BK130" s="18">
        <f t="shared" si="35"/>
        <v>2700</v>
      </c>
      <c r="BL130" s="28">
        <f t="shared" si="36"/>
        <v>2.7</v>
      </c>
    </row>
    <row r="131">
      <c r="A131" s="3"/>
      <c r="E131" s="57">
        <f t="shared" si="46"/>
        <v>26</v>
      </c>
      <c r="F131" s="57">
        <v>44.0</v>
      </c>
      <c r="G131" s="57">
        <v>43.25</v>
      </c>
      <c r="H131" s="57">
        <v>43.0</v>
      </c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>
        <v>44.0</v>
      </c>
      <c r="U131" s="57">
        <f t="shared" si="47"/>
        <v>26</v>
      </c>
      <c r="V131" s="3"/>
      <c r="W131" s="3"/>
      <c r="X131" s="6">
        <v>127.0</v>
      </c>
      <c r="Y131" s="24">
        <f t="shared" si="37"/>
        <v>1000</v>
      </c>
      <c r="Z131" s="2">
        <f t="shared" si="1"/>
        <v>0.7853981634</v>
      </c>
      <c r="AA131" s="18">
        <f t="shared" si="2"/>
        <v>150</v>
      </c>
      <c r="AB131" s="7">
        <f t="shared" si="3"/>
        <v>1441.36609</v>
      </c>
      <c r="AC131" s="18">
        <f t="shared" si="4"/>
        <v>300</v>
      </c>
      <c r="AD131" s="27">
        <f t="shared" si="5"/>
        <v>168.275</v>
      </c>
      <c r="AE131" s="18">
        <f t="shared" si="6"/>
        <v>900</v>
      </c>
      <c r="AF131" s="7">
        <f t="shared" si="7"/>
        <v>3000</v>
      </c>
      <c r="AG131" s="28">
        <f t="shared" si="8"/>
        <v>3</v>
      </c>
      <c r="AH131" s="24">
        <f t="shared" si="38"/>
        <v>1000</v>
      </c>
      <c r="AI131" s="2">
        <f t="shared" si="9"/>
        <v>0.7853981634</v>
      </c>
      <c r="AJ131" s="18">
        <f t="shared" si="10"/>
        <v>150</v>
      </c>
      <c r="AK131" s="7">
        <f t="shared" si="11"/>
        <v>1441.36609</v>
      </c>
      <c r="AL131" s="18">
        <f t="shared" si="12"/>
        <v>150</v>
      </c>
      <c r="AM131" s="27">
        <f t="shared" si="13"/>
        <v>188.275</v>
      </c>
      <c r="AN131" s="18">
        <f t="shared" si="14"/>
        <v>600</v>
      </c>
      <c r="AO131" s="7">
        <f t="shared" si="15"/>
        <v>2600</v>
      </c>
      <c r="AP131" s="29">
        <f t="shared" si="16"/>
        <v>2.6</v>
      </c>
      <c r="AQ131" s="24">
        <f t="shared" si="39"/>
        <v>1100</v>
      </c>
      <c r="AR131" s="2">
        <f t="shared" si="17"/>
        <v>0.9503317777</v>
      </c>
      <c r="AS131" s="18">
        <f t="shared" si="18"/>
        <v>150</v>
      </c>
      <c r="AT131" s="7">
        <f t="shared" si="19"/>
        <v>1191.211645</v>
      </c>
      <c r="AU131" s="18">
        <f t="shared" si="20"/>
        <v>330</v>
      </c>
      <c r="AV131" s="27">
        <f t="shared" si="21"/>
        <v>168.275</v>
      </c>
      <c r="AW131" s="18">
        <f t="shared" si="22"/>
        <v>600</v>
      </c>
      <c r="AX131" s="18">
        <f t="shared" si="23"/>
        <v>150</v>
      </c>
      <c r="AY131" s="18">
        <f t="shared" si="24"/>
        <v>300</v>
      </c>
      <c r="AZ131" s="7">
        <f t="shared" si="25"/>
        <v>2900</v>
      </c>
      <c r="BA131" s="28">
        <f t="shared" si="26"/>
        <v>2.636363636</v>
      </c>
      <c r="BB131" s="24">
        <f t="shared" si="40"/>
        <v>1000</v>
      </c>
      <c r="BC131" s="2">
        <f t="shared" si="27"/>
        <v>0.7853981634</v>
      </c>
      <c r="BD131" s="18">
        <f t="shared" si="28"/>
        <v>150</v>
      </c>
      <c r="BE131" s="7">
        <f t="shared" si="29"/>
        <v>1441.36609</v>
      </c>
      <c r="BF131" s="18">
        <f t="shared" si="30"/>
        <v>150</v>
      </c>
      <c r="BG131" s="27">
        <f t="shared" si="31"/>
        <v>188.275</v>
      </c>
      <c r="BH131" s="27">
        <f t="shared" si="32"/>
        <v>300</v>
      </c>
      <c r="BI131" s="18">
        <f t="shared" si="33"/>
        <v>150</v>
      </c>
      <c r="BJ131" s="18">
        <f t="shared" si="34"/>
        <v>300</v>
      </c>
      <c r="BK131" s="18">
        <f t="shared" si="35"/>
        <v>2700</v>
      </c>
      <c r="BL131" s="28">
        <f t="shared" si="36"/>
        <v>2.7</v>
      </c>
    </row>
    <row r="132">
      <c r="A132" s="3"/>
      <c r="E132" s="57">
        <f t="shared" si="46"/>
        <v>27</v>
      </c>
      <c r="F132" s="57">
        <v>46.0</v>
      </c>
      <c r="G132" s="57">
        <v>45.25</v>
      </c>
      <c r="H132" s="57">
        <v>45.0</v>
      </c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>
        <v>46.0</v>
      </c>
      <c r="U132" s="57">
        <f t="shared" si="47"/>
        <v>27</v>
      </c>
      <c r="V132" s="3"/>
      <c r="W132" s="3"/>
      <c r="X132" s="6">
        <v>128.0</v>
      </c>
      <c r="Y132" s="24">
        <f t="shared" si="37"/>
        <v>1000</v>
      </c>
      <c r="Z132" s="2">
        <f t="shared" si="1"/>
        <v>0.7853981634</v>
      </c>
      <c r="AA132" s="18">
        <f t="shared" si="2"/>
        <v>150</v>
      </c>
      <c r="AB132" s="7">
        <f t="shared" si="3"/>
        <v>1441.36609</v>
      </c>
      <c r="AC132" s="18">
        <f t="shared" si="4"/>
        <v>300</v>
      </c>
      <c r="AD132" s="27">
        <f t="shared" si="5"/>
        <v>168.275</v>
      </c>
      <c r="AE132" s="18">
        <f t="shared" si="6"/>
        <v>900</v>
      </c>
      <c r="AF132" s="7">
        <f t="shared" si="7"/>
        <v>3000</v>
      </c>
      <c r="AG132" s="28">
        <f t="shared" si="8"/>
        <v>3</v>
      </c>
      <c r="AH132" s="24">
        <f t="shared" si="38"/>
        <v>1000</v>
      </c>
      <c r="AI132" s="2">
        <f t="shared" si="9"/>
        <v>0.7853981634</v>
      </c>
      <c r="AJ132" s="18">
        <f t="shared" si="10"/>
        <v>150</v>
      </c>
      <c r="AK132" s="7">
        <f t="shared" si="11"/>
        <v>1441.36609</v>
      </c>
      <c r="AL132" s="18">
        <f t="shared" si="12"/>
        <v>150</v>
      </c>
      <c r="AM132" s="27">
        <f t="shared" si="13"/>
        <v>188.275</v>
      </c>
      <c r="AN132" s="18">
        <f t="shared" si="14"/>
        <v>600</v>
      </c>
      <c r="AO132" s="7">
        <f t="shared" si="15"/>
        <v>2600</v>
      </c>
      <c r="AP132" s="29">
        <f t="shared" si="16"/>
        <v>2.6</v>
      </c>
      <c r="AQ132" s="24">
        <f t="shared" si="39"/>
        <v>1100</v>
      </c>
      <c r="AR132" s="2">
        <f t="shared" si="17"/>
        <v>0.9503317777</v>
      </c>
      <c r="AS132" s="18">
        <f t="shared" si="18"/>
        <v>150</v>
      </c>
      <c r="AT132" s="7">
        <f t="shared" si="19"/>
        <v>1191.211645</v>
      </c>
      <c r="AU132" s="18">
        <f t="shared" si="20"/>
        <v>330</v>
      </c>
      <c r="AV132" s="27">
        <f t="shared" si="21"/>
        <v>168.275</v>
      </c>
      <c r="AW132" s="18">
        <f t="shared" si="22"/>
        <v>600</v>
      </c>
      <c r="AX132" s="18">
        <f t="shared" si="23"/>
        <v>150</v>
      </c>
      <c r="AY132" s="18">
        <f t="shared" si="24"/>
        <v>300</v>
      </c>
      <c r="AZ132" s="7">
        <f t="shared" si="25"/>
        <v>2900</v>
      </c>
      <c r="BA132" s="28">
        <f t="shared" si="26"/>
        <v>2.636363636</v>
      </c>
      <c r="BB132" s="24">
        <f t="shared" si="40"/>
        <v>1000</v>
      </c>
      <c r="BC132" s="2">
        <f t="shared" si="27"/>
        <v>0.7853981634</v>
      </c>
      <c r="BD132" s="18">
        <f t="shared" si="28"/>
        <v>150</v>
      </c>
      <c r="BE132" s="7">
        <f t="shared" si="29"/>
        <v>1441.36609</v>
      </c>
      <c r="BF132" s="18">
        <f t="shared" si="30"/>
        <v>150</v>
      </c>
      <c r="BG132" s="27">
        <f t="shared" si="31"/>
        <v>188.275</v>
      </c>
      <c r="BH132" s="27">
        <f t="shared" si="32"/>
        <v>300</v>
      </c>
      <c r="BI132" s="18">
        <f t="shared" si="33"/>
        <v>150</v>
      </c>
      <c r="BJ132" s="18">
        <f t="shared" si="34"/>
        <v>300</v>
      </c>
      <c r="BK132" s="18">
        <f t="shared" si="35"/>
        <v>2700</v>
      </c>
      <c r="BL132" s="28">
        <f t="shared" si="36"/>
        <v>2.7</v>
      </c>
    </row>
    <row r="133">
      <c r="A133" s="3"/>
      <c r="E133" s="57">
        <f t="shared" si="46"/>
        <v>28</v>
      </c>
      <c r="F133" s="57">
        <v>48.0</v>
      </c>
      <c r="G133" s="57">
        <v>47.25</v>
      </c>
      <c r="H133" s="57">
        <v>47.0</v>
      </c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>
        <v>48.0</v>
      </c>
      <c r="U133" s="57">
        <f t="shared" si="47"/>
        <v>28</v>
      </c>
      <c r="V133" s="3"/>
      <c r="W133" s="3"/>
      <c r="X133" s="6">
        <v>129.0</v>
      </c>
      <c r="Y133" s="24">
        <f t="shared" si="37"/>
        <v>1000</v>
      </c>
      <c r="Z133" s="2">
        <f t="shared" si="1"/>
        <v>0.7853981634</v>
      </c>
      <c r="AA133" s="18">
        <f t="shared" si="2"/>
        <v>150</v>
      </c>
      <c r="AB133" s="7">
        <f t="shared" si="3"/>
        <v>1441.36609</v>
      </c>
      <c r="AC133" s="18">
        <f t="shared" si="4"/>
        <v>300</v>
      </c>
      <c r="AD133" s="27">
        <f t="shared" si="5"/>
        <v>168.275</v>
      </c>
      <c r="AE133" s="18">
        <f t="shared" si="6"/>
        <v>900</v>
      </c>
      <c r="AF133" s="7">
        <f t="shared" si="7"/>
        <v>3000</v>
      </c>
      <c r="AG133" s="28">
        <f t="shared" si="8"/>
        <v>3</v>
      </c>
      <c r="AH133" s="24">
        <f t="shared" si="38"/>
        <v>1000</v>
      </c>
      <c r="AI133" s="2">
        <f t="shared" si="9"/>
        <v>0.7853981634</v>
      </c>
      <c r="AJ133" s="18">
        <f t="shared" si="10"/>
        <v>150</v>
      </c>
      <c r="AK133" s="7">
        <f t="shared" si="11"/>
        <v>1441.36609</v>
      </c>
      <c r="AL133" s="18">
        <f t="shared" si="12"/>
        <v>150</v>
      </c>
      <c r="AM133" s="27">
        <f t="shared" si="13"/>
        <v>188.275</v>
      </c>
      <c r="AN133" s="18">
        <f t="shared" si="14"/>
        <v>600</v>
      </c>
      <c r="AO133" s="7">
        <f t="shared" si="15"/>
        <v>2600</v>
      </c>
      <c r="AP133" s="29">
        <f t="shared" si="16"/>
        <v>2.6</v>
      </c>
      <c r="AQ133" s="24">
        <f t="shared" si="39"/>
        <v>1100</v>
      </c>
      <c r="AR133" s="2">
        <f t="shared" si="17"/>
        <v>0.9503317777</v>
      </c>
      <c r="AS133" s="18">
        <f t="shared" si="18"/>
        <v>150</v>
      </c>
      <c r="AT133" s="7">
        <f t="shared" si="19"/>
        <v>1191.211645</v>
      </c>
      <c r="AU133" s="18">
        <f t="shared" si="20"/>
        <v>330</v>
      </c>
      <c r="AV133" s="27">
        <f t="shared" si="21"/>
        <v>168.275</v>
      </c>
      <c r="AW133" s="18">
        <f t="shared" si="22"/>
        <v>600</v>
      </c>
      <c r="AX133" s="18">
        <f t="shared" si="23"/>
        <v>150</v>
      </c>
      <c r="AY133" s="18">
        <f t="shared" si="24"/>
        <v>300</v>
      </c>
      <c r="AZ133" s="7">
        <f t="shared" si="25"/>
        <v>2900</v>
      </c>
      <c r="BA133" s="28">
        <f t="shared" si="26"/>
        <v>2.636363636</v>
      </c>
      <c r="BB133" s="24">
        <f t="shared" si="40"/>
        <v>1000</v>
      </c>
      <c r="BC133" s="2">
        <f t="shared" si="27"/>
        <v>0.7853981634</v>
      </c>
      <c r="BD133" s="18">
        <f t="shared" si="28"/>
        <v>150</v>
      </c>
      <c r="BE133" s="7">
        <f t="shared" si="29"/>
        <v>1441.36609</v>
      </c>
      <c r="BF133" s="18">
        <f t="shared" si="30"/>
        <v>150</v>
      </c>
      <c r="BG133" s="27">
        <f t="shared" si="31"/>
        <v>188.275</v>
      </c>
      <c r="BH133" s="27">
        <f t="shared" si="32"/>
        <v>300</v>
      </c>
      <c r="BI133" s="18">
        <f t="shared" si="33"/>
        <v>150</v>
      </c>
      <c r="BJ133" s="18">
        <f t="shared" si="34"/>
        <v>300</v>
      </c>
      <c r="BK133" s="18">
        <f t="shared" si="35"/>
        <v>2700</v>
      </c>
      <c r="BL133" s="28">
        <f t="shared" si="36"/>
        <v>2.7</v>
      </c>
    </row>
    <row r="134">
      <c r="A134" s="3"/>
      <c r="E134" s="57">
        <f t="shared" si="46"/>
        <v>29</v>
      </c>
      <c r="F134" s="57">
        <v>50.0</v>
      </c>
      <c r="G134" s="57">
        <v>49.25</v>
      </c>
      <c r="H134" s="57">
        <v>49.0</v>
      </c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>
        <v>50.0</v>
      </c>
      <c r="U134" s="57">
        <f t="shared" si="47"/>
        <v>29</v>
      </c>
      <c r="V134" s="3"/>
      <c r="W134" s="3"/>
      <c r="X134" s="6">
        <v>130.0</v>
      </c>
      <c r="Y134" s="24">
        <f t="shared" si="37"/>
        <v>1000</v>
      </c>
      <c r="Z134" s="2">
        <f t="shared" si="1"/>
        <v>0.7853981634</v>
      </c>
      <c r="AA134" s="18">
        <f t="shared" si="2"/>
        <v>150</v>
      </c>
      <c r="AB134" s="7">
        <f t="shared" si="3"/>
        <v>1441.36609</v>
      </c>
      <c r="AC134" s="18">
        <f t="shared" si="4"/>
        <v>300</v>
      </c>
      <c r="AD134" s="27">
        <f t="shared" si="5"/>
        <v>168.275</v>
      </c>
      <c r="AE134" s="18">
        <f t="shared" si="6"/>
        <v>900</v>
      </c>
      <c r="AF134" s="7">
        <f t="shared" si="7"/>
        <v>3000</v>
      </c>
      <c r="AG134" s="28">
        <f t="shared" si="8"/>
        <v>3</v>
      </c>
      <c r="AH134" s="24">
        <f t="shared" si="38"/>
        <v>1000</v>
      </c>
      <c r="AI134" s="2">
        <f t="shared" si="9"/>
        <v>0.7853981634</v>
      </c>
      <c r="AJ134" s="18">
        <f t="shared" si="10"/>
        <v>150</v>
      </c>
      <c r="AK134" s="7">
        <f t="shared" si="11"/>
        <v>1441.36609</v>
      </c>
      <c r="AL134" s="18">
        <f t="shared" si="12"/>
        <v>150</v>
      </c>
      <c r="AM134" s="27">
        <f t="shared" si="13"/>
        <v>188.275</v>
      </c>
      <c r="AN134" s="18">
        <f t="shared" si="14"/>
        <v>600</v>
      </c>
      <c r="AO134" s="7">
        <f t="shared" si="15"/>
        <v>2600</v>
      </c>
      <c r="AP134" s="29">
        <f t="shared" si="16"/>
        <v>2.6</v>
      </c>
      <c r="AQ134" s="24">
        <f t="shared" si="39"/>
        <v>1100</v>
      </c>
      <c r="AR134" s="2">
        <f t="shared" si="17"/>
        <v>0.9503317777</v>
      </c>
      <c r="AS134" s="18">
        <f t="shared" si="18"/>
        <v>150</v>
      </c>
      <c r="AT134" s="7">
        <f t="shared" si="19"/>
        <v>1191.211645</v>
      </c>
      <c r="AU134" s="18">
        <f t="shared" si="20"/>
        <v>330</v>
      </c>
      <c r="AV134" s="27">
        <f t="shared" si="21"/>
        <v>168.275</v>
      </c>
      <c r="AW134" s="18">
        <f t="shared" si="22"/>
        <v>600</v>
      </c>
      <c r="AX134" s="18">
        <f t="shared" si="23"/>
        <v>150</v>
      </c>
      <c r="AY134" s="18">
        <f t="shared" si="24"/>
        <v>300</v>
      </c>
      <c r="AZ134" s="7">
        <f t="shared" si="25"/>
        <v>2900</v>
      </c>
      <c r="BA134" s="28">
        <f t="shared" si="26"/>
        <v>2.636363636</v>
      </c>
      <c r="BB134" s="24">
        <f t="shared" si="40"/>
        <v>1000</v>
      </c>
      <c r="BC134" s="2">
        <f t="shared" si="27"/>
        <v>0.7853981634</v>
      </c>
      <c r="BD134" s="18">
        <f t="shared" si="28"/>
        <v>150</v>
      </c>
      <c r="BE134" s="7">
        <f t="shared" si="29"/>
        <v>1441.36609</v>
      </c>
      <c r="BF134" s="18">
        <f t="shared" si="30"/>
        <v>150</v>
      </c>
      <c r="BG134" s="27">
        <f t="shared" si="31"/>
        <v>188.275</v>
      </c>
      <c r="BH134" s="27">
        <f t="shared" si="32"/>
        <v>300</v>
      </c>
      <c r="BI134" s="18">
        <f t="shared" si="33"/>
        <v>150</v>
      </c>
      <c r="BJ134" s="18">
        <f t="shared" si="34"/>
        <v>300</v>
      </c>
      <c r="BK134" s="18">
        <f t="shared" si="35"/>
        <v>2700</v>
      </c>
      <c r="BL134" s="28">
        <f t="shared" si="36"/>
        <v>2.7</v>
      </c>
    </row>
    <row r="135">
      <c r="A135" s="3"/>
      <c r="E135" s="57">
        <f t="shared" si="46"/>
        <v>30</v>
      </c>
      <c r="F135" s="57">
        <v>52.0</v>
      </c>
      <c r="G135" s="57">
        <v>51.25</v>
      </c>
      <c r="H135" s="57">
        <v>51.0</v>
      </c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>
        <v>52.0</v>
      </c>
      <c r="U135" s="57">
        <f t="shared" si="47"/>
        <v>30</v>
      </c>
      <c r="V135" s="3"/>
      <c r="W135" s="3"/>
      <c r="X135" s="6">
        <v>131.0</v>
      </c>
      <c r="Y135" s="24">
        <f t="shared" si="37"/>
        <v>1000</v>
      </c>
      <c r="Z135" s="2">
        <f t="shared" si="1"/>
        <v>0.7853981634</v>
      </c>
      <c r="AA135" s="18">
        <f t="shared" si="2"/>
        <v>150</v>
      </c>
      <c r="AB135" s="7">
        <f t="shared" si="3"/>
        <v>1441.36609</v>
      </c>
      <c r="AC135" s="18">
        <f t="shared" si="4"/>
        <v>300</v>
      </c>
      <c r="AD135" s="27">
        <f t="shared" si="5"/>
        <v>168.275</v>
      </c>
      <c r="AE135" s="18">
        <f t="shared" si="6"/>
        <v>900</v>
      </c>
      <c r="AF135" s="7">
        <f t="shared" si="7"/>
        <v>3000</v>
      </c>
      <c r="AG135" s="28">
        <f t="shared" si="8"/>
        <v>3</v>
      </c>
      <c r="AH135" s="24">
        <f t="shared" si="38"/>
        <v>1000</v>
      </c>
      <c r="AI135" s="2">
        <f t="shared" si="9"/>
        <v>0.7853981634</v>
      </c>
      <c r="AJ135" s="18">
        <f t="shared" si="10"/>
        <v>150</v>
      </c>
      <c r="AK135" s="7">
        <f t="shared" si="11"/>
        <v>1441.36609</v>
      </c>
      <c r="AL135" s="18">
        <f t="shared" si="12"/>
        <v>150</v>
      </c>
      <c r="AM135" s="27">
        <f t="shared" si="13"/>
        <v>188.275</v>
      </c>
      <c r="AN135" s="18">
        <f t="shared" si="14"/>
        <v>600</v>
      </c>
      <c r="AO135" s="7">
        <f t="shared" si="15"/>
        <v>2600</v>
      </c>
      <c r="AP135" s="29">
        <f t="shared" si="16"/>
        <v>2.6</v>
      </c>
      <c r="AQ135" s="24">
        <f t="shared" si="39"/>
        <v>1100</v>
      </c>
      <c r="AR135" s="2">
        <f t="shared" si="17"/>
        <v>0.9503317777</v>
      </c>
      <c r="AS135" s="18">
        <f t="shared" si="18"/>
        <v>150</v>
      </c>
      <c r="AT135" s="7">
        <f t="shared" si="19"/>
        <v>1191.211645</v>
      </c>
      <c r="AU135" s="18">
        <f t="shared" si="20"/>
        <v>330</v>
      </c>
      <c r="AV135" s="27">
        <f t="shared" si="21"/>
        <v>168.275</v>
      </c>
      <c r="AW135" s="18">
        <f t="shared" si="22"/>
        <v>600</v>
      </c>
      <c r="AX135" s="18">
        <f t="shared" si="23"/>
        <v>150</v>
      </c>
      <c r="AY135" s="18">
        <f t="shared" si="24"/>
        <v>300</v>
      </c>
      <c r="AZ135" s="7">
        <f t="shared" si="25"/>
        <v>2900</v>
      </c>
      <c r="BA135" s="28">
        <f t="shared" si="26"/>
        <v>2.636363636</v>
      </c>
      <c r="BB135" s="24">
        <f t="shared" si="40"/>
        <v>1000</v>
      </c>
      <c r="BC135" s="2">
        <f t="shared" si="27"/>
        <v>0.7853981634</v>
      </c>
      <c r="BD135" s="18">
        <f t="shared" si="28"/>
        <v>150</v>
      </c>
      <c r="BE135" s="7">
        <f t="shared" si="29"/>
        <v>1441.36609</v>
      </c>
      <c r="BF135" s="18">
        <f t="shared" si="30"/>
        <v>150</v>
      </c>
      <c r="BG135" s="27">
        <f t="shared" si="31"/>
        <v>188.275</v>
      </c>
      <c r="BH135" s="27">
        <f t="shared" si="32"/>
        <v>300</v>
      </c>
      <c r="BI135" s="18">
        <f t="shared" si="33"/>
        <v>150</v>
      </c>
      <c r="BJ135" s="18">
        <f t="shared" si="34"/>
        <v>300</v>
      </c>
      <c r="BK135" s="18">
        <f t="shared" si="35"/>
        <v>2700</v>
      </c>
      <c r="BL135" s="28">
        <f t="shared" si="36"/>
        <v>2.7</v>
      </c>
    </row>
    <row r="136">
      <c r="A136" s="3"/>
      <c r="E136" s="57">
        <f t="shared" si="46"/>
        <v>31</v>
      </c>
      <c r="F136" s="57">
        <v>54.0</v>
      </c>
      <c r="G136" s="57">
        <v>53.25</v>
      </c>
      <c r="H136" s="57">
        <v>53.0</v>
      </c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>
        <v>54.0</v>
      </c>
      <c r="U136" s="57">
        <f t="shared" si="47"/>
        <v>31</v>
      </c>
      <c r="V136" s="3"/>
      <c r="W136" s="3"/>
      <c r="X136" s="6">
        <v>132.0</v>
      </c>
      <c r="Y136" s="24">
        <f t="shared" si="37"/>
        <v>1000</v>
      </c>
      <c r="Z136" s="2">
        <f t="shared" si="1"/>
        <v>0.7853981634</v>
      </c>
      <c r="AA136" s="18">
        <f t="shared" si="2"/>
        <v>150</v>
      </c>
      <c r="AB136" s="7">
        <f t="shared" si="3"/>
        <v>1441.36609</v>
      </c>
      <c r="AC136" s="18">
        <f t="shared" si="4"/>
        <v>300</v>
      </c>
      <c r="AD136" s="27">
        <f t="shared" si="5"/>
        <v>168.275</v>
      </c>
      <c r="AE136" s="18">
        <f t="shared" si="6"/>
        <v>900</v>
      </c>
      <c r="AF136" s="7">
        <f t="shared" si="7"/>
        <v>3000</v>
      </c>
      <c r="AG136" s="28">
        <f t="shared" si="8"/>
        <v>3</v>
      </c>
      <c r="AH136" s="24">
        <f t="shared" si="38"/>
        <v>1000</v>
      </c>
      <c r="AI136" s="2">
        <f t="shared" si="9"/>
        <v>0.7853981634</v>
      </c>
      <c r="AJ136" s="18">
        <f t="shared" si="10"/>
        <v>150</v>
      </c>
      <c r="AK136" s="7">
        <f t="shared" si="11"/>
        <v>1441.36609</v>
      </c>
      <c r="AL136" s="18">
        <f t="shared" si="12"/>
        <v>150</v>
      </c>
      <c r="AM136" s="27">
        <f t="shared" si="13"/>
        <v>188.275</v>
      </c>
      <c r="AN136" s="18">
        <f t="shared" si="14"/>
        <v>600</v>
      </c>
      <c r="AO136" s="7">
        <f t="shared" si="15"/>
        <v>2600</v>
      </c>
      <c r="AP136" s="29">
        <f t="shared" si="16"/>
        <v>2.6</v>
      </c>
      <c r="AQ136" s="24">
        <f t="shared" si="39"/>
        <v>1100</v>
      </c>
      <c r="AR136" s="2">
        <f t="shared" si="17"/>
        <v>0.9503317777</v>
      </c>
      <c r="AS136" s="18">
        <f t="shared" si="18"/>
        <v>150</v>
      </c>
      <c r="AT136" s="7">
        <f t="shared" si="19"/>
        <v>1191.211645</v>
      </c>
      <c r="AU136" s="18">
        <f t="shared" si="20"/>
        <v>330</v>
      </c>
      <c r="AV136" s="27">
        <f t="shared" si="21"/>
        <v>168.275</v>
      </c>
      <c r="AW136" s="18">
        <f t="shared" si="22"/>
        <v>600</v>
      </c>
      <c r="AX136" s="18">
        <f t="shared" si="23"/>
        <v>150</v>
      </c>
      <c r="AY136" s="18">
        <f t="shared" si="24"/>
        <v>300</v>
      </c>
      <c r="AZ136" s="7">
        <f t="shared" si="25"/>
        <v>2900</v>
      </c>
      <c r="BA136" s="28">
        <f t="shared" si="26"/>
        <v>2.636363636</v>
      </c>
      <c r="BB136" s="24">
        <f t="shared" si="40"/>
        <v>1000</v>
      </c>
      <c r="BC136" s="2">
        <f t="shared" si="27"/>
        <v>0.7853981634</v>
      </c>
      <c r="BD136" s="18">
        <f t="shared" si="28"/>
        <v>150</v>
      </c>
      <c r="BE136" s="7">
        <f t="shared" si="29"/>
        <v>1441.36609</v>
      </c>
      <c r="BF136" s="18">
        <f t="shared" si="30"/>
        <v>150</v>
      </c>
      <c r="BG136" s="27">
        <f t="shared" si="31"/>
        <v>188.275</v>
      </c>
      <c r="BH136" s="27">
        <f t="shared" si="32"/>
        <v>300</v>
      </c>
      <c r="BI136" s="18">
        <f t="shared" si="33"/>
        <v>150</v>
      </c>
      <c r="BJ136" s="18">
        <f t="shared" si="34"/>
        <v>300</v>
      </c>
      <c r="BK136" s="18">
        <f t="shared" si="35"/>
        <v>2700</v>
      </c>
      <c r="BL136" s="28">
        <f t="shared" si="36"/>
        <v>2.7</v>
      </c>
    </row>
    <row r="137">
      <c r="A137" s="3"/>
      <c r="E137" s="57">
        <f t="shared" si="46"/>
        <v>32</v>
      </c>
      <c r="F137" s="57">
        <v>56.0</v>
      </c>
      <c r="G137" s="57">
        <v>55.25</v>
      </c>
      <c r="H137" s="57">
        <v>55.0</v>
      </c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>
        <v>56.0</v>
      </c>
      <c r="U137" s="57">
        <f t="shared" si="47"/>
        <v>32</v>
      </c>
      <c r="V137" s="3"/>
      <c r="W137" s="3"/>
      <c r="X137" s="6">
        <v>133.0</v>
      </c>
      <c r="Y137" s="24">
        <f t="shared" si="37"/>
        <v>1000</v>
      </c>
      <c r="Z137" s="2">
        <f t="shared" si="1"/>
        <v>0.7853981634</v>
      </c>
      <c r="AA137" s="18">
        <f t="shared" si="2"/>
        <v>150</v>
      </c>
      <c r="AB137" s="7">
        <f t="shared" si="3"/>
        <v>1441.36609</v>
      </c>
      <c r="AC137" s="18">
        <f t="shared" si="4"/>
        <v>300</v>
      </c>
      <c r="AD137" s="27">
        <f t="shared" si="5"/>
        <v>168.275</v>
      </c>
      <c r="AE137" s="18">
        <f t="shared" si="6"/>
        <v>900</v>
      </c>
      <c r="AF137" s="7">
        <f t="shared" si="7"/>
        <v>3000</v>
      </c>
      <c r="AG137" s="28">
        <f t="shared" si="8"/>
        <v>3</v>
      </c>
      <c r="AH137" s="24">
        <f t="shared" si="38"/>
        <v>1000</v>
      </c>
      <c r="AI137" s="2">
        <f t="shared" si="9"/>
        <v>0.7853981634</v>
      </c>
      <c r="AJ137" s="18">
        <f t="shared" si="10"/>
        <v>150</v>
      </c>
      <c r="AK137" s="7">
        <f t="shared" si="11"/>
        <v>1441.36609</v>
      </c>
      <c r="AL137" s="18">
        <f t="shared" si="12"/>
        <v>150</v>
      </c>
      <c r="AM137" s="27">
        <f t="shared" si="13"/>
        <v>188.275</v>
      </c>
      <c r="AN137" s="18">
        <f t="shared" si="14"/>
        <v>600</v>
      </c>
      <c r="AO137" s="7">
        <f t="shared" si="15"/>
        <v>2600</v>
      </c>
      <c r="AP137" s="29">
        <f t="shared" si="16"/>
        <v>2.6</v>
      </c>
      <c r="AQ137" s="24">
        <f t="shared" si="39"/>
        <v>1100</v>
      </c>
      <c r="AR137" s="2">
        <f t="shared" si="17"/>
        <v>0.9503317777</v>
      </c>
      <c r="AS137" s="18">
        <f t="shared" si="18"/>
        <v>150</v>
      </c>
      <c r="AT137" s="7">
        <f t="shared" si="19"/>
        <v>1191.211645</v>
      </c>
      <c r="AU137" s="18">
        <f t="shared" si="20"/>
        <v>330</v>
      </c>
      <c r="AV137" s="27">
        <f t="shared" si="21"/>
        <v>168.275</v>
      </c>
      <c r="AW137" s="18">
        <f t="shared" si="22"/>
        <v>600</v>
      </c>
      <c r="AX137" s="18">
        <f t="shared" si="23"/>
        <v>150</v>
      </c>
      <c r="AY137" s="18">
        <f t="shared" si="24"/>
        <v>300</v>
      </c>
      <c r="AZ137" s="7">
        <f t="shared" si="25"/>
        <v>2900</v>
      </c>
      <c r="BA137" s="28">
        <f t="shared" si="26"/>
        <v>2.636363636</v>
      </c>
      <c r="BB137" s="24">
        <f t="shared" si="40"/>
        <v>1000</v>
      </c>
      <c r="BC137" s="2">
        <f t="shared" si="27"/>
        <v>0.7853981634</v>
      </c>
      <c r="BD137" s="18">
        <f t="shared" si="28"/>
        <v>150</v>
      </c>
      <c r="BE137" s="7">
        <f t="shared" si="29"/>
        <v>1441.36609</v>
      </c>
      <c r="BF137" s="18">
        <f t="shared" si="30"/>
        <v>150</v>
      </c>
      <c r="BG137" s="27">
        <f t="shared" si="31"/>
        <v>188.275</v>
      </c>
      <c r="BH137" s="27">
        <f t="shared" si="32"/>
        <v>300</v>
      </c>
      <c r="BI137" s="18">
        <f t="shared" si="33"/>
        <v>150</v>
      </c>
      <c r="BJ137" s="18">
        <f t="shared" si="34"/>
        <v>300</v>
      </c>
      <c r="BK137" s="18">
        <f t="shared" si="35"/>
        <v>2700</v>
      </c>
      <c r="BL137" s="28">
        <f t="shared" si="36"/>
        <v>2.7</v>
      </c>
    </row>
    <row r="138">
      <c r="A138" s="3"/>
      <c r="E138" s="57">
        <f t="shared" si="46"/>
        <v>33</v>
      </c>
      <c r="F138" s="57">
        <v>58.0</v>
      </c>
      <c r="G138" s="57">
        <v>57.25</v>
      </c>
      <c r="H138" s="57">
        <v>57.0</v>
      </c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>
        <v>58.0</v>
      </c>
      <c r="U138" s="57">
        <f t="shared" si="47"/>
        <v>33</v>
      </c>
      <c r="V138" s="3"/>
      <c r="W138" s="3"/>
      <c r="X138" s="6">
        <v>134.0</v>
      </c>
      <c r="Y138" s="24">
        <f t="shared" si="37"/>
        <v>1000</v>
      </c>
      <c r="Z138" s="2">
        <f t="shared" si="1"/>
        <v>0.7853981634</v>
      </c>
      <c r="AA138" s="18">
        <f t="shared" si="2"/>
        <v>150</v>
      </c>
      <c r="AB138" s="7">
        <f t="shared" si="3"/>
        <v>1441.36609</v>
      </c>
      <c r="AC138" s="18">
        <f t="shared" si="4"/>
        <v>300</v>
      </c>
      <c r="AD138" s="27">
        <f t="shared" si="5"/>
        <v>168.275</v>
      </c>
      <c r="AE138" s="18">
        <f t="shared" si="6"/>
        <v>900</v>
      </c>
      <c r="AF138" s="7">
        <f t="shared" si="7"/>
        <v>3000</v>
      </c>
      <c r="AG138" s="28">
        <f t="shared" si="8"/>
        <v>3</v>
      </c>
      <c r="AH138" s="24">
        <f t="shared" si="38"/>
        <v>1000</v>
      </c>
      <c r="AI138" s="2">
        <f t="shared" si="9"/>
        <v>0.7853981634</v>
      </c>
      <c r="AJ138" s="18">
        <f t="shared" si="10"/>
        <v>150</v>
      </c>
      <c r="AK138" s="7">
        <f t="shared" si="11"/>
        <v>1441.36609</v>
      </c>
      <c r="AL138" s="18">
        <f t="shared" si="12"/>
        <v>150</v>
      </c>
      <c r="AM138" s="27">
        <f t="shared" si="13"/>
        <v>188.275</v>
      </c>
      <c r="AN138" s="18">
        <f t="shared" si="14"/>
        <v>600</v>
      </c>
      <c r="AO138" s="7">
        <f t="shared" si="15"/>
        <v>2600</v>
      </c>
      <c r="AP138" s="29">
        <f t="shared" si="16"/>
        <v>2.6</v>
      </c>
      <c r="AQ138" s="24">
        <f t="shared" si="39"/>
        <v>1100</v>
      </c>
      <c r="AR138" s="2">
        <f t="shared" si="17"/>
        <v>0.9503317777</v>
      </c>
      <c r="AS138" s="18">
        <f t="shared" si="18"/>
        <v>150</v>
      </c>
      <c r="AT138" s="7">
        <f t="shared" si="19"/>
        <v>1191.211645</v>
      </c>
      <c r="AU138" s="18">
        <f t="shared" si="20"/>
        <v>330</v>
      </c>
      <c r="AV138" s="27">
        <f t="shared" si="21"/>
        <v>168.275</v>
      </c>
      <c r="AW138" s="18">
        <f t="shared" si="22"/>
        <v>600</v>
      </c>
      <c r="AX138" s="18">
        <f t="shared" si="23"/>
        <v>150</v>
      </c>
      <c r="AY138" s="18">
        <f t="shared" si="24"/>
        <v>300</v>
      </c>
      <c r="AZ138" s="7">
        <f t="shared" si="25"/>
        <v>2900</v>
      </c>
      <c r="BA138" s="28">
        <f t="shared" si="26"/>
        <v>2.636363636</v>
      </c>
      <c r="BB138" s="24">
        <f t="shared" si="40"/>
        <v>1000</v>
      </c>
      <c r="BC138" s="2">
        <f t="shared" si="27"/>
        <v>0.7853981634</v>
      </c>
      <c r="BD138" s="18">
        <f t="shared" si="28"/>
        <v>150</v>
      </c>
      <c r="BE138" s="7">
        <f t="shared" si="29"/>
        <v>1441.36609</v>
      </c>
      <c r="BF138" s="18">
        <f t="shared" si="30"/>
        <v>150</v>
      </c>
      <c r="BG138" s="27">
        <f t="shared" si="31"/>
        <v>188.275</v>
      </c>
      <c r="BH138" s="27">
        <f t="shared" si="32"/>
        <v>300</v>
      </c>
      <c r="BI138" s="18">
        <f t="shared" si="33"/>
        <v>150</v>
      </c>
      <c r="BJ138" s="18">
        <f t="shared" si="34"/>
        <v>300</v>
      </c>
      <c r="BK138" s="18">
        <f t="shared" si="35"/>
        <v>2700</v>
      </c>
      <c r="BL138" s="28">
        <f t="shared" si="36"/>
        <v>2.7</v>
      </c>
    </row>
    <row r="139">
      <c r="A139" s="3"/>
      <c r="E139" s="57">
        <f t="shared" si="46"/>
        <v>34</v>
      </c>
      <c r="F139" s="57">
        <v>60.0</v>
      </c>
      <c r="G139" s="57">
        <v>59.25</v>
      </c>
      <c r="H139" s="57">
        <v>59.0</v>
      </c>
      <c r="I139" s="57">
        <v>58.0</v>
      </c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>
        <v>60.0</v>
      </c>
      <c r="U139" s="57">
        <f t="shared" si="47"/>
        <v>34</v>
      </c>
      <c r="V139" s="3"/>
      <c r="W139" s="3"/>
      <c r="X139" s="6">
        <v>135.0</v>
      </c>
      <c r="Y139" s="24">
        <f t="shared" si="37"/>
        <v>1000</v>
      </c>
      <c r="Z139" s="2">
        <f t="shared" si="1"/>
        <v>0.7853981634</v>
      </c>
      <c r="AA139" s="18">
        <f t="shared" si="2"/>
        <v>150</v>
      </c>
      <c r="AB139" s="7">
        <f t="shared" si="3"/>
        <v>1441.36609</v>
      </c>
      <c r="AC139" s="18">
        <f t="shared" si="4"/>
        <v>300</v>
      </c>
      <c r="AD139" s="27">
        <f t="shared" si="5"/>
        <v>168.275</v>
      </c>
      <c r="AE139" s="18">
        <f t="shared" si="6"/>
        <v>900</v>
      </c>
      <c r="AF139" s="7">
        <f t="shared" si="7"/>
        <v>3000</v>
      </c>
      <c r="AG139" s="28">
        <f t="shared" si="8"/>
        <v>3</v>
      </c>
      <c r="AH139" s="24">
        <f t="shared" si="38"/>
        <v>1000</v>
      </c>
      <c r="AI139" s="2">
        <f t="shared" si="9"/>
        <v>0.7853981634</v>
      </c>
      <c r="AJ139" s="18">
        <f t="shared" si="10"/>
        <v>150</v>
      </c>
      <c r="AK139" s="7">
        <f t="shared" si="11"/>
        <v>1441.36609</v>
      </c>
      <c r="AL139" s="18">
        <f t="shared" si="12"/>
        <v>150</v>
      </c>
      <c r="AM139" s="27">
        <f t="shared" si="13"/>
        <v>188.275</v>
      </c>
      <c r="AN139" s="18">
        <f t="shared" si="14"/>
        <v>600</v>
      </c>
      <c r="AO139" s="7">
        <f t="shared" si="15"/>
        <v>2600</v>
      </c>
      <c r="AP139" s="29">
        <f t="shared" si="16"/>
        <v>2.6</v>
      </c>
      <c r="AQ139" s="24">
        <f t="shared" si="39"/>
        <v>1100</v>
      </c>
      <c r="AR139" s="2">
        <f t="shared" si="17"/>
        <v>0.9503317777</v>
      </c>
      <c r="AS139" s="18">
        <f t="shared" si="18"/>
        <v>150</v>
      </c>
      <c r="AT139" s="7">
        <f t="shared" si="19"/>
        <v>1191.211645</v>
      </c>
      <c r="AU139" s="18">
        <f t="shared" si="20"/>
        <v>330</v>
      </c>
      <c r="AV139" s="27">
        <f t="shared" si="21"/>
        <v>168.275</v>
      </c>
      <c r="AW139" s="18">
        <f t="shared" si="22"/>
        <v>600</v>
      </c>
      <c r="AX139" s="18">
        <f t="shared" si="23"/>
        <v>150</v>
      </c>
      <c r="AY139" s="18">
        <f t="shared" si="24"/>
        <v>300</v>
      </c>
      <c r="AZ139" s="7">
        <f t="shared" si="25"/>
        <v>2900</v>
      </c>
      <c r="BA139" s="28">
        <f t="shared" si="26"/>
        <v>2.636363636</v>
      </c>
      <c r="BB139" s="24">
        <f t="shared" si="40"/>
        <v>1000</v>
      </c>
      <c r="BC139" s="2">
        <f t="shared" si="27"/>
        <v>0.7853981634</v>
      </c>
      <c r="BD139" s="18">
        <f t="shared" si="28"/>
        <v>150</v>
      </c>
      <c r="BE139" s="7">
        <f t="shared" si="29"/>
        <v>1441.36609</v>
      </c>
      <c r="BF139" s="18">
        <f t="shared" si="30"/>
        <v>150</v>
      </c>
      <c r="BG139" s="27">
        <f t="shared" si="31"/>
        <v>188.275</v>
      </c>
      <c r="BH139" s="27">
        <f t="shared" si="32"/>
        <v>300</v>
      </c>
      <c r="BI139" s="18">
        <f t="shared" si="33"/>
        <v>150</v>
      </c>
      <c r="BJ139" s="18">
        <f t="shared" si="34"/>
        <v>300</v>
      </c>
      <c r="BK139" s="18">
        <f t="shared" si="35"/>
        <v>2700</v>
      </c>
      <c r="BL139" s="28">
        <f t="shared" si="36"/>
        <v>2.7</v>
      </c>
    </row>
    <row r="140">
      <c r="A140" s="3"/>
      <c r="E140" s="57">
        <f t="shared" si="46"/>
        <v>35</v>
      </c>
      <c r="F140" s="57">
        <v>66.0</v>
      </c>
      <c r="G140" s="57">
        <v>65.25</v>
      </c>
      <c r="H140" s="57">
        <v>65.0</v>
      </c>
      <c r="I140" s="57">
        <v>64.0</v>
      </c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>
        <v>66.0</v>
      </c>
      <c r="U140" s="57">
        <f t="shared" si="47"/>
        <v>35</v>
      </c>
      <c r="V140" s="3"/>
      <c r="W140" s="3"/>
      <c r="X140" s="6">
        <v>136.0</v>
      </c>
      <c r="Y140" s="24">
        <f t="shared" si="37"/>
        <v>1000</v>
      </c>
      <c r="Z140" s="2">
        <f t="shared" si="1"/>
        <v>0.7853981634</v>
      </c>
      <c r="AA140" s="18">
        <f t="shared" si="2"/>
        <v>150</v>
      </c>
      <c r="AB140" s="7">
        <f t="shared" si="3"/>
        <v>1441.36609</v>
      </c>
      <c r="AC140" s="18">
        <f t="shared" si="4"/>
        <v>300</v>
      </c>
      <c r="AD140" s="27">
        <f t="shared" si="5"/>
        <v>168.275</v>
      </c>
      <c r="AE140" s="18">
        <f t="shared" si="6"/>
        <v>900</v>
      </c>
      <c r="AF140" s="7">
        <f t="shared" si="7"/>
        <v>3000</v>
      </c>
      <c r="AG140" s="28">
        <f t="shared" si="8"/>
        <v>3</v>
      </c>
      <c r="AH140" s="24">
        <f t="shared" si="38"/>
        <v>1000</v>
      </c>
      <c r="AI140" s="2">
        <f t="shared" si="9"/>
        <v>0.7853981634</v>
      </c>
      <c r="AJ140" s="18">
        <f t="shared" si="10"/>
        <v>150</v>
      </c>
      <c r="AK140" s="7">
        <f t="shared" si="11"/>
        <v>1441.36609</v>
      </c>
      <c r="AL140" s="18">
        <f t="shared" si="12"/>
        <v>150</v>
      </c>
      <c r="AM140" s="27">
        <f t="shared" si="13"/>
        <v>188.275</v>
      </c>
      <c r="AN140" s="18">
        <f t="shared" si="14"/>
        <v>600</v>
      </c>
      <c r="AO140" s="7">
        <f t="shared" si="15"/>
        <v>2600</v>
      </c>
      <c r="AP140" s="29">
        <f t="shared" si="16"/>
        <v>2.6</v>
      </c>
      <c r="AQ140" s="24">
        <f t="shared" si="39"/>
        <v>1100</v>
      </c>
      <c r="AR140" s="2">
        <f t="shared" si="17"/>
        <v>0.9503317777</v>
      </c>
      <c r="AS140" s="18">
        <f t="shared" si="18"/>
        <v>150</v>
      </c>
      <c r="AT140" s="7">
        <f t="shared" si="19"/>
        <v>1191.211645</v>
      </c>
      <c r="AU140" s="18">
        <f t="shared" si="20"/>
        <v>330</v>
      </c>
      <c r="AV140" s="27">
        <f t="shared" si="21"/>
        <v>168.275</v>
      </c>
      <c r="AW140" s="18">
        <f t="shared" si="22"/>
        <v>600</v>
      </c>
      <c r="AX140" s="18">
        <f t="shared" si="23"/>
        <v>150</v>
      </c>
      <c r="AY140" s="18">
        <f t="shared" si="24"/>
        <v>300</v>
      </c>
      <c r="AZ140" s="7">
        <f t="shared" si="25"/>
        <v>2900</v>
      </c>
      <c r="BA140" s="28">
        <f t="shared" si="26"/>
        <v>2.636363636</v>
      </c>
      <c r="BB140" s="24">
        <f t="shared" si="40"/>
        <v>1000</v>
      </c>
      <c r="BC140" s="2">
        <f t="shared" si="27"/>
        <v>0.7853981634</v>
      </c>
      <c r="BD140" s="18">
        <f t="shared" si="28"/>
        <v>150</v>
      </c>
      <c r="BE140" s="7">
        <f t="shared" si="29"/>
        <v>1441.36609</v>
      </c>
      <c r="BF140" s="18">
        <f t="shared" si="30"/>
        <v>150</v>
      </c>
      <c r="BG140" s="27">
        <f t="shared" si="31"/>
        <v>188.275</v>
      </c>
      <c r="BH140" s="27">
        <f t="shared" si="32"/>
        <v>300</v>
      </c>
      <c r="BI140" s="18">
        <f t="shared" si="33"/>
        <v>150</v>
      </c>
      <c r="BJ140" s="18">
        <f t="shared" si="34"/>
        <v>300</v>
      </c>
      <c r="BK140" s="18">
        <f t="shared" si="35"/>
        <v>2700</v>
      </c>
      <c r="BL140" s="28">
        <f t="shared" si="36"/>
        <v>2.7</v>
      </c>
    </row>
    <row r="141">
      <c r="A141" s="3"/>
      <c r="E141" s="57">
        <f t="shared" si="46"/>
        <v>36</v>
      </c>
      <c r="F141" s="57">
        <v>72.0</v>
      </c>
      <c r="G141" s="57">
        <v>71.25</v>
      </c>
      <c r="H141" s="57">
        <v>71.0</v>
      </c>
      <c r="I141" s="57">
        <v>70.0</v>
      </c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>
        <v>72.0</v>
      </c>
      <c r="U141" s="57">
        <f t="shared" si="47"/>
        <v>36</v>
      </c>
      <c r="V141" s="3"/>
      <c r="W141" s="3"/>
      <c r="X141" s="6">
        <v>137.0</v>
      </c>
      <c r="Y141" s="24">
        <f t="shared" si="37"/>
        <v>1000</v>
      </c>
      <c r="Z141" s="2">
        <f t="shared" si="1"/>
        <v>0.7853981634</v>
      </c>
      <c r="AA141" s="18">
        <f t="shared" si="2"/>
        <v>150</v>
      </c>
      <c r="AB141" s="7">
        <f t="shared" si="3"/>
        <v>1441.36609</v>
      </c>
      <c r="AC141" s="18">
        <f t="shared" si="4"/>
        <v>300</v>
      </c>
      <c r="AD141" s="27">
        <f t="shared" si="5"/>
        <v>168.275</v>
      </c>
      <c r="AE141" s="18">
        <f t="shared" si="6"/>
        <v>900</v>
      </c>
      <c r="AF141" s="7">
        <f t="shared" si="7"/>
        <v>3000</v>
      </c>
      <c r="AG141" s="28">
        <f t="shared" si="8"/>
        <v>3</v>
      </c>
      <c r="AH141" s="24">
        <f t="shared" si="38"/>
        <v>1000</v>
      </c>
      <c r="AI141" s="2">
        <f t="shared" si="9"/>
        <v>0.7853981634</v>
      </c>
      <c r="AJ141" s="18">
        <f t="shared" si="10"/>
        <v>150</v>
      </c>
      <c r="AK141" s="7">
        <f t="shared" si="11"/>
        <v>1441.36609</v>
      </c>
      <c r="AL141" s="18">
        <f t="shared" si="12"/>
        <v>150</v>
      </c>
      <c r="AM141" s="27">
        <f t="shared" si="13"/>
        <v>188.275</v>
      </c>
      <c r="AN141" s="18">
        <f t="shared" si="14"/>
        <v>600</v>
      </c>
      <c r="AO141" s="7">
        <f t="shared" si="15"/>
        <v>2600</v>
      </c>
      <c r="AP141" s="29">
        <f t="shared" si="16"/>
        <v>2.6</v>
      </c>
      <c r="AQ141" s="24">
        <f t="shared" si="39"/>
        <v>1100</v>
      </c>
      <c r="AR141" s="2">
        <f t="shared" si="17"/>
        <v>0.9503317777</v>
      </c>
      <c r="AS141" s="18">
        <f t="shared" si="18"/>
        <v>150</v>
      </c>
      <c r="AT141" s="7">
        <f t="shared" si="19"/>
        <v>1191.211645</v>
      </c>
      <c r="AU141" s="18">
        <f t="shared" si="20"/>
        <v>330</v>
      </c>
      <c r="AV141" s="27">
        <f t="shared" si="21"/>
        <v>168.275</v>
      </c>
      <c r="AW141" s="18">
        <f t="shared" si="22"/>
        <v>600</v>
      </c>
      <c r="AX141" s="18">
        <f t="shared" si="23"/>
        <v>150</v>
      </c>
      <c r="AY141" s="18">
        <f t="shared" si="24"/>
        <v>300</v>
      </c>
      <c r="AZ141" s="7">
        <f t="shared" si="25"/>
        <v>2900</v>
      </c>
      <c r="BA141" s="28">
        <f t="shared" si="26"/>
        <v>2.636363636</v>
      </c>
      <c r="BB141" s="24">
        <f t="shared" si="40"/>
        <v>1000</v>
      </c>
      <c r="BC141" s="2">
        <f t="shared" si="27"/>
        <v>0.7853981634</v>
      </c>
      <c r="BD141" s="18">
        <f t="shared" si="28"/>
        <v>150</v>
      </c>
      <c r="BE141" s="7">
        <f t="shared" si="29"/>
        <v>1441.36609</v>
      </c>
      <c r="BF141" s="18">
        <f t="shared" si="30"/>
        <v>150</v>
      </c>
      <c r="BG141" s="27">
        <f t="shared" si="31"/>
        <v>188.275</v>
      </c>
      <c r="BH141" s="27">
        <f t="shared" si="32"/>
        <v>300</v>
      </c>
      <c r="BI141" s="18">
        <f t="shared" si="33"/>
        <v>150</v>
      </c>
      <c r="BJ141" s="18">
        <f t="shared" si="34"/>
        <v>300</v>
      </c>
      <c r="BK141" s="18">
        <f t="shared" si="35"/>
        <v>2700</v>
      </c>
      <c r="BL141" s="28">
        <f t="shared" si="36"/>
        <v>2.7</v>
      </c>
    </row>
    <row r="142">
      <c r="A142" s="3"/>
      <c r="E142" s="57">
        <f t="shared" si="46"/>
        <v>37</v>
      </c>
      <c r="F142" s="57">
        <v>78.0</v>
      </c>
      <c r="G142" s="57">
        <v>77.25</v>
      </c>
      <c r="H142" s="57">
        <v>77.0</v>
      </c>
      <c r="I142" s="57">
        <v>76.0</v>
      </c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>
        <v>78.0</v>
      </c>
      <c r="U142" s="57">
        <f t="shared" si="47"/>
        <v>37</v>
      </c>
      <c r="V142" s="3"/>
      <c r="W142" s="3"/>
      <c r="X142" s="6">
        <v>138.0</v>
      </c>
      <c r="Y142" s="24">
        <f t="shared" si="37"/>
        <v>1000</v>
      </c>
      <c r="Z142" s="2">
        <f t="shared" si="1"/>
        <v>0.7853981634</v>
      </c>
      <c r="AA142" s="18">
        <f t="shared" si="2"/>
        <v>150</v>
      </c>
      <c r="AB142" s="7">
        <f t="shared" si="3"/>
        <v>1441.36609</v>
      </c>
      <c r="AC142" s="18">
        <f t="shared" si="4"/>
        <v>300</v>
      </c>
      <c r="AD142" s="27">
        <f t="shared" si="5"/>
        <v>168.275</v>
      </c>
      <c r="AE142" s="18">
        <f t="shared" si="6"/>
        <v>900</v>
      </c>
      <c r="AF142" s="7">
        <f t="shared" si="7"/>
        <v>3000</v>
      </c>
      <c r="AG142" s="28">
        <f t="shared" si="8"/>
        <v>3</v>
      </c>
      <c r="AH142" s="24">
        <f t="shared" si="38"/>
        <v>1000</v>
      </c>
      <c r="AI142" s="2">
        <f t="shared" si="9"/>
        <v>0.7853981634</v>
      </c>
      <c r="AJ142" s="18">
        <f t="shared" si="10"/>
        <v>150</v>
      </c>
      <c r="AK142" s="7">
        <f t="shared" si="11"/>
        <v>1441.36609</v>
      </c>
      <c r="AL142" s="18">
        <f t="shared" si="12"/>
        <v>150</v>
      </c>
      <c r="AM142" s="27">
        <f t="shared" si="13"/>
        <v>188.275</v>
      </c>
      <c r="AN142" s="18">
        <f t="shared" si="14"/>
        <v>600</v>
      </c>
      <c r="AO142" s="7">
        <f t="shared" si="15"/>
        <v>2600</v>
      </c>
      <c r="AP142" s="29">
        <f t="shared" si="16"/>
        <v>2.6</v>
      </c>
      <c r="AQ142" s="24">
        <f t="shared" si="39"/>
        <v>1100</v>
      </c>
      <c r="AR142" s="2">
        <f t="shared" si="17"/>
        <v>0.9503317777</v>
      </c>
      <c r="AS142" s="18">
        <f t="shared" si="18"/>
        <v>150</v>
      </c>
      <c r="AT142" s="7">
        <f t="shared" si="19"/>
        <v>1191.211645</v>
      </c>
      <c r="AU142" s="18">
        <f t="shared" si="20"/>
        <v>330</v>
      </c>
      <c r="AV142" s="27">
        <f t="shared" si="21"/>
        <v>168.275</v>
      </c>
      <c r="AW142" s="18">
        <f t="shared" si="22"/>
        <v>600</v>
      </c>
      <c r="AX142" s="18">
        <f t="shared" si="23"/>
        <v>150</v>
      </c>
      <c r="AY142" s="18">
        <f t="shared" si="24"/>
        <v>300</v>
      </c>
      <c r="AZ142" s="7">
        <f t="shared" si="25"/>
        <v>2900</v>
      </c>
      <c r="BA142" s="28">
        <f t="shared" si="26"/>
        <v>2.636363636</v>
      </c>
      <c r="BB142" s="24">
        <f t="shared" si="40"/>
        <v>1000</v>
      </c>
      <c r="BC142" s="2">
        <f t="shared" si="27"/>
        <v>0.7853981634</v>
      </c>
      <c r="BD142" s="18">
        <f t="shared" si="28"/>
        <v>150</v>
      </c>
      <c r="BE142" s="7">
        <f t="shared" si="29"/>
        <v>1441.36609</v>
      </c>
      <c r="BF142" s="18">
        <f t="shared" si="30"/>
        <v>150</v>
      </c>
      <c r="BG142" s="27">
        <f t="shared" si="31"/>
        <v>188.275</v>
      </c>
      <c r="BH142" s="27">
        <f t="shared" si="32"/>
        <v>300</v>
      </c>
      <c r="BI142" s="18">
        <f t="shared" si="33"/>
        <v>150</v>
      </c>
      <c r="BJ142" s="18">
        <f t="shared" si="34"/>
        <v>300</v>
      </c>
      <c r="BK142" s="18">
        <f t="shared" si="35"/>
        <v>2700</v>
      </c>
      <c r="BL142" s="28">
        <f t="shared" si="36"/>
        <v>2.7</v>
      </c>
    </row>
    <row r="143">
      <c r="A143" s="3"/>
      <c r="E143" s="57">
        <f t="shared" si="46"/>
        <v>38</v>
      </c>
      <c r="F143" s="57">
        <v>84.0</v>
      </c>
      <c r="G143" s="57">
        <v>83.25</v>
      </c>
      <c r="H143" s="57">
        <v>83.0</v>
      </c>
      <c r="I143" s="57">
        <v>82.0</v>
      </c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>
        <v>84.0</v>
      </c>
      <c r="U143" s="57">
        <f t="shared" si="47"/>
        <v>38</v>
      </c>
      <c r="V143" s="3"/>
      <c r="W143" s="3"/>
      <c r="X143" s="6">
        <v>139.0</v>
      </c>
      <c r="Y143" s="24">
        <f t="shared" si="37"/>
        <v>1000</v>
      </c>
      <c r="Z143" s="2">
        <f t="shared" si="1"/>
        <v>0.7853981634</v>
      </c>
      <c r="AA143" s="18">
        <f t="shared" si="2"/>
        <v>150</v>
      </c>
      <c r="AB143" s="7">
        <f t="shared" si="3"/>
        <v>1441.36609</v>
      </c>
      <c r="AC143" s="18">
        <f t="shared" si="4"/>
        <v>300</v>
      </c>
      <c r="AD143" s="27">
        <f t="shared" si="5"/>
        <v>168.275</v>
      </c>
      <c r="AE143" s="18">
        <f t="shared" si="6"/>
        <v>900</v>
      </c>
      <c r="AF143" s="7">
        <f t="shared" si="7"/>
        <v>3000</v>
      </c>
      <c r="AG143" s="28">
        <f t="shared" si="8"/>
        <v>3</v>
      </c>
      <c r="AH143" s="24">
        <f t="shared" si="38"/>
        <v>1000</v>
      </c>
      <c r="AI143" s="2">
        <f t="shared" si="9"/>
        <v>0.7853981634</v>
      </c>
      <c r="AJ143" s="18">
        <f t="shared" si="10"/>
        <v>150</v>
      </c>
      <c r="AK143" s="7">
        <f t="shared" si="11"/>
        <v>1441.36609</v>
      </c>
      <c r="AL143" s="18">
        <f t="shared" si="12"/>
        <v>150</v>
      </c>
      <c r="AM143" s="27">
        <f t="shared" si="13"/>
        <v>188.275</v>
      </c>
      <c r="AN143" s="18">
        <f t="shared" si="14"/>
        <v>600</v>
      </c>
      <c r="AO143" s="7">
        <f t="shared" si="15"/>
        <v>2600</v>
      </c>
      <c r="AP143" s="29">
        <f t="shared" si="16"/>
        <v>2.6</v>
      </c>
      <c r="AQ143" s="24">
        <f t="shared" si="39"/>
        <v>1100</v>
      </c>
      <c r="AR143" s="2">
        <f t="shared" si="17"/>
        <v>0.9503317777</v>
      </c>
      <c r="AS143" s="18">
        <f t="shared" si="18"/>
        <v>150</v>
      </c>
      <c r="AT143" s="7">
        <f t="shared" si="19"/>
        <v>1191.211645</v>
      </c>
      <c r="AU143" s="18">
        <f t="shared" si="20"/>
        <v>330</v>
      </c>
      <c r="AV143" s="27">
        <f t="shared" si="21"/>
        <v>168.275</v>
      </c>
      <c r="AW143" s="18">
        <f t="shared" si="22"/>
        <v>600</v>
      </c>
      <c r="AX143" s="18">
        <f t="shared" si="23"/>
        <v>150</v>
      </c>
      <c r="AY143" s="18">
        <f t="shared" si="24"/>
        <v>300</v>
      </c>
      <c r="AZ143" s="7">
        <f t="shared" si="25"/>
        <v>2900</v>
      </c>
      <c r="BA143" s="28">
        <f t="shared" si="26"/>
        <v>2.636363636</v>
      </c>
      <c r="BB143" s="24">
        <f t="shared" si="40"/>
        <v>1000</v>
      </c>
      <c r="BC143" s="2">
        <f t="shared" si="27"/>
        <v>0.7853981634</v>
      </c>
      <c r="BD143" s="18">
        <f t="shared" si="28"/>
        <v>150</v>
      </c>
      <c r="BE143" s="7">
        <f t="shared" si="29"/>
        <v>1441.36609</v>
      </c>
      <c r="BF143" s="18">
        <f t="shared" si="30"/>
        <v>150</v>
      </c>
      <c r="BG143" s="27">
        <f t="shared" si="31"/>
        <v>188.275</v>
      </c>
      <c r="BH143" s="27">
        <f t="shared" si="32"/>
        <v>300</v>
      </c>
      <c r="BI143" s="18">
        <f t="shared" si="33"/>
        <v>150</v>
      </c>
      <c r="BJ143" s="18">
        <f t="shared" si="34"/>
        <v>300</v>
      </c>
      <c r="BK143" s="18">
        <f t="shared" si="35"/>
        <v>2700</v>
      </c>
      <c r="BL143" s="28">
        <f t="shared" si="36"/>
        <v>2.7</v>
      </c>
    </row>
    <row r="144">
      <c r="A144" s="3"/>
      <c r="E144" s="57">
        <f t="shared" si="46"/>
        <v>39</v>
      </c>
      <c r="F144" s="57">
        <v>90.0</v>
      </c>
      <c r="G144" s="57">
        <v>89.25</v>
      </c>
      <c r="H144" s="57">
        <v>89.0</v>
      </c>
      <c r="I144" s="57">
        <v>88.0</v>
      </c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>
        <v>90.0</v>
      </c>
      <c r="U144" s="57">
        <f t="shared" si="47"/>
        <v>39</v>
      </c>
      <c r="V144" s="3"/>
      <c r="W144" s="3"/>
      <c r="X144" s="6">
        <v>140.0</v>
      </c>
      <c r="Y144" s="24">
        <f t="shared" si="37"/>
        <v>1000</v>
      </c>
      <c r="Z144" s="2">
        <f t="shared" si="1"/>
        <v>0.7853981634</v>
      </c>
      <c r="AA144" s="18">
        <f t="shared" si="2"/>
        <v>150</v>
      </c>
      <c r="AB144" s="7">
        <f t="shared" si="3"/>
        <v>1441.36609</v>
      </c>
      <c r="AC144" s="18">
        <f t="shared" si="4"/>
        <v>300</v>
      </c>
      <c r="AD144" s="27">
        <f t="shared" si="5"/>
        <v>168.275</v>
      </c>
      <c r="AE144" s="18">
        <f t="shared" si="6"/>
        <v>900</v>
      </c>
      <c r="AF144" s="7">
        <f t="shared" si="7"/>
        <v>3000</v>
      </c>
      <c r="AG144" s="28">
        <f t="shared" si="8"/>
        <v>3</v>
      </c>
      <c r="AH144" s="24">
        <f t="shared" si="38"/>
        <v>1000</v>
      </c>
      <c r="AI144" s="2">
        <f t="shared" si="9"/>
        <v>0.7853981634</v>
      </c>
      <c r="AJ144" s="18">
        <f t="shared" si="10"/>
        <v>150</v>
      </c>
      <c r="AK144" s="7">
        <f t="shared" si="11"/>
        <v>1441.36609</v>
      </c>
      <c r="AL144" s="18">
        <f t="shared" si="12"/>
        <v>150</v>
      </c>
      <c r="AM144" s="27">
        <f t="shared" si="13"/>
        <v>188.275</v>
      </c>
      <c r="AN144" s="18">
        <f t="shared" si="14"/>
        <v>600</v>
      </c>
      <c r="AO144" s="7">
        <f t="shared" si="15"/>
        <v>2600</v>
      </c>
      <c r="AP144" s="29">
        <f t="shared" si="16"/>
        <v>2.6</v>
      </c>
      <c r="AQ144" s="24">
        <f t="shared" si="39"/>
        <v>1100</v>
      </c>
      <c r="AR144" s="2">
        <f t="shared" si="17"/>
        <v>0.9503317777</v>
      </c>
      <c r="AS144" s="18">
        <f t="shared" si="18"/>
        <v>150</v>
      </c>
      <c r="AT144" s="7">
        <f t="shared" si="19"/>
        <v>1191.211645</v>
      </c>
      <c r="AU144" s="18">
        <f t="shared" si="20"/>
        <v>330</v>
      </c>
      <c r="AV144" s="27">
        <f t="shared" si="21"/>
        <v>168.275</v>
      </c>
      <c r="AW144" s="18">
        <f t="shared" si="22"/>
        <v>600</v>
      </c>
      <c r="AX144" s="18">
        <f t="shared" si="23"/>
        <v>150</v>
      </c>
      <c r="AY144" s="18">
        <f t="shared" si="24"/>
        <v>300</v>
      </c>
      <c r="AZ144" s="7">
        <f t="shared" si="25"/>
        <v>2900</v>
      </c>
      <c r="BA144" s="28">
        <f t="shared" si="26"/>
        <v>2.636363636</v>
      </c>
      <c r="BB144" s="24">
        <f t="shared" si="40"/>
        <v>1000</v>
      </c>
      <c r="BC144" s="2">
        <f t="shared" si="27"/>
        <v>0.7853981634</v>
      </c>
      <c r="BD144" s="18">
        <f t="shared" si="28"/>
        <v>150</v>
      </c>
      <c r="BE144" s="7">
        <f t="shared" si="29"/>
        <v>1441.36609</v>
      </c>
      <c r="BF144" s="18">
        <f t="shared" si="30"/>
        <v>150</v>
      </c>
      <c r="BG144" s="27">
        <f t="shared" si="31"/>
        <v>188.275</v>
      </c>
      <c r="BH144" s="27">
        <f t="shared" si="32"/>
        <v>300</v>
      </c>
      <c r="BI144" s="18">
        <f t="shared" si="33"/>
        <v>150</v>
      </c>
      <c r="BJ144" s="18">
        <f t="shared" si="34"/>
        <v>300</v>
      </c>
      <c r="BK144" s="18">
        <f t="shared" si="35"/>
        <v>2700</v>
      </c>
      <c r="BL144" s="28">
        <f t="shared" si="36"/>
        <v>2.7</v>
      </c>
    </row>
    <row r="145">
      <c r="A145" s="3"/>
      <c r="E145" s="57">
        <f t="shared" si="46"/>
        <v>40</v>
      </c>
      <c r="F145" s="57">
        <v>96.0</v>
      </c>
      <c r="G145" s="57">
        <v>95.25</v>
      </c>
      <c r="H145" s="57">
        <v>95.0</v>
      </c>
      <c r="I145" s="57">
        <v>94.0</v>
      </c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>
        <v>96.0</v>
      </c>
      <c r="U145" s="57">
        <f t="shared" si="47"/>
        <v>40</v>
      </c>
      <c r="V145" s="3"/>
      <c r="W145" s="3"/>
      <c r="X145" s="6">
        <v>141.0</v>
      </c>
      <c r="Y145" s="24">
        <f t="shared" si="37"/>
        <v>1000</v>
      </c>
      <c r="Z145" s="2">
        <f t="shared" si="1"/>
        <v>0.7853981634</v>
      </c>
      <c r="AA145" s="18">
        <f t="shared" si="2"/>
        <v>150</v>
      </c>
      <c r="AB145" s="7">
        <f t="shared" si="3"/>
        <v>1441.36609</v>
      </c>
      <c r="AC145" s="18">
        <f t="shared" si="4"/>
        <v>300</v>
      </c>
      <c r="AD145" s="27">
        <f t="shared" si="5"/>
        <v>168.275</v>
      </c>
      <c r="AE145" s="18">
        <f t="shared" si="6"/>
        <v>900</v>
      </c>
      <c r="AF145" s="7">
        <f t="shared" si="7"/>
        <v>3000</v>
      </c>
      <c r="AG145" s="28">
        <f t="shared" si="8"/>
        <v>3</v>
      </c>
      <c r="AH145" s="24">
        <f t="shared" si="38"/>
        <v>1000</v>
      </c>
      <c r="AI145" s="2">
        <f t="shared" si="9"/>
        <v>0.7853981634</v>
      </c>
      <c r="AJ145" s="18">
        <f t="shared" si="10"/>
        <v>150</v>
      </c>
      <c r="AK145" s="7">
        <f t="shared" si="11"/>
        <v>1441.36609</v>
      </c>
      <c r="AL145" s="18">
        <f t="shared" si="12"/>
        <v>150</v>
      </c>
      <c r="AM145" s="27">
        <f t="shared" si="13"/>
        <v>188.275</v>
      </c>
      <c r="AN145" s="18">
        <f t="shared" si="14"/>
        <v>600</v>
      </c>
      <c r="AO145" s="7">
        <f t="shared" si="15"/>
        <v>2600</v>
      </c>
      <c r="AP145" s="29">
        <f t="shared" si="16"/>
        <v>2.6</v>
      </c>
      <c r="AQ145" s="24">
        <f t="shared" si="39"/>
        <v>1100</v>
      </c>
      <c r="AR145" s="2">
        <f t="shared" si="17"/>
        <v>0.9503317777</v>
      </c>
      <c r="AS145" s="18">
        <f t="shared" si="18"/>
        <v>150</v>
      </c>
      <c r="AT145" s="7">
        <f t="shared" si="19"/>
        <v>1191.211645</v>
      </c>
      <c r="AU145" s="18">
        <f t="shared" si="20"/>
        <v>330</v>
      </c>
      <c r="AV145" s="27">
        <f t="shared" si="21"/>
        <v>168.275</v>
      </c>
      <c r="AW145" s="18">
        <f t="shared" si="22"/>
        <v>600</v>
      </c>
      <c r="AX145" s="18">
        <f t="shared" si="23"/>
        <v>150</v>
      </c>
      <c r="AY145" s="18">
        <f t="shared" si="24"/>
        <v>300</v>
      </c>
      <c r="AZ145" s="7">
        <f t="shared" si="25"/>
        <v>2900</v>
      </c>
      <c r="BA145" s="28">
        <f t="shared" si="26"/>
        <v>2.636363636</v>
      </c>
      <c r="BB145" s="24">
        <f t="shared" si="40"/>
        <v>1000</v>
      </c>
      <c r="BC145" s="2">
        <f t="shared" si="27"/>
        <v>0.7853981634</v>
      </c>
      <c r="BD145" s="18">
        <f t="shared" si="28"/>
        <v>150</v>
      </c>
      <c r="BE145" s="7">
        <f t="shared" si="29"/>
        <v>1441.36609</v>
      </c>
      <c r="BF145" s="18">
        <f t="shared" si="30"/>
        <v>150</v>
      </c>
      <c r="BG145" s="27">
        <f t="shared" si="31"/>
        <v>188.275</v>
      </c>
      <c r="BH145" s="27">
        <f t="shared" si="32"/>
        <v>300</v>
      </c>
      <c r="BI145" s="18">
        <f t="shared" si="33"/>
        <v>150</v>
      </c>
      <c r="BJ145" s="18">
        <f t="shared" si="34"/>
        <v>300</v>
      </c>
      <c r="BK145" s="18">
        <f t="shared" si="35"/>
        <v>2700</v>
      </c>
      <c r="BL145" s="28">
        <f t="shared" si="36"/>
        <v>2.7</v>
      </c>
    </row>
    <row r="146">
      <c r="A146" s="3"/>
      <c r="E146" s="57">
        <f t="shared" si="46"/>
        <v>41</v>
      </c>
      <c r="F146" s="57">
        <v>102.0</v>
      </c>
      <c r="G146" s="57">
        <v>101.25</v>
      </c>
      <c r="H146" s="57">
        <v>101.0</v>
      </c>
      <c r="I146" s="57">
        <v>100.0</v>
      </c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>
        <v>102.0</v>
      </c>
      <c r="U146" s="57">
        <f t="shared" si="47"/>
        <v>41</v>
      </c>
      <c r="V146" s="3"/>
      <c r="W146" s="3"/>
      <c r="X146" s="6">
        <v>142.0</v>
      </c>
      <c r="Y146" s="24">
        <f t="shared" si="37"/>
        <v>1000</v>
      </c>
      <c r="Z146" s="2">
        <f t="shared" si="1"/>
        <v>0.7853981634</v>
      </c>
      <c r="AA146" s="18">
        <f t="shared" si="2"/>
        <v>150</v>
      </c>
      <c r="AB146" s="7">
        <f t="shared" si="3"/>
        <v>1441.36609</v>
      </c>
      <c r="AC146" s="18">
        <f t="shared" si="4"/>
        <v>300</v>
      </c>
      <c r="AD146" s="27">
        <f t="shared" si="5"/>
        <v>168.275</v>
      </c>
      <c r="AE146" s="18">
        <f t="shared" si="6"/>
        <v>900</v>
      </c>
      <c r="AF146" s="7">
        <f t="shared" si="7"/>
        <v>3000</v>
      </c>
      <c r="AG146" s="28">
        <f t="shared" si="8"/>
        <v>3</v>
      </c>
      <c r="AH146" s="24">
        <f t="shared" si="38"/>
        <v>1000</v>
      </c>
      <c r="AI146" s="2">
        <f t="shared" si="9"/>
        <v>0.7853981634</v>
      </c>
      <c r="AJ146" s="18">
        <f t="shared" si="10"/>
        <v>150</v>
      </c>
      <c r="AK146" s="7">
        <f t="shared" si="11"/>
        <v>1441.36609</v>
      </c>
      <c r="AL146" s="18">
        <f t="shared" si="12"/>
        <v>150</v>
      </c>
      <c r="AM146" s="27">
        <f t="shared" si="13"/>
        <v>188.275</v>
      </c>
      <c r="AN146" s="18">
        <f t="shared" si="14"/>
        <v>600</v>
      </c>
      <c r="AO146" s="7">
        <f t="shared" si="15"/>
        <v>2600</v>
      </c>
      <c r="AP146" s="29">
        <f t="shared" si="16"/>
        <v>2.6</v>
      </c>
      <c r="AQ146" s="24">
        <f t="shared" si="39"/>
        <v>1100</v>
      </c>
      <c r="AR146" s="2">
        <f t="shared" si="17"/>
        <v>0.9503317777</v>
      </c>
      <c r="AS146" s="18">
        <f t="shared" si="18"/>
        <v>150</v>
      </c>
      <c r="AT146" s="7">
        <f t="shared" si="19"/>
        <v>1191.211645</v>
      </c>
      <c r="AU146" s="18">
        <f t="shared" si="20"/>
        <v>330</v>
      </c>
      <c r="AV146" s="27">
        <f t="shared" si="21"/>
        <v>168.275</v>
      </c>
      <c r="AW146" s="18">
        <f t="shared" si="22"/>
        <v>600</v>
      </c>
      <c r="AX146" s="18">
        <f t="shared" si="23"/>
        <v>150</v>
      </c>
      <c r="AY146" s="18">
        <f t="shared" si="24"/>
        <v>300</v>
      </c>
      <c r="AZ146" s="7">
        <f t="shared" si="25"/>
        <v>2900</v>
      </c>
      <c r="BA146" s="28">
        <f t="shared" si="26"/>
        <v>2.636363636</v>
      </c>
      <c r="BB146" s="24">
        <f t="shared" si="40"/>
        <v>1000</v>
      </c>
      <c r="BC146" s="2">
        <f t="shared" si="27"/>
        <v>0.7853981634</v>
      </c>
      <c r="BD146" s="18">
        <f t="shared" si="28"/>
        <v>150</v>
      </c>
      <c r="BE146" s="7">
        <f t="shared" si="29"/>
        <v>1441.36609</v>
      </c>
      <c r="BF146" s="18">
        <f t="shared" si="30"/>
        <v>150</v>
      </c>
      <c r="BG146" s="27">
        <f t="shared" si="31"/>
        <v>188.275</v>
      </c>
      <c r="BH146" s="27">
        <f t="shared" si="32"/>
        <v>300</v>
      </c>
      <c r="BI146" s="18">
        <f t="shared" si="33"/>
        <v>150</v>
      </c>
      <c r="BJ146" s="18">
        <f t="shared" si="34"/>
        <v>300</v>
      </c>
      <c r="BK146" s="18">
        <f t="shared" si="35"/>
        <v>2700</v>
      </c>
      <c r="BL146" s="28">
        <f t="shared" si="36"/>
        <v>2.7</v>
      </c>
    </row>
    <row r="147">
      <c r="A147" s="3"/>
      <c r="E147" s="57">
        <f t="shared" si="46"/>
        <v>42</v>
      </c>
      <c r="F147" s="57">
        <v>108.0</v>
      </c>
      <c r="G147" s="57">
        <v>107.25</v>
      </c>
      <c r="H147" s="57">
        <v>107.0</v>
      </c>
      <c r="I147" s="57">
        <v>106.0</v>
      </c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>
        <v>108.0</v>
      </c>
      <c r="U147" s="57">
        <f t="shared" si="47"/>
        <v>42</v>
      </c>
      <c r="V147" s="3"/>
      <c r="W147" s="3"/>
      <c r="X147" s="6">
        <v>143.0</v>
      </c>
      <c r="Y147" s="24">
        <f t="shared" si="37"/>
        <v>1000</v>
      </c>
      <c r="Z147" s="2">
        <f t="shared" si="1"/>
        <v>0.7853981634</v>
      </c>
      <c r="AA147" s="18">
        <f t="shared" si="2"/>
        <v>150</v>
      </c>
      <c r="AB147" s="7">
        <f t="shared" si="3"/>
        <v>1441.36609</v>
      </c>
      <c r="AC147" s="18">
        <f t="shared" si="4"/>
        <v>300</v>
      </c>
      <c r="AD147" s="27">
        <f t="shared" si="5"/>
        <v>168.275</v>
      </c>
      <c r="AE147" s="18">
        <f t="shared" si="6"/>
        <v>900</v>
      </c>
      <c r="AF147" s="7">
        <f t="shared" si="7"/>
        <v>3000</v>
      </c>
      <c r="AG147" s="28">
        <f t="shared" si="8"/>
        <v>3</v>
      </c>
      <c r="AH147" s="24">
        <f t="shared" si="38"/>
        <v>1000</v>
      </c>
      <c r="AI147" s="2">
        <f t="shared" si="9"/>
        <v>0.7853981634</v>
      </c>
      <c r="AJ147" s="18">
        <f t="shared" si="10"/>
        <v>150</v>
      </c>
      <c r="AK147" s="7">
        <f t="shared" si="11"/>
        <v>1441.36609</v>
      </c>
      <c r="AL147" s="18">
        <f t="shared" si="12"/>
        <v>150</v>
      </c>
      <c r="AM147" s="27">
        <f t="shared" si="13"/>
        <v>188.275</v>
      </c>
      <c r="AN147" s="18">
        <f t="shared" si="14"/>
        <v>600</v>
      </c>
      <c r="AO147" s="7">
        <f t="shared" si="15"/>
        <v>2600</v>
      </c>
      <c r="AP147" s="29">
        <f t="shared" si="16"/>
        <v>2.6</v>
      </c>
      <c r="AQ147" s="24">
        <f t="shared" si="39"/>
        <v>1100</v>
      </c>
      <c r="AR147" s="2">
        <f t="shared" si="17"/>
        <v>0.9503317777</v>
      </c>
      <c r="AS147" s="18">
        <f t="shared" si="18"/>
        <v>150</v>
      </c>
      <c r="AT147" s="7">
        <f t="shared" si="19"/>
        <v>1191.211645</v>
      </c>
      <c r="AU147" s="18">
        <f t="shared" si="20"/>
        <v>330</v>
      </c>
      <c r="AV147" s="27">
        <f t="shared" si="21"/>
        <v>168.275</v>
      </c>
      <c r="AW147" s="18">
        <f t="shared" si="22"/>
        <v>600</v>
      </c>
      <c r="AX147" s="18">
        <f t="shared" si="23"/>
        <v>150</v>
      </c>
      <c r="AY147" s="18">
        <f t="shared" si="24"/>
        <v>300</v>
      </c>
      <c r="AZ147" s="7">
        <f t="shared" si="25"/>
        <v>2900</v>
      </c>
      <c r="BA147" s="28">
        <f t="shared" si="26"/>
        <v>2.636363636</v>
      </c>
      <c r="BB147" s="24">
        <f t="shared" si="40"/>
        <v>1000</v>
      </c>
      <c r="BC147" s="2">
        <f t="shared" si="27"/>
        <v>0.7853981634</v>
      </c>
      <c r="BD147" s="18">
        <f t="shared" si="28"/>
        <v>150</v>
      </c>
      <c r="BE147" s="7">
        <f t="shared" si="29"/>
        <v>1441.36609</v>
      </c>
      <c r="BF147" s="18">
        <f t="shared" si="30"/>
        <v>150</v>
      </c>
      <c r="BG147" s="27">
        <f t="shared" si="31"/>
        <v>188.275</v>
      </c>
      <c r="BH147" s="27">
        <f t="shared" si="32"/>
        <v>300</v>
      </c>
      <c r="BI147" s="18">
        <f t="shared" si="33"/>
        <v>150</v>
      </c>
      <c r="BJ147" s="18">
        <f t="shared" si="34"/>
        <v>300</v>
      </c>
      <c r="BK147" s="18">
        <f t="shared" si="35"/>
        <v>2700</v>
      </c>
      <c r="BL147" s="28">
        <f t="shared" si="36"/>
        <v>2.7</v>
      </c>
    </row>
    <row r="148">
      <c r="A148" s="3"/>
      <c r="E148" s="57">
        <f t="shared" si="46"/>
        <v>43</v>
      </c>
      <c r="F148" s="57">
        <v>114.0</v>
      </c>
      <c r="G148" s="57">
        <v>113.25</v>
      </c>
      <c r="H148" s="57">
        <v>113.0</v>
      </c>
      <c r="I148" s="57">
        <v>112.0</v>
      </c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>
        <v>114.0</v>
      </c>
      <c r="U148" s="57">
        <f t="shared" si="47"/>
        <v>43</v>
      </c>
      <c r="V148" s="3"/>
      <c r="W148" s="3"/>
      <c r="X148" s="6">
        <v>144.0</v>
      </c>
      <c r="Y148" s="24">
        <f t="shared" si="37"/>
        <v>1000</v>
      </c>
      <c r="Z148" s="2">
        <f t="shared" si="1"/>
        <v>0.7853981634</v>
      </c>
      <c r="AA148" s="18">
        <f t="shared" si="2"/>
        <v>150</v>
      </c>
      <c r="AB148" s="7">
        <f t="shared" si="3"/>
        <v>1441.36609</v>
      </c>
      <c r="AC148" s="18">
        <f t="shared" si="4"/>
        <v>300</v>
      </c>
      <c r="AD148" s="27">
        <f t="shared" si="5"/>
        <v>168.275</v>
      </c>
      <c r="AE148" s="18">
        <f t="shared" si="6"/>
        <v>900</v>
      </c>
      <c r="AF148" s="7">
        <f t="shared" si="7"/>
        <v>3000</v>
      </c>
      <c r="AG148" s="28">
        <f t="shared" si="8"/>
        <v>3</v>
      </c>
      <c r="AH148" s="24">
        <f t="shared" si="38"/>
        <v>1000</v>
      </c>
      <c r="AI148" s="2">
        <f t="shared" si="9"/>
        <v>0.7853981634</v>
      </c>
      <c r="AJ148" s="18">
        <f t="shared" si="10"/>
        <v>150</v>
      </c>
      <c r="AK148" s="7">
        <f t="shared" si="11"/>
        <v>1441.36609</v>
      </c>
      <c r="AL148" s="18">
        <f t="shared" si="12"/>
        <v>150</v>
      </c>
      <c r="AM148" s="27">
        <f t="shared" si="13"/>
        <v>188.275</v>
      </c>
      <c r="AN148" s="18">
        <f t="shared" si="14"/>
        <v>600</v>
      </c>
      <c r="AO148" s="7">
        <f t="shared" si="15"/>
        <v>2600</v>
      </c>
      <c r="AP148" s="29">
        <f t="shared" si="16"/>
        <v>2.6</v>
      </c>
      <c r="AQ148" s="24">
        <f t="shared" si="39"/>
        <v>1100</v>
      </c>
      <c r="AR148" s="2">
        <f t="shared" si="17"/>
        <v>0.9503317777</v>
      </c>
      <c r="AS148" s="18">
        <f t="shared" si="18"/>
        <v>150</v>
      </c>
      <c r="AT148" s="7">
        <f t="shared" si="19"/>
        <v>1191.211645</v>
      </c>
      <c r="AU148" s="18">
        <f t="shared" si="20"/>
        <v>330</v>
      </c>
      <c r="AV148" s="27">
        <f t="shared" si="21"/>
        <v>168.275</v>
      </c>
      <c r="AW148" s="18">
        <f t="shared" si="22"/>
        <v>600</v>
      </c>
      <c r="AX148" s="18">
        <f t="shared" si="23"/>
        <v>150</v>
      </c>
      <c r="AY148" s="18">
        <f t="shared" si="24"/>
        <v>300</v>
      </c>
      <c r="AZ148" s="7">
        <f t="shared" si="25"/>
        <v>2900</v>
      </c>
      <c r="BA148" s="28">
        <f t="shared" si="26"/>
        <v>2.636363636</v>
      </c>
      <c r="BB148" s="24">
        <f t="shared" si="40"/>
        <v>1000</v>
      </c>
      <c r="BC148" s="2">
        <f t="shared" si="27"/>
        <v>0.7853981634</v>
      </c>
      <c r="BD148" s="18">
        <f t="shared" si="28"/>
        <v>150</v>
      </c>
      <c r="BE148" s="7">
        <f t="shared" si="29"/>
        <v>1441.36609</v>
      </c>
      <c r="BF148" s="18">
        <f t="shared" si="30"/>
        <v>150</v>
      </c>
      <c r="BG148" s="27">
        <f t="shared" si="31"/>
        <v>188.275</v>
      </c>
      <c r="BH148" s="27">
        <f t="shared" si="32"/>
        <v>300</v>
      </c>
      <c r="BI148" s="18">
        <f t="shared" si="33"/>
        <v>150</v>
      </c>
      <c r="BJ148" s="18">
        <f t="shared" si="34"/>
        <v>300</v>
      </c>
      <c r="BK148" s="18">
        <f t="shared" si="35"/>
        <v>2700</v>
      </c>
      <c r="BL148" s="28">
        <f t="shared" si="36"/>
        <v>2.7</v>
      </c>
    </row>
    <row r="149">
      <c r="A149" s="3"/>
      <c r="E149" s="57">
        <f t="shared" si="46"/>
        <v>44</v>
      </c>
      <c r="F149" s="57">
        <v>120.0</v>
      </c>
      <c r="G149" s="57">
        <v>119.25</v>
      </c>
      <c r="H149" s="57">
        <v>119.0</v>
      </c>
      <c r="I149" s="57">
        <v>118.0</v>
      </c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>
        <v>120.0</v>
      </c>
      <c r="U149" s="57">
        <f t="shared" si="47"/>
        <v>44</v>
      </c>
      <c r="V149" s="3"/>
      <c r="W149" s="3"/>
      <c r="X149" s="6">
        <v>145.0</v>
      </c>
      <c r="Y149" s="24">
        <f t="shared" si="37"/>
        <v>1000</v>
      </c>
      <c r="Z149" s="2">
        <f t="shared" si="1"/>
        <v>0.7853981634</v>
      </c>
      <c r="AA149" s="18">
        <f t="shared" si="2"/>
        <v>150</v>
      </c>
      <c r="AB149" s="7">
        <f t="shared" si="3"/>
        <v>1441.36609</v>
      </c>
      <c r="AC149" s="18">
        <f t="shared" si="4"/>
        <v>300</v>
      </c>
      <c r="AD149" s="27">
        <f t="shared" si="5"/>
        <v>168.275</v>
      </c>
      <c r="AE149" s="18">
        <f t="shared" si="6"/>
        <v>900</v>
      </c>
      <c r="AF149" s="7">
        <f t="shared" si="7"/>
        <v>3000</v>
      </c>
      <c r="AG149" s="28">
        <f t="shared" si="8"/>
        <v>3</v>
      </c>
      <c r="AH149" s="24">
        <f t="shared" si="38"/>
        <v>1000</v>
      </c>
      <c r="AI149" s="2">
        <f t="shared" si="9"/>
        <v>0.7853981634</v>
      </c>
      <c r="AJ149" s="18">
        <f t="shared" si="10"/>
        <v>150</v>
      </c>
      <c r="AK149" s="7">
        <f t="shared" si="11"/>
        <v>1441.36609</v>
      </c>
      <c r="AL149" s="18">
        <f t="shared" si="12"/>
        <v>150</v>
      </c>
      <c r="AM149" s="27">
        <f t="shared" si="13"/>
        <v>188.275</v>
      </c>
      <c r="AN149" s="18">
        <f t="shared" si="14"/>
        <v>600</v>
      </c>
      <c r="AO149" s="7">
        <f t="shared" si="15"/>
        <v>2600</v>
      </c>
      <c r="AP149" s="29">
        <f t="shared" si="16"/>
        <v>2.6</v>
      </c>
      <c r="AQ149" s="24">
        <f t="shared" si="39"/>
        <v>1100</v>
      </c>
      <c r="AR149" s="2">
        <f t="shared" si="17"/>
        <v>0.9503317777</v>
      </c>
      <c r="AS149" s="18">
        <f t="shared" si="18"/>
        <v>150</v>
      </c>
      <c r="AT149" s="7">
        <f t="shared" si="19"/>
        <v>1191.211645</v>
      </c>
      <c r="AU149" s="18">
        <f t="shared" si="20"/>
        <v>330</v>
      </c>
      <c r="AV149" s="27">
        <f t="shared" si="21"/>
        <v>168.275</v>
      </c>
      <c r="AW149" s="18">
        <f t="shared" si="22"/>
        <v>600</v>
      </c>
      <c r="AX149" s="18">
        <f t="shared" si="23"/>
        <v>150</v>
      </c>
      <c r="AY149" s="18">
        <f t="shared" si="24"/>
        <v>300</v>
      </c>
      <c r="AZ149" s="7">
        <f t="shared" si="25"/>
        <v>2900</v>
      </c>
      <c r="BA149" s="28">
        <f t="shared" si="26"/>
        <v>2.636363636</v>
      </c>
      <c r="BB149" s="24">
        <f t="shared" si="40"/>
        <v>1000</v>
      </c>
      <c r="BC149" s="2">
        <f t="shared" si="27"/>
        <v>0.7853981634</v>
      </c>
      <c r="BD149" s="18">
        <f t="shared" si="28"/>
        <v>150</v>
      </c>
      <c r="BE149" s="7">
        <f t="shared" si="29"/>
        <v>1441.36609</v>
      </c>
      <c r="BF149" s="18">
        <f t="shared" si="30"/>
        <v>150</v>
      </c>
      <c r="BG149" s="27">
        <f t="shared" si="31"/>
        <v>188.275</v>
      </c>
      <c r="BH149" s="27">
        <f t="shared" si="32"/>
        <v>300</v>
      </c>
      <c r="BI149" s="18">
        <f t="shared" si="33"/>
        <v>150</v>
      </c>
      <c r="BJ149" s="18">
        <f t="shared" si="34"/>
        <v>300</v>
      </c>
      <c r="BK149" s="18">
        <f t="shared" si="35"/>
        <v>2700</v>
      </c>
      <c r="BL149" s="28">
        <f t="shared" si="36"/>
        <v>2.7</v>
      </c>
    </row>
    <row r="150">
      <c r="A150" s="3"/>
      <c r="F150" s="3"/>
      <c r="G150" s="3"/>
      <c r="I150" s="3"/>
      <c r="L150" s="3"/>
      <c r="M150" s="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6">
        <v>146.0</v>
      </c>
      <c r="Y150" s="24">
        <f t="shared" si="37"/>
        <v>1000</v>
      </c>
      <c r="Z150" s="2">
        <f t="shared" si="1"/>
        <v>0.7853981634</v>
      </c>
      <c r="AA150" s="18">
        <f t="shared" si="2"/>
        <v>150</v>
      </c>
      <c r="AB150" s="7">
        <f t="shared" si="3"/>
        <v>1441.36609</v>
      </c>
      <c r="AC150" s="18">
        <f t="shared" si="4"/>
        <v>300</v>
      </c>
      <c r="AD150" s="27">
        <f t="shared" si="5"/>
        <v>168.275</v>
      </c>
      <c r="AE150" s="18">
        <f t="shared" si="6"/>
        <v>900</v>
      </c>
      <c r="AF150" s="7">
        <f t="shared" si="7"/>
        <v>3000</v>
      </c>
      <c r="AG150" s="28">
        <f t="shared" si="8"/>
        <v>3</v>
      </c>
      <c r="AH150" s="24">
        <f t="shared" si="38"/>
        <v>1000</v>
      </c>
      <c r="AI150" s="2">
        <f t="shared" si="9"/>
        <v>0.7853981634</v>
      </c>
      <c r="AJ150" s="18">
        <f t="shared" si="10"/>
        <v>150</v>
      </c>
      <c r="AK150" s="7">
        <f t="shared" si="11"/>
        <v>1441.36609</v>
      </c>
      <c r="AL150" s="18">
        <f t="shared" si="12"/>
        <v>150</v>
      </c>
      <c r="AM150" s="27">
        <f t="shared" si="13"/>
        <v>188.275</v>
      </c>
      <c r="AN150" s="18">
        <f t="shared" si="14"/>
        <v>600</v>
      </c>
      <c r="AO150" s="7">
        <f t="shared" si="15"/>
        <v>2600</v>
      </c>
      <c r="AP150" s="29">
        <f t="shared" si="16"/>
        <v>2.6</v>
      </c>
      <c r="AQ150" s="24">
        <f t="shared" si="39"/>
        <v>1100</v>
      </c>
      <c r="AR150" s="2">
        <f t="shared" si="17"/>
        <v>0.9503317777</v>
      </c>
      <c r="AS150" s="18">
        <f t="shared" si="18"/>
        <v>150</v>
      </c>
      <c r="AT150" s="7">
        <f t="shared" si="19"/>
        <v>1191.211645</v>
      </c>
      <c r="AU150" s="18">
        <f t="shared" si="20"/>
        <v>330</v>
      </c>
      <c r="AV150" s="27">
        <f t="shared" si="21"/>
        <v>168.275</v>
      </c>
      <c r="AW150" s="18">
        <f t="shared" si="22"/>
        <v>600</v>
      </c>
      <c r="AX150" s="18">
        <f t="shared" si="23"/>
        <v>150</v>
      </c>
      <c r="AY150" s="18">
        <f t="shared" si="24"/>
        <v>300</v>
      </c>
      <c r="AZ150" s="7">
        <f t="shared" si="25"/>
        <v>2900</v>
      </c>
      <c r="BA150" s="28">
        <f t="shared" si="26"/>
        <v>2.636363636</v>
      </c>
      <c r="BB150" s="24">
        <f t="shared" si="40"/>
        <v>1000</v>
      </c>
      <c r="BC150" s="2">
        <f t="shared" si="27"/>
        <v>0.7853981634</v>
      </c>
      <c r="BD150" s="18">
        <f t="shared" si="28"/>
        <v>150</v>
      </c>
      <c r="BE150" s="7">
        <f t="shared" si="29"/>
        <v>1441.36609</v>
      </c>
      <c r="BF150" s="18">
        <f t="shared" si="30"/>
        <v>150</v>
      </c>
      <c r="BG150" s="27">
        <f t="shared" si="31"/>
        <v>188.275</v>
      </c>
      <c r="BH150" s="27">
        <f t="shared" si="32"/>
        <v>300</v>
      </c>
      <c r="BI150" s="18">
        <f t="shared" si="33"/>
        <v>150</v>
      </c>
      <c r="BJ150" s="18">
        <f t="shared" si="34"/>
        <v>300</v>
      </c>
      <c r="BK150" s="18">
        <f t="shared" si="35"/>
        <v>2700</v>
      </c>
      <c r="BL150" s="28">
        <f t="shared" si="36"/>
        <v>2.7</v>
      </c>
    </row>
    <row r="151">
      <c r="A151" s="3"/>
      <c r="F151" s="3"/>
      <c r="G151" s="3"/>
      <c r="I151" s="3"/>
      <c r="L151" s="3"/>
      <c r="M151" s="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6">
        <v>147.0</v>
      </c>
      <c r="Y151" s="24">
        <f t="shared" si="37"/>
        <v>1000</v>
      </c>
      <c r="Z151" s="2">
        <f t="shared" si="1"/>
        <v>0.7853981634</v>
      </c>
      <c r="AA151" s="18">
        <f t="shared" si="2"/>
        <v>150</v>
      </c>
      <c r="AB151" s="7">
        <f t="shared" si="3"/>
        <v>1441.36609</v>
      </c>
      <c r="AC151" s="18">
        <f t="shared" si="4"/>
        <v>300</v>
      </c>
      <c r="AD151" s="27">
        <f t="shared" si="5"/>
        <v>168.275</v>
      </c>
      <c r="AE151" s="18">
        <f t="shared" si="6"/>
        <v>900</v>
      </c>
      <c r="AF151" s="7">
        <f t="shared" si="7"/>
        <v>3000</v>
      </c>
      <c r="AG151" s="28">
        <f t="shared" si="8"/>
        <v>3</v>
      </c>
      <c r="AH151" s="24">
        <f t="shared" si="38"/>
        <v>1000</v>
      </c>
      <c r="AI151" s="2">
        <f t="shared" si="9"/>
        <v>0.7853981634</v>
      </c>
      <c r="AJ151" s="18">
        <f t="shared" si="10"/>
        <v>150</v>
      </c>
      <c r="AK151" s="7">
        <f t="shared" si="11"/>
        <v>1441.36609</v>
      </c>
      <c r="AL151" s="18">
        <f t="shared" si="12"/>
        <v>150</v>
      </c>
      <c r="AM151" s="27">
        <f t="shared" si="13"/>
        <v>188.275</v>
      </c>
      <c r="AN151" s="18">
        <f t="shared" si="14"/>
        <v>600</v>
      </c>
      <c r="AO151" s="7">
        <f t="shared" si="15"/>
        <v>2600</v>
      </c>
      <c r="AP151" s="29">
        <f t="shared" si="16"/>
        <v>2.6</v>
      </c>
      <c r="AQ151" s="24">
        <f t="shared" si="39"/>
        <v>1100</v>
      </c>
      <c r="AR151" s="2">
        <f t="shared" si="17"/>
        <v>0.9503317777</v>
      </c>
      <c r="AS151" s="18">
        <f t="shared" si="18"/>
        <v>150</v>
      </c>
      <c r="AT151" s="7">
        <f t="shared" si="19"/>
        <v>1191.211645</v>
      </c>
      <c r="AU151" s="18">
        <f t="shared" si="20"/>
        <v>330</v>
      </c>
      <c r="AV151" s="27">
        <f t="shared" si="21"/>
        <v>168.275</v>
      </c>
      <c r="AW151" s="18">
        <f t="shared" si="22"/>
        <v>600</v>
      </c>
      <c r="AX151" s="18">
        <f t="shared" si="23"/>
        <v>150</v>
      </c>
      <c r="AY151" s="18">
        <f t="shared" si="24"/>
        <v>300</v>
      </c>
      <c r="AZ151" s="7">
        <f t="shared" si="25"/>
        <v>2900</v>
      </c>
      <c r="BA151" s="28">
        <f t="shared" si="26"/>
        <v>2.636363636</v>
      </c>
      <c r="BB151" s="24">
        <f t="shared" si="40"/>
        <v>1000</v>
      </c>
      <c r="BC151" s="2">
        <f t="shared" si="27"/>
        <v>0.7853981634</v>
      </c>
      <c r="BD151" s="18">
        <f t="shared" si="28"/>
        <v>150</v>
      </c>
      <c r="BE151" s="7">
        <f t="shared" si="29"/>
        <v>1441.36609</v>
      </c>
      <c r="BF151" s="18">
        <f t="shared" si="30"/>
        <v>150</v>
      </c>
      <c r="BG151" s="27">
        <f t="shared" si="31"/>
        <v>188.275</v>
      </c>
      <c r="BH151" s="27">
        <f t="shared" si="32"/>
        <v>300</v>
      </c>
      <c r="BI151" s="18">
        <f t="shared" si="33"/>
        <v>150</v>
      </c>
      <c r="BJ151" s="18">
        <f t="shared" si="34"/>
        <v>300</v>
      </c>
      <c r="BK151" s="18">
        <f t="shared" si="35"/>
        <v>2700</v>
      </c>
      <c r="BL151" s="28">
        <f t="shared" si="36"/>
        <v>2.7</v>
      </c>
    </row>
    <row r="152">
      <c r="A152" s="3"/>
      <c r="F152" s="3"/>
      <c r="G152" s="3"/>
      <c r="I152" s="3"/>
      <c r="L152" s="3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6">
        <v>148.0</v>
      </c>
      <c r="Y152" s="24">
        <f t="shared" si="37"/>
        <v>1000</v>
      </c>
      <c r="Z152" s="2">
        <f t="shared" si="1"/>
        <v>0.7853981634</v>
      </c>
      <c r="AA152" s="18">
        <f t="shared" si="2"/>
        <v>150</v>
      </c>
      <c r="AB152" s="7">
        <f t="shared" si="3"/>
        <v>1441.36609</v>
      </c>
      <c r="AC152" s="18">
        <f t="shared" si="4"/>
        <v>300</v>
      </c>
      <c r="AD152" s="27">
        <f t="shared" si="5"/>
        <v>168.275</v>
      </c>
      <c r="AE152" s="18">
        <f t="shared" si="6"/>
        <v>900</v>
      </c>
      <c r="AF152" s="7">
        <f t="shared" si="7"/>
        <v>3000</v>
      </c>
      <c r="AG152" s="28">
        <f t="shared" si="8"/>
        <v>3</v>
      </c>
      <c r="AH152" s="24">
        <f t="shared" si="38"/>
        <v>1000</v>
      </c>
      <c r="AI152" s="2">
        <f t="shared" si="9"/>
        <v>0.7853981634</v>
      </c>
      <c r="AJ152" s="18">
        <f t="shared" si="10"/>
        <v>150</v>
      </c>
      <c r="AK152" s="7">
        <f t="shared" si="11"/>
        <v>1441.36609</v>
      </c>
      <c r="AL152" s="18">
        <f t="shared" si="12"/>
        <v>150</v>
      </c>
      <c r="AM152" s="27">
        <f t="shared" si="13"/>
        <v>188.275</v>
      </c>
      <c r="AN152" s="18">
        <f t="shared" si="14"/>
        <v>600</v>
      </c>
      <c r="AO152" s="7">
        <f t="shared" si="15"/>
        <v>2600</v>
      </c>
      <c r="AP152" s="29">
        <f t="shared" si="16"/>
        <v>2.6</v>
      </c>
      <c r="AQ152" s="24">
        <f t="shared" si="39"/>
        <v>1100</v>
      </c>
      <c r="AR152" s="2">
        <f t="shared" si="17"/>
        <v>0.9503317777</v>
      </c>
      <c r="AS152" s="18">
        <f t="shared" si="18"/>
        <v>150</v>
      </c>
      <c r="AT152" s="7">
        <f t="shared" si="19"/>
        <v>1191.211645</v>
      </c>
      <c r="AU152" s="18">
        <f t="shared" si="20"/>
        <v>330</v>
      </c>
      <c r="AV152" s="27">
        <f t="shared" si="21"/>
        <v>168.275</v>
      </c>
      <c r="AW152" s="18">
        <f t="shared" si="22"/>
        <v>600</v>
      </c>
      <c r="AX152" s="18">
        <f t="shared" si="23"/>
        <v>150</v>
      </c>
      <c r="AY152" s="18">
        <f t="shared" si="24"/>
        <v>300</v>
      </c>
      <c r="AZ152" s="7">
        <f t="shared" si="25"/>
        <v>2900</v>
      </c>
      <c r="BA152" s="28">
        <f t="shared" si="26"/>
        <v>2.636363636</v>
      </c>
      <c r="BB152" s="24">
        <f t="shared" si="40"/>
        <v>1000</v>
      </c>
      <c r="BC152" s="2">
        <f t="shared" si="27"/>
        <v>0.7853981634</v>
      </c>
      <c r="BD152" s="18">
        <f t="shared" si="28"/>
        <v>150</v>
      </c>
      <c r="BE152" s="7">
        <f t="shared" si="29"/>
        <v>1441.36609</v>
      </c>
      <c r="BF152" s="18">
        <f t="shared" si="30"/>
        <v>150</v>
      </c>
      <c r="BG152" s="27">
        <f t="shared" si="31"/>
        <v>188.275</v>
      </c>
      <c r="BH152" s="27">
        <f t="shared" si="32"/>
        <v>300</v>
      </c>
      <c r="BI152" s="18">
        <f t="shared" si="33"/>
        <v>150</v>
      </c>
      <c r="BJ152" s="18">
        <f t="shared" si="34"/>
        <v>300</v>
      </c>
      <c r="BK152" s="18">
        <f t="shared" si="35"/>
        <v>2700</v>
      </c>
      <c r="BL152" s="28">
        <f t="shared" si="36"/>
        <v>2.7</v>
      </c>
    </row>
    <row r="153">
      <c r="A153" s="3"/>
      <c r="F153" s="3"/>
      <c r="G153" s="3"/>
      <c r="I153" s="3"/>
      <c r="L153" s="3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6">
        <v>149.0</v>
      </c>
      <c r="Y153" s="24">
        <f t="shared" si="37"/>
        <v>1000</v>
      </c>
      <c r="Z153" s="2">
        <f t="shared" si="1"/>
        <v>0.7853981634</v>
      </c>
      <c r="AA153" s="18">
        <f t="shared" si="2"/>
        <v>150</v>
      </c>
      <c r="AB153" s="7">
        <f t="shared" si="3"/>
        <v>1441.36609</v>
      </c>
      <c r="AC153" s="18">
        <f t="shared" si="4"/>
        <v>300</v>
      </c>
      <c r="AD153" s="27">
        <f t="shared" si="5"/>
        <v>168.275</v>
      </c>
      <c r="AE153" s="18">
        <f t="shared" si="6"/>
        <v>900</v>
      </c>
      <c r="AF153" s="7">
        <f t="shared" si="7"/>
        <v>3000</v>
      </c>
      <c r="AG153" s="28">
        <f t="shared" si="8"/>
        <v>3</v>
      </c>
      <c r="AH153" s="24">
        <f t="shared" si="38"/>
        <v>1000</v>
      </c>
      <c r="AI153" s="2">
        <f t="shared" si="9"/>
        <v>0.7853981634</v>
      </c>
      <c r="AJ153" s="18">
        <f t="shared" si="10"/>
        <v>150</v>
      </c>
      <c r="AK153" s="7">
        <f t="shared" si="11"/>
        <v>1441.36609</v>
      </c>
      <c r="AL153" s="18">
        <f t="shared" si="12"/>
        <v>150</v>
      </c>
      <c r="AM153" s="27">
        <f t="shared" si="13"/>
        <v>188.275</v>
      </c>
      <c r="AN153" s="18">
        <f t="shared" si="14"/>
        <v>600</v>
      </c>
      <c r="AO153" s="7">
        <f t="shared" si="15"/>
        <v>2600</v>
      </c>
      <c r="AP153" s="29">
        <f t="shared" si="16"/>
        <v>2.6</v>
      </c>
      <c r="AQ153" s="24">
        <f t="shared" si="39"/>
        <v>1100</v>
      </c>
      <c r="AR153" s="2">
        <f t="shared" si="17"/>
        <v>0.9503317777</v>
      </c>
      <c r="AS153" s="18">
        <f t="shared" si="18"/>
        <v>150</v>
      </c>
      <c r="AT153" s="7">
        <f t="shared" si="19"/>
        <v>1191.211645</v>
      </c>
      <c r="AU153" s="18">
        <f t="shared" si="20"/>
        <v>330</v>
      </c>
      <c r="AV153" s="27">
        <f t="shared" si="21"/>
        <v>168.275</v>
      </c>
      <c r="AW153" s="18">
        <f t="shared" si="22"/>
        <v>600</v>
      </c>
      <c r="AX153" s="18">
        <f t="shared" si="23"/>
        <v>150</v>
      </c>
      <c r="AY153" s="18">
        <f t="shared" si="24"/>
        <v>300</v>
      </c>
      <c r="AZ153" s="7">
        <f t="shared" si="25"/>
        <v>2900</v>
      </c>
      <c r="BA153" s="28">
        <f t="shared" si="26"/>
        <v>2.636363636</v>
      </c>
      <c r="BB153" s="24">
        <f t="shared" si="40"/>
        <v>1000</v>
      </c>
      <c r="BC153" s="2">
        <f t="shared" si="27"/>
        <v>0.7853981634</v>
      </c>
      <c r="BD153" s="18">
        <f t="shared" si="28"/>
        <v>150</v>
      </c>
      <c r="BE153" s="7">
        <f t="shared" si="29"/>
        <v>1441.36609</v>
      </c>
      <c r="BF153" s="18">
        <f t="shared" si="30"/>
        <v>150</v>
      </c>
      <c r="BG153" s="27">
        <f t="shared" si="31"/>
        <v>188.275</v>
      </c>
      <c r="BH153" s="27">
        <f t="shared" si="32"/>
        <v>300</v>
      </c>
      <c r="BI153" s="18">
        <f t="shared" si="33"/>
        <v>150</v>
      </c>
      <c r="BJ153" s="18">
        <f t="shared" si="34"/>
        <v>300</v>
      </c>
      <c r="BK153" s="18">
        <f t="shared" si="35"/>
        <v>2700</v>
      </c>
      <c r="BL153" s="28">
        <f t="shared" si="36"/>
        <v>2.7</v>
      </c>
    </row>
    <row r="154">
      <c r="A154" s="3"/>
      <c r="F154" s="3"/>
      <c r="G154" s="3"/>
      <c r="I154" s="3"/>
      <c r="L154" s="3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6">
        <v>150.0</v>
      </c>
      <c r="Y154" s="24">
        <f t="shared" si="37"/>
        <v>1000</v>
      </c>
      <c r="Z154" s="2">
        <f t="shared" si="1"/>
        <v>0.7853981634</v>
      </c>
      <c r="AA154" s="18">
        <f t="shared" si="2"/>
        <v>150</v>
      </c>
      <c r="AB154" s="7">
        <f t="shared" si="3"/>
        <v>1441.36609</v>
      </c>
      <c r="AC154" s="18">
        <f t="shared" si="4"/>
        <v>300</v>
      </c>
      <c r="AD154" s="27">
        <f t="shared" si="5"/>
        <v>168.275</v>
      </c>
      <c r="AE154" s="18">
        <f t="shared" si="6"/>
        <v>900</v>
      </c>
      <c r="AF154" s="7">
        <f t="shared" si="7"/>
        <v>3000</v>
      </c>
      <c r="AG154" s="28">
        <f t="shared" si="8"/>
        <v>3</v>
      </c>
      <c r="AH154" s="24">
        <f t="shared" si="38"/>
        <v>1000</v>
      </c>
      <c r="AI154" s="2">
        <f t="shared" si="9"/>
        <v>0.7853981634</v>
      </c>
      <c r="AJ154" s="18">
        <f t="shared" si="10"/>
        <v>150</v>
      </c>
      <c r="AK154" s="7">
        <f t="shared" si="11"/>
        <v>1441.36609</v>
      </c>
      <c r="AL154" s="18">
        <f t="shared" si="12"/>
        <v>150</v>
      </c>
      <c r="AM154" s="27">
        <f t="shared" si="13"/>
        <v>188.275</v>
      </c>
      <c r="AN154" s="18">
        <f t="shared" si="14"/>
        <v>600</v>
      </c>
      <c r="AO154" s="7">
        <f t="shared" si="15"/>
        <v>2600</v>
      </c>
      <c r="AP154" s="29">
        <f t="shared" si="16"/>
        <v>2.6</v>
      </c>
      <c r="AQ154" s="24">
        <f t="shared" si="39"/>
        <v>1100</v>
      </c>
      <c r="AR154" s="2">
        <f t="shared" si="17"/>
        <v>0.9503317777</v>
      </c>
      <c r="AS154" s="18">
        <f t="shared" si="18"/>
        <v>150</v>
      </c>
      <c r="AT154" s="7">
        <f t="shared" si="19"/>
        <v>1191.211645</v>
      </c>
      <c r="AU154" s="18">
        <f t="shared" si="20"/>
        <v>330</v>
      </c>
      <c r="AV154" s="27">
        <f t="shared" si="21"/>
        <v>168.275</v>
      </c>
      <c r="AW154" s="18">
        <f t="shared" si="22"/>
        <v>600</v>
      </c>
      <c r="AX154" s="18">
        <f t="shared" si="23"/>
        <v>150</v>
      </c>
      <c r="AY154" s="18">
        <f t="shared" si="24"/>
        <v>300</v>
      </c>
      <c r="AZ154" s="7">
        <f t="shared" si="25"/>
        <v>2900</v>
      </c>
      <c r="BA154" s="28">
        <f t="shared" si="26"/>
        <v>2.636363636</v>
      </c>
      <c r="BB154" s="24">
        <f t="shared" si="40"/>
        <v>1000</v>
      </c>
      <c r="BC154" s="2">
        <f t="shared" si="27"/>
        <v>0.7853981634</v>
      </c>
      <c r="BD154" s="18">
        <f t="shared" si="28"/>
        <v>150</v>
      </c>
      <c r="BE154" s="7">
        <f t="shared" si="29"/>
        <v>1441.36609</v>
      </c>
      <c r="BF154" s="18">
        <f t="shared" si="30"/>
        <v>150</v>
      </c>
      <c r="BG154" s="27">
        <f t="shared" si="31"/>
        <v>188.275</v>
      </c>
      <c r="BH154" s="27">
        <f t="shared" si="32"/>
        <v>300</v>
      </c>
      <c r="BI154" s="18">
        <f t="shared" si="33"/>
        <v>150</v>
      </c>
      <c r="BJ154" s="18">
        <f t="shared" si="34"/>
        <v>300</v>
      </c>
      <c r="BK154" s="18">
        <f t="shared" si="35"/>
        <v>2700</v>
      </c>
      <c r="BL154" s="28">
        <f t="shared" si="36"/>
        <v>2.7</v>
      </c>
    </row>
    <row r="155">
      <c r="A155" s="3"/>
      <c r="F155" s="3"/>
      <c r="G155" s="3"/>
      <c r="I155" s="3"/>
      <c r="L155" s="3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6">
        <v>151.0</v>
      </c>
      <c r="Y155" s="24">
        <f t="shared" si="37"/>
        <v>1000</v>
      </c>
      <c r="Z155" s="2">
        <f t="shared" si="1"/>
        <v>0.7853981634</v>
      </c>
      <c r="AA155" s="18">
        <f t="shared" si="2"/>
        <v>150</v>
      </c>
      <c r="AB155" s="7">
        <f t="shared" si="3"/>
        <v>1441.36609</v>
      </c>
      <c r="AC155" s="18">
        <f t="shared" si="4"/>
        <v>300</v>
      </c>
      <c r="AD155" s="27">
        <f t="shared" si="5"/>
        <v>168.275</v>
      </c>
      <c r="AE155" s="18">
        <f t="shared" si="6"/>
        <v>900</v>
      </c>
      <c r="AF155" s="7">
        <f t="shared" si="7"/>
        <v>3000</v>
      </c>
      <c r="AG155" s="28">
        <f t="shared" si="8"/>
        <v>3</v>
      </c>
      <c r="AH155" s="24">
        <f t="shared" si="38"/>
        <v>1000</v>
      </c>
      <c r="AI155" s="2">
        <f t="shared" si="9"/>
        <v>0.7853981634</v>
      </c>
      <c r="AJ155" s="18">
        <f t="shared" si="10"/>
        <v>150</v>
      </c>
      <c r="AK155" s="7">
        <f t="shared" si="11"/>
        <v>1441.36609</v>
      </c>
      <c r="AL155" s="18">
        <f t="shared" si="12"/>
        <v>150</v>
      </c>
      <c r="AM155" s="27">
        <f t="shared" si="13"/>
        <v>188.275</v>
      </c>
      <c r="AN155" s="18">
        <f t="shared" si="14"/>
        <v>600</v>
      </c>
      <c r="AO155" s="7">
        <f t="shared" si="15"/>
        <v>2600</v>
      </c>
      <c r="AP155" s="29">
        <f t="shared" si="16"/>
        <v>2.6</v>
      </c>
      <c r="AQ155" s="24">
        <f t="shared" si="39"/>
        <v>1100</v>
      </c>
      <c r="AR155" s="2">
        <f t="shared" si="17"/>
        <v>0.9503317777</v>
      </c>
      <c r="AS155" s="18">
        <f t="shared" si="18"/>
        <v>150</v>
      </c>
      <c r="AT155" s="7">
        <f t="shared" si="19"/>
        <v>1191.211645</v>
      </c>
      <c r="AU155" s="18">
        <f t="shared" si="20"/>
        <v>330</v>
      </c>
      <c r="AV155" s="27">
        <f t="shared" si="21"/>
        <v>168.275</v>
      </c>
      <c r="AW155" s="18">
        <f t="shared" si="22"/>
        <v>600</v>
      </c>
      <c r="AX155" s="18">
        <f t="shared" si="23"/>
        <v>150</v>
      </c>
      <c r="AY155" s="18">
        <f t="shared" si="24"/>
        <v>300</v>
      </c>
      <c r="AZ155" s="7">
        <f t="shared" si="25"/>
        <v>2900</v>
      </c>
      <c r="BA155" s="28">
        <f t="shared" si="26"/>
        <v>2.636363636</v>
      </c>
      <c r="BB155" s="24">
        <f t="shared" si="40"/>
        <v>1000</v>
      </c>
      <c r="BC155" s="2">
        <f t="shared" si="27"/>
        <v>0.7853981634</v>
      </c>
      <c r="BD155" s="18">
        <f t="shared" si="28"/>
        <v>150</v>
      </c>
      <c r="BE155" s="7">
        <f t="shared" si="29"/>
        <v>1441.36609</v>
      </c>
      <c r="BF155" s="18">
        <f t="shared" si="30"/>
        <v>150</v>
      </c>
      <c r="BG155" s="27">
        <f t="shared" si="31"/>
        <v>188.275</v>
      </c>
      <c r="BH155" s="27">
        <f t="shared" si="32"/>
        <v>300</v>
      </c>
      <c r="BI155" s="18">
        <f t="shared" si="33"/>
        <v>150</v>
      </c>
      <c r="BJ155" s="18">
        <f t="shared" si="34"/>
        <v>300</v>
      </c>
      <c r="BK155" s="18">
        <f t="shared" si="35"/>
        <v>2700</v>
      </c>
      <c r="BL155" s="28">
        <f t="shared" si="36"/>
        <v>2.7</v>
      </c>
    </row>
    <row r="156">
      <c r="A156" s="3"/>
      <c r="F156" s="3"/>
      <c r="G156" s="3"/>
      <c r="I156" s="3"/>
      <c r="L156" s="3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6">
        <v>152.0</v>
      </c>
      <c r="Y156" s="24">
        <f t="shared" si="37"/>
        <v>1000</v>
      </c>
      <c r="Z156" s="2">
        <f t="shared" si="1"/>
        <v>0.7853981634</v>
      </c>
      <c r="AA156" s="18">
        <f t="shared" si="2"/>
        <v>150</v>
      </c>
      <c r="AB156" s="7">
        <f t="shared" si="3"/>
        <v>1441.36609</v>
      </c>
      <c r="AC156" s="18">
        <f t="shared" si="4"/>
        <v>300</v>
      </c>
      <c r="AD156" s="27">
        <f t="shared" si="5"/>
        <v>168.275</v>
      </c>
      <c r="AE156" s="18">
        <f t="shared" si="6"/>
        <v>900</v>
      </c>
      <c r="AF156" s="7">
        <f t="shared" si="7"/>
        <v>3000</v>
      </c>
      <c r="AG156" s="28">
        <f t="shared" si="8"/>
        <v>3</v>
      </c>
      <c r="AH156" s="24">
        <f t="shared" si="38"/>
        <v>1000</v>
      </c>
      <c r="AI156" s="2">
        <f t="shared" si="9"/>
        <v>0.7853981634</v>
      </c>
      <c r="AJ156" s="18">
        <f t="shared" si="10"/>
        <v>150</v>
      </c>
      <c r="AK156" s="7">
        <f t="shared" si="11"/>
        <v>1441.36609</v>
      </c>
      <c r="AL156" s="18">
        <f t="shared" si="12"/>
        <v>150</v>
      </c>
      <c r="AM156" s="27">
        <f t="shared" si="13"/>
        <v>188.275</v>
      </c>
      <c r="AN156" s="18">
        <f t="shared" si="14"/>
        <v>600</v>
      </c>
      <c r="AO156" s="7">
        <f t="shared" si="15"/>
        <v>2600</v>
      </c>
      <c r="AP156" s="29">
        <f t="shared" si="16"/>
        <v>2.6</v>
      </c>
      <c r="AQ156" s="24">
        <f t="shared" si="39"/>
        <v>1100</v>
      </c>
      <c r="AR156" s="2">
        <f t="shared" si="17"/>
        <v>0.9503317777</v>
      </c>
      <c r="AS156" s="18">
        <f t="shared" si="18"/>
        <v>150</v>
      </c>
      <c r="AT156" s="7">
        <f t="shared" si="19"/>
        <v>1191.211645</v>
      </c>
      <c r="AU156" s="18">
        <f t="shared" si="20"/>
        <v>330</v>
      </c>
      <c r="AV156" s="27">
        <f t="shared" si="21"/>
        <v>168.275</v>
      </c>
      <c r="AW156" s="18">
        <f t="shared" si="22"/>
        <v>600</v>
      </c>
      <c r="AX156" s="18">
        <f t="shared" si="23"/>
        <v>150</v>
      </c>
      <c r="AY156" s="18">
        <f t="shared" si="24"/>
        <v>300</v>
      </c>
      <c r="AZ156" s="7">
        <f t="shared" si="25"/>
        <v>2900</v>
      </c>
      <c r="BA156" s="28">
        <f t="shared" si="26"/>
        <v>2.636363636</v>
      </c>
      <c r="BB156" s="24">
        <f t="shared" si="40"/>
        <v>1000</v>
      </c>
      <c r="BC156" s="2">
        <f t="shared" si="27"/>
        <v>0.7853981634</v>
      </c>
      <c r="BD156" s="18">
        <f t="shared" si="28"/>
        <v>150</v>
      </c>
      <c r="BE156" s="7">
        <f t="shared" si="29"/>
        <v>1441.36609</v>
      </c>
      <c r="BF156" s="18">
        <f t="shared" si="30"/>
        <v>150</v>
      </c>
      <c r="BG156" s="27">
        <f t="shared" si="31"/>
        <v>188.275</v>
      </c>
      <c r="BH156" s="27">
        <f t="shared" si="32"/>
        <v>300</v>
      </c>
      <c r="BI156" s="18">
        <f t="shared" si="33"/>
        <v>150</v>
      </c>
      <c r="BJ156" s="18">
        <f t="shared" si="34"/>
        <v>300</v>
      </c>
      <c r="BK156" s="18">
        <f t="shared" si="35"/>
        <v>2700</v>
      </c>
      <c r="BL156" s="28">
        <f t="shared" si="36"/>
        <v>2.7</v>
      </c>
    </row>
    <row r="157">
      <c r="A157" s="3"/>
      <c r="F157" s="3"/>
      <c r="G157" s="3"/>
      <c r="I157" s="3"/>
      <c r="L157" s="3"/>
      <c r="M157" s="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6">
        <v>153.0</v>
      </c>
      <c r="Y157" s="24">
        <f t="shared" si="37"/>
        <v>1000</v>
      </c>
      <c r="Z157" s="2">
        <f t="shared" si="1"/>
        <v>0.7853981634</v>
      </c>
      <c r="AA157" s="18">
        <f t="shared" si="2"/>
        <v>150</v>
      </c>
      <c r="AB157" s="7">
        <f t="shared" si="3"/>
        <v>1441.36609</v>
      </c>
      <c r="AC157" s="18">
        <f t="shared" si="4"/>
        <v>300</v>
      </c>
      <c r="AD157" s="27">
        <f t="shared" si="5"/>
        <v>168.275</v>
      </c>
      <c r="AE157" s="18">
        <f t="shared" si="6"/>
        <v>900</v>
      </c>
      <c r="AF157" s="7">
        <f t="shared" si="7"/>
        <v>3000</v>
      </c>
      <c r="AG157" s="28">
        <f t="shared" si="8"/>
        <v>3</v>
      </c>
      <c r="AH157" s="24">
        <f t="shared" si="38"/>
        <v>1000</v>
      </c>
      <c r="AI157" s="2">
        <f t="shared" si="9"/>
        <v>0.7853981634</v>
      </c>
      <c r="AJ157" s="18">
        <f t="shared" si="10"/>
        <v>150</v>
      </c>
      <c r="AK157" s="7">
        <f t="shared" si="11"/>
        <v>1441.36609</v>
      </c>
      <c r="AL157" s="18">
        <f t="shared" si="12"/>
        <v>150</v>
      </c>
      <c r="AM157" s="27">
        <f t="shared" si="13"/>
        <v>188.275</v>
      </c>
      <c r="AN157" s="18">
        <f t="shared" si="14"/>
        <v>600</v>
      </c>
      <c r="AO157" s="7">
        <f t="shared" si="15"/>
        <v>2600</v>
      </c>
      <c r="AP157" s="29">
        <f t="shared" si="16"/>
        <v>2.6</v>
      </c>
      <c r="AQ157" s="24">
        <f t="shared" si="39"/>
        <v>1100</v>
      </c>
      <c r="AR157" s="2">
        <f t="shared" si="17"/>
        <v>0.9503317777</v>
      </c>
      <c r="AS157" s="18">
        <f t="shared" si="18"/>
        <v>150</v>
      </c>
      <c r="AT157" s="7">
        <f t="shared" si="19"/>
        <v>1191.211645</v>
      </c>
      <c r="AU157" s="18">
        <f t="shared" si="20"/>
        <v>330</v>
      </c>
      <c r="AV157" s="27">
        <f t="shared" si="21"/>
        <v>168.275</v>
      </c>
      <c r="AW157" s="18">
        <f t="shared" si="22"/>
        <v>600</v>
      </c>
      <c r="AX157" s="18">
        <f t="shared" si="23"/>
        <v>150</v>
      </c>
      <c r="AY157" s="18">
        <f t="shared" si="24"/>
        <v>300</v>
      </c>
      <c r="AZ157" s="7">
        <f t="shared" si="25"/>
        <v>2900</v>
      </c>
      <c r="BA157" s="28">
        <f t="shared" si="26"/>
        <v>2.636363636</v>
      </c>
      <c r="BB157" s="24">
        <f t="shared" si="40"/>
        <v>1000</v>
      </c>
      <c r="BC157" s="2">
        <f t="shared" si="27"/>
        <v>0.7853981634</v>
      </c>
      <c r="BD157" s="18">
        <f t="shared" si="28"/>
        <v>150</v>
      </c>
      <c r="BE157" s="7">
        <f t="shared" si="29"/>
        <v>1441.36609</v>
      </c>
      <c r="BF157" s="18">
        <f t="shared" si="30"/>
        <v>150</v>
      </c>
      <c r="BG157" s="27">
        <f t="shared" si="31"/>
        <v>188.275</v>
      </c>
      <c r="BH157" s="27">
        <f t="shared" si="32"/>
        <v>300</v>
      </c>
      <c r="BI157" s="18">
        <f t="shared" si="33"/>
        <v>150</v>
      </c>
      <c r="BJ157" s="18">
        <f t="shared" si="34"/>
        <v>300</v>
      </c>
      <c r="BK157" s="18">
        <f t="shared" si="35"/>
        <v>2700</v>
      </c>
      <c r="BL157" s="28">
        <f t="shared" si="36"/>
        <v>2.7</v>
      </c>
    </row>
    <row r="158">
      <c r="A158" s="3"/>
      <c r="F158" s="3"/>
      <c r="G158" s="3"/>
      <c r="I158" s="3"/>
      <c r="L158" s="3"/>
      <c r="M158" s="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6">
        <v>154.0</v>
      </c>
      <c r="Y158" s="24">
        <f t="shared" si="37"/>
        <v>1000</v>
      </c>
      <c r="Z158" s="2">
        <f t="shared" si="1"/>
        <v>0.7853981634</v>
      </c>
      <c r="AA158" s="18">
        <f t="shared" si="2"/>
        <v>150</v>
      </c>
      <c r="AB158" s="7">
        <f t="shared" si="3"/>
        <v>1441.36609</v>
      </c>
      <c r="AC158" s="18">
        <f t="shared" si="4"/>
        <v>300</v>
      </c>
      <c r="AD158" s="27">
        <f t="shared" si="5"/>
        <v>168.275</v>
      </c>
      <c r="AE158" s="18">
        <f t="shared" si="6"/>
        <v>900</v>
      </c>
      <c r="AF158" s="7">
        <f t="shared" si="7"/>
        <v>3000</v>
      </c>
      <c r="AG158" s="28">
        <f t="shared" si="8"/>
        <v>3</v>
      </c>
      <c r="AH158" s="24">
        <f t="shared" si="38"/>
        <v>1000</v>
      </c>
      <c r="AI158" s="2">
        <f t="shared" si="9"/>
        <v>0.7853981634</v>
      </c>
      <c r="AJ158" s="18">
        <f t="shared" si="10"/>
        <v>150</v>
      </c>
      <c r="AK158" s="7">
        <f t="shared" si="11"/>
        <v>1441.36609</v>
      </c>
      <c r="AL158" s="18">
        <f t="shared" si="12"/>
        <v>150</v>
      </c>
      <c r="AM158" s="27">
        <f t="shared" si="13"/>
        <v>188.275</v>
      </c>
      <c r="AN158" s="18">
        <f t="shared" si="14"/>
        <v>600</v>
      </c>
      <c r="AO158" s="7">
        <f t="shared" si="15"/>
        <v>2600</v>
      </c>
      <c r="AP158" s="29">
        <f t="shared" si="16"/>
        <v>2.6</v>
      </c>
      <c r="AQ158" s="24">
        <f t="shared" si="39"/>
        <v>1100</v>
      </c>
      <c r="AR158" s="2">
        <f t="shared" si="17"/>
        <v>0.9503317777</v>
      </c>
      <c r="AS158" s="18">
        <f t="shared" si="18"/>
        <v>150</v>
      </c>
      <c r="AT158" s="7">
        <f t="shared" si="19"/>
        <v>1191.211645</v>
      </c>
      <c r="AU158" s="18">
        <f t="shared" si="20"/>
        <v>330</v>
      </c>
      <c r="AV158" s="27">
        <f t="shared" si="21"/>
        <v>168.275</v>
      </c>
      <c r="AW158" s="18">
        <f t="shared" si="22"/>
        <v>600</v>
      </c>
      <c r="AX158" s="18">
        <f t="shared" si="23"/>
        <v>150</v>
      </c>
      <c r="AY158" s="18">
        <f t="shared" si="24"/>
        <v>300</v>
      </c>
      <c r="AZ158" s="7">
        <f t="shared" si="25"/>
        <v>2900</v>
      </c>
      <c r="BA158" s="28">
        <f t="shared" si="26"/>
        <v>2.636363636</v>
      </c>
      <c r="BB158" s="24">
        <f t="shared" si="40"/>
        <v>1000</v>
      </c>
      <c r="BC158" s="2">
        <f t="shared" si="27"/>
        <v>0.7853981634</v>
      </c>
      <c r="BD158" s="18">
        <f t="shared" si="28"/>
        <v>150</v>
      </c>
      <c r="BE158" s="7">
        <f t="shared" si="29"/>
        <v>1441.36609</v>
      </c>
      <c r="BF158" s="18">
        <f t="shared" si="30"/>
        <v>150</v>
      </c>
      <c r="BG158" s="27">
        <f t="shared" si="31"/>
        <v>188.275</v>
      </c>
      <c r="BH158" s="27">
        <f t="shared" si="32"/>
        <v>300</v>
      </c>
      <c r="BI158" s="18">
        <f t="shared" si="33"/>
        <v>150</v>
      </c>
      <c r="BJ158" s="18">
        <f t="shared" si="34"/>
        <v>300</v>
      </c>
      <c r="BK158" s="18">
        <f t="shared" si="35"/>
        <v>2700</v>
      </c>
      <c r="BL158" s="28">
        <f t="shared" si="36"/>
        <v>2.7</v>
      </c>
    </row>
    <row r="159">
      <c r="A159" s="3"/>
      <c r="F159" s="3"/>
      <c r="G159" s="3"/>
      <c r="I159" s="3"/>
      <c r="L159" s="3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6">
        <v>155.0</v>
      </c>
      <c r="Y159" s="24">
        <f t="shared" si="37"/>
        <v>1000</v>
      </c>
      <c r="Z159" s="2">
        <f t="shared" si="1"/>
        <v>0.7853981634</v>
      </c>
      <c r="AA159" s="18">
        <f t="shared" si="2"/>
        <v>150</v>
      </c>
      <c r="AB159" s="7">
        <f t="shared" si="3"/>
        <v>1441.36609</v>
      </c>
      <c r="AC159" s="18">
        <f t="shared" si="4"/>
        <v>300</v>
      </c>
      <c r="AD159" s="27">
        <f t="shared" si="5"/>
        <v>168.275</v>
      </c>
      <c r="AE159" s="18">
        <f t="shared" si="6"/>
        <v>900</v>
      </c>
      <c r="AF159" s="7">
        <f t="shared" si="7"/>
        <v>3000</v>
      </c>
      <c r="AG159" s="28">
        <f t="shared" si="8"/>
        <v>3</v>
      </c>
      <c r="AH159" s="24">
        <f t="shared" si="38"/>
        <v>1000</v>
      </c>
      <c r="AI159" s="2">
        <f t="shared" si="9"/>
        <v>0.7853981634</v>
      </c>
      <c r="AJ159" s="18">
        <f t="shared" si="10"/>
        <v>150</v>
      </c>
      <c r="AK159" s="7">
        <f t="shared" si="11"/>
        <v>1441.36609</v>
      </c>
      <c r="AL159" s="18">
        <f t="shared" si="12"/>
        <v>150</v>
      </c>
      <c r="AM159" s="27">
        <f t="shared" si="13"/>
        <v>188.275</v>
      </c>
      <c r="AN159" s="18">
        <f t="shared" si="14"/>
        <v>600</v>
      </c>
      <c r="AO159" s="7">
        <f t="shared" si="15"/>
        <v>2600</v>
      </c>
      <c r="AP159" s="29">
        <f t="shared" si="16"/>
        <v>2.6</v>
      </c>
      <c r="AQ159" s="24">
        <f t="shared" si="39"/>
        <v>1100</v>
      </c>
      <c r="AR159" s="2">
        <f t="shared" si="17"/>
        <v>0.9503317777</v>
      </c>
      <c r="AS159" s="18">
        <f t="shared" si="18"/>
        <v>150</v>
      </c>
      <c r="AT159" s="7">
        <f t="shared" si="19"/>
        <v>1191.211645</v>
      </c>
      <c r="AU159" s="18">
        <f t="shared" si="20"/>
        <v>330</v>
      </c>
      <c r="AV159" s="27">
        <f t="shared" si="21"/>
        <v>168.275</v>
      </c>
      <c r="AW159" s="18">
        <f t="shared" si="22"/>
        <v>600</v>
      </c>
      <c r="AX159" s="18">
        <f t="shared" si="23"/>
        <v>150</v>
      </c>
      <c r="AY159" s="18">
        <f t="shared" si="24"/>
        <v>300</v>
      </c>
      <c r="AZ159" s="7">
        <f t="shared" si="25"/>
        <v>2900</v>
      </c>
      <c r="BA159" s="28">
        <f t="shared" si="26"/>
        <v>2.636363636</v>
      </c>
      <c r="BB159" s="24">
        <f t="shared" si="40"/>
        <v>1000</v>
      </c>
      <c r="BC159" s="2">
        <f t="shared" si="27"/>
        <v>0.7853981634</v>
      </c>
      <c r="BD159" s="18">
        <f t="shared" si="28"/>
        <v>150</v>
      </c>
      <c r="BE159" s="7">
        <f t="shared" si="29"/>
        <v>1441.36609</v>
      </c>
      <c r="BF159" s="18">
        <f t="shared" si="30"/>
        <v>150</v>
      </c>
      <c r="BG159" s="27">
        <f t="shared" si="31"/>
        <v>188.275</v>
      </c>
      <c r="BH159" s="27">
        <f t="shared" si="32"/>
        <v>300</v>
      </c>
      <c r="BI159" s="18">
        <f t="shared" si="33"/>
        <v>150</v>
      </c>
      <c r="BJ159" s="18">
        <f t="shared" si="34"/>
        <v>300</v>
      </c>
      <c r="BK159" s="18">
        <f t="shared" si="35"/>
        <v>2700</v>
      </c>
      <c r="BL159" s="28">
        <f t="shared" si="36"/>
        <v>2.7</v>
      </c>
    </row>
    <row r="160">
      <c r="A160" s="3"/>
      <c r="F160" s="3"/>
      <c r="G160" s="3"/>
      <c r="I160" s="3"/>
      <c r="L160" s="3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6">
        <v>156.0</v>
      </c>
      <c r="Y160" s="24">
        <f t="shared" si="37"/>
        <v>1000</v>
      </c>
      <c r="Z160" s="2">
        <f t="shared" si="1"/>
        <v>0.7853981634</v>
      </c>
      <c r="AA160" s="18">
        <f t="shared" si="2"/>
        <v>150</v>
      </c>
      <c r="AB160" s="7">
        <f t="shared" si="3"/>
        <v>1441.36609</v>
      </c>
      <c r="AC160" s="18">
        <f t="shared" si="4"/>
        <v>300</v>
      </c>
      <c r="AD160" s="27">
        <f t="shared" si="5"/>
        <v>168.275</v>
      </c>
      <c r="AE160" s="18">
        <f t="shared" si="6"/>
        <v>900</v>
      </c>
      <c r="AF160" s="7">
        <f t="shared" si="7"/>
        <v>3000</v>
      </c>
      <c r="AG160" s="28">
        <f t="shared" si="8"/>
        <v>3</v>
      </c>
      <c r="AH160" s="24">
        <f t="shared" si="38"/>
        <v>1000</v>
      </c>
      <c r="AI160" s="2">
        <f t="shared" si="9"/>
        <v>0.7853981634</v>
      </c>
      <c r="AJ160" s="18">
        <f t="shared" si="10"/>
        <v>150</v>
      </c>
      <c r="AK160" s="7">
        <f t="shared" si="11"/>
        <v>1441.36609</v>
      </c>
      <c r="AL160" s="18">
        <f t="shared" si="12"/>
        <v>150</v>
      </c>
      <c r="AM160" s="27">
        <f t="shared" si="13"/>
        <v>188.275</v>
      </c>
      <c r="AN160" s="18">
        <f t="shared" si="14"/>
        <v>600</v>
      </c>
      <c r="AO160" s="7">
        <f t="shared" si="15"/>
        <v>2600</v>
      </c>
      <c r="AP160" s="29">
        <f t="shared" si="16"/>
        <v>2.6</v>
      </c>
      <c r="AQ160" s="24">
        <f t="shared" si="39"/>
        <v>1100</v>
      </c>
      <c r="AR160" s="2">
        <f t="shared" si="17"/>
        <v>0.9503317777</v>
      </c>
      <c r="AS160" s="18">
        <f t="shared" si="18"/>
        <v>150</v>
      </c>
      <c r="AT160" s="7">
        <f t="shared" si="19"/>
        <v>1191.211645</v>
      </c>
      <c r="AU160" s="18">
        <f t="shared" si="20"/>
        <v>330</v>
      </c>
      <c r="AV160" s="27">
        <f t="shared" si="21"/>
        <v>168.275</v>
      </c>
      <c r="AW160" s="18">
        <f t="shared" si="22"/>
        <v>600</v>
      </c>
      <c r="AX160" s="18">
        <f t="shared" si="23"/>
        <v>150</v>
      </c>
      <c r="AY160" s="18">
        <f t="shared" si="24"/>
        <v>300</v>
      </c>
      <c r="AZ160" s="7">
        <f t="shared" si="25"/>
        <v>2900</v>
      </c>
      <c r="BA160" s="28">
        <f t="shared" si="26"/>
        <v>2.636363636</v>
      </c>
      <c r="BB160" s="24">
        <f t="shared" si="40"/>
        <v>1000</v>
      </c>
      <c r="BC160" s="2">
        <f t="shared" si="27"/>
        <v>0.7853981634</v>
      </c>
      <c r="BD160" s="18">
        <f t="shared" si="28"/>
        <v>150</v>
      </c>
      <c r="BE160" s="7">
        <f t="shared" si="29"/>
        <v>1441.36609</v>
      </c>
      <c r="BF160" s="18">
        <f t="shared" si="30"/>
        <v>150</v>
      </c>
      <c r="BG160" s="27">
        <f t="shared" si="31"/>
        <v>188.275</v>
      </c>
      <c r="BH160" s="27">
        <f t="shared" si="32"/>
        <v>300</v>
      </c>
      <c r="BI160" s="18">
        <f t="shared" si="33"/>
        <v>150</v>
      </c>
      <c r="BJ160" s="18">
        <f t="shared" si="34"/>
        <v>300</v>
      </c>
      <c r="BK160" s="18">
        <f t="shared" si="35"/>
        <v>2700</v>
      </c>
      <c r="BL160" s="28">
        <f t="shared" si="36"/>
        <v>2.7</v>
      </c>
    </row>
    <row r="161">
      <c r="A161" s="3"/>
      <c r="F161" s="3"/>
      <c r="G161" s="3"/>
      <c r="I161" s="3"/>
      <c r="L161" s="3"/>
      <c r="M161" s="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6">
        <v>157.0</v>
      </c>
      <c r="Y161" s="24">
        <f t="shared" si="37"/>
        <v>1000</v>
      </c>
      <c r="Z161" s="2">
        <f t="shared" si="1"/>
        <v>0.7853981634</v>
      </c>
      <c r="AA161" s="18">
        <f t="shared" si="2"/>
        <v>150</v>
      </c>
      <c r="AB161" s="7">
        <f t="shared" si="3"/>
        <v>1441.36609</v>
      </c>
      <c r="AC161" s="18">
        <f t="shared" si="4"/>
        <v>300</v>
      </c>
      <c r="AD161" s="27">
        <f t="shared" si="5"/>
        <v>168.275</v>
      </c>
      <c r="AE161" s="18">
        <f t="shared" si="6"/>
        <v>900</v>
      </c>
      <c r="AF161" s="7">
        <f t="shared" si="7"/>
        <v>3000</v>
      </c>
      <c r="AG161" s="28">
        <f t="shared" si="8"/>
        <v>3</v>
      </c>
      <c r="AH161" s="24">
        <f t="shared" si="38"/>
        <v>1000</v>
      </c>
      <c r="AI161" s="2">
        <f t="shared" si="9"/>
        <v>0.7853981634</v>
      </c>
      <c r="AJ161" s="18">
        <f t="shared" si="10"/>
        <v>150</v>
      </c>
      <c r="AK161" s="7">
        <f t="shared" si="11"/>
        <v>1441.36609</v>
      </c>
      <c r="AL161" s="18">
        <f t="shared" si="12"/>
        <v>150</v>
      </c>
      <c r="AM161" s="27">
        <f t="shared" si="13"/>
        <v>188.275</v>
      </c>
      <c r="AN161" s="18">
        <f t="shared" si="14"/>
        <v>600</v>
      </c>
      <c r="AO161" s="7">
        <f t="shared" si="15"/>
        <v>2600</v>
      </c>
      <c r="AP161" s="29">
        <f t="shared" si="16"/>
        <v>2.6</v>
      </c>
      <c r="AQ161" s="24">
        <f t="shared" si="39"/>
        <v>1100</v>
      </c>
      <c r="AR161" s="2">
        <f t="shared" si="17"/>
        <v>0.9503317777</v>
      </c>
      <c r="AS161" s="18">
        <f t="shared" si="18"/>
        <v>150</v>
      </c>
      <c r="AT161" s="7">
        <f t="shared" si="19"/>
        <v>1191.211645</v>
      </c>
      <c r="AU161" s="18">
        <f t="shared" si="20"/>
        <v>330</v>
      </c>
      <c r="AV161" s="27">
        <f t="shared" si="21"/>
        <v>168.275</v>
      </c>
      <c r="AW161" s="18">
        <f t="shared" si="22"/>
        <v>600</v>
      </c>
      <c r="AX161" s="18">
        <f t="shared" si="23"/>
        <v>150</v>
      </c>
      <c r="AY161" s="18">
        <f t="shared" si="24"/>
        <v>300</v>
      </c>
      <c r="AZ161" s="7">
        <f t="shared" si="25"/>
        <v>2900</v>
      </c>
      <c r="BA161" s="28">
        <f t="shared" si="26"/>
        <v>2.636363636</v>
      </c>
      <c r="BB161" s="24">
        <f t="shared" si="40"/>
        <v>1000</v>
      </c>
      <c r="BC161" s="2">
        <f t="shared" si="27"/>
        <v>0.7853981634</v>
      </c>
      <c r="BD161" s="18">
        <f t="shared" si="28"/>
        <v>150</v>
      </c>
      <c r="BE161" s="7">
        <f t="shared" si="29"/>
        <v>1441.36609</v>
      </c>
      <c r="BF161" s="18">
        <f t="shared" si="30"/>
        <v>150</v>
      </c>
      <c r="BG161" s="27">
        <f t="shared" si="31"/>
        <v>188.275</v>
      </c>
      <c r="BH161" s="27">
        <f t="shared" si="32"/>
        <v>300</v>
      </c>
      <c r="BI161" s="18">
        <f t="shared" si="33"/>
        <v>150</v>
      </c>
      <c r="BJ161" s="18">
        <f t="shared" si="34"/>
        <v>300</v>
      </c>
      <c r="BK161" s="18">
        <f t="shared" si="35"/>
        <v>2700</v>
      </c>
      <c r="BL161" s="28">
        <f t="shared" si="36"/>
        <v>2.7</v>
      </c>
    </row>
    <row r="162">
      <c r="A162" s="3"/>
      <c r="F162" s="3"/>
      <c r="G162" s="3"/>
      <c r="I162" s="3"/>
      <c r="L162" s="3"/>
      <c r="M162" s="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6">
        <v>158.0</v>
      </c>
      <c r="Y162" s="24">
        <f t="shared" si="37"/>
        <v>1000</v>
      </c>
      <c r="Z162" s="2">
        <f t="shared" si="1"/>
        <v>0.7853981634</v>
      </c>
      <c r="AA162" s="18">
        <f t="shared" si="2"/>
        <v>150</v>
      </c>
      <c r="AB162" s="7">
        <f t="shared" si="3"/>
        <v>1441.36609</v>
      </c>
      <c r="AC162" s="18">
        <f t="shared" si="4"/>
        <v>300</v>
      </c>
      <c r="AD162" s="27">
        <f t="shared" si="5"/>
        <v>168.275</v>
      </c>
      <c r="AE162" s="18">
        <f t="shared" si="6"/>
        <v>900</v>
      </c>
      <c r="AF162" s="7">
        <f t="shared" si="7"/>
        <v>3000</v>
      </c>
      <c r="AG162" s="28">
        <f t="shared" si="8"/>
        <v>3</v>
      </c>
      <c r="AH162" s="24">
        <f t="shared" si="38"/>
        <v>1000</v>
      </c>
      <c r="AI162" s="2">
        <f t="shared" si="9"/>
        <v>0.7853981634</v>
      </c>
      <c r="AJ162" s="18">
        <f t="shared" si="10"/>
        <v>150</v>
      </c>
      <c r="AK162" s="7">
        <f t="shared" si="11"/>
        <v>1441.36609</v>
      </c>
      <c r="AL162" s="18">
        <f t="shared" si="12"/>
        <v>150</v>
      </c>
      <c r="AM162" s="27">
        <f t="shared" si="13"/>
        <v>188.275</v>
      </c>
      <c r="AN162" s="18">
        <f t="shared" si="14"/>
        <v>600</v>
      </c>
      <c r="AO162" s="7">
        <f t="shared" si="15"/>
        <v>2600</v>
      </c>
      <c r="AP162" s="29">
        <f t="shared" si="16"/>
        <v>2.6</v>
      </c>
      <c r="AQ162" s="24">
        <f t="shared" si="39"/>
        <v>1100</v>
      </c>
      <c r="AR162" s="2">
        <f t="shared" si="17"/>
        <v>0.9503317777</v>
      </c>
      <c r="AS162" s="18">
        <f t="shared" si="18"/>
        <v>150</v>
      </c>
      <c r="AT162" s="7">
        <f t="shared" si="19"/>
        <v>1191.211645</v>
      </c>
      <c r="AU162" s="18">
        <f t="shared" si="20"/>
        <v>330</v>
      </c>
      <c r="AV162" s="27">
        <f t="shared" si="21"/>
        <v>168.275</v>
      </c>
      <c r="AW162" s="18">
        <f t="shared" si="22"/>
        <v>600</v>
      </c>
      <c r="AX162" s="18">
        <f t="shared" si="23"/>
        <v>150</v>
      </c>
      <c r="AY162" s="18">
        <f t="shared" si="24"/>
        <v>300</v>
      </c>
      <c r="AZ162" s="7">
        <f t="shared" si="25"/>
        <v>2900</v>
      </c>
      <c r="BA162" s="28">
        <f t="shared" si="26"/>
        <v>2.636363636</v>
      </c>
      <c r="BB162" s="24">
        <f t="shared" si="40"/>
        <v>1000</v>
      </c>
      <c r="BC162" s="2">
        <f t="shared" si="27"/>
        <v>0.7853981634</v>
      </c>
      <c r="BD162" s="18">
        <f t="shared" si="28"/>
        <v>150</v>
      </c>
      <c r="BE162" s="7">
        <f t="shared" si="29"/>
        <v>1441.36609</v>
      </c>
      <c r="BF162" s="18">
        <f t="shared" si="30"/>
        <v>150</v>
      </c>
      <c r="BG162" s="27">
        <f t="shared" si="31"/>
        <v>188.275</v>
      </c>
      <c r="BH162" s="27">
        <f t="shared" si="32"/>
        <v>300</v>
      </c>
      <c r="BI162" s="18">
        <f t="shared" si="33"/>
        <v>150</v>
      </c>
      <c r="BJ162" s="18">
        <f t="shared" si="34"/>
        <v>300</v>
      </c>
      <c r="BK162" s="18">
        <f t="shared" si="35"/>
        <v>2700</v>
      </c>
      <c r="BL162" s="28">
        <f t="shared" si="36"/>
        <v>2.7</v>
      </c>
    </row>
    <row r="163">
      <c r="A163" s="3"/>
      <c r="F163" s="3"/>
      <c r="G163" s="3"/>
      <c r="I163" s="3"/>
      <c r="L163" s="3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6">
        <v>159.0</v>
      </c>
      <c r="Y163" s="24">
        <f t="shared" si="37"/>
        <v>1000</v>
      </c>
      <c r="Z163" s="2">
        <f t="shared" si="1"/>
        <v>0.7853981634</v>
      </c>
      <c r="AA163" s="18">
        <f t="shared" si="2"/>
        <v>150</v>
      </c>
      <c r="AB163" s="7">
        <f t="shared" si="3"/>
        <v>1441.36609</v>
      </c>
      <c r="AC163" s="18">
        <f t="shared" si="4"/>
        <v>300</v>
      </c>
      <c r="AD163" s="27">
        <f t="shared" si="5"/>
        <v>168.275</v>
      </c>
      <c r="AE163" s="18">
        <f t="shared" si="6"/>
        <v>900</v>
      </c>
      <c r="AF163" s="7">
        <f t="shared" si="7"/>
        <v>3000</v>
      </c>
      <c r="AG163" s="28">
        <f t="shared" si="8"/>
        <v>3</v>
      </c>
      <c r="AH163" s="24">
        <f t="shared" si="38"/>
        <v>1000</v>
      </c>
      <c r="AI163" s="2">
        <f t="shared" si="9"/>
        <v>0.7853981634</v>
      </c>
      <c r="AJ163" s="18">
        <f t="shared" si="10"/>
        <v>150</v>
      </c>
      <c r="AK163" s="7">
        <f t="shared" si="11"/>
        <v>1441.36609</v>
      </c>
      <c r="AL163" s="18">
        <f t="shared" si="12"/>
        <v>150</v>
      </c>
      <c r="AM163" s="27">
        <f t="shared" si="13"/>
        <v>188.275</v>
      </c>
      <c r="AN163" s="18">
        <f t="shared" si="14"/>
        <v>600</v>
      </c>
      <c r="AO163" s="7">
        <f t="shared" si="15"/>
        <v>2600</v>
      </c>
      <c r="AP163" s="29">
        <f t="shared" si="16"/>
        <v>2.6</v>
      </c>
      <c r="AQ163" s="24">
        <f t="shared" si="39"/>
        <v>1100</v>
      </c>
      <c r="AR163" s="2">
        <f t="shared" si="17"/>
        <v>0.9503317777</v>
      </c>
      <c r="AS163" s="18">
        <f t="shared" si="18"/>
        <v>150</v>
      </c>
      <c r="AT163" s="7">
        <f t="shared" si="19"/>
        <v>1191.211645</v>
      </c>
      <c r="AU163" s="18">
        <f t="shared" si="20"/>
        <v>330</v>
      </c>
      <c r="AV163" s="27">
        <f t="shared" si="21"/>
        <v>168.275</v>
      </c>
      <c r="AW163" s="18">
        <f t="shared" si="22"/>
        <v>600</v>
      </c>
      <c r="AX163" s="18">
        <f t="shared" si="23"/>
        <v>150</v>
      </c>
      <c r="AY163" s="18">
        <f t="shared" si="24"/>
        <v>300</v>
      </c>
      <c r="AZ163" s="7">
        <f t="shared" si="25"/>
        <v>2900</v>
      </c>
      <c r="BA163" s="28">
        <f t="shared" si="26"/>
        <v>2.636363636</v>
      </c>
      <c r="BB163" s="24">
        <f t="shared" si="40"/>
        <v>1000</v>
      </c>
      <c r="BC163" s="2">
        <f t="shared" si="27"/>
        <v>0.7853981634</v>
      </c>
      <c r="BD163" s="18">
        <f t="shared" si="28"/>
        <v>150</v>
      </c>
      <c r="BE163" s="7">
        <f t="shared" si="29"/>
        <v>1441.36609</v>
      </c>
      <c r="BF163" s="18">
        <f t="shared" si="30"/>
        <v>150</v>
      </c>
      <c r="BG163" s="27">
        <f t="shared" si="31"/>
        <v>188.275</v>
      </c>
      <c r="BH163" s="27">
        <f t="shared" si="32"/>
        <v>300</v>
      </c>
      <c r="BI163" s="18">
        <f t="shared" si="33"/>
        <v>150</v>
      </c>
      <c r="BJ163" s="18">
        <f t="shared" si="34"/>
        <v>300</v>
      </c>
      <c r="BK163" s="18">
        <f t="shared" si="35"/>
        <v>2700</v>
      </c>
      <c r="BL163" s="28">
        <f t="shared" si="36"/>
        <v>2.7</v>
      </c>
    </row>
    <row r="164">
      <c r="A164" s="3"/>
      <c r="F164" s="3"/>
      <c r="G164" s="3"/>
      <c r="I164" s="3"/>
      <c r="L164" s="3"/>
      <c r="M164" s="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6">
        <v>160.0</v>
      </c>
      <c r="Y164" s="24">
        <f t="shared" si="37"/>
        <v>1000</v>
      </c>
      <c r="Z164" s="2">
        <f t="shared" si="1"/>
        <v>0.7853981634</v>
      </c>
      <c r="AA164" s="18">
        <f t="shared" si="2"/>
        <v>150</v>
      </c>
      <c r="AB164" s="7">
        <f t="shared" si="3"/>
        <v>1441.36609</v>
      </c>
      <c r="AC164" s="18">
        <f t="shared" si="4"/>
        <v>300</v>
      </c>
      <c r="AD164" s="27">
        <f t="shared" si="5"/>
        <v>168.275</v>
      </c>
      <c r="AE164" s="18">
        <f t="shared" si="6"/>
        <v>900</v>
      </c>
      <c r="AF164" s="7">
        <f t="shared" si="7"/>
        <v>3000</v>
      </c>
      <c r="AG164" s="28">
        <f t="shared" si="8"/>
        <v>3</v>
      </c>
      <c r="AH164" s="24">
        <f t="shared" si="38"/>
        <v>1000</v>
      </c>
      <c r="AI164" s="2">
        <f t="shared" si="9"/>
        <v>0.7853981634</v>
      </c>
      <c r="AJ164" s="18">
        <f t="shared" si="10"/>
        <v>150</v>
      </c>
      <c r="AK164" s="7">
        <f t="shared" si="11"/>
        <v>1441.36609</v>
      </c>
      <c r="AL164" s="18">
        <f t="shared" si="12"/>
        <v>150</v>
      </c>
      <c r="AM164" s="27">
        <f t="shared" si="13"/>
        <v>188.275</v>
      </c>
      <c r="AN164" s="18">
        <f t="shared" si="14"/>
        <v>600</v>
      </c>
      <c r="AO164" s="7">
        <f t="shared" si="15"/>
        <v>2600</v>
      </c>
      <c r="AP164" s="29">
        <f t="shared" si="16"/>
        <v>2.6</v>
      </c>
      <c r="AQ164" s="24">
        <f t="shared" si="39"/>
        <v>1100</v>
      </c>
      <c r="AR164" s="2">
        <f t="shared" si="17"/>
        <v>0.9503317777</v>
      </c>
      <c r="AS164" s="18">
        <f t="shared" si="18"/>
        <v>150</v>
      </c>
      <c r="AT164" s="7">
        <f t="shared" si="19"/>
        <v>1191.211645</v>
      </c>
      <c r="AU164" s="18">
        <f t="shared" si="20"/>
        <v>330</v>
      </c>
      <c r="AV164" s="27">
        <f t="shared" si="21"/>
        <v>168.275</v>
      </c>
      <c r="AW164" s="18">
        <f t="shared" si="22"/>
        <v>600</v>
      </c>
      <c r="AX164" s="18">
        <f t="shared" si="23"/>
        <v>150</v>
      </c>
      <c r="AY164" s="18">
        <f t="shared" si="24"/>
        <v>300</v>
      </c>
      <c r="AZ164" s="7">
        <f t="shared" si="25"/>
        <v>2900</v>
      </c>
      <c r="BA164" s="28">
        <f t="shared" si="26"/>
        <v>2.636363636</v>
      </c>
      <c r="BB164" s="24">
        <f t="shared" si="40"/>
        <v>1000</v>
      </c>
      <c r="BC164" s="2">
        <f t="shared" si="27"/>
        <v>0.7853981634</v>
      </c>
      <c r="BD164" s="18">
        <f t="shared" si="28"/>
        <v>150</v>
      </c>
      <c r="BE164" s="7">
        <f t="shared" si="29"/>
        <v>1441.36609</v>
      </c>
      <c r="BF164" s="18">
        <f t="shared" si="30"/>
        <v>150</v>
      </c>
      <c r="BG164" s="27">
        <f t="shared" si="31"/>
        <v>188.275</v>
      </c>
      <c r="BH164" s="27">
        <f t="shared" si="32"/>
        <v>300</v>
      </c>
      <c r="BI164" s="18">
        <f t="shared" si="33"/>
        <v>150</v>
      </c>
      <c r="BJ164" s="18">
        <f t="shared" si="34"/>
        <v>300</v>
      </c>
      <c r="BK164" s="18">
        <f t="shared" si="35"/>
        <v>2700</v>
      </c>
      <c r="BL164" s="28">
        <f t="shared" si="36"/>
        <v>2.7</v>
      </c>
    </row>
    <row r="165">
      <c r="A165" s="3"/>
      <c r="F165" s="3"/>
      <c r="G165" s="3"/>
      <c r="I165" s="3"/>
      <c r="L165" s="3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6">
        <v>161.0</v>
      </c>
      <c r="Y165" s="24">
        <f t="shared" si="37"/>
        <v>1000</v>
      </c>
      <c r="Z165" s="2">
        <f t="shared" si="1"/>
        <v>0.7853981634</v>
      </c>
      <c r="AA165" s="18">
        <f t="shared" si="2"/>
        <v>150</v>
      </c>
      <c r="AB165" s="7">
        <f t="shared" si="3"/>
        <v>1441.36609</v>
      </c>
      <c r="AC165" s="18">
        <f t="shared" si="4"/>
        <v>300</v>
      </c>
      <c r="AD165" s="27">
        <f t="shared" si="5"/>
        <v>168.275</v>
      </c>
      <c r="AE165" s="18">
        <f t="shared" si="6"/>
        <v>900</v>
      </c>
      <c r="AF165" s="7">
        <f t="shared" si="7"/>
        <v>3000</v>
      </c>
      <c r="AG165" s="28">
        <f t="shared" si="8"/>
        <v>3</v>
      </c>
      <c r="AH165" s="24">
        <f t="shared" si="38"/>
        <v>1000</v>
      </c>
      <c r="AI165" s="2">
        <f t="shared" si="9"/>
        <v>0.7853981634</v>
      </c>
      <c r="AJ165" s="18">
        <f t="shared" si="10"/>
        <v>150</v>
      </c>
      <c r="AK165" s="7">
        <f t="shared" si="11"/>
        <v>1441.36609</v>
      </c>
      <c r="AL165" s="18">
        <f t="shared" si="12"/>
        <v>150</v>
      </c>
      <c r="AM165" s="27">
        <f t="shared" si="13"/>
        <v>188.275</v>
      </c>
      <c r="AN165" s="18">
        <f t="shared" si="14"/>
        <v>600</v>
      </c>
      <c r="AO165" s="7">
        <f t="shared" si="15"/>
        <v>2600</v>
      </c>
      <c r="AP165" s="29">
        <f t="shared" si="16"/>
        <v>2.6</v>
      </c>
      <c r="AQ165" s="24">
        <f t="shared" si="39"/>
        <v>1100</v>
      </c>
      <c r="AR165" s="2">
        <f t="shared" si="17"/>
        <v>0.9503317777</v>
      </c>
      <c r="AS165" s="18">
        <f t="shared" si="18"/>
        <v>150</v>
      </c>
      <c r="AT165" s="7">
        <f t="shared" si="19"/>
        <v>1191.211645</v>
      </c>
      <c r="AU165" s="18">
        <f t="shared" si="20"/>
        <v>330</v>
      </c>
      <c r="AV165" s="27">
        <f t="shared" si="21"/>
        <v>168.275</v>
      </c>
      <c r="AW165" s="18">
        <f t="shared" si="22"/>
        <v>600</v>
      </c>
      <c r="AX165" s="18">
        <f t="shared" si="23"/>
        <v>150</v>
      </c>
      <c r="AY165" s="18">
        <f t="shared" si="24"/>
        <v>300</v>
      </c>
      <c r="AZ165" s="7">
        <f t="shared" si="25"/>
        <v>2900</v>
      </c>
      <c r="BA165" s="28">
        <f t="shared" si="26"/>
        <v>2.636363636</v>
      </c>
      <c r="BB165" s="24">
        <f t="shared" si="40"/>
        <v>1000</v>
      </c>
      <c r="BC165" s="2">
        <f t="shared" si="27"/>
        <v>0.7853981634</v>
      </c>
      <c r="BD165" s="18">
        <f t="shared" si="28"/>
        <v>150</v>
      </c>
      <c r="BE165" s="7">
        <f t="shared" si="29"/>
        <v>1441.36609</v>
      </c>
      <c r="BF165" s="18">
        <f t="shared" si="30"/>
        <v>150</v>
      </c>
      <c r="BG165" s="27">
        <f t="shared" si="31"/>
        <v>188.275</v>
      </c>
      <c r="BH165" s="27">
        <f t="shared" si="32"/>
        <v>300</v>
      </c>
      <c r="BI165" s="18">
        <f t="shared" si="33"/>
        <v>150</v>
      </c>
      <c r="BJ165" s="18">
        <f t="shared" si="34"/>
        <v>300</v>
      </c>
      <c r="BK165" s="18">
        <f t="shared" si="35"/>
        <v>2700</v>
      </c>
      <c r="BL165" s="28">
        <f t="shared" si="36"/>
        <v>2.7</v>
      </c>
    </row>
    <row r="166">
      <c r="A166" s="3"/>
      <c r="F166" s="3"/>
      <c r="G166" s="3"/>
      <c r="I166" s="3"/>
      <c r="L166" s="3"/>
      <c r="M166" s="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6">
        <v>162.0</v>
      </c>
      <c r="Y166" s="24">
        <f t="shared" si="37"/>
        <v>1000</v>
      </c>
      <c r="Z166" s="2">
        <f t="shared" si="1"/>
        <v>0.7853981634</v>
      </c>
      <c r="AA166" s="18">
        <f t="shared" si="2"/>
        <v>150</v>
      </c>
      <c r="AB166" s="7">
        <f t="shared" si="3"/>
        <v>1441.36609</v>
      </c>
      <c r="AC166" s="18">
        <f t="shared" si="4"/>
        <v>300</v>
      </c>
      <c r="AD166" s="27">
        <f t="shared" si="5"/>
        <v>168.275</v>
      </c>
      <c r="AE166" s="18">
        <f t="shared" si="6"/>
        <v>900</v>
      </c>
      <c r="AF166" s="7">
        <f t="shared" si="7"/>
        <v>3000</v>
      </c>
      <c r="AG166" s="28">
        <f t="shared" si="8"/>
        <v>3</v>
      </c>
      <c r="AH166" s="24">
        <f t="shared" si="38"/>
        <v>1000</v>
      </c>
      <c r="AI166" s="2">
        <f t="shared" si="9"/>
        <v>0.7853981634</v>
      </c>
      <c r="AJ166" s="18">
        <f t="shared" si="10"/>
        <v>150</v>
      </c>
      <c r="AK166" s="7">
        <f t="shared" si="11"/>
        <v>1441.36609</v>
      </c>
      <c r="AL166" s="18">
        <f t="shared" si="12"/>
        <v>150</v>
      </c>
      <c r="AM166" s="27">
        <f t="shared" si="13"/>
        <v>188.275</v>
      </c>
      <c r="AN166" s="18">
        <f t="shared" si="14"/>
        <v>600</v>
      </c>
      <c r="AO166" s="7">
        <f t="shared" si="15"/>
        <v>2600</v>
      </c>
      <c r="AP166" s="29">
        <f t="shared" si="16"/>
        <v>2.6</v>
      </c>
      <c r="AQ166" s="24">
        <f t="shared" si="39"/>
        <v>1100</v>
      </c>
      <c r="AR166" s="2">
        <f t="shared" si="17"/>
        <v>0.9503317777</v>
      </c>
      <c r="AS166" s="18">
        <f t="shared" si="18"/>
        <v>150</v>
      </c>
      <c r="AT166" s="7">
        <f t="shared" si="19"/>
        <v>1191.211645</v>
      </c>
      <c r="AU166" s="18">
        <f t="shared" si="20"/>
        <v>330</v>
      </c>
      <c r="AV166" s="27">
        <f t="shared" si="21"/>
        <v>168.275</v>
      </c>
      <c r="AW166" s="18">
        <f t="shared" si="22"/>
        <v>600</v>
      </c>
      <c r="AX166" s="18">
        <f t="shared" si="23"/>
        <v>150</v>
      </c>
      <c r="AY166" s="18">
        <f t="shared" si="24"/>
        <v>300</v>
      </c>
      <c r="AZ166" s="7">
        <f t="shared" si="25"/>
        <v>2900</v>
      </c>
      <c r="BA166" s="28">
        <f t="shared" si="26"/>
        <v>2.636363636</v>
      </c>
      <c r="BB166" s="24">
        <f t="shared" si="40"/>
        <v>1000</v>
      </c>
      <c r="BC166" s="2">
        <f t="shared" si="27"/>
        <v>0.7853981634</v>
      </c>
      <c r="BD166" s="18">
        <f t="shared" si="28"/>
        <v>150</v>
      </c>
      <c r="BE166" s="7">
        <f t="shared" si="29"/>
        <v>1441.36609</v>
      </c>
      <c r="BF166" s="18">
        <f t="shared" si="30"/>
        <v>150</v>
      </c>
      <c r="BG166" s="27">
        <f t="shared" si="31"/>
        <v>188.275</v>
      </c>
      <c r="BH166" s="27">
        <f t="shared" si="32"/>
        <v>300</v>
      </c>
      <c r="BI166" s="18">
        <f t="shared" si="33"/>
        <v>150</v>
      </c>
      <c r="BJ166" s="18">
        <f t="shared" si="34"/>
        <v>300</v>
      </c>
      <c r="BK166" s="18">
        <f t="shared" si="35"/>
        <v>2700</v>
      </c>
      <c r="BL166" s="28">
        <f t="shared" si="36"/>
        <v>2.7</v>
      </c>
    </row>
    <row r="167">
      <c r="A167" s="3"/>
      <c r="F167" s="3"/>
      <c r="G167" s="3"/>
      <c r="I167" s="3"/>
      <c r="L167" s="3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6">
        <v>163.0</v>
      </c>
      <c r="Y167" s="24">
        <f t="shared" si="37"/>
        <v>1000</v>
      </c>
      <c r="Z167" s="2">
        <f t="shared" si="1"/>
        <v>0.7853981634</v>
      </c>
      <c r="AA167" s="18">
        <f t="shared" si="2"/>
        <v>150</v>
      </c>
      <c r="AB167" s="7">
        <f t="shared" si="3"/>
        <v>1441.36609</v>
      </c>
      <c r="AC167" s="18">
        <f t="shared" si="4"/>
        <v>300</v>
      </c>
      <c r="AD167" s="27">
        <f t="shared" si="5"/>
        <v>168.275</v>
      </c>
      <c r="AE167" s="18">
        <f t="shared" si="6"/>
        <v>900</v>
      </c>
      <c r="AF167" s="7">
        <f t="shared" si="7"/>
        <v>3000</v>
      </c>
      <c r="AG167" s="28">
        <f t="shared" si="8"/>
        <v>3</v>
      </c>
      <c r="AH167" s="24">
        <f t="shared" si="38"/>
        <v>1000</v>
      </c>
      <c r="AI167" s="2">
        <f t="shared" si="9"/>
        <v>0.7853981634</v>
      </c>
      <c r="AJ167" s="18">
        <f t="shared" si="10"/>
        <v>150</v>
      </c>
      <c r="AK167" s="7">
        <f t="shared" si="11"/>
        <v>1441.36609</v>
      </c>
      <c r="AL167" s="18">
        <f t="shared" si="12"/>
        <v>150</v>
      </c>
      <c r="AM167" s="27">
        <f t="shared" si="13"/>
        <v>188.275</v>
      </c>
      <c r="AN167" s="18">
        <f t="shared" si="14"/>
        <v>600</v>
      </c>
      <c r="AO167" s="7">
        <f t="shared" si="15"/>
        <v>2600</v>
      </c>
      <c r="AP167" s="29">
        <f t="shared" si="16"/>
        <v>2.6</v>
      </c>
      <c r="AQ167" s="24">
        <f t="shared" si="39"/>
        <v>1100</v>
      </c>
      <c r="AR167" s="2">
        <f t="shared" si="17"/>
        <v>0.9503317777</v>
      </c>
      <c r="AS167" s="18">
        <f t="shared" si="18"/>
        <v>150</v>
      </c>
      <c r="AT167" s="7">
        <f t="shared" si="19"/>
        <v>1191.211645</v>
      </c>
      <c r="AU167" s="18">
        <f t="shared" si="20"/>
        <v>330</v>
      </c>
      <c r="AV167" s="27">
        <f t="shared" si="21"/>
        <v>168.275</v>
      </c>
      <c r="AW167" s="18">
        <f t="shared" si="22"/>
        <v>600</v>
      </c>
      <c r="AX167" s="18">
        <f t="shared" si="23"/>
        <v>150</v>
      </c>
      <c r="AY167" s="18">
        <f t="shared" si="24"/>
        <v>300</v>
      </c>
      <c r="AZ167" s="7">
        <f t="shared" si="25"/>
        <v>2900</v>
      </c>
      <c r="BA167" s="28">
        <f t="shared" si="26"/>
        <v>2.636363636</v>
      </c>
      <c r="BB167" s="24">
        <f t="shared" si="40"/>
        <v>1000</v>
      </c>
      <c r="BC167" s="2">
        <f t="shared" si="27"/>
        <v>0.7853981634</v>
      </c>
      <c r="BD167" s="18">
        <f t="shared" si="28"/>
        <v>150</v>
      </c>
      <c r="BE167" s="7">
        <f t="shared" si="29"/>
        <v>1441.36609</v>
      </c>
      <c r="BF167" s="18">
        <f t="shared" si="30"/>
        <v>150</v>
      </c>
      <c r="BG167" s="27">
        <f t="shared" si="31"/>
        <v>188.275</v>
      </c>
      <c r="BH167" s="27">
        <f t="shared" si="32"/>
        <v>300</v>
      </c>
      <c r="BI167" s="18">
        <f t="shared" si="33"/>
        <v>150</v>
      </c>
      <c r="BJ167" s="18">
        <f t="shared" si="34"/>
        <v>300</v>
      </c>
      <c r="BK167" s="18">
        <f t="shared" si="35"/>
        <v>2700</v>
      </c>
      <c r="BL167" s="28">
        <f t="shared" si="36"/>
        <v>2.7</v>
      </c>
    </row>
    <row r="168">
      <c r="A168" s="3"/>
      <c r="F168" s="3"/>
      <c r="G168" s="3"/>
      <c r="I168" s="3"/>
      <c r="L168" s="3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6">
        <v>164.0</v>
      </c>
      <c r="Y168" s="24">
        <f t="shared" si="37"/>
        <v>1000</v>
      </c>
      <c r="Z168" s="2">
        <f t="shared" si="1"/>
        <v>0.7853981634</v>
      </c>
      <c r="AA168" s="18">
        <f t="shared" si="2"/>
        <v>150</v>
      </c>
      <c r="AB168" s="7">
        <f t="shared" si="3"/>
        <v>1441.36609</v>
      </c>
      <c r="AC168" s="18">
        <f t="shared" si="4"/>
        <v>300</v>
      </c>
      <c r="AD168" s="27">
        <f t="shared" si="5"/>
        <v>168.275</v>
      </c>
      <c r="AE168" s="18">
        <f t="shared" si="6"/>
        <v>900</v>
      </c>
      <c r="AF168" s="7">
        <f t="shared" si="7"/>
        <v>3000</v>
      </c>
      <c r="AG168" s="28">
        <f t="shared" si="8"/>
        <v>3</v>
      </c>
      <c r="AH168" s="24">
        <f t="shared" si="38"/>
        <v>1000</v>
      </c>
      <c r="AI168" s="2">
        <f t="shared" si="9"/>
        <v>0.7853981634</v>
      </c>
      <c r="AJ168" s="18">
        <f t="shared" si="10"/>
        <v>150</v>
      </c>
      <c r="AK168" s="7">
        <f t="shared" si="11"/>
        <v>1441.36609</v>
      </c>
      <c r="AL168" s="18">
        <f t="shared" si="12"/>
        <v>150</v>
      </c>
      <c r="AM168" s="27">
        <f t="shared" si="13"/>
        <v>188.275</v>
      </c>
      <c r="AN168" s="18">
        <f t="shared" si="14"/>
        <v>600</v>
      </c>
      <c r="AO168" s="7">
        <f t="shared" si="15"/>
        <v>2600</v>
      </c>
      <c r="AP168" s="29">
        <f t="shared" si="16"/>
        <v>2.6</v>
      </c>
      <c r="AQ168" s="24">
        <f t="shared" si="39"/>
        <v>1100</v>
      </c>
      <c r="AR168" s="2">
        <f t="shared" si="17"/>
        <v>0.9503317777</v>
      </c>
      <c r="AS168" s="18">
        <f t="shared" si="18"/>
        <v>150</v>
      </c>
      <c r="AT168" s="7">
        <f t="shared" si="19"/>
        <v>1191.211645</v>
      </c>
      <c r="AU168" s="18">
        <f t="shared" si="20"/>
        <v>330</v>
      </c>
      <c r="AV168" s="27">
        <f t="shared" si="21"/>
        <v>168.275</v>
      </c>
      <c r="AW168" s="18">
        <f t="shared" si="22"/>
        <v>600</v>
      </c>
      <c r="AX168" s="18">
        <f t="shared" si="23"/>
        <v>150</v>
      </c>
      <c r="AY168" s="18">
        <f t="shared" si="24"/>
        <v>300</v>
      </c>
      <c r="AZ168" s="7">
        <f t="shared" si="25"/>
        <v>2900</v>
      </c>
      <c r="BA168" s="28">
        <f t="shared" si="26"/>
        <v>2.636363636</v>
      </c>
      <c r="BB168" s="24">
        <f t="shared" si="40"/>
        <v>1000</v>
      </c>
      <c r="BC168" s="2">
        <f t="shared" si="27"/>
        <v>0.7853981634</v>
      </c>
      <c r="BD168" s="18">
        <f t="shared" si="28"/>
        <v>150</v>
      </c>
      <c r="BE168" s="7">
        <f t="shared" si="29"/>
        <v>1441.36609</v>
      </c>
      <c r="BF168" s="18">
        <f t="shared" si="30"/>
        <v>150</v>
      </c>
      <c r="BG168" s="27">
        <f t="shared" si="31"/>
        <v>188.275</v>
      </c>
      <c r="BH168" s="27">
        <f t="shared" si="32"/>
        <v>300</v>
      </c>
      <c r="BI168" s="18">
        <f t="shared" si="33"/>
        <v>150</v>
      </c>
      <c r="BJ168" s="18">
        <f t="shared" si="34"/>
        <v>300</v>
      </c>
      <c r="BK168" s="18">
        <f t="shared" si="35"/>
        <v>2700</v>
      </c>
      <c r="BL168" s="28">
        <f t="shared" si="36"/>
        <v>2.7</v>
      </c>
    </row>
    <row r="169">
      <c r="A169" s="3"/>
      <c r="F169" s="3"/>
      <c r="G169" s="3"/>
      <c r="I169" s="3"/>
      <c r="L169" s="3"/>
      <c r="M169" s="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6">
        <v>165.0</v>
      </c>
      <c r="Y169" s="24">
        <f t="shared" si="37"/>
        <v>1000</v>
      </c>
      <c r="Z169" s="2">
        <f t="shared" si="1"/>
        <v>0.7853981634</v>
      </c>
      <c r="AA169" s="18">
        <f t="shared" si="2"/>
        <v>150</v>
      </c>
      <c r="AB169" s="7">
        <f t="shared" si="3"/>
        <v>1441.36609</v>
      </c>
      <c r="AC169" s="18">
        <f t="shared" si="4"/>
        <v>300</v>
      </c>
      <c r="AD169" s="27">
        <f t="shared" si="5"/>
        <v>168.275</v>
      </c>
      <c r="AE169" s="18">
        <f t="shared" si="6"/>
        <v>900</v>
      </c>
      <c r="AF169" s="7">
        <f t="shared" si="7"/>
        <v>3000</v>
      </c>
      <c r="AG169" s="28">
        <f t="shared" si="8"/>
        <v>3</v>
      </c>
      <c r="AH169" s="24">
        <f t="shared" si="38"/>
        <v>1000</v>
      </c>
      <c r="AI169" s="2">
        <f t="shared" si="9"/>
        <v>0.7853981634</v>
      </c>
      <c r="AJ169" s="18">
        <f t="shared" si="10"/>
        <v>150</v>
      </c>
      <c r="AK169" s="7">
        <f t="shared" si="11"/>
        <v>1441.36609</v>
      </c>
      <c r="AL169" s="18">
        <f t="shared" si="12"/>
        <v>150</v>
      </c>
      <c r="AM169" s="27">
        <f t="shared" si="13"/>
        <v>188.275</v>
      </c>
      <c r="AN169" s="18">
        <f t="shared" si="14"/>
        <v>600</v>
      </c>
      <c r="AO169" s="7">
        <f t="shared" si="15"/>
        <v>2600</v>
      </c>
      <c r="AP169" s="29">
        <f t="shared" si="16"/>
        <v>2.6</v>
      </c>
      <c r="AQ169" s="24">
        <f t="shared" si="39"/>
        <v>1100</v>
      </c>
      <c r="AR169" s="2">
        <f t="shared" si="17"/>
        <v>0.9503317777</v>
      </c>
      <c r="AS169" s="18">
        <f t="shared" si="18"/>
        <v>150</v>
      </c>
      <c r="AT169" s="7">
        <f t="shared" si="19"/>
        <v>1191.211645</v>
      </c>
      <c r="AU169" s="18">
        <f t="shared" si="20"/>
        <v>330</v>
      </c>
      <c r="AV169" s="27">
        <f t="shared" si="21"/>
        <v>168.275</v>
      </c>
      <c r="AW169" s="18">
        <f t="shared" si="22"/>
        <v>600</v>
      </c>
      <c r="AX169" s="18">
        <f t="shared" si="23"/>
        <v>150</v>
      </c>
      <c r="AY169" s="18">
        <f t="shared" si="24"/>
        <v>300</v>
      </c>
      <c r="AZ169" s="7">
        <f t="shared" si="25"/>
        <v>2900</v>
      </c>
      <c r="BA169" s="28">
        <f t="shared" si="26"/>
        <v>2.636363636</v>
      </c>
      <c r="BB169" s="24">
        <f t="shared" si="40"/>
        <v>1000</v>
      </c>
      <c r="BC169" s="2">
        <f t="shared" si="27"/>
        <v>0.7853981634</v>
      </c>
      <c r="BD169" s="18">
        <f t="shared" si="28"/>
        <v>150</v>
      </c>
      <c r="BE169" s="7">
        <f t="shared" si="29"/>
        <v>1441.36609</v>
      </c>
      <c r="BF169" s="18">
        <f t="shared" si="30"/>
        <v>150</v>
      </c>
      <c r="BG169" s="27">
        <f t="shared" si="31"/>
        <v>188.275</v>
      </c>
      <c r="BH169" s="27">
        <f t="shared" si="32"/>
        <v>300</v>
      </c>
      <c r="BI169" s="18">
        <f t="shared" si="33"/>
        <v>150</v>
      </c>
      <c r="BJ169" s="18">
        <f t="shared" si="34"/>
        <v>300</v>
      </c>
      <c r="BK169" s="18">
        <f t="shared" si="35"/>
        <v>2700</v>
      </c>
      <c r="BL169" s="28">
        <f t="shared" si="36"/>
        <v>2.7</v>
      </c>
    </row>
    <row r="170">
      <c r="A170" s="3"/>
      <c r="F170" s="3"/>
      <c r="G170" s="3"/>
      <c r="I170" s="3"/>
      <c r="L170" s="3"/>
      <c r="M170" s="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6">
        <v>166.0</v>
      </c>
      <c r="Y170" s="24">
        <f t="shared" si="37"/>
        <v>1000</v>
      </c>
      <c r="Z170" s="2">
        <f t="shared" si="1"/>
        <v>0.7853981634</v>
      </c>
      <c r="AA170" s="18">
        <f t="shared" si="2"/>
        <v>150</v>
      </c>
      <c r="AB170" s="7">
        <f t="shared" si="3"/>
        <v>1441.36609</v>
      </c>
      <c r="AC170" s="18">
        <f t="shared" si="4"/>
        <v>300</v>
      </c>
      <c r="AD170" s="27">
        <f t="shared" si="5"/>
        <v>168.275</v>
      </c>
      <c r="AE170" s="18">
        <f t="shared" si="6"/>
        <v>900</v>
      </c>
      <c r="AF170" s="7">
        <f t="shared" si="7"/>
        <v>3000</v>
      </c>
      <c r="AG170" s="28">
        <f t="shared" si="8"/>
        <v>3</v>
      </c>
      <c r="AH170" s="24">
        <f t="shared" si="38"/>
        <v>1000</v>
      </c>
      <c r="AI170" s="2">
        <f t="shared" si="9"/>
        <v>0.7853981634</v>
      </c>
      <c r="AJ170" s="18">
        <f t="shared" si="10"/>
        <v>150</v>
      </c>
      <c r="AK170" s="7">
        <f t="shared" si="11"/>
        <v>1441.36609</v>
      </c>
      <c r="AL170" s="18">
        <f t="shared" si="12"/>
        <v>150</v>
      </c>
      <c r="AM170" s="27">
        <f t="shared" si="13"/>
        <v>188.275</v>
      </c>
      <c r="AN170" s="18">
        <f t="shared" si="14"/>
        <v>600</v>
      </c>
      <c r="AO170" s="7">
        <f t="shared" si="15"/>
        <v>2600</v>
      </c>
      <c r="AP170" s="29">
        <f t="shared" si="16"/>
        <v>2.6</v>
      </c>
      <c r="AQ170" s="24">
        <f t="shared" si="39"/>
        <v>1100</v>
      </c>
      <c r="AR170" s="2">
        <f t="shared" si="17"/>
        <v>0.9503317777</v>
      </c>
      <c r="AS170" s="18">
        <f t="shared" si="18"/>
        <v>150</v>
      </c>
      <c r="AT170" s="7">
        <f t="shared" si="19"/>
        <v>1191.211645</v>
      </c>
      <c r="AU170" s="18">
        <f t="shared" si="20"/>
        <v>330</v>
      </c>
      <c r="AV170" s="27">
        <f t="shared" si="21"/>
        <v>168.275</v>
      </c>
      <c r="AW170" s="18">
        <f t="shared" si="22"/>
        <v>600</v>
      </c>
      <c r="AX170" s="18">
        <f t="shared" si="23"/>
        <v>150</v>
      </c>
      <c r="AY170" s="18">
        <f t="shared" si="24"/>
        <v>300</v>
      </c>
      <c r="AZ170" s="7">
        <f t="shared" si="25"/>
        <v>2900</v>
      </c>
      <c r="BA170" s="28">
        <f t="shared" si="26"/>
        <v>2.636363636</v>
      </c>
      <c r="BB170" s="24">
        <f t="shared" si="40"/>
        <v>1000</v>
      </c>
      <c r="BC170" s="2">
        <f t="shared" si="27"/>
        <v>0.7853981634</v>
      </c>
      <c r="BD170" s="18">
        <f t="shared" si="28"/>
        <v>150</v>
      </c>
      <c r="BE170" s="7">
        <f t="shared" si="29"/>
        <v>1441.36609</v>
      </c>
      <c r="BF170" s="18">
        <f t="shared" si="30"/>
        <v>150</v>
      </c>
      <c r="BG170" s="27">
        <f t="shared" si="31"/>
        <v>188.275</v>
      </c>
      <c r="BH170" s="27">
        <f t="shared" si="32"/>
        <v>300</v>
      </c>
      <c r="BI170" s="18">
        <f t="shared" si="33"/>
        <v>150</v>
      </c>
      <c r="BJ170" s="18">
        <f t="shared" si="34"/>
        <v>300</v>
      </c>
      <c r="BK170" s="18">
        <f t="shared" si="35"/>
        <v>2700</v>
      </c>
      <c r="BL170" s="28">
        <f t="shared" si="36"/>
        <v>2.7</v>
      </c>
    </row>
    <row r="171">
      <c r="A171" s="3"/>
      <c r="F171" s="3"/>
      <c r="G171" s="3"/>
      <c r="I171" s="3"/>
      <c r="L171" s="3"/>
      <c r="M171" s="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6">
        <v>167.0</v>
      </c>
      <c r="Y171" s="24">
        <f t="shared" si="37"/>
        <v>1000</v>
      </c>
      <c r="Z171" s="2">
        <f t="shared" si="1"/>
        <v>0.7853981634</v>
      </c>
      <c r="AA171" s="18">
        <f t="shared" si="2"/>
        <v>150</v>
      </c>
      <c r="AB171" s="7">
        <f t="shared" si="3"/>
        <v>1441.36609</v>
      </c>
      <c r="AC171" s="18">
        <f t="shared" si="4"/>
        <v>300</v>
      </c>
      <c r="AD171" s="27">
        <f t="shared" si="5"/>
        <v>168.275</v>
      </c>
      <c r="AE171" s="18">
        <f t="shared" si="6"/>
        <v>900</v>
      </c>
      <c r="AF171" s="7">
        <f t="shared" si="7"/>
        <v>3000</v>
      </c>
      <c r="AG171" s="28">
        <f t="shared" si="8"/>
        <v>3</v>
      </c>
      <c r="AH171" s="24">
        <f t="shared" si="38"/>
        <v>1000</v>
      </c>
      <c r="AI171" s="2">
        <f t="shared" si="9"/>
        <v>0.7853981634</v>
      </c>
      <c r="AJ171" s="18">
        <f t="shared" si="10"/>
        <v>150</v>
      </c>
      <c r="AK171" s="7">
        <f t="shared" si="11"/>
        <v>1441.36609</v>
      </c>
      <c r="AL171" s="18">
        <f t="shared" si="12"/>
        <v>150</v>
      </c>
      <c r="AM171" s="27">
        <f t="shared" si="13"/>
        <v>188.275</v>
      </c>
      <c r="AN171" s="18">
        <f t="shared" si="14"/>
        <v>600</v>
      </c>
      <c r="AO171" s="7">
        <f t="shared" si="15"/>
        <v>2600</v>
      </c>
      <c r="AP171" s="29">
        <f t="shared" si="16"/>
        <v>2.6</v>
      </c>
      <c r="AQ171" s="24">
        <f t="shared" si="39"/>
        <v>1100</v>
      </c>
      <c r="AR171" s="2">
        <f t="shared" si="17"/>
        <v>0.9503317777</v>
      </c>
      <c r="AS171" s="18">
        <f t="shared" si="18"/>
        <v>150</v>
      </c>
      <c r="AT171" s="7">
        <f t="shared" si="19"/>
        <v>1191.211645</v>
      </c>
      <c r="AU171" s="18">
        <f t="shared" si="20"/>
        <v>330</v>
      </c>
      <c r="AV171" s="27">
        <f t="shared" si="21"/>
        <v>168.275</v>
      </c>
      <c r="AW171" s="18">
        <f t="shared" si="22"/>
        <v>600</v>
      </c>
      <c r="AX171" s="18">
        <f t="shared" si="23"/>
        <v>150</v>
      </c>
      <c r="AY171" s="18">
        <f t="shared" si="24"/>
        <v>300</v>
      </c>
      <c r="AZ171" s="7">
        <f t="shared" si="25"/>
        <v>2900</v>
      </c>
      <c r="BA171" s="28">
        <f t="shared" si="26"/>
        <v>2.636363636</v>
      </c>
      <c r="BB171" s="24">
        <f t="shared" si="40"/>
        <v>1000</v>
      </c>
      <c r="BC171" s="2">
        <f t="shared" si="27"/>
        <v>0.7853981634</v>
      </c>
      <c r="BD171" s="18">
        <f t="shared" si="28"/>
        <v>150</v>
      </c>
      <c r="BE171" s="7">
        <f t="shared" si="29"/>
        <v>1441.36609</v>
      </c>
      <c r="BF171" s="18">
        <f t="shared" si="30"/>
        <v>150</v>
      </c>
      <c r="BG171" s="27">
        <f t="shared" si="31"/>
        <v>188.275</v>
      </c>
      <c r="BH171" s="27">
        <f t="shared" si="32"/>
        <v>300</v>
      </c>
      <c r="BI171" s="18">
        <f t="shared" si="33"/>
        <v>150</v>
      </c>
      <c r="BJ171" s="18">
        <f t="shared" si="34"/>
        <v>300</v>
      </c>
      <c r="BK171" s="18">
        <f t="shared" si="35"/>
        <v>2700</v>
      </c>
      <c r="BL171" s="28">
        <f t="shared" si="36"/>
        <v>2.7</v>
      </c>
    </row>
    <row r="172">
      <c r="A172" s="3"/>
      <c r="F172" s="3"/>
      <c r="G172" s="3"/>
      <c r="I172" s="3"/>
      <c r="L172" s="3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6">
        <v>168.0</v>
      </c>
      <c r="Y172" s="24">
        <f t="shared" si="37"/>
        <v>1000</v>
      </c>
      <c r="Z172" s="2">
        <f t="shared" si="1"/>
        <v>0.7853981634</v>
      </c>
      <c r="AA172" s="18">
        <f t="shared" si="2"/>
        <v>150</v>
      </c>
      <c r="AB172" s="7">
        <f t="shared" si="3"/>
        <v>1441.36609</v>
      </c>
      <c r="AC172" s="18">
        <f t="shared" si="4"/>
        <v>300</v>
      </c>
      <c r="AD172" s="27">
        <f t="shared" si="5"/>
        <v>168.275</v>
      </c>
      <c r="AE172" s="18">
        <f t="shared" si="6"/>
        <v>900</v>
      </c>
      <c r="AF172" s="7">
        <f t="shared" si="7"/>
        <v>3000</v>
      </c>
      <c r="AG172" s="28">
        <f t="shared" si="8"/>
        <v>3</v>
      </c>
      <c r="AH172" s="24">
        <f t="shared" si="38"/>
        <v>1000</v>
      </c>
      <c r="AI172" s="2">
        <f t="shared" si="9"/>
        <v>0.7853981634</v>
      </c>
      <c r="AJ172" s="18">
        <f t="shared" si="10"/>
        <v>150</v>
      </c>
      <c r="AK172" s="7">
        <f t="shared" si="11"/>
        <v>1441.36609</v>
      </c>
      <c r="AL172" s="18">
        <f t="shared" si="12"/>
        <v>150</v>
      </c>
      <c r="AM172" s="27">
        <f t="shared" si="13"/>
        <v>188.275</v>
      </c>
      <c r="AN172" s="18">
        <f t="shared" si="14"/>
        <v>600</v>
      </c>
      <c r="AO172" s="7">
        <f t="shared" si="15"/>
        <v>2600</v>
      </c>
      <c r="AP172" s="29">
        <f t="shared" si="16"/>
        <v>2.6</v>
      </c>
      <c r="AQ172" s="24">
        <f t="shared" si="39"/>
        <v>1100</v>
      </c>
      <c r="AR172" s="2">
        <f t="shared" si="17"/>
        <v>0.9503317777</v>
      </c>
      <c r="AS172" s="18">
        <f t="shared" si="18"/>
        <v>150</v>
      </c>
      <c r="AT172" s="7">
        <f t="shared" si="19"/>
        <v>1191.211645</v>
      </c>
      <c r="AU172" s="18">
        <f t="shared" si="20"/>
        <v>330</v>
      </c>
      <c r="AV172" s="27">
        <f t="shared" si="21"/>
        <v>168.275</v>
      </c>
      <c r="AW172" s="18">
        <f t="shared" si="22"/>
        <v>600</v>
      </c>
      <c r="AX172" s="18">
        <f t="shared" si="23"/>
        <v>150</v>
      </c>
      <c r="AY172" s="18">
        <f t="shared" si="24"/>
        <v>300</v>
      </c>
      <c r="AZ172" s="7">
        <f t="shared" si="25"/>
        <v>2900</v>
      </c>
      <c r="BA172" s="28">
        <f t="shared" si="26"/>
        <v>2.636363636</v>
      </c>
      <c r="BB172" s="24">
        <f t="shared" si="40"/>
        <v>1000</v>
      </c>
      <c r="BC172" s="2">
        <f t="shared" si="27"/>
        <v>0.7853981634</v>
      </c>
      <c r="BD172" s="18">
        <f t="shared" si="28"/>
        <v>150</v>
      </c>
      <c r="BE172" s="7">
        <f t="shared" si="29"/>
        <v>1441.36609</v>
      </c>
      <c r="BF172" s="18">
        <f t="shared" si="30"/>
        <v>150</v>
      </c>
      <c r="BG172" s="27">
        <f t="shared" si="31"/>
        <v>188.275</v>
      </c>
      <c r="BH172" s="27">
        <f t="shared" si="32"/>
        <v>300</v>
      </c>
      <c r="BI172" s="18">
        <f t="shared" si="33"/>
        <v>150</v>
      </c>
      <c r="BJ172" s="18">
        <f t="shared" si="34"/>
        <v>300</v>
      </c>
      <c r="BK172" s="18">
        <f t="shared" si="35"/>
        <v>2700</v>
      </c>
      <c r="BL172" s="28">
        <f t="shared" si="36"/>
        <v>2.7</v>
      </c>
    </row>
    <row r="173">
      <c r="A173" s="3"/>
      <c r="F173" s="3"/>
      <c r="G173" s="3"/>
      <c r="I173" s="3"/>
      <c r="L173" s="3"/>
      <c r="M173" s="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6">
        <v>169.0</v>
      </c>
      <c r="Y173" s="24">
        <f t="shared" si="37"/>
        <v>1000</v>
      </c>
      <c r="Z173" s="2">
        <f t="shared" si="1"/>
        <v>0.7853981634</v>
      </c>
      <c r="AA173" s="18">
        <f t="shared" si="2"/>
        <v>150</v>
      </c>
      <c r="AB173" s="7">
        <f t="shared" si="3"/>
        <v>1441.36609</v>
      </c>
      <c r="AC173" s="18">
        <f t="shared" si="4"/>
        <v>300</v>
      </c>
      <c r="AD173" s="27">
        <f t="shared" si="5"/>
        <v>168.275</v>
      </c>
      <c r="AE173" s="18">
        <f t="shared" si="6"/>
        <v>900</v>
      </c>
      <c r="AF173" s="7">
        <f t="shared" si="7"/>
        <v>3000</v>
      </c>
      <c r="AG173" s="28">
        <f t="shared" si="8"/>
        <v>3</v>
      </c>
      <c r="AH173" s="24">
        <f t="shared" si="38"/>
        <v>1000</v>
      </c>
      <c r="AI173" s="2">
        <f t="shared" si="9"/>
        <v>0.7853981634</v>
      </c>
      <c r="AJ173" s="18">
        <f t="shared" si="10"/>
        <v>150</v>
      </c>
      <c r="AK173" s="7">
        <f t="shared" si="11"/>
        <v>1441.36609</v>
      </c>
      <c r="AL173" s="18">
        <f t="shared" si="12"/>
        <v>150</v>
      </c>
      <c r="AM173" s="27">
        <f t="shared" si="13"/>
        <v>188.275</v>
      </c>
      <c r="AN173" s="18">
        <f t="shared" si="14"/>
        <v>600</v>
      </c>
      <c r="AO173" s="7">
        <f t="shared" si="15"/>
        <v>2600</v>
      </c>
      <c r="AP173" s="29">
        <f t="shared" si="16"/>
        <v>2.6</v>
      </c>
      <c r="AQ173" s="24">
        <f t="shared" si="39"/>
        <v>1100</v>
      </c>
      <c r="AR173" s="2">
        <f t="shared" si="17"/>
        <v>0.9503317777</v>
      </c>
      <c r="AS173" s="18">
        <f t="shared" si="18"/>
        <v>150</v>
      </c>
      <c r="AT173" s="7">
        <f t="shared" si="19"/>
        <v>1191.211645</v>
      </c>
      <c r="AU173" s="18">
        <f t="shared" si="20"/>
        <v>330</v>
      </c>
      <c r="AV173" s="27">
        <f t="shared" si="21"/>
        <v>168.275</v>
      </c>
      <c r="AW173" s="18">
        <f t="shared" si="22"/>
        <v>600</v>
      </c>
      <c r="AX173" s="18">
        <f t="shared" si="23"/>
        <v>150</v>
      </c>
      <c r="AY173" s="18">
        <f t="shared" si="24"/>
        <v>300</v>
      </c>
      <c r="AZ173" s="7">
        <f t="shared" si="25"/>
        <v>2900</v>
      </c>
      <c r="BA173" s="28">
        <f t="shared" si="26"/>
        <v>2.636363636</v>
      </c>
      <c r="BB173" s="24">
        <f t="shared" si="40"/>
        <v>1000</v>
      </c>
      <c r="BC173" s="2">
        <f t="shared" si="27"/>
        <v>0.7853981634</v>
      </c>
      <c r="BD173" s="18">
        <f t="shared" si="28"/>
        <v>150</v>
      </c>
      <c r="BE173" s="7">
        <f t="shared" si="29"/>
        <v>1441.36609</v>
      </c>
      <c r="BF173" s="18">
        <f t="shared" si="30"/>
        <v>150</v>
      </c>
      <c r="BG173" s="27">
        <f t="shared" si="31"/>
        <v>188.275</v>
      </c>
      <c r="BH173" s="27">
        <f t="shared" si="32"/>
        <v>300</v>
      </c>
      <c r="BI173" s="18">
        <f t="shared" si="33"/>
        <v>150</v>
      </c>
      <c r="BJ173" s="18">
        <f t="shared" si="34"/>
        <v>300</v>
      </c>
      <c r="BK173" s="18">
        <f t="shared" si="35"/>
        <v>2700</v>
      </c>
      <c r="BL173" s="28">
        <f t="shared" si="36"/>
        <v>2.7</v>
      </c>
    </row>
    <row r="174">
      <c r="A174" s="3"/>
      <c r="F174" s="3"/>
      <c r="G174" s="3"/>
      <c r="I174" s="3"/>
      <c r="L174" s="3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6">
        <v>170.0</v>
      </c>
      <c r="Y174" s="24">
        <f t="shared" si="37"/>
        <v>1000</v>
      </c>
      <c r="Z174" s="2">
        <f t="shared" si="1"/>
        <v>0.7853981634</v>
      </c>
      <c r="AA174" s="18">
        <f t="shared" si="2"/>
        <v>150</v>
      </c>
      <c r="AB174" s="7">
        <f t="shared" si="3"/>
        <v>1441.36609</v>
      </c>
      <c r="AC174" s="18">
        <f t="shared" si="4"/>
        <v>300</v>
      </c>
      <c r="AD174" s="27">
        <f t="shared" si="5"/>
        <v>168.275</v>
      </c>
      <c r="AE174" s="18">
        <f t="shared" si="6"/>
        <v>900</v>
      </c>
      <c r="AF174" s="7">
        <f t="shared" si="7"/>
        <v>3000</v>
      </c>
      <c r="AG174" s="28">
        <f t="shared" si="8"/>
        <v>3</v>
      </c>
      <c r="AH174" s="24">
        <f t="shared" si="38"/>
        <v>1000</v>
      </c>
      <c r="AI174" s="2">
        <f t="shared" si="9"/>
        <v>0.7853981634</v>
      </c>
      <c r="AJ174" s="18">
        <f t="shared" si="10"/>
        <v>150</v>
      </c>
      <c r="AK174" s="7">
        <f t="shared" si="11"/>
        <v>1441.36609</v>
      </c>
      <c r="AL174" s="18">
        <f t="shared" si="12"/>
        <v>150</v>
      </c>
      <c r="AM174" s="27">
        <f t="shared" si="13"/>
        <v>188.275</v>
      </c>
      <c r="AN174" s="18">
        <f t="shared" si="14"/>
        <v>600</v>
      </c>
      <c r="AO174" s="7">
        <f t="shared" si="15"/>
        <v>2600</v>
      </c>
      <c r="AP174" s="29">
        <f t="shared" si="16"/>
        <v>2.6</v>
      </c>
      <c r="AQ174" s="24">
        <f t="shared" si="39"/>
        <v>1100</v>
      </c>
      <c r="AR174" s="2">
        <f t="shared" si="17"/>
        <v>0.9503317777</v>
      </c>
      <c r="AS174" s="18">
        <f t="shared" si="18"/>
        <v>150</v>
      </c>
      <c r="AT174" s="7">
        <f t="shared" si="19"/>
        <v>1191.211645</v>
      </c>
      <c r="AU174" s="18">
        <f t="shared" si="20"/>
        <v>330</v>
      </c>
      <c r="AV174" s="27">
        <f t="shared" si="21"/>
        <v>168.275</v>
      </c>
      <c r="AW174" s="18">
        <f t="shared" si="22"/>
        <v>600</v>
      </c>
      <c r="AX174" s="18">
        <f t="shared" si="23"/>
        <v>150</v>
      </c>
      <c r="AY174" s="18">
        <f t="shared" si="24"/>
        <v>300</v>
      </c>
      <c r="AZ174" s="7">
        <f t="shared" si="25"/>
        <v>2900</v>
      </c>
      <c r="BA174" s="28">
        <f t="shared" si="26"/>
        <v>2.636363636</v>
      </c>
      <c r="BB174" s="24">
        <f t="shared" si="40"/>
        <v>1000</v>
      </c>
      <c r="BC174" s="2">
        <f t="shared" si="27"/>
        <v>0.7853981634</v>
      </c>
      <c r="BD174" s="18">
        <f t="shared" si="28"/>
        <v>150</v>
      </c>
      <c r="BE174" s="7">
        <f t="shared" si="29"/>
        <v>1441.36609</v>
      </c>
      <c r="BF174" s="18">
        <f t="shared" si="30"/>
        <v>150</v>
      </c>
      <c r="BG174" s="27">
        <f t="shared" si="31"/>
        <v>188.275</v>
      </c>
      <c r="BH174" s="27">
        <f t="shared" si="32"/>
        <v>300</v>
      </c>
      <c r="BI174" s="18">
        <f t="shared" si="33"/>
        <v>150</v>
      </c>
      <c r="BJ174" s="18">
        <f t="shared" si="34"/>
        <v>300</v>
      </c>
      <c r="BK174" s="18">
        <f t="shared" si="35"/>
        <v>2700</v>
      </c>
      <c r="BL174" s="28">
        <f t="shared" si="36"/>
        <v>2.7</v>
      </c>
    </row>
    <row r="175">
      <c r="A175" s="3"/>
      <c r="F175" s="3"/>
      <c r="G175" s="3"/>
      <c r="I175" s="3"/>
      <c r="L175" s="3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6">
        <v>171.0</v>
      </c>
      <c r="Y175" s="24">
        <f t="shared" si="37"/>
        <v>1000</v>
      </c>
      <c r="Z175" s="2">
        <f t="shared" si="1"/>
        <v>0.7853981634</v>
      </c>
      <c r="AA175" s="18">
        <f t="shared" si="2"/>
        <v>150</v>
      </c>
      <c r="AB175" s="7">
        <f t="shared" si="3"/>
        <v>1441.36609</v>
      </c>
      <c r="AC175" s="18">
        <f t="shared" si="4"/>
        <v>300</v>
      </c>
      <c r="AD175" s="27">
        <f t="shared" si="5"/>
        <v>168.275</v>
      </c>
      <c r="AE175" s="18">
        <f t="shared" si="6"/>
        <v>900</v>
      </c>
      <c r="AF175" s="7">
        <f t="shared" si="7"/>
        <v>3000</v>
      </c>
      <c r="AG175" s="28">
        <f t="shared" si="8"/>
        <v>3</v>
      </c>
      <c r="AH175" s="24">
        <f t="shared" si="38"/>
        <v>1000</v>
      </c>
      <c r="AI175" s="2">
        <f t="shared" si="9"/>
        <v>0.7853981634</v>
      </c>
      <c r="AJ175" s="18">
        <f t="shared" si="10"/>
        <v>150</v>
      </c>
      <c r="AK175" s="7">
        <f t="shared" si="11"/>
        <v>1441.36609</v>
      </c>
      <c r="AL175" s="18">
        <f t="shared" si="12"/>
        <v>150</v>
      </c>
      <c r="AM175" s="27">
        <f t="shared" si="13"/>
        <v>188.275</v>
      </c>
      <c r="AN175" s="18">
        <f t="shared" si="14"/>
        <v>600</v>
      </c>
      <c r="AO175" s="7">
        <f t="shared" si="15"/>
        <v>2600</v>
      </c>
      <c r="AP175" s="29">
        <f t="shared" si="16"/>
        <v>2.6</v>
      </c>
      <c r="AQ175" s="24">
        <f t="shared" si="39"/>
        <v>1100</v>
      </c>
      <c r="AR175" s="2">
        <f t="shared" si="17"/>
        <v>0.9503317777</v>
      </c>
      <c r="AS175" s="18">
        <f t="shared" si="18"/>
        <v>150</v>
      </c>
      <c r="AT175" s="7">
        <f t="shared" si="19"/>
        <v>1191.211645</v>
      </c>
      <c r="AU175" s="18">
        <f t="shared" si="20"/>
        <v>330</v>
      </c>
      <c r="AV175" s="27">
        <f t="shared" si="21"/>
        <v>168.275</v>
      </c>
      <c r="AW175" s="18">
        <f t="shared" si="22"/>
        <v>600</v>
      </c>
      <c r="AX175" s="18">
        <f t="shared" si="23"/>
        <v>150</v>
      </c>
      <c r="AY175" s="18">
        <f t="shared" si="24"/>
        <v>300</v>
      </c>
      <c r="AZ175" s="7">
        <f t="shared" si="25"/>
        <v>2900</v>
      </c>
      <c r="BA175" s="28">
        <f t="shared" si="26"/>
        <v>2.636363636</v>
      </c>
      <c r="BB175" s="24">
        <f t="shared" si="40"/>
        <v>1000</v>
      </c>
      <c r="BC175" s="2">
        <f t="shared" si="27"/>
        <v>0.7853981634</v>
      </c>
      <c r="BD175" s="18">
        <f t="shared" si="28"/>
        <v>150</v>
      </c>
      <c r="BE175" s="7">
        <f t="shared" si="29"/>
        <v>1441.36609</v>
      </c>
      <c r="BF175" s="18">
        <f t="shared" si="30"/>
        <v>150</v>
      </c>
      <c r="BG175" s="27">
        <f t="shared" si="31"/>
        <v>188.275</v>
      </c>
      <c r="BH175" s="27">
        <f t="shared" si="32"/>
        <v>300</v>
      </c>
      <c r="BI175" s="18">
        <f t="shared" si="33"/>
        <v>150</v>
      </c>
      <c r="BJ175" s="18">
        <f t="shared" si="34"/>
        <v>300</v>
      </c>
      <c r="BK175" s="18">
        <f t="shared" si="35"/>
        <v>2700</v>
      </c>
      <c r="BL175" s="28">
        <f t="shared" si="36"/>
        <v>2.7</v>
      </c>
    </row>
    <row r="176">
      <c r="A176" s="3"/>
      <c r="F176" s="3"/>
      <c r="G176" s="3"/>
      <c r="I176" s="3"/>
      <c r="L176" s="3"/>
      <c r="M176" s="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6">
        <v>172.0</v>
      </c>
      <c r="Y176" s="24">
        <f t="shared" si="37"/>
        <v>1000</v>
      </c>
      <c r="Z176" s="2">
        <f t="shared" si="1"/>
        <v>0.7853981634</v>
      </c>
      <c r="AA176" s="18">
        <f t="shared" si="2"/>
        <v>150</v>
      </c>
      <c r="AB176" s="7">
        <f t="shared" si="3"/>
        <v>1441.36609</v>
      </c>
      <c r="AC176" s="18">
        <f t="shared" si="4"/>
        <v>300</v>
      </c>
      <c r="AD176" s="27">
        <f t="shared" si="5"/>
        <v>168.275</v>
      </c>
      <c r="AE176" s="18">
        <f t="shared" si="6"/>
        <v>900</v>
      </c>
      <c r="AF176" s="7">
        <f t="shared" si="7"/>
        <v>3000</v>
      </c>
      <c r="AG176" s="28">
        <f t="shared" si="8"/>
        <v>3</v>
      </c>
      <c r="AH176" s="24">
        <f t="shared" si="38"/>
        <v>1000</v>
      </c>
      <c r="AI176" s="2">
        <f t="shared" si="9"/>
        <v>0.7853981634</v>
      </c>
      <c r="AJ176" s="18">
        <f t="shared" si="10"/>
        <v>150</v>
      </c>
      <c r="AK176" s="7">
        <f t="shared" si="11"/>
        <v>1441.36609</v>
      </c>
      <c r="AL176" s="18">
        <f t="shared" si="12"/>
        <v>150</v>
      </c>
      <c r="AM176" s="27">
        <f t="shared" si="13"/>
        <v>188.275</v>
      </c>
      <c r="AN176" s="18">
        <f t="shared" si="14"/>
        <v>600</v>
      </c>
      <c r="AO176" s="7">
        <f t="shared" si="15"/>
        <v>2600</v>
      </c>
      <c r="AP176" s="29">
        <f t="shared" si="16"/>
        <v>2.6</v>
      </c>
      <c r="AQ176" s="24">
        <f t="shared" si="39"/>
        <v>1100</v>
      </c>
      <c r="AR176" s="2">
        <f t="shared" si="17"/>
        <v>0.9503317777</v>
      </c>
      <c r="AS176" s="18">
        <f t="shared" si="18"/>
        <v>150</v>
      </c>
      <c r="AT176" s="7">
        <f t="shared" si="19"/>
        <v>1191.211645</v>
      </c>
      <c r="AU176" s="18">
        <f t="shared" si="20"/>
        <v>330</v>
      </c>
      <c r="AV176" s="27">
        <f t="shared" si="21"/>
        <v>168.275</v>
      </c>
      <c r="AW176" s="18">
        <f t="shared" si="22"/>
        <v>600</v>
      </c>
      <c r="AX176" s="18">
        <f t="shared" si="23"/>
        <v>150</v>
      </c>
      <c r="AY176" s="18">
        <f t="shared" si="24"/>
        <v>300</v>
      </c>
      <c r="AZ176" s="7">
        <f t="shared" si="25"/>
        <v>2900</v>
      </c>
      <c r="BA176" s="28">
        <f t="shared" si="26"/>
        <v>2.636363636</v>
      </c>
      <c r="BB176" s="24">
        <f t="shared" si="40"/>
        <v>1000</v>
      </c>
      <c r="BC176" s="2">
        <f t="shared" si="27"/>
        <v>0.7853981634</v>
      </c>
      <c r="BD176" s="18">
        <f t="shared" si="28"/>
        <v>150</v>
      </c>
      <c r="BE176" s="7">
        <f t="shared" si="29"/>
        <v>1441.36609</v>
      </c>
      <c r="BF176" s="18">
        <f t="shared" si="30"/>
        <v>150</v>
      </c>
      <c r="BG176" s="27">
        <f t="shared" si="31"/>
        <v>188.275</v>
      </c>
      <c r="BH176" s="27">
        <f t="shared" si="32"/>
        <v>300</v>
      </c>
      <c r="BI176" s="18">
        <f t="shared" si="33"/>
        <v>150</v>
      </c>
      <c r="BJ176" s="18">
        <f t="shared" si="34"/>
        <v>300</v>
      </c>
      <c r="BK176" s="18">
        <f t="shared" si="35"/>
        <v>2700</v>
      </c>
      <c r="BL176" s="28">
        <f t="shared" si="36"/>
        <v>2.7</v>
      </c>
    </row>
    <row r="177">
      <c r="A177" s="3"/>
      <c r="F177" s="3"/>
      <c r="G177" s="3"/>
      <c r="I177" s="3"/>
      <c r="L177" s="3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6">
        <v>173.0</v>
      </c>
      <c r="Y177" s="24">
        <f t="shared" si="37"/>
        <v>1000</v>
      </c>
      <c r="Z177" s="2">
        <f t="shared" si="1"/>
        <v>0.7853981634</v>
      </c>
      <c r="AA177" s="18">
        <f t="shared" si="2"/>
        <v>150</v>
      </c>
      <c r="AB177" s="7">
        <f t="shared" si="3"/>
        <v>1441.36609</v>
      </c>
      <c r="AC177" s="18">
        <f t="shared" si="4"/>
        <v>300</v>
      </c>
      <c r="AD177" s="27">
        <f t="shared" si="5"/>
        <v>168.275</v>
      </c>
      <c r="AE177" s="18">
        <f t="shared" si="6"/>
        <v>900</v>
      </c>
      <c r="AF177" s="7">
        <f t="shared" si="7"/>
        <v>3000</v>
      </c>
      <c r="AG177" s="28">
        <f t="shared" si="8"/>
        <v>3</v>
      </c>
      <c r="AH177" s="24">
        <f t="shared" si="38"/>
        <v>1000</v>
      </c>
      <c r="AI177" s="2">
        <f t="shared" si="9"/>
        <v>0.7853981634</v>
      </c>
      <c r="AJ177" s="18">
        <f t="shared" si="10"/>
        <v>150</v>
      </c>
      <c r="AK177" s="7">
        <f t="shared" si="11"/>
        <v>1441.36609</v>
      </c>
      <c r="AL177" s="18">
        <f t="shared" si="12"/>
        <v>150</v>
      </c>
      <c r="AM177" s="27">
        <f t="shared" si="13"/>
        <v>188.275</v>
      </c>
      <c r="AN177" s="18">
        <f t="shared" si="14"/>
        <v>600</v>
      </c>
      <c r="AO177" s="7">
        <f t="shared" si="15"/>
        <v>2600</v>
      </c>
      <c r="AP177" s="29">
        <f t="shared" si="16"/>
        <v>2.6</v>
      </c>
      <c r="AQ177" s="24">
        <f t="shared" si="39"/>
        <v>1100</v>
      </c>
      <c r="AR177" s="2">
        <f t="shared" si="17"/>
        <v>0.9503317777</v>
      </c>
      <c r="AS177" s="18">
        <f t="shared" si="18"/>
        <v>150</v>
      </c>
      <c r="AT177" s="7">
        <f t="shared" si="19"/>
        <v>1191.211645</v>
      </c>
      <c r="AU177" s="18">
        <f t="shared" si="20"/>
        <v>330</v>
      </c>
      <c r="AV177" s="27">
        <f t="shared" si="21"/>
        <v>168.275</v>
      </c>
      <c r="AW177" s="18">
        <f t="shared" si="22"/>
        <v>600</v>
      </c>
      <c r="AX177" s="18">
        <f t="shared" si="23"/>
        <v>150</v>
      </c>
      <c r="AY177" s="18">
        <f t="shared" si="24"/>
        <v>300</v>
      </c>
      <c r="AZ177" s="7">
        <f t="shared" si="25"/>
        <v>2900</v>
      </c>
      <c r="BA177" s="28">
        <f t="shared" si="26"/>
        <v>2.636363636</v>
      </c>
      <c r="BB177" s="24">
        <f t="shared" si="40"/>
        <v>1000</v>
      </c>
      <c r="BC177" s="2">
        <f t="shared" si="27"/>
        <v>0.7853981634</v>
      </c>
      <c r="BD177" s="18">
        <f t="shared" si="28"/>
        <v>150</v>
      </c>
      <c r="BE177" s="7">
        <f t="shared" si="29"/>
        <v>1441.36609</v>
      </c>
      <c r="BF177" s="18">
        <f t="shared" si="30"/>
        <v>150</v>
      </c>
      <c r="BG177" s="27">
        <f t="shared" si="31"/>
        <v>188.275</v>
      </c>
      <c r="BH177" s="27">
        <f t="shared" si="32"/>
        <v>300</v>
      </c>
      <c r="BI177" s="18">
        <f t="shared" si="33"/>
        <v>150</v>
      </c>
      <c r="BJ177" s="18">
        <f t="shared" si="34"/>
        <v>300</v>
      </c>
      <c r="BK177" s="18">
        <f t="shared" si="35"/>
        <v>2700</v>
      </c>
      <c r="BL177" s="28">
        <f t="shared" si="36"/>
        <v>2.7</v>
      </c>
    </row>
    <row r="178">
      <c r="A178" s="3"/>
      <c r="F178" s="3"/>
      <c r="G178" s="3"/>
      <c r="I178" s="3"/>
      <c r="L178" s="3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6">
        <v>174.0</v>
      </c>
      <c r="Y178" s="24">
        <f t="shared" si="37"/>
        <v>1000</v>
      </c>
      <c r="Z178" s="2">
        <f t="shared" si="1"/>
        <v>0.7853981634</v>
      </c>
      <c r="AA178" s="18">
        <f t="shared" si="2"/>
        <v>150</v>
      </c>
      <c r="AB178" s="7">
        <f t="shared" si="3"/>
        <v>1441.36609</v>
      </c>
      <c r="AC178" s="18">
        <f t="shared" si="4"/>
        <v>300</v>
      </c>
      <c r="AD178" s="27">
        <f t="shared" si="5"/>
        <v>168.275</v>
      </c>
      <c r="AE178" s="18">
        <f t="shared" si="6"/>
        <v>900</v>
      </c>
      <c r="AF178" s="7">
        <f t="shared" si="7"/>
        <v>3000</v>
      </c>
      <c r="AG178" s="28">
        <f t="shared" si="8"/>
        <v>3</v>
      </c>
      <c r="AH178" s="24">
        <f t="shared" si="38"/>
        <v>1000</v>
      </c>
      <c r="AI178" s="2">
        <f t="shared" si="9"/>
        <v>0.7853981634</v>
      </c>
      <c r="AJ178" s="18">
        <f t="shared" si="10"/>
        <v>150</v>
      </c>
      <c r="AK178" s="7">
        <f t="shared" si="11"/>
        <v>1441.36609</v>
      </c>
      <c r="AL178" s="18">
        <f t="shared" si="12"/>
        <v>150</v>
      </c>
      <c r="AM178" s="27">
        <f t="shared" si="13"/>
        <v>188.275</v>
      </c>
      <c r="AN178" s="18">
        <f t="shared" si="14"/>
        <v>600</v>
      </c>
      <c r="AO178" s="7">
        <f t="shared" si="15"/>
        <v>2600</v>
      </c>
      <c r="AP178" s="29">
        <f t="shared" si="16"/>
        <v>2.6</v>
      </c>
      <c r="AQ178" s="24">
        <f t="shared" si="39"/>
        <v>1100</v>
      </c>
      <c r="AR178" s="2">
        <f t="shared" si="17"/>
        <v>0.9503317777</v>
      </c>
      <c r="AS178" s="18">
        <f t="shared" si="18"/>
        <v>150</v>
      </c>
      <c r="AT178" s="7">
        <f t="shared" si="19"/>
        <v>1191.211645</v>
      </c>
      <c r="AU178" s="18">
        <f t="shared" si="20"/>
        <v>330</v>
      </c>
      <c r="AV178" s="27">
        <f t="shared" si="21"/>
        <v>168.275</v>
      </c>
      <c r="AW178" s="18">
        <f t="shared" si="22"/>
        <v>600</v>
      </c>
      <c r="AX178" s="18">
        <f t="shared" si="23"/>
        <v>150</v>
      </c>
      <c r="AY178" s="18">
        <f t="shared" si="24"/>
        <v>300</v>
      </c>
      <c r="AZ178" s="7">
        <f t="shared" si="25"/>
        <v>2900</v>
      </c>
      <c r="BA178" s="28">
        <f t="shared" si="26"/>
        <v>2.636363636</v>
      </c>
      <c r="BB178" s="24">
        <f t="shared" si="40"/>
        <v>1000</v>
      </c>
      <c r="BC178" s="2">
        <f t="shared" si="27"/>
        <v>0.7853981634</v>
      </c>
      <c r="BD178" s="18">
        <f t="shared" si="28"/>
        <v>150</v>
      </c>
      <c r="BE178" s="7">
        <f t="shared" si="29"/>
        <v>1441.36609</v>
      </c>
      <c r="BF178" s="18">
        <f t="shared" si="30"/>
        <v>150</v>
      </c>
      <c r="BG178" s="27">
        <f t="shared" si="31"/>
        <v>188.275</v>
      </c>
      <c r="BH178" s="27">
        <f t="shared" si="32"/>
        <v>300</v>
      </c>
      <c r="BI178" s="18">
        <f t="shared" si="33"/>
        <v>150</v>
      </c>
      <c r="BJ178" s="18">
        <f t="shared" si="34"/>
        <v>300</v>
      </c>
      <c r="BK178" s="18">
        <f t="shared" si="35"/>
        <v>2700</v>
      </c>
      <c r="BL178" s="28">
        <f t="shared" si="36"/>
        <v>2.7</v>
      </c>
    </row>
    <row r="179">
      <c r="A179" s="3"/>
      <c r="F179" s="3"/>
      <c r="G179" s="3"/>
      <c r="I179" s="3"/>
      <c r="L179" s="3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6">
        <v>175.0</v>
      </c>
      <c r="Y179" s="24">
        <f t="shared" si="37"/>
        <v>1000</v>
      </c>
      <c r="Z179" s="2">
        <f t="shared" si="1"/>
        <v>0.7853981634</v>
      </c>
      <c r="AA179" s="18">
        <f t="shared" si="2"/>
        <v>150</v>
      </c>
      <c r="AB179" s="7">
        <f t="shared" si="3"/>
        <v>1441.36609</v>
      </c>
      <c r="AC179" s="18">
        <f t="shared" si="4"/>
        <v>300</v>
      </c>
      <c r="AD179" s="27">
        <f t="shared" si="5"/>
        <v>168.275</v>
      </c>
      <c r="AE179" s="18">
        <f t="shared" si="6"/>
        <v>900</v>
      </c>
      <c r="AF179" s="7">
        <f t="shared" si="7"/>
        <v>3000</v>
      </c>
      <c r="AG179" s="28">
        <f t="shared" si="8"/>
        <v>3</v>
      </c>
      <c r="AH179" s="24">
        <f t="shared" si="38"/>
        <v>1000</v>
      </c>
      <c r="AI179" s="2">
        <f t="shared" si="9"/>
        <v>0.7853981634</v>
      </c>
      <c r="AJ179" s="18">
        <f t="shared" si="10"/>
        <v>150</v>
      </c>
      <c r="AK179" s="7">
        <f t="shared" si="11"/>
        <v>1441.36609</v>
      </c>
      <c r="AL179" s="18">
        <f t="shared" si="12"/>
        <v>150</v>
      </c>
      <c r="AM179" s="27">
        <f t="shared" si="13"/>
        <v>188.275</v>
      </c>
      <c r="AN179" s="18">
        <f t="shared" si="14"/>
        <v>600</v>
      </c>
      <c r="AO179" s="7">
        <f t="shared" si="15"/>
        <v>2600</v>
      </c>
      <c r="AP179" s="29">
        <f t="shared" si="16"/>
        <v>2.6</v>
      </c>
      <c r="AQ179" s="24">
        <f t="shared" si="39"/>
        <v>1100</v>
      </c>
      <c r="AR179" s="2">
        <f t="shared" si="17"/>
        <v>0.9503317777</v>
      </c>
      <c r="AS179" s="18">
        <f t="shared" si="18"/>
        <v>150</v>
      </c>
      <c r="AT179" s="7">
        <f t="shared" si="19"/>
        <v>1191.211645</v>
      </c>
      <c r="AU179" s="18">
        <f t="shared" si="20"/>
        <v>330</v>
      </c>
      <c r="AV179" s="27">
        <f t="shared" si="21"/>
        <v>168.275</v>
      </c>
      <c r="AW179" s="18">
        <f t="shared" si="22"/>
        <v>600</v>
      </c>
      <c r="AX179" s="18">
        <f t="shared" si="23"/>
        <v>150</v>
      </c>
      <c r="AY179" s="18">
        <f t="shared" si="24"/>
        <v>300</v>
      </c>
      <c r="AZ179" s="7">
        <f t="shared" si="25"/>
        <v>2900</v>
      </c>
      <c r="BA179" s="28">
        <f t="shared" si="26"/>
        <v>2.636363636</v>
      </c>
      <c r="BB179" s="24">
        <f t="shared" si="40"/>
        <v>1000</v>
      </c>
      <c r="BC179" s="2">
        <f t="shared" si="27"/>
        <v>0.7853981634</v>
      </c>
      <c r="BD179" s="18">
        <f t="shared" si="28"/>
        <v>150</v>
      </c>
      <c r="BE179" s="7">
        <f t="shared" si="29"/>
        <v>1441.36609</v>
      </c>
      <c r="BF179" s="18">
        <f t="shared" si="30"/>
        <v>150</v>
      </c>
      <c r="BG179" s="27">
        <f t="shared" si="31"/>
        <v>188.275</v>
      </c>
      <c r="BH179" s="27">
        <f t="shared" si="32"/>
        <v>300</v>
      </c>
      <c r="BI179" s="18">
        <f t="shared" si="33"/>
        <v>150</v>
      </c>
      <c r="BJ179" s="18">
        <f t="shared" si="34"/>
        <v>300</v>
      </c>
      <c r="BK179" s="18">
        <f t="shared" si="35"/>
        <v>2700</v>
      </c>
      <c r="BL179" s="28">
        <f t="shared" si="36"/>
        <v>2.7</v>
      </c>
    </row>
    <row r="180">
      <c r="A180" s="3"/>
      <c r="F180" s="3"/>
      <c r="G180" s="3"/>
      <c r="I180" s="3"/>
      <c r="L180" s="3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6">
        <v>176.0</v>
      </c>
      <c r="Y180" s="24">
        <f t="shared" si="37"/>
        <v>1000</v>
      </c>
      <c r="Z180" s="2">
        <f t="shared" si="1"/>
        <v>0.7853981634</v>
      </c>
      <c r="AA180" s="18">
        <f t="shared" si="2"/>
        <v>150</v>
      </c>
      <c r="AB180" s="7">
        <f t="shared" si="3"/>
        <v>1441.36609</v>
      </c>
      <c r="AC180" s="18">
        <f t="shared" si="4"/>
        <v>300</v>
      </c>
      <c r="AD180" s="27">
        <f t="shared" si="5"/>
        <v>168.275</v>
      </c>
      <c r="AE180" s="18">
        <f t="shared" si="6"/>
        <v>900</v>
      </c>
      <c r="AF180" s="7">
        <f t="shared" si="7"/>
        <v>3000</v>
      </c>
      <c r="AG180" s="28">
        <f t="shared" si="8"/>
        <v>3</v>
      </c>
      <c r="AH180" s="24">
        <f t="shared" si="38"/>
        <v>1000</v>
      </c>
      <c r="AI180" s="2">
        <f t="shared" si="9"/>
        <v>0.7853981634</v>
      </c>
      <c r="AJ180" s="18">
        <f t="shared" si="10"/>
        <v>150</v>
      </c>
      <c r="AK180" s="7">
        <f t="shared" si="11"/>
        <v>1441.36609</v>
      </c>
      <c r="AL180" s="18">
        <f t="shared" si="12"/>
        <v>150</v>
      </c>
      <c r="AM180" s="27">
        <f t="shared" si="13"/>
        <v>188.275</v>
      </c>
      <c r="AN180" s="18">
        <f t="shared" si="14"/>
        <v>600</v>
      </c>
      <c r="AO180" s="7">
        <f t="shared" si="15"/>
        <v>2600</v>
      </c>
      <c r="AP180" s="29">
        <f t="shared" si="16"/>
        <v>2.6</v>
      </c>
      <c r="AQ180" s="24">
        <f t="shared" si="39"/>
        <v>1100</v>
      </c>
      <c r="AR180" s="2">
        <f t="shared" si="17"/>
        <v>0.9503317777</v>
      </c>
      <c r="AS180" s="18">
        <f t="shared" si="18"/>
        <v>150</v>
      </c>
      <c r="AT180" s="7">
        <f t="shared" si="19"/>
        <v>1191.211645</v>
      </c>
      <c r="AU180" s="18">
        <f t="shared" si="20"/>
        <v>330</v>
      </c>
      <c r="AV180" s="27">
        <f t="shared" si="21"/>
        <v>168.275</v>
      </c>
      <c r="AW180" s="18">
        <f t="shared" si="22"/>
        <v>600</v>
      </c>
      <c r="AX180" s="18">
        <f t="shared" si="23"/>
        <v>150</v>
      </c>
      <c r="AY180" s="18">
        <f t="shared" si="24"/>
        <v>300</v>
      </c>
      <c r="AZ180" s="7">
        <f t="shared" si="25"/>
        <v>2900</v>
      </c>
      <c r="BA180" s="28">
        <f t="shared" si="26"/>
        <v>2.636363636</v>
      </c>
      <c r="BB180" s="24">
        <f t="shared" si="40"/>
        <v>1000</v>
      </c>
      <c r="BC180" s="2">
        <f t="shared" si="27"/>
        <v>0.7853981634</v>
      </c>
      <c r="BD180" s="18">
        <f t="shared" si="28"/>
        <v>150</v>
      </c>
      <c r="BE180" s="7">
        <f t="shared" si="29"/>
        <v>1441.36609</v>
      </c>
      <c r="BF180" s="18">
        <f t="shared" si="30"/>
        <v>150</v>
      </c>
      <c r="BG180" s="27">
        <f t="shared" si="31"/>
        <v>188.275</v>
      </c>
      <c r="BH180" s="27">
        <f t="shared" si="32"/>
        <v>300</v>
      </c>
      <c r="BI180" s="18">
        <f t="shared" si="33"/>
        <v>150</v>
      </c>
      <c r="BJ180" s="18">
        <f t="shared" si="34"/>
        <v>300</v>
      </c>
      <c r="BK180" s="18">
        <f t="shared" si="35"/>
        <v>2700</v>
      </c>
      <c r="BL180" s="28">
        <f t="shared" si="36"/>
        <v>2.7</v>
      </c>
    </row>
    <row r="181">
      <c r="A181" s="3"/>
      <c r="F181" s="3"/>
      <c r="G181" s="3"/>
      <c r="I181" s="3"/>
      <c r="L181" s="3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6">
        <v>177.0</v>
      </c>
      <c r="Y181" s="24">
        <f t="shared" si="37"/>
        <v>1000</v>
      </c>
      <c r="Z181" s="2">
        <f t="shared" si="1"/>
        <v>0.7853981634</v>
      </c>
      <c r="AA181" s="18">
        <f t="shared" si="2"/>
        <v>150</v>
      </c>
      <c r="AB181" s="7">
        <f t="shared" si="3"/>
        <v>1441.36609</v>
      </c>
      <c r="AC181" s="18">
        <f t="shared" si="4"/>
        <v>300</v>
      </c>
      <c r="AD181" s="27">
        <f t="shared" si="5"/>
        <v>168.275</v>
      </c>
      <c r="AE181" s="18">
        <f t="shared" si="6"/>
        <v>900</v>
      </c>
      <c r="AF181" s="7">
        <f t="shared" si="7"/>
        <v>3000</v>
      </c>
      <c r="AG181" s="28">
        <f t="shared" si="8"/>
        <v>3</v>
      </c>
      <c r="AH181" s="24">
        <f t="shared" si="38"/>
        <v>1000</v>
      </c>
      <c r="AI181" s="2">
        <f t="shared" si="9"/>
        <v>0.7853981634</v>
      </c>
      <c r="AJ181" s="18">
        <f t="shared" si="10"/>
        <v>150</v>
      </c>
      <c r="AK181" s="7">
        <f t="shared" si="11"/>
        <v>1441.36609</v>
      </c>
      <c r="AL181" s="18">
        <f t="shared" si="12"/>
        <v>150</v>
      </c>
      <c r="AM181" s="27">
        <f t="shared" si="13"/>
        <v>188.275</v>
      </c>
      <c r="AN181" s="18">
        <f t="shared" si="14"/>
        <v>600</v>
      </c>
      <c r="AO181" s="7">
        <f t="shared" si="15"/>
        <v>2600</v>
      </c>
      <c r="AP181" s="29">
        <f t="shared" si="16"/>
        <v>2.6</v>
      </c>
      <c r="AQ181" s="24">
        <f t="shared" si="39"/>
        <v>1100</v>
      </c>
      <c r="AR181" s="2">
        <f t="shared" si="17"/>
        <v>0.9503317777</v>
      </c>
      <c r="AS181" s="18">
        <f t="shared" si="18"/>
        <v>150</v>
      </c>
      <c r="AT181" s="7">
        <f t="shared" si="19"/>
        <v>1191.211645</v>
      </c>
      <c r="AU181" s="18">
        <f t="shared" si="20"/>
        <v>330</v>
      </c>
      <c r="AV181" s="27">
        <f t="shared" si="21"/>
        <v>168.275</v>
      </c>
      <c r="AW181" s="18">
        <f t="shared" si="22"/>
        <v>600</v>
      </c>
      <c r="AX181" s="18">
        <f t="shared" si="23"/>
        <v>150</v>
      </c>
      <c r="AY181" s="18">
        <f t="shared" si="24"/>
        <v>300</v>
      </c>
      <c r="AZ181" s="7">
        <f t="shared" si="25"/>
        <v>2900</v>
      </c>
      <c r="BA181" s="28">
        <f t="shared" si="26"/>
        <v>2.636363636</v>
      </c>
      <c r="BB181" s="24">
        <f t="shared" si="40"/>
        <v>1000</v>
      </c>
      <c r="BC181" s="2">
        <f t="shared" si="27"/>
        <v>0.7853981634</v>
      </c>
      <c r="BD181" s="18">
        <f t="shared" si="28"/>
        <v>150</v>
      </c>
      <c r="BE181" s="7">
        <f t="shared" si="29"/>
        <v>1441.36609</v>
      </c>
      <c r="BF181" s="18">
        <f t="shared" si="30"/>
        <v>150</v>
      </c>
      <c r="BG181" s="27">
        <f t="shared" si="31"/>
        <v>188.275</v>
      </c>
      <c r="BH181" s="27">
        <f t="shared" si="32"/>
        <v>300</v>
      </c>
      <c r="BI181" s="18">
        <f t="shared" si="33"/>
        <v>150</v>
      </c>
      <c r="BJ181" s="18">
        <f t="shared" si="34"/>
        <v>300</v>
      </c>
      <c r="BK181" s="18">
        <f t="shared" si="35"/>
        <v>2700</v>
      </c>
      <c r="BL181" s="28">
        <f t="shared" si="36"/>
        <v>2.7</v>
      </c>
    </row>
    <row r="182">
      <c r="A182" s="3"/>
      <c r="F182" s="3"/>
      <c r="G182" s="3"/>
      <c r="I182" s="3"/>
      <c r="L182" s="3"/>
      <c r="M182" s="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6">
        <v>178.0</v>
      </c>
      <c r="Y182" s="24">
        <f t="shared" si="37"/>
        <v>1000</v>
      </c>
      <c r="Z182" s="2">
        <f t="shared" si="1"/>
        <v>0.7853981634</v>
      </c>
      <c r="AA182" s="18">
        <f t="shared" si="2"/>
        <v>150</v>
      </c>
      <c r="AB182" s="7">
        <f t="shared" si="3"/>
        <v>1441.36609</v>
      </c>
      <c r="AC182" s="18">
        <f t="shared" si="4"/>
        <v>300</v>
      </c>
      <c r="AD182" s="27">
        <f t="shared" si="5"/>
        <v>168.275</v>
      </c>
      <c r="AE182" s="18">
        <f t="shared" si="6"/>
        <v>900</v>
      </c>
      <c r="AF182" s="7">
        <f t="shared" si="7"/>
        <v>3000</v>
      </c>
      <c r="AG182" s="28">
        <f t="shared" si="8"/>
        <v>3</v>
      </c>
      <c r="AH182" s="24">
        <f t="shared" si="38"/>
        <v>1000</v>
      </c>
      <c r="AI182" s="2">
        <f t="shared" si="9"/>
        <v>0.7853981634</v>
      </c>
      <c r="AJ182" s="18">
        <f t="shared" si="10"/>
        <v>150</v>
      </c>
      <c r="AK182" s="7">
        <f t="shared" si="11"/>
        <v>1441.36609</v>
      </c>
      <c r="AL182" s="18">
        <f t="shared" si="12"/>
        <v>150</v>
      </c>
      <c r="AM182" s="27">
        <f t="shared" si="13"/>
        <v>188.275</v>
      </c>
      <c r="AN182" s="18">
        <f t="shared" si="14"/>
        <v>600</v>
      </c>
      <c r="AO182" s="7">
        <f t="shared" si="15"/>
        <v>2600</v>
      </c>
      <c r="AP182" s="29">
        <f t="shared" si="16"/>
        <v>2.6</v>
      </c>
      <c r="AQ182" s="24">
        <f t="shared" si="39"/>
        <v>1100</v>
      </c>
      <c r="AR182" s="2">
        <f t="shared" si="17"/>
        <v>0.9503317777</v>
      </c>
      <c r="AS182" s="18">
        <f t="shared" si="18"/>
        <v>150</v>
      </c>
      <c r="AT182" s="7">
        <f t="shared" si="19"/>
        <v>1191.211645</v>
      </c>
      <c r="AU182" s="18">
        <f t="shared" si="20"/>
        <v>330</v>
      </c>
      <c r="AV182" s="27">
        <f t="shared" si="21"/>
        <v>168.275</v>
      </c>
      <c r="AW182" s="18">
        <f t="shared" si="22"/>
        <v>600</v>
      </c>
      <c r="AX182" s="18">
        <f t="shared" si="23"/>
        <v>150</v>
      </c>
      <c r="AY182" s="18">
        <f t="shared" si="24"/>
        <v>300</v>
      </c>
      <c r="AZ182" s="7">
        <f t="shared" si="25"/>
        <v>2900</v>
      </c>
      <c r="BA182" s="28">
        <f t="shared" si="26"/>
        <v>2.636363636</v>
      </c>
      <c r="BB182" s="24">
        <f t="shared" si="40"/>
        <v>1000</v>
      </c>
      <c r="BC182" s="2">
        <f t="shared" si="27"/>
        <v>0.7853981634</v>
      </c>
      <c r="BD182" s="18">
        <f t="shared" si="28"/>
        <v>150</v>
      </c>
      <c r="BE182" s="7">
        <f t="shared" si="29"/>
        <v>1441.36609</v>
      </c>
      <c r="BF182" s="18">
        <f t="shared" si="30"/>
        <v>150</v>
      </c>
      <c r="BG182" s="27">
        <f t="shared" si="31"/>
        <v>188.275</v>
      </c>
      <c r="BH182" s="27">
        <f t="shared" si="32"/>
        <v>300</v>
      </c>
      <c r="BI182" s="18">
        <f t="shared" si="33"/>
        <v>150</v>
      </c>
      <c r="BJ182" s="18">
        <f t="shared" si="34"/>
        <v>300</v>
      </c>
      <c r="BK182" s="18">
        <f t="shared" si="35"/>
        <v>2700</v>
      </c>
      <c r="BL182" s="28">
        <f t="shared" si="36"/>
        <v>2.7</v>
      </c>
    </row>
    <row r="183">
      <c r="A183" s="3"/>
      <c r="F183" s="3"/>
      <c r="G183" s="3"/>
      <c r="I183" s="3"/>
      <c r="L183" s="3"/>
      <c r="M183" s="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6">
        <v>179.0</v>
      </c>
      <c r="Y183" s="24">
        <f t="shared" si="37"/>
        <v>1000</v>
      </c>
      <c r="Z183" s="2">
        <f t="shared" si="1"/>
        <v>0.7853981634</v>
      </c>
      <c r="AA183" s="18">
        <f t="shared" si="2"/>
        <v>150</v>
      </c>
      <c r="AB183" s="7">
        <f t="shared" si="3"/>
        <v>1441.36609</v>
      </c>
      <c r="AC183" s="18">
        <f t="shared" si="4"/>
        <v>300</v>
      </c>
      <c r="AD183" s="27">
        <f t="shared" si="5"/>
        <v>168.275</v>
      </c>
      <c r="AE183" s="18">
        <f t="shared" si="6"/>
        <v>900</v>
      </c>
      <c r="AF183" s="7">
        <f t="shared" si="7"/>
        <v>3000</v>
      </c>
      <c r="AG183" s="28">
        <f t="shared" si="8"/>
        <v>3</v>
      </c>
      <c r="AH183" s="24">
        <f t="shared" si="38"/>
        <v>1000</v>
      </c>
      <c r="AI183" s="2">
        <f t="shared" si="9"/>
        <v>0.7853981634</v>
      </c>
      <c r="AJ183" s="18">
        <f t="shared" si="10"/>
        <v>150</v>
      </c>
      <c r="AK183" s="7">
        <f t="shared" si="11"/>
        <v>1441.36609</v>
      </c>
      <c r="AL183" s="18">
        <f t="shared" si="12"/>
        <v>150</v>
      </c>
      <c r="AM183" s="27">
        <f t="shared" si="13"/>
        <v>188.275</v>
      </c>
      <c r="AN183" s="18">
        <f t="shared" si="14"/>
        <v>600</v>
      </c>
      <c r="AO183" s="7">
        <f t="shared" si="15"/>
        <v>2600</v>
      </c>
      <c r="AP183" s="29">
        <f t="shared" si="16"/>
        <v>2.6</v>
      </c>
      <c r="AQ183" s="24">
        <f t="shared" si="39"/>
        <v>1100</v>
      </c>
      <c r="AR183" s="2">
        <f t="shared" si="17"/>
        <v>0.9503317777</v>
      </c>
      <c r="AS183" s="18">
        <f t="shared" si="18"/>
        <v>150</v>
      </c>
      <c r="AT183" s="7">
        <f t="shared" si="19"/>
        <v>1191.211645</v>
      </c>
      <c r="AU183" s="18">
        <f t="shared" si="20"/>
        <v>330</v>
      </c>
      <c r="AV183" s="27">
        <f t="shared" si="21"/>
        <v>168.275</v>
      </c>
      <c r="AW183" s="18">
        <f t="shared" si="22"/>
        <v>600</v>
      </c>
      <c r="AX183" s="18">
        <f t="shared" si="23"/>
        <v>150</v>
      </c>
      <c r="AY183" s="18">
        <f t="shared" si="24"/>
        <v>300</v>
      </c>
      <c r="AZ183" s="7">
        <f t="shared" si="25"/>
        <v>2900</v>
      </c>
      <c r="BA183" s="28">
        <f t="shared" si="26"/>
        <v>2.636363636</v>
      </c>
      <c r="BB183" s="24">
        <f t="shared" si="40"/>
        <v>1000</v>
      </c>
      <c r="BC183" s="2">
        <f t="shared" si="27"/>
        <v>0.7853981634</v>
      </c>
      <c r="BD183" s="18">
        <f t="shared" si="28"/>
        <v>150</v>
      </c>
      <c r="BE183" s="7">
        <f t="shared" si="29"/>
        <v>1441.36609</v>
      </c>
      <c r="BF183" s="18">
        <f t="shared" si="30"/>
        <v>150</v>
      </c>
      <c r="BG183" s="27">
        <f t="shared" si="31"/>
        <v>188.275</v>
      </c>
      <c r="BH183" s="27">
        <f t="shared" si="32"/>
        <v>300</v>
      </c>
      <c r="BI183" s="18">
        <f t="shared" si="33"/>
        <v>150</v>
      </c>
      <c r="BJ183" s="18">
        <f t="shared" si="34"/>
        <v>300</v>
      </c>
      <c r="BK183" s="18">
        <f t="shared" si="35"/>
        <v>2700</v>
      </c>
      <c r="BL183" s="28">
        <f t="shared" si="36"/>
        <v>2.7</v>
      </c>
    </row>
    <row r="184">
      <c r="A184" s="3"/>
      <c r="F184" s="3"/>
      <c r="G184" s="3"/>
      <c r="I184" s="3"/>
      <c r="L184" s="3"/>
      <c r="M184" s="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6">
        <v>180.0</v>
      </c>
      <c r="Y184" s="24">
        <f t="shared" si="37"/>
        <v>1000</v>
      </c>
      <c r="Z184" s="2">
        <f t="shared" si="1"/>
        <v>0.7853981634</v>
      </c>
      <c r="AA184" s="18">
        <f t="shared" si="2"/>
        <v>150</v>
      </c>
      <c r="AB184" s="7">
        <f t="shared" si="3"/>
        <v>1441.36609</v>
      </c>
      <c r="AC184" s="18">
        <f t="shared" si="4"/>
        <v>300</v>
      </c>
      <c r="AD184" s="27">
        <f t="shared" si="5"/>
        <v>168.275</v>
      </c>
      <c r="AE184" s="18">
        <f t="shared" si="6"/>
        <v>900</v>
      </c>
      <c r="AF184" s="7">
        <f t="shared" si="7"/>
        <v>3000</v>
      </c>
      <c r="AG184" s="28">
        <f t="shared" si="8"/>
        <v>3</v>
      </c>
      <c r="AH184" s="24">
        <f t="shared" si="38"/>
        <v>1000</v>
      </c>
      <c r="AI184" s="2">
        <f t="shared" si="9"/>
        <v>0.7853981634</v>
      </c>
      <c r="AJ184" s="18">
        <f t="shared" si="10"/>
        <v>150</v>
      </c>
      <c r="AK184" s="7">
        <f t="shared" si="11"/>
        <v>1441.36609</v>
      </c>
      <c r="AL184" s="18">
        <f t="shared" si="12"/>
        <v>150</v>
      </c>
      <c r="AM184" s="27">
        <f t="shared" si="13"/>
        <v>188.275</v>
      </c>
      <c r="AN184" s="18">
        <f t="shared" si="14"/>
        <v>600</v>
      </c>
      <c r="AO184" s="7">
        <f t="shared" si="15"/>
        <v>2600</v>
      </c>
      <c r="AP184" s="29">
        <f t="shared" si="16"/>
        <v>2.6</v>
      </c>
      <c r="AQ184" s="24">
        <f t="shared" si="39"/>
        <v>1100</v>
      </c>
      <c r="AR184" s="2">
        <f t="shared" si="17"/>
        <v>0.9503317777</v>
      </c>
      <c r="AS184" s="18">
        <f t="shared" si="18"/>
        <v>150</v>
      </c>
      <c r="AT184" s="7">
        <f t="shared" si="19"/>
        <v>1191.211645</v>
      </c>
      <c r="AU184" s="18">
        <f t="shared" si="20"/>
        <v>330</v>
      </c>
      <c r="AV184" s="27">
        <f t="shared" si="21"/>
        <v>168.275</v>
      </c>
      <c r="AW184" s="18">
        <f t="shared" si="22"/>
        <v>600</v>
      </c>
      <c r="AX184" s="18">
        <f t="shared" si="23"/>
        <v>150</v>
      </c>
      <c r="AY184" s="18">
        <f t="shared" si="24"/>
        <v>300</v>
      </c>
      <c r="AZ184" s="7">
        <f t="shared" si="25"/>
        <v>2900</v>
      </c>
      <c r="BA184" s="28">
        <f t="shared" si="26"/>
        <v>2.636363636</v>
      </c>
      <c r="BB184" s="24">
        <f t="shared" si="40"/>
        <v>1000</v>
      </c>
      <c r="BC184" s="2">
        <f t="shared" si="27"/>
        <v>0.7853981634</v>
      </c>
      <c r="BD184" s="18">
        <f t="shared" si="28"/>
        <v>150</v>
      </c>
      <c r="BE184" s="7">
        <f t="shared" si="29"/>
        <v>1441.36609</v>
      </c>
      <c r="BF184" s="18">
        <f t="shared" si="30"/>
        <v>150</v>
      </c>
      <c r="BG184" s="27">
        <f t="shared" si="31"/>
        <v>188.275</v>
      </c>
      <c r="BH184" s="27">
        <f t="shared" si="32"/>
        <v>300</v>
      </c>
      <c r="BI184" s="18">
        <f t="shared" si="33"/>
        <v>150</v>
      </c>
      <c r="BJ184" s="18">
        <f t="shared" si="34"/>
        <v>300</v>
      </c>
      <c r="BK184" s="18">
        <f t="shared" si="35"/>
        <v>2700</v>
      </c>
      <c r="BL184" s="28">
        <f t="shared" si="36"/>
        <v>2.7</v>
      </c>
    </row>
    <row r="185">
      <c r="A185" s="3"/>
      <c r="F185" s="3"/>
      <c r="G185" s="3"/>
      <c r="I185" s="3"/>
      <c r="L185" s="3"/>
      <c r="M185" s="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6">
        <v>181.0</v>
      </c>
      <c r="Y185" s="24">
        <f t="shared" si="37"/>
        <v>1000</v>
      </c>
      <c r="Z185" s="2">
        <f t="shared" si="1"/>
        <v>0.7853981634</v>
      </c>
      <c r="AA185" s="18">
        <f t="shared" si="2"/>
        <v>150</v>
      </c>
      <c r="AB185" s="7">
        <f t="shared" si="3"/>
        <v>1441.36609</v>
      </c>
      <c r="AC185" s="18">
        <f t="shared" si="4"/>
        <v>300</v>
      </c>
      <c r="AD185" s="27">
        <f t="shared" si="5"/>
        <v>168.275</v>
      </c>
      <c r="AE185" s="18">
        <f t="shared" si="6"/>
        <v>900</v>
      </c>
      <c r="AF185" s="7">
        <f t="shared" si="7"/>
        <v>3000</v>
      </c>
      <c r="AG185" s="28">
        <f t="shared" si="8"/>
        <v>3</v>
      </c>
      <c r="AH185" s="24">
        <f t="shared" si="38"/>
        <v>1000</v>
      </c>
      <c r="AI185" s="2">
        <f t="shared" si="9"/>
        <v>0.7853981634</v>
      </c>
      <c r="AJ185" s="18">
        <f t="shared" si="10"/>
        <v>150</v>
      </c>
      <c r="AK185" s="7">
        <f t="shared" si="11"/>
        <v>1441.36609</v>
      </c>
      <c r="AL185" s="18">
        <f t="shared" si="12"/>
        <v>150</v>
      </c>
      <c r="AM185" s="27">
        <f t="shared" si="13"/>
        <v>188.275</v>
      </c>
      <c r="AN185" s="18">
        <f t="shared" si="14"/>
        <v>600</v>
      </c>
      <c r="AO185" s="7">
        <f t="shared" si="15"/>
        <v>2600</v>
      </c>
      <c r="AP185" s="29">
        <f t="shared" si="16"/>
        <v>2.6</v>
      </c>
      <c r="AQ185" s="24">
        <f t="shared" si="39"/>
        <v>1100</v>
      </c>
      <c r="AR185" s="2">
        <f t="shared" si="17"/>
        <v>0.9503317777</v>
      </c>
      <c r="AS185" s="18">
        <f t="shared" si="18"/>
        <v>150</v>
      </c>
      <c r="AT185" s="7">
        <f t="shared" si="19"/>
        <v>1191.211645</v>
      </c>
      <c r="AU185" s="18">
        <f t="shared" si="20"/>
        <v>330</v>
      </c>
      <c r="AV185" s="27">
        <f t="shared" si="21"/>
        <v>168.275</v>
      </c>
      <c r="AW185" s="18">
        <f t="shared" si="22"/>
        <v>600</v>
      </c>
      <c r="AX185" s="18">
        <f t="shared" si="23"/>
        <v>150</v>
      </c>
      <c r="AY185" s="18">
        <f t="shared" si="24"/>
        <v>300</v>
      </c>
      <c r="AZ185" s="7">
        <f t="shared" si="25"/>
        <v>2900</v>
      </c>
      <c r="BA185" s="28">
        <f t="shared" si="26"/>
        <v>2.636363636</v>
      </c>
      <c r="BB185" s="24">
        <f t="shared" si="40"/>
        <v>1000</v>
      </c>
      <c r="BC185" s="2">
        <f t="shared" si="27"/>
        <v>0.7853981634</v>
      </c>
      <c r="BD185" s="18">
        <f t="shared" si="28"/>
        <v>150</v>
      </c>
      <c r="BE185" s="7">
        <f t="shared" si="29"/>
        <v>1441.36609</v>
      </c>
      <c r="BF185" s="18">
        <f t="shared" si="30"/>
        <v>150</v>
      </c>
      <c r="BG185" s="27">
        <f t="shared" si="31"/>
        <v>188.275</v>
      </c>
      <c r="BH185" s="27">
        <f t="shared" si="32"/>
        <v>300</v>
      </c>
      <c r="BI185" s="18">
        <f t="shared" si="33"/>
        <v>150</v>
      </c>
      <c r="BJ185" s="18">
        <f t="shared" si="34"/>
        <v>300</v>
      </c>
      <c r="BK185" s="18">
        <f t="shared" si="35"/>
        <v>2700</v>
      </c>
      <c r="BL185" s="28">
        <f t="shared" si="36"/>
        <v>2.7</v>
      </c>
    </row>
    <row r="186">
      <c r="A186" s="3"/>
      <c r="F186" s="3"/>
      <c r="G186" s="3"/>
      <c r="I186" s="3"/>
      <c r="L186" s="3"/>
      <c r="M186" s="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6">
        <v>182.0</v>
      </c>
      <c r="Y186" s="24">
        <f t="shared" si="37"/>
        <v>1000</v>
      </c>
      <c r="Z186" s="2">
        <f t="shared" si="1"/>
        <v>0.7853981634</v>
      </c>
      <c r="AA186" s="18">
        <f t="shared" si="2"/>
        <v>150</v>
      </c>
      <c r="AB186" s="7">
        <f t="shared" si="3"/>
        <v>1441.36609</v>
      </c>
      <c r="AC186" s="18">
        <f t="shared" si="4"/>
        <v>300</v>
      </c>
      <c r="AD186" s="27">
        <f t="shared" si="5"/>
        <v>168.275</v>
      </c>
      <c r="AE186" s="18">
        <f t="shared" si="6"/>
        <v>900</v>
      </c>
      <c r="AF186" s="7">
        <f t="shared" si="7"/>
        <v>3000</v>
      </c>
      <c r="AG186" s="28">
        <f t="shared" si="8"/>
        <v>3</v>
      </c>
      <c r="AH186" s="24">
        <f t="shared" si="38"/>
        <v>1000</v>
      </c>
      <c r="AI186" s="2">
        <f t="shared" si="9"/>
        <v>0.7853981634</v>
      </c>
      <c r="AJ186" s="18">
        <f t="shared" si="10"/>
        <v>150</v>
      </c>
      <c r="AK186" s="7">
        <f t="shared" si="11"/>
        <v>1441.36609</v>
      </c>
      <c r="AL186" s="18">
        <f t="shared" si="12"/>
        <v>150</v>
      </c>
      <c r="AM186" s="27">
        <f t="shared" si="13"/>
        <v>188.275</v>
      </c>
      <c r="AN186" s="18">
        <f t="shared" si="14"/>
        <v>600</v>
      </c>
      <c r="AO186" s="7">
        <f t="shared" si="15"/>
        <v>2600</v>
      </c>
      <c r="AP186" s="29">
        <f t="shared" si="16"/>
        <v>2.6</v>
      </c>
      <c r="AQ186" s="24">
        <f t="shared" si="39"/>
        <v>1100</v>
      </c>
      <c r="AR186" s="2">
        <f t="shared" si="17"/>
        <v>0.9503317777</v>
      </c>
      <c r="AS186" s="18">
        <f t="shared" si="18"/>
        <v>150</v>
      </c>
      <c r="AT186" s="7">
        <f t="shared" si="19"/>
        <v>1191.211645</v>
      </c>
      <c r="AU186" s="18">
        <f t="shared" si="20"/>
        <v>330</v>
      </c>
      <c r="AV186" s="27">
        <f t="shared" si="21"/>
        <v>168.275</v>
      </c>
      <c r="AW186" s="18">
        <f t="shared" si="22"/>
        <v>600</v>
      </c>
      <c r="AX186" s="18">
        <f t="shared" si="23"/>
        <v>150</v>
      </c>
      <c r="AY186" s="18">
        <f t="shared" si="24"/>
        <v>300</v>
      </c>
      <c r="AZ186" s="7">
        <f t="shared" si="25"/>
        <v>2900</v>
      </c>
      <c r="BA186" s="28">
        <f t="shared" si="26"/>
        <v>2.636363636</v>
      </c>
      <c r="BB186" s="24">
        <f t="shared" si="40"/>
        <v>1000</v>
      </c>
      <c r="BC186" s="2">
        <f t="shared" si="27"/>
        <v>0.7853981634</v>
      </c>
      <c r="BD186" s="18">
        <f t="shared" si="28"/>
        <v>150</v>
      </c>
      <c r="BE186" s="7">
        <f t="shared" si="29"/>
        <v>1441.36609</v>
      </c>
      <c r="BF186" s="18">
        <f t="shared" si="30"/>
        <v>150</v>
      </c>
      <c r="BG186" s="27">
        <f t="shared" si="31"/>
        <v>188.275</v>
      </c>
      <c r="BH186" s="27">
        <f t="shared" si="32"/>
        <v>300</v>
      </c>
      <c r="BI186" s="18">
        <f t="shared" si="33"/>
        <v>150</v>
      </c>
      <c r="BJ186" s="18">
        <f t="shared" si="34"/>
        <v>300</v>
      </c>
      <c r="BK186" s="18">
        <f t="shared" si="35"/>
        <v>2700</v>
      </c>
      <c r="BL186" s="28">
        <f t="shared" si="36"/>
        <v>2.7</v>
      </c>
    </row>
    <row r="187">
      <c r="A187" s="3"/>
      <c r="F187" s="3"/>
      <c r="G187" s="3"/>
      <c r="I187" s="3"/>
      <c r="L187" s="3"/>
      <c r="M187" s="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6">
        <v>183.0</v>
      </c>
      <c r="Y187" s="24">
        <f t="shared" si="37"/>
        <v>1000</v>
      </c>
      <c r="Z187" s="2">
        <f t="shared" si="1"/>
        <v>0.7853981634</v>
      </c>
      <c r="AA187" s="18">
        <f t="shared" si="2"/>
        <v>150</v>
      </c>
      <c r="AB187" s="7">
        <f t="shared" si="3"/>
        <v>1441.36609</v>
      </c>
      <c r="AC187" s="18">
        <f t="shared" si="4"/>
        <v>300</v>
      </c>
      <c r="AD187" s="27">
        <f t="shared" si="5"/>
        <v>168.275</v>
      </c>
      <c r="AE187" s="18">
        <f t="shared" si="6"/>
        <v>900</v>
      </c>
      <c r="AF187" s="7">
        <f t="shared" si="7"/>
        <v>3000</v>
      </c>
      <c r="AG187" s="28">
        <f t="shared" si="8"/>
        <v>3</v>
      </c>
      <c r="AH187" s="24">
        <f t="shared" si="38"/>
        <v>1000</v>
      </c>
      <c r="AI187" s="2">
        <f t="shared" si="9"/>
        <v>0.7853981634</v>
      </c>
      <c r="AJ187" s="18">
        <f t="shared" si="10"/>
        <v>150</v>
      </c>
      <c r="AK187" s="7">
        <f t="shared" si="11"/>
        <v>1441.36609</v>
      </c>
      <c r="AL187" s="18">
        <f t="shared" si="12"/>
        <v>150</v>
      </c>
      <c r="AM187" s="27">
        <f t="shared" si="13"/>
        <v>188.275</v>
      </c>
      <c r="AN187" s="18">
        <f t="shared" si="14"/>
        <v>600</v>
      </c>
      <c r="AO187" s="7">
        <f t="shared" si="15"/>
        <v>2600</v>
      </c>
      <c r="AP187" s="29">
        <f t="shared" si="16"/>
        <v>2.6</v>
      </c>
      <c r="AQ187" s="24">
        <f t="shared" si="39"/>
        <v>1100</v>
      </c>
      <c r="AR187" s="2">
        <f t="shared" si="17"/>
        <v>0.9503317777</v>
      </c>
      <c r="AS187" s="18">
        <f t="shared" si="18"/>
        <v>150</v>
      </c>
      <c r="AT187" s="7">
        <f t="shared" si="19"/>
        <v>1191.211645</v>
      </c>
      <c r="AU187" s="18">
        <f t="shared" si="20"/>
        <v>330</v>
      </c>
      <c r="AV187" s="27">
        <f t="shared" si="21"/>
        <v>168.275</v>
      </c>
      <c r="AW187" s="18">
        <f t="shared" si="22"/>
        <v>600</v>
      </c>
      <c r="AX187" s="18">
        <f t="shared" si="23"/>
        <v>150</v>
      </c>
      <c r="AY187" s="18">
        <f t="shared" si="24"/>
        <v>300</v>
      </c>
      <c r="AZ187" s="7">
        <f t="shared" si="25"/>
        <v>2900</v>
      </c>
      <c r="BA187" s="28">
        <f t="shared" si="26"/>
        <v>2.636363636</v>
      </c>
      <c r="BB187" s="24">
        <f t="shared" si="40"/>
        <v>1000</v>
      </c>
      <c r="BC187" s="2">
        <f t="shared" si="27"/>
        <v>0.7853981634</v>
      </c>
      <c r="BD187" s="18">
        <f t="shared" si="28"/>
        <v>150</v>
      </c>
      <c r="BE187" s="7">
        <f t="shared" si="29"/>
        <v>1441.36609</v>
      </c>
      <c r="BF187" s="18">
        <f t="shared" si="30"/>
        <v>150</v>
      </c>
      <c r="BG187" s="27">
        <f t="shared" si="31"/>
        <v>188.275</v>
      </c>
      <c r="BH187" s="27">
        <f t="shared" si="32"/>
        <v>300</v>
      </c>
      <c r="BI187" s="18">
        <f t="shared" si="33"/>
        <v>150</v>
      </c>
      <c r="BJ187" s="18">
        <f t="shared" si="34"/>
        <v>300</v>
      </c>
      <c r="BK187" s="18">
        <f t="shared" si="35"/>
        <v>2700</v>
      </c>
      <c r="BL187" s="28">
        <f t="shared" si="36"/>
        <v>2.7</v>
      </c>
    </row>
    <row r="188">
      <c r="A188" s="3"/>
      <c r="F188" s="3"/>
      <c r="G188" s="3"/>
      <c r="I188" s="3"/>
      <c r="L188" s="3"/>
      <c r="M188" s="4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6">
        <v>184.0</v>
      </c>
      <c r="Y188" s="24">
        <f t="shared" si="37"/>
        <v>1000</v>
      </c>
      <c r="Z188" s="2">
        <f t="shared" si="1"/>
        <v>0.7853981634</v>
      </c>
      <c r="AA188" s="18">
        <f t="shared" si="2"/>
        <v>150</v>
      </c>
      <c r="AB188" s="7">
        <f t="shared" si="3"/>
        <v>1441.36609</v>
      </c>
      <c r="AC188" s="18">
        <f t="shared" si="4"/>
        <v>300</v>
      </c>
      <c r="AD188" s="27">
        <f t="shared" si="5"/>
        <v>168.275</v>
      </c>
      <c r="AE188" s="18">
        <f t="shared" si="6"/>
        <v>900</v>
      </c>
      <c r="AF188" s="7">
        <f t="shared" si="7"/>
        <v>3000</v>
      </c>
      <c r="AG188" s="28">
        <f t="shared" si="8"/>
        <v>3</v>
      </c>
      <c r="AH188" s="24">
        <f t="shared" si="38"/>
        <v>1000</v>
      </c>
      <c r="AI188" s="2">
        <f t="shared" si="9"/>
        <v>0.7853981634</v>
      </c>
      <c r="AJ188" s="18">
        <f t="shared" si="10"/>
        <v>150</v>
      </c>
      <c r="AK188" s="7">
        <f t="shared" si="11"/>
        <v>1441.36609</v>
      </c>
      <c r="AL188" s="18">
        <f t="shared" si="12"/>
        <v>150</v>
      </c>
      <c r="AM188" s="27">
        <f t="shared" si="13"/>
        <v>188.275</v>
      </c>
      <c r="AN188" s="18">
        <f t="shared" si="14"/>
        <v>600</v>
      </c>
      <c r="AO188" s="7">
        <f t="shared" si="15"/>
        <v>2600</v>
      </c>
      <c r="AP188" s="29">
        <f t="shared" si="16"/>
        <v>2.6</v>
      </c>
      <c r="AQ188" s="24">
        <f t="shared" si="39"/>
        <v>1100</v>
      </c>
      <c r="AR188" s="2">
        <f t="shared" si="17"/>
        <v>0.9503317777</v>
      </c>
      <c r="AS188" s="18">
        <f t="shared" si="18"/>
        <v>150</v>
      </c>
      <c r="AT188" s="7">
        <f t="shared" si="19"/>
        <v>1191.211645</v>
      </c>
      <c r="AU188" s="18">
        <f t="shared" si="20"/>
        <v>330</v>
      </c>
      <c r="AV188" s="27">
        <f t="shared" si="21"/>
        <v>168.275</v>
      </c>
      <c r="AW188" s="18">
        <f t="shared" si="22"/>
        <v>600</v>
      </c>
      <c r="AX188" s="18">
        <f t="shared" si="23"/>
        <v>150</v>
      </c>
      <c r="AY188" s="18">
        <f t="shared" si="24"/>
        <v>300</v>
      </c>
      <c r="AZ188" s="7">
        <f t="shared" si="25"/>
        <v>2900</v>
      </c>
      <c r="BA188" s="28">
        <f t="shared" si="26"/>
        <v>2.636363636</v>
      </c>
      <c r="BB188" s="24">
        <f t="shared" si="40"/>
        <v>1000</v>
      </c>
      <c r="BC188" s="2">
        <f t="shared" si="27"/>
        <v>0.7853981634</v>
      </c>
      <c r="BD188" s="18">
        <f t="shared" si="28"/>
        <v>150</v>
      </c>
      <c r="BE188" s="7">
        <f t="shared" si="29"/>
        <v>1441.36609</v>
      </c>
      <c r="BF188" s="18">
        <f t="shared" si="30"/>
        <v>150</v>
      </c>
      <c r="BG188" s="27">
        <f t="shared" si="31"/>
        <v>188.275</v>
      </c>
      <c r="BH188" s="27">
        <f t="shared" si="32"/>
        <v>300</v>
      </c>
      <c r="BI188" s="18">
        <f t="shared" si="33"/>
        <v>150</v>
      </c>
      <c r="BJ188" s="18">
        <f t="shared" si="34"/>
        <v>300</v>
      </c>
      <c r="BK188" s="18">
        <f t="shared" si="35"/>
        <v>2700</v>
      </c>
      <c r="BL188" s="28">
        <f t="shared" si="36"/>
        <v>2.7</v>
      </c>
    </row>
    <row r="189">
      <c r="A189" s="3"/>
      <c r="F189" s="3"/>
      <c r="G189" s="3"/>
      <c r="I189" s="3"/>
      <c r="L189" s="3"/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6">
        <v>185.0</v>
      </c>
      <c r="Y189" s="24">
        <f t="shared" si="37"/>
        <v>1000</v>
      </c>
      <c r="Z189" s="2">
        <f t="shared" si="1"/>
        <v>0.7853981634</v>
      </c>
      <c r="AA189" s="18">
        <f t="shared" si="2"/>
        <v>150</v>
      </c>
      <c r="AB189" s="7">
        <f t="shared" si="3"/>
        <v>1441.36609</v>
      </c>
      <c r="AC189" s="18">
        <f t="shared" si="4"/>
        <v>300</v>
      </c>
      <c r="AD189" s="27">
        <f t="shared" si="5"/>
        <v>168.275</v>
      </c>
      <c r="AE189" s="18">
        <f t="shared" si="6"/>
        <v>900</v>
      </c>
      <c r="AF189" s="7">
        <f t="shared" si="7"/>
        <v>3000</v>
      </c>
      <c r="AG189" s="28">
        <f t="shared" si="8"/>
        <v>3</v>
      </c>
      <c r="AH189" s="24">
        <f t="shared" si="38"/>
        <v>1000</v>
      </c>
      <c r="AI189" s="2">
        <f t="shared" si="9"/>
        <v>0.7853981634</v>
      </c>
      <c r="AJ189" s="18">
        <f t="shared" si="10"/>
        <v>150</v>
      </c>
      <c r="AK189" s="7">
        <f t="shared" si="11"/>
        <v>1441.36609</v>
      </c>
      <c r="AL189" s="18">
        <f t="shared" si="12"/>
        <v>150</v>
      </c>
      <c r="AM189" s="27">
        <f t="shared" si="13"/>
        <v>188.275</v>
      </c>
      <c r="AN189" s="18">
        <f t="shared" si="14"/>
        <v>600</v>
      </c>
      <c r="AO189" s="7">
        <f t="shared" si="15"/>
        <v>2600</v>
      </c>
      <c r="AP189" s="29">
        <f t="shared" si="16"/>
        <v>2.6</v>
      </c>
      <c r="AQ189" s="24">
        <f t="shared" si="39"/>
        <v>1100</v>
      </c>
      <c r="AR189" s="2">
        <f t="shared" si="17"/>
        <v>0.9503317777</v>
      </c>
      <c r="AS189" s="18">
        <f t="shared" si="18"/>
        <v>150</v>
      </c>
      <c r="AT189" s="7">
        <f t="shared" si="19"/>
        <v>1191.211645</v>
      </c>
      <c r="AU189" s="18">
        <f t="shared" si="20"/>
        <v>330</v>
      </c>
      <c r="AV189" s="27">
        <f t="shared" si="21"/>
        <v>168.275</v>
      </c>
      <c r="AW189" s="18">
        <f t="shared" si="22"/>
        <v>600</v>
      </c>
      <c r="AX189" s="18">
        <f t="shared" si="23"/>
        <v>150</v>
      </c>
      <c r="AY189" s="18">
        <f t="shared" si="24"/>
        <v>300</v>
      </c>
      <c r="AZ189" s="7">
        <f t="shared" si="25"/>
        <v>2900</v>
      </c>
      <c r="BA189" s="28">
        <f t="shared" si="26"/>
        <v>2.636363636</v>
      </c>
      <c r="BB189" s="24">
        <f t="shared" si="40"/>
        <v>1000</v>
      </c>
      <c r="BC189" s="2">
        <f t="shared" si="27"/>
        <v>0.7853981634</v>
      </c>
      <c r="BD189" s="18">
        <f t="shared" si="28"/>
        <v>150</v>
      </c>
      <c r="BE189" s="7">
        <f t="shared" si="29"/>
        <v>1441.36609</v>
      </c>
      <c r="BF189" s="18">
        <f t="shared" si="30"/>
        <v>150</v>
      </c>
      <c r="BG189" s="27">
        <f t="shared" si="31"/>
        <v>188.275</v>
      </c>
      <c r="BH189" s="27">
        <f t="shared" si="32"/>
        <v>300</v>
      </c>
      <c r="BI189" s="18">
        <f t="shared" si="33"/>
        <v>150</v>
      </c>
      <c r="BJ189" s="18">
        <f t="shared" si="34"/>
        <v>300</v>
      </c>
      <c r="BK189" s="18">
        <f t="shared" si="35"/>
        <v>2700</v>
      </c>
      <c r="BL189" s="28">
        <f t="shared" si="36"/>
        <v>2.7</v>
      </c>
    </row>
    <row r="190">
      <c r="A190" s="3"/>
      <c r="F190" s="3"/>
      <c r="G190" s="3"/>
      <c r="I190" s="3"/>
      <c r="L190" s="3"/>
      <c r="M190" s="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6">
        <v>186.0</v>
      </c>
      <c r="Y190" s="24">
        <f t="shared" si="37"/>
        <v>1000</v>
      </c>
      <c r="Z190" s="2">
        <f t="shared" si="1"/>
        <v>0.7853981634</v>
      </c>
      <c r="AA190" s="18">
        <f t="shared" si="2"/>
        <v>150</v>
      </c>
      <c r="AB190" s="7">
        <f t="shared" si="3"/>
        <v>1441.36609</v>
      </c>
      <c r="AC190" s="18">
        <f t="shared" si="4"/>
        <v>300</v>
      </c>
      <c r="AD190" s="27">
        <f t="shared" si="5"/>
        <v>168.275</v>
      </c>
      <c r="AE190" s="18">
        <f t="shared" si="6"/>
        <v>900</v>
      </c>
      <c r="AF190" s="7">
        <f t="shared" si="7"/>
        <v>3000</v>
      </c>
      <c r="AG190" s="28">
        <f t="shared" si="8"/>
        <v>3</v>
      </c>
      <c r="AH190" s="24">
        <f t="shared" si="38"/>
        <v>1000</v>
      </c>
      <c r="AI190" s="2">
        <f t="shared" si="9"/>
        <v>0.7853981634</v>
      </c>
      <c r="AJ190" s="18">
        <f t="shared" si="10"/>
        <v>150</v>
      </c>
      <c r="AK190" s="7">
        <f t="shared" si="11"/>
        <v>1441.36609</v>
      </c>
      <c r="AL190" s="18">
        <f t="shared" si="12"/>
        <v>150</v>
      </c>
      <c r="AM190" s="27">
        <f t="shared" si="13"/>
        <v>188.275</v>
      </c>
      <c r="AN190" s="18">
        <f t="shared" si="14"/>
        <v>600</v>
      </c>
      <c r="AO190" s="7">
        <f t="shared" si="15"/>
        <v>2600</v>
      </c>
      <c r="AP190" s="29">
        <f t="shared" si="16"/>
        <v>2.6</v>
      </c>
      <c r="AQ190" s="24">
        <f t="shared" si="39"/>
        <v>1100</v>
      </c>
      <c r="AR190" s="2">
        <f t="shared" si="17"/>
        <v>0.9503317777</v>
      </c>
      <c r="AS190" s="18">
        <f t="shared" si="18"/>
        <v>150</v>
      </c>
      <c r="AT190" s="7">
        <f t="shared" si="19"/>
        <v>1191.211645</v>
      </c>
      <c r="AU190" s="18">
        <f t="shared" si="20"/>
        <v>330</v>
      </c>
      <c r="AV190" s="27">
        <f t="shared" si="21"/>
        <v>168.275</v>
      </c>
      <c r="AW190" s="18">
        <f t="shared" si="22"/>
        <v>600</v>
      </c>
      <c r="AX190" s="18">
        <f t="shared" si="23"/>
        <v>150</v>
      </c>
      <c r="AY190" s="18">
        <f t="shared" si="24"/>
        <v>300</v>
      </c>
      <c r="AZ190" s="7">
        <f t="shared" si="25"/>
        <v>2900</v>
      </c>
      <c r="BA190" s="28">
        <f t="shared" si="26"/>
        <v>2.636363636</v>
      </c>
      <c r="BB190" s="24">
        <f t="shared" si="40"/>
        <v>1000</v>
      </c>
      <c r="BC190" s="2">
        <f t="shared" si="27"/>
        <v>0.7853981634</v>
      </c>
      <c r="BD190" s="18">
        <f t="shared" si="28"/>
        <v>150</v>
      </c>
      <c r="BE190" s="7">
        <f t="shared" si="29"/>
        <v>1441.36609</v>
      </c>
      <c r="BF190" s="18">
        <f t="shared" si="30"/>
        <v>150</v>
      </c>
      <c r="BG190" s="27">
        <f t="shared" si="31"/>
        <v>188.275</v>
      </c>
      <c r="BH190" s="27">
        <f t="shared" si="32"/>
        <v>300</v>
      </c>
      <c r="BI190" s="18">
        <f t="shared" si="33"/>
        <v>150</v>
      </c>
      <c r="BJ190" s="18">
        <f t="shared" si="34"/>
        <v>300</v>
      </c>
      <c r="BK190" s="18">
        <f t="shared" si="35"/>
        <v>2700</v>
      </c>
      <c r="BL190" s="28">
        <f t="shared" si="36"/>
        <v>2.7</v>
      </c>
    </row>
    <row r="191">
      <c r="A191" s="3"/>
      <c r="F191" s="3"/>
      <c r="G191" s="3"/>
      <c r="I191" s="3"/>
      <c r="L191" s="3"/>
      <c r="M191" s="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6">
        <v>187.0</v>
      </c>
      <c r="Y191" s="24">
        <f t="shared" si="37"/>
        <v>1000</v>
      </c>
      <c r="Z191" s="2">
        <f t="shared" si="1"/>
        <v>0.7853981634</v>
      </c>
      <c r="AA191" s="18">
        <f t="shared" si="2"/>
        <v>150</v>
      </c>
      <c r="AB191" s="7">
        <f t="shared" si="3"/>
        <v>1441.36609</v>
      </c>
      <c r="AC191" s="18">
        <f t="shared" si="4"/>
        <v>300</v>
      </c>
      <c r="AD191" s="27">
        <f t="shared" si="5"/>
        <v>168.275</v>
      </c>
      <c r="AE191" s="18">
        <f t="shared" si="6"/>
        <v>900</v>
      </c>
      <c r="AF191" s="7">
        <f t="shared" si="7"/>
        <v>3000</v>
      </c>
      <c r="AG191" s="28">
        <f t="shared" si="8"/>
        <v>3</v>
      </c>
      <c r="AH191" s="24">
        <f t="shared" si="38"/>
        <v>1000</v>
      </c>
      <c r="AI191" s="2">
        <f t="shared" si="9"/>
        <v>0.7853981634</v>
      </c>
      <c r="AJ191" s="18">
        <f t="shared" si="10"/>
        <v>150</v>
      </c>
      <c r="AK191" s="7">
        <f t="shared" si="11"/>
        <v>1441.36609</v>
      </c>
      <c r="AL191" s="18">
        <f t="shared" si="12"/>
        <v>150</v>
      </c>
      <c r="AM191" s="27">
        <f t="shared" si="13"/>
        <v>188.275</v>
      </c>
      <c r="AN191" s="18">
        <f t="shared" si="14"/>
        <v>600</v>
      </c>
      <c r="AO191" s="7">
        <f t="shared" si="15"/>
        <v>2600</v>
      </c>
      <c r="AP191" s="29">
        <f t="shared" si="16"/>
        <v>2.6</v>
      </c>
      <c r="AQ191" s="24">
        <f t="shared" si="39"/>
        <v>1100</v>
      </c>
      <c r="AR191" s="2">
        <f t="shared" si="17"/>
        <v>0.9503317777</v>
      </c>
      <c r="AS191" s="18">
        <f t="shared" si="18"/>
        <v>150</v>
      </c>
      <c r="AT191" s="7">
        <f t="shared" si="19"/>
        <v>1191.211645</v>
      </c>
      <c r="AU191" s="18">
        <f t="shared" si="20"/>
        <v>330</v>
      </c>
      <c r="AV191" s="27">
        <f t="shared" si="21"/>
        <v>168.275</v>
      </c>
      <c r="AW191" s="18">
        <f t="shared" si="22"/>
        <v>600</v>
      </c>
      <c r="AX191" s="18">
        <f t="shared" si="23"/>
        <v>150</v>
      </c>
      <c r="AY191" s="18">
        <f t="shared" si="24"/>
        <v>300</v>
      </c>
      <c r="AZ191" s="7">
        <f t="shared" si="25"/>
        <v>2900</v>
      </c>
      <c r="BA191" s="28">
        <f t="shared" si="26"/>
        <v>2.636363636</v>
      </c>
      <c r="BB191" s="24">
        <f t="shared" si="40"/>
        <v>1000</v>
      </c>
      <c r="BC191" s="2">
        <f t="shared" si="27"/>
        <v>0.7853981634</v>
      </c>
      <c r="BD191" s="18">
        <f t="shared" si="28"/>
        <v>150</v>
      </c>
      <c r="BE191" s="7">
        <f t="shared" si="29"/>
        <v>1441.36609</v>
      </c>
      <c r="BF191" s="18">
        <f t="shared" si="30"/>
        <v>150</v>
      </c>
      <c r="BG191" s="27">
        <f t="shared" si="31"/>
        <v>188.275</v>
      </c>
      <c r="BH191" s="27">
        <f t="shared" si="32"/>
        <v>300</v>
      </c>
      <c r="BI191" s="18">
        <f t="shared" si="33"/>
        <v>150</v>
      </c>
      <c r="BJ191" s="18">
        <f t="shared" si="34"/>
        <v>300</v>
      </c>
      <c r="BK191" s="18">
        <f t="shared" si="35"/>
        <v>2700</v>
      </c>
      <c r="BL191" s="28">
        <f t="shared" si="36"/>
        <v>2.7</v>
      </c>
    </row>
    <row r="192">
      <c r="A192" s="3"/>
      <c r="F192" s="3"/>
      <c r="G192" s="3"/>
      <c r="I192" s="3"/>
      <c r="L192" s="3"/>
      <c r="M192" s="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6">
        <v>188.0</v>
      </c>
      <c r="Y192" s="24">
        <f t="shared" si="37"/>
        <v>1000</v>
      </c>
      <c r="Z192" s="2">
        <f t="shared" si="1"/>
        <v>0.7853981634</v>
      </c>
      <c r="AA192" s="18">
        <f t="shared" si="2"/>
        <v>150</v>
      </c>
      <c r="AB192" s="7">
        <f t="shared" si="3"/>
        <v>1441.36609</v>
      </c>
      <c r="AC192" s="18">
        <f t="shared" si="4"/>
        <v>300</v>
      </c>
      <c r="AD192" s="27">
        <f t="shared" si="5"/>
        <v>168.275</v>
      </c>
      <c r="AE192" s="18">
        <f t="shared" si="6"/>
        <v>900</v>
      </c>
      <c r="AF192" s="7">
        <f t="shared" si="7"/>
        <v>3000</v>
      </c>
      <c r="AG192" s="28">
        <f t="shared" si="8"/>
        <v>3</v>
      </c>
      <c r="AH192" s="24">
        <f t="shared" si="38"/>
        <v>1000</v>
      </c>
      <c r="AI192" s="2">
        <f t="shared" si="9"/>
        <v>0.7853981634</v>
      </c>
      <c r="AJ192" s="18">
        <f t="shared" si="10"/>
        <v>150</v>
      </c>
      <c r="AK192" s="7">
        <f t="shared" si="11"/>
        <v>1441.36609</v>
      </c>
      <c r="AL192" s="18">
        <f t="shared" si="12"/>
        <v>150</v>
      </c>
      <c r="AM192" s="27">
        <f t="shared" si="13"/>
        <v>188.275</v>
      </c>
      <c r="AN192" s="18">
        <f t="shared" si="14"/>
        <v>600</v>
      </c>
      <c r="AO192" s="7">
        <f t="shared" si="15"/>
        <v>2600</v>
      </c>
      <c r="AP192" s="29">
        <f t="shared" si="16"/>
        <v>2.6</v>
      </c>
      <c r="AQ192" s="24">
        <f t="shared" si="39"/>
        <v>1100</v>
      </c>
      <c r="AR192" s="2">
        <f t="shared" si="17"/>
        <v>0.9503317777</v>
      </c>
      <c r="AS192" s="18">
        <f t="shared" si="18"/>
        <v>150</v>
      </c>
      <c r="AT192" s="7">
        <f t="shared" si="19"/>
        <v>1191.211645</v>
      </c>
      <c r="AU192" s="18">
        <f t="shared" si="20"/>
        <v>330</v>
      </c>
      <c r="AV192" s="27">
        <f t="shared" si="21"/>
        <v>168.275</v>
      </c>
      <c r="AW192" s="18">
        <f t="shared" si="22"/>
        <v>600</v>
      </c>
      <c r="AX192" s="18">
        <f t="shared" si="23"/>
        <v>150</v>
      </c>
      <c r="AY192" s="18">
        <f t="shared" si="24"/>
        <v>300</v>
      </c>
      <c r="AZ192" s="7">
        <f t="shared" si="25"/>
        <v>2900</v>
      </c>
      <c r="BA192" s="28">
        <f t="shared" si="26"/>
        <v>2.636363636</v>
      </c>
      <c r="BB192" s="24">
        <f t="shared" si="40"/>
        <v>1000</v>
      </c>
      <c r="BC192" s="2">
        <f t="shared" si="27"/>
        <v>0.7853981634</v>
      </c>
      <c r="BD192" s="18">
        <f t="shared" si="28"/>
        <v>150</v>
      </c>
      <c r="BE192" s="7">
        <f t="shared" si="29"/>
        <v>1441.36609</v>
      </c>
      <c r="BF192" s="18">
        <f t="shared" si="30"/>
        <v>150</v>
      </c>
      <c r="BG192" s="27">
        <f t="shared" si="31"/>
        <v>188.275</v>
      </c>
      <c r="BH192" s="27">
        <f t="shared" si="32"/>
        <v>300</v>
      </c>
      <c r="BI192" s="18">
        <f t="shared" si="33"/>
        <v>150</v>
      </c>
      <c r="BJ192" s="18">
        <f t="shared" si="34"/>
        <v>300</v>
      </c>
      <c r="BK192" s="18">
        <f t="shared" si="35"/>
        <v>2700</v>
      </c>
      <c r="BL192" s="28">
        <f t="shared" si="36"/>
        <v>2.7</v>
      </c>
    </row>
    <row r="193">
      <c r="A193" s="3"/>
      <c r="F193" s="3"/>
      <c r="G193" s="3"/>
      <c r="I193" s="3"/>
      <c r="L193" s="3"/>
      <c r="M193" s="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6">
        <v>189.0</v>
      </c>
      <c r="Y193" s="24">
        <f t="shared" si="37"/>
        <v>1000</v>
      </c>
      <c r="Z193" s="2">
        <f t="shared" si="1"/>
        <v>0.7853981634</v>
      </c>
      <c r="AA193" s="18">
        <f t="shared" si="2"/>
        <v>150</v>
      </c>
      <c r="AB193" s="7">
        <f t="shared" si="3"/>
        <v>1441.36609</v>
      </c>
      <c r="AC193" s="18">
        <f t="shared" si="4"/>
        <v>300</v>
      </c>
      <c r="AD193" s="27">
        <f t="shared" si="5"/>
        <v>168.275</v>
      </c>
      <c r="AE193" s="18">
        <f t="shared" si="6"/>
        <v>900</v>
      </c>
      <c r="AF193" s="7">
        <f t="shared" si="7"/>
        <v>3000</v>
      </c>
      <c r="AG193" s="28">
        <f t="shared" si="8"/>
        <v>3</v>
      </c>
      <c r="AH193" s="24">
        <f t="shared" si="38"/>
        <v>1000</v>
      </c>
      <c r="AI193" s="2">
        <f t="shared" si="9"/>
        <v>0.7853981634</v>
      </c>
      <c r="AJ193" s="18">
        <f t="shared" si="10"/>
        <v>150</v>
      </c>
      <c r="AK193" s="7">
        <f t="shared" si="11"/>
        <v>1441.36609</v>
      </c>
      <c r="AL193" s="18">
        <f t="shared" si="12"/>
        <v>150</v>
      </c>
      <c r="AM193" s="27">
        <f t="shared" si="13"/>
        <v>188.275</v>
      </c>
      <c r="AN193" s="18">
        <f t="shared" si="14"/>
        <v>600</v>
      </c>
      <c r="AO193" s="7">
        <f t="shared" si="15"/>
        <v>2600</v>
      </c>
      <c r="AP193" s="29">
        <f t="shared" si="16"/>
        <v>2.6</v>
      </c>
      <c r="AQ193" s="24">
        <f t="shared" si="39"/>
        <v>1100</v>
      </c>
      <c r="AR193" s="2">
        <f t="shared" si="17"/>
        <v>0.9503317777</v>
      </c>
      <c r="AS193" s="18">
        <f t="shared" si="18"/>
        <v>150</v>
      </c>
      <c r="AT193" s="7">
        <f t="shared" si="19"/>
        <v>1191.211645</v>
      </c>
      <c r="AU193" s="18">
        <f t="shared" si="20"/>
        <v>330</v>
      </c>
      <c r="AV193" s="27">
        <f t="shared" si="21"/>
        <v>168.275</v>
      </c>
      <c r="AW193" s="18">
        <f t="shared" si="22"/>
        <v>600</v>
      </c>
      <c r="AX193" s="18">
        <f t="shared" si="23"/>
        <v>150</v>
      </c>
      <c r="AY193" s="18">
        <f t="shared" si="24"/>
        <v>300</v>
      </c>
      <c r="AZ193" s="7">
        <f t="shared" si="25"/>
        <v>2900</v>
      </c>
      <c r="BA193" s="28">
        <f t="shared" si="26"/>
        <v>2.636363636</v>
      </c>
      <c r="BB193" s="24">
        <f t="shared" si="40"/>
        <v>1000</v>
      </c>
      <c r="BC193" s="2">
        <f t="shared" si="27"/>
        <v>0.7853981634</v>
      </c>
      <c r="BD193" s="18">
        <f t="shared" si="28"/>
        <v>150</v>
      </c>
      <c r="BE193" s="7">
        <f t="shared" si="29"/>
        <v>1441.36609</v>
      </c>
      <c r="BF193" s="18">
        <f t="shared" si="30"/>
        <v>150</v>
      </c>
      <c r="BG193" s="27">
        <f t="shared" si="31"/>
        <v>188.275</v>
      </c>
      <c r="BH193" s="27">
        <f t="shared" si="32"/>
        <v>300</v>
      </c>
      <c r="BI193" s="18">
        <f t="shared" si="33"/>
        <v>150</v>
      </c>
      <c r="BJ193" s="18">
        <f t="shared" si="34"/>
        <v>300</v>
      </c>
      <c r="BK193" s="18">
        <f t="shared" si="35"/>
        <v>2700</v>
      </c>
      <c r="BL193" s="28">
        <f t="shared" si="36"/>
        <v>2.7</v>
      </c>
    </row>
    <row r="194">
      <c r="A194" s="3"/>
      <c r="F194" s="3"/>
      <c r="G194" s="3"/>
      <c r="I194" s="3"/>
      <c r="L194" s="3"/>
      <c r="M194" s="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6">
        <v>190.0</v>
      </c>
      <c r="Y194" s="24">
        <f t="shared" si="37"/>
        <v>1000</v>
      </c>
      <c r="Z194" s="2">
        <f t="shared" si="1"/>
        <v>0.7853981634</v>
      </c>
      <c r="AA194" s="18">
        <f t="shared" si="2"/>
        <v>150</v>
      </c>
      <c r="AB194" s="7">
        <f t="shared" si="3"/>
        <v>1441.36609</v>
      </c>
      <c r="AC194" s="18">
        <f t="shared" si="4"/>
        <v>300</v>
      </c>
      <c r="AD194" s="27">
        <f t="shared" si="5"/>
        <v>168.275</v>
      </c>
      <c r="AE194" s="18">
        <f t="shared" si="6"/>
        <v>900</v>
      </c>
      <c r="AF194" s="7">
        <f t="shared" si="7"/>
        <v>3000</v>
      </c>
      <c r="AG194" s="28">
        <f t="shared" si="8"/>
        <v>3</v>
      </c>
      <c r="AH194" s="24">
        <f t="shared" si="38"/>
        <v>1000</v>
      </c>
      <c r="AI194" s="2">
        <f t="shared" si="9"/>
        <v>0.7853981634</v>
      </c>
      <c r="AJ194" s="18">
        <f t="shared" si="10"/>
        <v>150</v>
      </c>
      <c r="AK194" s="7">
        <f t="shared" si="11"/>
        <v>1441.36609</v>
      </c>
      <c r="AL194" s="18">
        <f t="shared" si="12"/>
        <v>150</v>
      </c>
      <c r="AM194" s="27">
        <f t="shared" si="13"/>
        <v>188.275</v>
      </c>
      <c r="AN194" s="18">
        <f t="shared" si="14"/>
        <v>600</v>
      </c>
      <c r="AO194" s="7">
        <f t="shared" si="15"/>
        <v>2600</v>
      </c>
      <c r="AP194" s="29">
        <f t="shared" si="16"/>
        <v>2.6</v>
      </c>
      <c r="AQ194" s="24">
        <f t="shared" si="39"/>
        <v>1100</v>
      </c>
      <c r="AR194" s="2">
        <f t="shared" si="17"/>
        <v>0.9503317777</v>
      </c>
      <c r="AS194" s="18">
        <f t="shared" si="18"/>
        <v>150</v>
      </c>
      <c r="AT194" s="7">
        <f t="shared" si="19"/>
        <v>1191.211645</v>
      </c>
      <c r="AU194" s="18">
        <f t="shared" si="20"/>
        <v>330</v>
      </c>
      <c r="AV194" s="27">
        <f t="shared" si="21"/>
        <v>168.275</v>
      </c>
      <c r="AW194" s="18">
        <f t="shared" si="22"/>
        <v>600</v>
      </c>
      <c r="AX194" s="18">
        <f t="shared" si="23"/>
        <v>150</v>
      </c>
      <c r="AY194" s="18">
        <f t="shared" si="24"/>
        <v>300</v>
      </c>
      <c r="AZ194" s="7">
        <f t="shared" si="25"/>
        <v>2900</v>
      </c>
      <c r="BA194" s="28">
        <f t="shared" si="26"/>
        <v>2.636363636</v>
      </c>
      <c r="BB194" s="24">
        <f t="shared" si="40"/>
        <v>1000</v>
      </c>
      <c r="BC194" s="2">
        <f t="shared" si="27"/>
        <v>0.7853981634</v>
      </c>
      <c r="BD194" s="18">
        <f t="shared" si="28"/>
        <v>150</v>
      </c>
      <c r="BE194" s="7">
        <f t="shared" si="29"/>
        <v>1441.36609</v>
      </c>
      <c r="BF194" s="18">
        <f t="shared" si="30"/>
        <v>150</v>
      </c>
      <c r="BG194" s="27">
        <f t="shared" si="31"/>
        <v>188.275</v>
      </c>
      <c r="BH194" s="27">
        <f t="shared" si="32"/>
        <v>300</v>
      </c>
      <c r="BI194" s="18">
        <f t="shared" si="33"/>
        <v>150</v>
      </c>
      <c r="BJ194" s="18">
        <f t="shared" si="34"/>
        <v>300</v>
      </c>
      <c r="BK194" s="18">
        <f t="shared" si="35"/>
        <v>2700</v>
      </c>
      <c r="BL194" s="28">
        <f t="shared" si="36"/>
        <v>2.7</v>
      </c>
    </row>
    <row r="195">
      <c r="A195" s="3"/>
      <c r="F195" s="3"/>
      <c r="G195" s="3"/>
      <c r="I195" s="3"/>
      <c r="L195" s="3"/>
      <c r="M195" s="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6">
        <v>191.0</v>
      </c>
      <c r="Y195" s="24">
        <f t="shared" si="37"/>
        <v>1000</v>
      </c>
      <c r="Z195" s="2">
        <f t="shared" si="1"/>
        <v>0.7853981634</v>
      </c>
      <c r="AA195" s="18">
        <f t="shared" si="2"/>
        <v>150</v>
      </c>
      <c r="AB195" s="7">
        <f t="shared" si="3"/>
        <v>1441.36609</v>
      </c>
      <c r="AC195" s="18">
        <f t="shared" si="4"/>
        <v>300</v>
      </c>
      <c r="AD195" s="27">
        <f t="shared" si="5"/>
        <v>168.275</v>
      </c>
      <c r="AE195" s="18">
        <f t="shared" si="6"/>
        <v>900</v>
      </c>
      <c r="AF195" s="7">
        <f t="shared" si="7"/>
        <v>3000</v>
      </c>
      <c r="AG195" s="28">
        <f t="shared" si="8"/>
        <v>3</v>
      </c>
      <c r="AH195" s="24">
        <f t="shared" si="38"/>
        <v>1000</v>
      </c>
      <c r="AI195" s="2">
        <f t="shared" si="9"/>
        <v>0.7853981634</v>
      </c>
      <c r="AJ195" s="18">
        <f t="shared" si="10"/>
        <v>150</v>
      </c>
      <c r="AK195" s="7">
        <f t="shared" si="11"/>
        <v>1441.36609</v>
      </c>
      <c r="AL195" s="18">
        <f t="shared" si="12"/>
        <v>150</v>
      </c>
      <c r="AM195" s="27">
        <f t="shared" si="13"/>
        <v>188.275</v>
      </c>
      <c r="AN195" s="18">
        <f t="shared" si="14"/>
        <v>600</v>
      </c>
      <c r="AO195" s="7">
        <f t="shared" si="15"/>
        <v>2600</v>
      </c>
      <c r="AP195" s="29">
        <f t="shared" si="16"/>
        <v>2.6</v>
      </c>
      <c r="AQ195" s="24">
        <f t="shared" si="39"/>
        <v>1100</v>
      </c>
      <c r="AR195" s="2">
        <f t="shared" si="17"/>
        <v>0.9503317777</v>
      </c>
      <c r="AS195" s="18">
        <f t="shared" si="18"/>
        <v>150</v>
      </c>
      <c r="AT195" s="7">
        <f t="shared" si="19"/>
        <v>1191.211645</v>
      </c>
      <c r="AU195" s="18">
        <f t="shared" si="20"/>
        <v>330</v>
      </c>
      <c r="AV195" s="27">
        <f t="shared" si="21"/>
        <v>168.275</v>
      </c>
      <c r="AW195" s="18">
        <f t="shared" si="22"/>
        <v>600</v>
      </c>
      <c r="AX195" s="18">
        <f t="shared" si="23"/>
        <v>150</v>
      </c>
      <c r="AY195" s="18">
        <f t="shared" si="24"/>
        <v>300</v>
      </c>
      <c r="AZ195" s="7">
        <f t="shared" si="25"/>
        <v>2900</v>
      </c>
      <c r="BA195" s="28">
        <f t="shared" si="26"/>
        <v>2.636363636</v>
      </c>
      <c r="BB195" s="24">
        <f t="shared" si="40"/>
        <v>1000</v>
      </c>
      <c r="BC195" s="2">
        <f t="shared" si="27"/>
        <v>0.7853981634</v>
      </c>
      <c r="BD195" s="18">
        <f t="shared" si="28"/>
        <v>150</v>
      </c>
      <c r="BE195" s="7">
        <f t="shared" si="29"/>
        <v>1441.36609</v>
      </c>
      <c r="BF195" s="18">
        <f t="shared" si="30"/>
        <v>150</v>
      </c>
      <c r="BG195" s="27">
        <f t="shared" si="31"/>
        <v>188.275</v>
      </c>
      <c r="BH195" s="27">
        <f t="shared" si="32"/>
        <v>300</v>
      </c>
      <c r="BI195" s="18">
        <f t="shared" si="33"/>
        <v>150</v>
      </c>
      <c r="BJ195" s="18">
        <f t="shared" si="34"/>
        <v>300</v>
      </c>
      <c r="BK195" s="18">
        <f t="shared" si="35"/>
        <v>2700</v>
      </c>
      <c r="BL195" s="28">
        <f t="shared" si="36"/>
        <v>2.7</v>
      </c>
    </row>
    <row r="196">
      <c r="A196" s="3"/>
      <c r="F196" s="3"/>
      <c r="G196" s="3"/>
      <c r="I196" s="3"/>
      <c r="L196" s="3"/>
      <c r="M196" s="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6">
        <v>192.0</v>
      </c>
      <c r="Y196" s="24">
        <f t="shared" si="37"/>
        <v>1000</v>
      </c>
      <c r="Z196" s="2">
        <f t="shared" si="1"/>
        <v>0.7853981634</v>
      </c>
      <c r="AA196" s="18">
        <f t="shared" si="2"/>
        <v>150</v>
      </c>
      <c r="AB196" s="7">
        <f t="shared" si="3"/>
        <v>1441.36609</v>
      </c>
      <c r="AC196" s="18">
        <f t="shared" si="4"/>
        <v>300</v>
      </c>
      <c r="AD196" s="27">
        <f t="shared" si="5"/>
        <v>168.275</v>
      </c>
      <c r="AE196" s="18">
        <f t="shared" si="6"/>
        <v>900</v>
      </c>
      <c r="AF196" s="7">
        <f t="shared" si="7"/>
        <v>3000</v>
      </c>
      <c r="AG196" s="28">
        <f t="shared" si="8"/>
        <v>3</v>
      </c>
      <c r="AH196" s="24">
        <f t="shared" si="38"/>
        <v>1000</v>
      </c>
      <c r="AI196" s="2">
        <f t="shared" si="9"/>
        <v>0.7853981634</v>
      </c>
      <c r="AJ196" s="18">
        <f t="shared" si="10"/>
        <v>150</v>
      </c>
      <c r="AK196" s="7">
        <f t="shared" si="11"/>
        <v>1441.36609</v>
      </c>
      <c r="AL196" s="18">
        <f t="shared" si="12"/>
        <v>150</v>
      </c>
      <c r="AM196" s="27">
        <f t="shared" si="13"/>
        <v>188.275</v>
      </c>
      <c r="AN196" s="18">
        <f t="shared" si="14"/>
        <v>600</v>
      </c>
      <c r="AO196" s="7">
        <f t="shared" si="15"/>
        <v>2600</v>
      </c>
      <c r="AP196" s="29">
        <f t="shared" si="16"/>
        <v>2.6</v>
      </c>
      <c r="AQ196" s="24">
        <f t="shared" si="39"/>
        <v>1100</v>
      </c>
      <c r="AR196" s="2">
        <f t="shared" si="17"/>
        <v>0.9503317777</v>
      </c>
      <c r="AS196" s="18">
        <f t="shared" si="18"/>
        <v>150</v>
      </c>
      <c r="AT196" s="7">
        <f t="shared" si="19"/>
        <v>1191.211645</v>
      </c>
      <c r="AU196" s="18">
        <f t="shared" si="20"/>
        <v>330</v>
      </c>
      <c r="AV196" s="27">
        <f t="shared" si="21"/>
        <v>168.275</v>
      </c>
      <c r="AW196" s="18">
        <f t="shared" si="22"/>
        <v>600</v>
      </c>
      <c r="AX196" s="18">
        <f t="shared" si="23"/>
        <v>150</v>
      </c>
      <c r="AY196" s="18">
        <f t="shared" si="24"/>
        <v>300</v>
      </c>
      <c r="AZ196" s="7">
        <f t="shared" si="25"/>
        <v>2900</v>
      </c>
      <c r="BA196" s="28">
        <f t="shared" si="26"/>
        <v>2.636363636</v>
      </c>
      <c r="BB196" s="24">
        <f t="shared" si="40"/>
        <v>1000</v>
      </c>
      <c r="BC196" s="2">
        <f t="shared" si="27"/>
        <v>0.7853981634</v>
      </c>
      <c r="BD196" s="18">
        <f t="shared" si="28"/>
        <v>150</v>
      </c>
      <c r="BE196" s="7">
        <f t="shared" si="29"/>
        <v>1441.36609</v>
      </c>
      <c r="BF196" s="18">
        <f t="shared" si="30"/>
        <v>150</v>
      </c>
      <c r="BG196" s="27">
        <f t="shared" si="31"/>
        <v>188.275</v>
      </c>
      <c r="BH196" s="27">
        <f t="shared" si="32"/>
        <v>300</v>
      </c>
      <c r="BI196" s="18">
        <f t="shared" si="33"/>
        <v>150</v>
      </c>
      <c r="BJ196" s="18">
        <f t="shared" si="34"/>
        <v>300</v>
      </c>
      <c r="BK196" s="18">
        <f t="shared" si="35"/>
        <v>2700</v>
      </c>
      <c r="BL196" s="28">
        <f t="shared" si="36"/>
        <v>2.7</v>
      </c>
    </row>
    <row r="197">
      <c r="A197" s="3"/>
      <c r="F197" s="3"/>
      <c r="G197" s="3"/>
      <c r="I197" s="3"/>
      <c r="L197" s="3"/>
      <c r="M197" s="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6">
        <v>193.0</v>
      </c>
      <c r="Y197" s="24">
        <f t="shared" si="37"/>
        <v>1000</v>
      </c>
      <c r="Z197" s="2">
        <f t="shared" si="1"/>
        <v>0.7853981634</v>
      </c>
      <c r="AA197" s="18">
        <f t="shared" si="2"/>
        <v>150</v>
      </c>
      <c r="AB197" s="7">
        <f t="shared" si="3"/>
        <v>1441.36609</v>
      </c>
      <c r="AC197" s="18">
        <f t="shared" si="4"/>
        <v>300</v>
      </c>
      <c r="AD197" s="27">
        <f t="shared" si="5"/>
        <v>168.275</v>
      </c>
      <c r="AE197" s="18">
        <f t="shared" si="6"/>
        <v>900</v>
      </c>
      <c r="AF197" s="7">
        <f t="shared" si="7"/>
        <v>3000</v>
      </c>
      <c r="AG197" s="28">
        <f t="shared" si="8"/>
        <v>3</v>
      </c>
      <c r="AH197" s="24">
        <f t="shared" si="38"/>
        <v>1000</v>
      </c>
      <c r="AI197" s="2">
        <f t="shared" si="9"/>
        <v>0.7853981634</v>
      </c>
      <c r="AJ197" s="18">
        <f t="shared" si="10"/>
        <v>150</v>
      </c>
      <c r="AK197" s="7">
        <f t="shared" si="11"/>
        <v>1441.36609</v>
      </c>
      <c r="AL197" s="18">
        <f t="shared" si="12"/>
        <v>150</v>
      </c>
      <c r="AM197" s="27">
        <f t="shared" si="13"/>
        <v>188.275</v>
      </c>
      <c r="AN197" s="18">
        <f t="shared" si="14"/>
        <v>600</v>
      </c>
      <c r="AO197" s="7">
        <f t="shared" si="15"/>
        <v>2600</v>
      </c>
      <c r="AP197" s="29">
        <f t="shared" si="16"/>
        <v>2.6</v>
      </c>
      <c r="AQ197" s="24">
        <f t="shared" si="39"/>
        <v>1100</v>
      </c>
      <c r="AR197" s="2">
        <f t="shared" si="17"/>
        <v>0.9503317777</v>
      </c>
      <c r="AS197" s="18">
        <f t="shared" si="18"/>
        <v>150</v>
      </c>
      <c r="AT197" s="7">
        <f t="shared" si="19"/>
        <v>1191.211645</v>
      </c>
      <c r="AU197" s="18">
        <f t="shared" si="20"/>
        <v>330</v>
      </c>
      <c r="AV197" s="27">
        <f t="shared" si="21"/>
        <v>168.275</v>
      </c>
      <c r="AW197" s="18">
        <f t="shared" si="22"/>
        <v>600</v>
      </c>
      <c r="AX197" s="18">
        <f t="shared" si="23"/>
        <v>150</v>
      </c>
      <c r="AY197" s="18">
        <f t="shared" si="24"/>
        <v>300</v>
      </c>
      <c r="AZ197" s="7">
        <f t="shared" si="25"/>
        <v>2900</v>
      </c>
      <c r="BA197" s="28">
        <f t="shared" si="26"/>
        <v>2.636363636</v>
      </c>
      <c r="BB197" s="24">
        <f t="shared" si="40"/>
        <v>1000</v>
      </c>
      <c r="BC197" s="2">
        <f t="shared" si="27"/>
        <v>0.7853981634</v>
      </c>
      <c r="BD197" s="18">
        <f t="shared" si="28"/>
        <v>150</v>
      </c>
      <c r="BE197" s="7">
        <f t="shared" si="29"/>
        <v>1441.36609</v>
      </c>
      <c r="BF197" s="18">
        <f t="shared" si="30"/>
        <v>150</v>
      </c>
      <c r="BG197" s="27">
        <f t="shared" si="31"/>
        <v>188.275</v>
      </c>
      <c r="BH197" s="27">
        <f t="shared" si="32"/>
        <v>300</v>
      </c>
      <c r="BI197" s="18">
        <f t="shared" si="33"/>
        <v>150</v>
      </c>
      <c r="BJ197" s="18">
        <f t="shared" si="34"/>
        <v>300</v>
      </c>
      <c r="BK197" s="18">
        <f t="shared" si="35"/>
        <v>2700</v>
      </c>
      <c r="BL197" s="28">
        <f t="shared" si="36"/>
        <v>2.7</v>
      </c>
    </row>
    <row r="198">
      <c r="A198" s="3"/>
      <c r="F198" s="3"/>
      <c r="G198" s="3"/>
      <c r="I198" s="3"/>
      <c r="L198" s="3"/>
      <c r="M198" s="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6">
        <v>194.0</v>
      </c>
      <c r="Y198" s="24">
        <f t="shared" si="37"/>
        <v>1000</v>
      </c>
      <c r="Z198" s="2">
        <f t="shared" si="1"/>
        <v>0.7853981634</v>
      </c>
      <c r="AA198" s="18">
        <f t="shared" si="2"/>
        <v>150</v>
      </c>
      <c r="AB198" s="7">
        <f t="shared" si="3"/>
        <v>1441.36609</v>
      </c>
      <c r="AC198" s="18">
        <f t="shared" si="4"/>
        <v>300</v>
      </c>
      <c r="AD198" s="27">
        <f t="shared" si="5"/>
        <v>168.275</v>
      </c>
      <c r="AE198" s="18">
        <f t="shared" si="6"/>
        <v>900</v>
      </c>
      <c r="AF198" s="7">
        <f t="shared" si="7"/>
        <v>3000</v>
      </c>
      <c r="AG198" s="28">
        <f t="shared" si="8"/>
        <v>3</v>
      </c>
      <c r="AH198" s="24">
        <f t="shared" si="38"/>
        <v>1000</v>
      </c>
      <c r="AI198" s="2">
        <f t="shared" si="9"/>
        <v>0.7853981634</v>
      </c>
      <c r="AJ198" s="18">
        <f t="shared" si="10"/>
        <v>150</v>
      </c>
      <c r="AK198" s="7">
        <f t="shared" si="11"/>
        <v>1441.36609</v>
      </c>
      <c r="AL198" s="18">
        <f t="shared" si="12"/>
        <v>150</v>
      </c>
      <c r="AM198" s="27">
        <f t="shared" si="13"/>
        <v>188.275</v>
      </c>
      <c r="AN198" s="18">
        <f t="shared" si="14"/>
        <v>600</v>
      </c>
      <c r="AO198" s="7">
        <f t="shared" si="15"/>
        <v>2600</v>
      </c>
      <c r="AP198" s="29">
        <f t="shared" si="16"/>
        <v>2.6</v>
      </c>
      <c r="AQ198" s="24">
        <f t="shared" si="39"/>
        <v>1100</v>
      </c>
      <c r="AR198" s="2">
        <f t="shared" si="17"/>
        <v>0.9503317777</v>
      </c>
      <c r="AS198" s="18">
        <f t="shared" si="18"/>
        <v>150</v>
      </c>
      <c r="AT198" s="7">
        <f t="shared" si="19"/>
        <v>1191.211645</v>
      </c>
      <c r="AU198" s="18">
        <f t="shared" si="20"/>
        <v>330</v>
      </c>
      <c r="AV198" s="27">
        <f t="shared" si="21"/>
        <v>168.275</v>
      </c>
      <c r="AW198" s="18">
        <f t="shared" si="22"/>
        <v>600</v>
      </c>
      <c r="AX198" s="18">
        <f t="shared" si="23"/>
        <v>150</v>
      </c>
      <c r="AY198" s="18">
        <f t="shared" si="24"/>
        <v>300</v>
      </c>
      <c r="AZ198" s="7">
        <f t="shared" si="25"/>
        <v>2900</v>
      </c>
      <c r="BA198" s="28">
        <f t="shared" si="26"/>
        <v>2.636363636</v>
      </c>
      <c r="BB198" s="24">
        <f t="shared" si="40"/>
        <v>1000</v>
      </c>
      <c r="BC198" s="2">
        <f t="shared" si="27"/>
        <v>0.7853981634</v>
      </c>
      <c r="BD198" s="18">
        <f t="shared" si="28"/>
        <v>150</v>
      </c>
      <c r="BE198" s="7">
        <f t="shared" si="29"/>
        <v>1441.36609</v>
      </c>
      <c r="BF198" s="18">
        <f t="shared" si="30"/>
        <v>150</v>
      </c>
      <c r="BG198" s="27">
        <f t="shared" si="31"/>
        <v>188.275</v>
      </c>
      <c r="BH198" s="27">
        <f t="shared" si="32"/>
        <v>300</v>
      </c>
      <c r="BI198" s="18">
        <f t="shared" si="33"/>
        <v>150</v>
      </c>
      <c r="BJ198" s="18">
        <f t="shared" si="34"/>
        <v>300</v>
      </c>
      <c r="BK198" s="18">
        <f t="shared" si="35"/>
        <v>2700</v>
      </c>
      <c r="BL198" s="28">
        <f t="shared" si="36"/>
        <v>2.7</v>
      </c>
    </row>
    <row r="199">
      <c r="A199" s="3"/>
      <c r="F199" s="3"/>
      <c r="G199" s="3"/>
      <c r="I199" s="3"/>
      <c r="L199" s="3"/>
      <c r="M199" s="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6">
        <v>195.0</v>
      </c>
      <c r="Y199" s="24">
        <f t="shared" si="37"/>
        <v>1000</v>
      </c>
      <c r="Z199" s="2">
        <f t="shared" si="1"/>
        <v>0.7853981634</v>
      </c>
      <c r="AA199" s="18">
        <f t="shared" si="2"/>
        <v>150</v>
      </c>
      <c r="AB199" s="7">
        <f t="shared" si="3"/>
        <v>1441.36609</v>
      </c>
      <c r="AC199" s="18">
        <f t="shared" si="4"/>
        <v>300</v>
      </c>
      <c r="AD199" s="27">
        <f t="shared" si="5"/>
        <v>168.275</v>
      </c>
      <c r="AE199" s="18">
        <f t="shared" si="6"/>
        <v>900</v>
      </c>
      <c r="AF199" s="7">
        <f t="shared" si="7"/>
        <v>3000</v>
      </c>
      <c r="AG199" s="28">
        <f t="shared" si="8"/>
        <v>3</v>
      </c>
      <c r="AH199" s="24">
        <f t="shared" si="38"/>
        <v>1000</v>
      </c>
      <c r="AI199" s="2">
        <f t="shared" si="9"/>
        <v>0.7853981634</v>
      </c>
      <c r="AJ199" s="18">
        <f t="shared" si="10"/>
        <v>150</v>
      </c>
      <c r="AK199" s="7">
        <f t="shared" si="11"/>
        <v>1441.36609</v>
      </c>
      <c r="AL199" s="18">
        <f t="shared" si="12"/>
        <v>150</v>
      </c>
      <c r="AM199" s="27">
        <f t="shared" si="13"/>
        <v>188.275</v>
      </c>
      <c r="AN199" s="18">
        <f t="shared" si="14"/>
        <v>600</v>
      </c>
      <c r="AO199" s="7">
        <f t="shared" si="15"/>
        <v>2600</v>
      </c>
      <c r="AP199" s="29">
        <f t="shared" si="16"/>
        <v>2.6</v>
      </c>
      <c r="AQ199" s="24">
        <f t="shared" si="39"/>
        <v>1100</v>
      </c>
      <c r="AR199" s="2">
        <f t="shared" si="17"/>
        <v>0.9503317777</v>
      </c>
      <c r="AS199" s="18">
        <f t="shared" si="18"/>
        <v>150</v>
      </c>
      <c r="AT199" s="7">
        <f t="shared" si="19"/>
        <v>1191.211645</v>
      </c>
      <c r="AU199" s="18">
        <f t="shared" si="20"/>
        <v>330</v>
      </c>
      <c r="AV199" s="27">
        <f t="shared" si="21"/>
        <v>168.275</v>
      </c>
      <c r="AW199" s="18">
        <f t="shared" si="22"/>
        <v>600</v>
      </c>
      <c r="AX199" s="18">
        <f t="shared" si="23"/>
        <v>150</v>
      </c>
      <c r="AY199" s="18">
        <f t="shared" si="24"/>
        <v>300</v>
      </c>
      <c r="AZ199" s="7">
        <f t="shared" si="25"/>
        <v>2900</v>
      </c>
      <c r="BA199" s="28">
        <f t="shared" si="26"/>
        <v>2.636363636</v>
      </c>
      <c r="BB199" s="24">
        <f t="shared" si="40"/>
        <v>1000</v>
      </c>
      <c r="BC199" s="2">
        <f t="shared" si="27"/>
        <v>0.7853981634</v>
      </c>
      <c r="BD199" s="18">
        <f t="shared" si="28"/>
        <v>150</v>
      </c>
      <c r="BE199" s="7">
        <f t="shared" si="29"/>
        <v>1441.36609</v>
      </c>
      <c r="BF199" s="18">
        <f t="shared" si="30"/>
        <v>150</v>
      </c>
      <c r="BG199" s="27">
        <f t="shared" si="31"/>
        <v>188.275</v>
      </c>
      <c r="BH199" s="27">
        <f t="shared" si="32"/>
        <v>300</v>
      </c>
      <c r="BI199" s="18">
        <f t="shared" si="33"/>
        <v>150</v>
      </c>
      <c r="BJ199" s="18">
        <f t="shared" si="34"/>
        <v>300</v>
      </c>
      <c r="BK199" s="18">
        <f t="shared" si="35"/>
        <v>2700</v>
      </c>
      <c r="BL199" s="28">
        <f t="shared" si="36"/>
        <v>2.7</v>
      </c>
    </row>
    <row r="200">
      <c r="A200" s="3"/>
      <c r="F200" s="3"/>
      <c r="G200" s="3"/>
      <c r="I200" s="3"/>
      <c r="L200" s="3"/>
      <c r="M200" s="4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6">
        <v>196.0</v>
      </c>
      <c r="Y200" s="24">
        <f t="shared" si="37"/>
        <v>1000</v>
      </c>
      <c r="Z200" s="2">
        <f t="shared" si="1"/>
        <v>0.7853981634</v>
      </c>
      <c r="AA200" s="18">
        <f t="shared" si="2"/>
        <v>150</v>
      </c>
      <c r="AB200" s="7">
        <f t="shared" si="3"/>
        <v>1441.36609</v>
      </c>
      <c r="AC200" s="18">
        <f t="shared" si="4"/>
        <v>300</v>
      </c>
      <c r="AD200" s="27">
        <f t="shared" si="5"/>
        <v>168.275</v>
      </c>
      <c r="AE200" s="18">
        <f t="shared" si="6"/>
        <v>900</v>
      </c>
      <c r="AF200" s="7">
        <f t="shared" si="7"/>
        <v>3000</v>
      </c>
      <c r="AG200" s="28">
        <f t="shared" si="8"/>
        <v>3</v>
      </c>
      <c r="AH200" s="24">
        <f t="shared" si="38"/>
        <v>1000</v>
      </c>
      <c r="AI200" s="2">
        <f t="shared" si="9"/>
        <v>0.7853981634</v>
      </c>
      <c r="AJ200" s="18">
        <f t="shared" si="10"/>
        <v>150</v>
      </c>
      <c r="AK200" s="7">
        <f t="shared" si="11"/>
        <v>1441.36609</v>
      </c>
      <c r="AL200" s="18">
        <f t="shared" si="12"/>
        <v>150</v>
      </c>
      <c r="AM200" s="27">
        <f t="shared" si="13"/>
        <v>188.275</v>
      </c>
      <c r="AN200" s="18">
        <f t="shared" si="14"/>
        <v>600</v>
      </c>
      <c r="AO200" s="7">
        <f t="shared" si="15"/>
        <v>2600</v>
      </c>
      <c r="AP200" s="29">
        <f t="shared" si="16"/>
        <v>2.6</v>
      </c>
      <c r="AQ200" s="24">
        <f t="shared" si="39"/>
        <v>1100</v>
      </c>
      <c r="AR200" s="2">
        <f t="shared" si="17"/>
        <v>0.9503317777</v>
      </c>
      <c r="AS200" s="18">
        <f t="shared" si="18"/>
        <v>150</v>
      </c>
      <c r="AT200" s="7">
        <f t="shared" si="19"/>
        <v>1191.211645</v>
      </c>
      <c r="AU200" s="18">
        <f t="shared" si="20"/>
        <v>330</v>
      </c>
      <c r="AV200" s="27">
        <f t="shared" si="21"/>
        <v>168.275</v>
      </c>
      <c r="AW200" s="18">
        <f t="shared" si="22"/>
        <v>600</v>
      </c>
      <c r="AX200" s="18">
        <f t="shared" si="23"/>
        <v>150</v>
      </c>
      <c r="AY200" s="18">
        <f t="shared" si="24"/>
        <v>300</v>
      </c>
      <c r="AZ200" s="7">
        <f t="shared" si="25"/>
        <v>2900</v>
      </c>
      <c r="BA200" s="28">
        <f t="shared" si="26"/>
        <v>2.636363636</v>
      </c>
      <c r="BB200" s="24">
        <f t="shared" si="40"/>
        <v>1000</v>
      </c>
      <c r="BC200" s="2">
        <f t="shared" si="27"/>
        <v>0.7853981634</v>
      </c>
      <c r="BD200" s="18">
        <f t="shared" si="28"/>
        <v>150</v>
      </c>
      <c r="BE200" s="7">
        <f t="shared" si="29"/>
        <v>1441.36609</v>
      </c>
      <c r="BF200" s="18">
        <f t="shared" si="30"/>
        <v>150</v>
      </c>
      <c r="BG200" s="27">
        <f t="shared" si="31"/>
        <v>188.275</v>
      </c>
      <c r="BH200" s="27">
        <f t="shared" si="32"/>
        <v>300</v>
      </c>
      <c r="BI200" s="18">
        <f t="shared" si="33"/>
        <v>150</v>
      </c>
      <c r="BJ200" s="18">
        <f t="shared" si="34"/>
        <v>300</v>
      </c>
      <c r="BK200" s="18">
        <f t="shared" si="35"/>
        <v>2700</v>
      </c>
      <c r="BL200" s="28">
        <f t="shared" si="36"/>
        <v>2.7</v>
      </c>
    </row>
    <row r="201">
      <c r="A201" s="3"/>
      <c r="F201" s="3"/>
      <c r="G201" s="3"/>
      <c r="I201" s="3"/>
      <c r="L201" s="3"/>
      <c r="M201" s="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6">
        <v>197.0</v>
      </c>
      <c r="Y201" s="24">
        <f t="shared" si="37"/>
        <v>1000</v>
      </c>
      <c r="Z201" s="2">
        <f t="shared" si="1"/>
        <v>0.7853981634</v>
      </c>
      <c r="AA201" s="18">
        <f t="shared" si="2"/>
        <v>150</v>
      </c>
      <c r="AB201" s="7">
        <f t="shared" si="3"/>
        <v>1441.36609</v>
      </c>
      <c r="AC201" s="18">
        <f t="shared" si="4"/>
        <v>300</v>
      </c>
      <c r="AD201" s="27">
        <f t="shared" si="5"/>
        <v>168.275</v>
      </c>
      <c r="AE201" s="18">
        <f t="shared" si="6"/>
        <v>900</v>
      </c>
      <c r="AF201" s="7">
        <f t="shared" si="7"/>
        <v>3000</v>
      </c>
      <c r="AG201" s="28">
        <f t="shared" si="8"/>
        <v>3</v>
      </c>
      <c r="AH201" s="24">
        <f t="shared" si="38"/>
        <v>1000</v>
      </c>
      <c r="AI201" s="2">
        <f t="shared" si="9"/>
        <v>0.7853981634</v>
      </c>
      <c r="AJ201" s="18">
        <f t="shared" si="10"/>
        <v>150</v>
      </c>
      <c r="AK201" s="7">
        <f t="shared" si="11"/>
        <v>1441.36609</v>
      </c>
      <c r="AL201" s="18">
        <f t="shared" si="12"/>
        <v>150</v>
      </c>
      <c r="AM201" s="27">
        <f t="shared" si="13"/>
        <v>188.275</v>
      </c>
      <c r="AN201" s="18">
        <f t="shared" si="14"/>
        <v>600</v>
      </c>
      <c r="AO201" s="7">
        <f t="shared" si="15"/>
        <v>2600</v>
      </c>
      <c r="AP201" s="29">
        <f t="shared" si="16"/>
        <v>2.6</v>
      </c>
      <c r="AQ201" s="24">
        <f t="shared" si="39"/>
        <v>1100</v>
      </c>
      <c r="AR201" s="2">
        <f t="shared" si="17"/>
        <v>0.9503317777</v>
      </c>
      <c r="AS201" s="18">
        <f t="shared" si="18"/>
        <v>150</v>
      </c>
      <c r="AT201" s="7">
        <f t="shared" si="19"/>
        <v>1191.211645</v>
      </c>
      <c r="AU201" s="18">
        <f t="shared" si="20"/>
        <v>330</v>
      </c>
      <c r="AV201" s="27">
        <f t="shared" si="21"/>
        <v>168.275</v>
      </c>
      <c r="AW201" s="18">
        <f t="shared" si="22"/>
        <v>600</v>
      </c>
      <c r="AX201" s="18">
        <f t="shared" si="23"/>
        <v>150</v>
      </c>
      <c r="AY201" s="18">
        <f t="shared" si="24"/>
        <v>300</v>
      </c>
      <c r="AZ201" s="7">
        <f t="shared" si="25"/>
        <v>2900</v>
      </c>
      <c r="BA201" s="28">
        <f t="shared" si="26"/>
        <v>2.636363636</v>
      </c>
      <c r="BB201" s="24">
        <f t="shared" si="40"/>
        <v>1000</v>
      </c>
      <c r="BC201" s="2">
        <f t="shared" si="27"/>
        <v>0.7853981634</v>
      </c>
      <c r="BD201" s="18">
        <f t="shared" si="28"/>
        <v>150</v>
      </c>
      <c r="BE201" s="7">
        <f t="shared" si="29"/>
        <v>1441.36609</v>
      </c>
      <c r="BF201" s="18">
        <f t="shared" si="30"/>
        <v>150</v>
      </c>
      <c r="BG201" s="27">
        <f t="shared" si="31"/>
        <v>188.275</v>
      </c>
      <c r="BH201" s="27">
        <f t="shared" si="32"/>
        <v>300</v>
      </c>
      <c r="BI201" s="18">
        <f t="shared" si="33"/>
        <v>150</v>
      </c>
      <c r="BJ201" s="18">
        <f t="shared" si="34"/>
        <v>300</v>
      </c>
      <c r="BK201" s="18">
        <f t="shared" si="35"/>
        <v>2700</v>
      </c>
      <c r="BL201" s="28">
        <f t="shared" si="36"/>
        <v>2.7</v>
      </c>
    </row>
    <row r="202">
      <c r="A202" s="3"/>
      <c r="F202" s="3"/>
      <c r="G202" s="3"/>
      <c r="I202" s="3"/>
      <c r="L202" s="3"/>
      <c r="M202" s="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6">
        <v>198.0</v>
      </c>
      <c r="Y202" s="24">
        <f t="shared" si="37"/>
        <v>1000</v>
      </c>
      <c r="Z202" s="2">
        <f t="shared" si="1"/>
        <v>0.7853981634</v>
      </c>
      <c r="AA202" s="18">
        <f t="shared" si="2"/>
        <v>150</v>
      </c>
      <c r="AB202" s="7">
        <f t="shared" si="3"/>
        <v>1441.36609</v>
      </c>
      <c r="AC202" s="18">
        <f t="shared" si="4"/>
        <v>300</v>
      </c>
      <c r="AD202" s="27">
        <f t="shared" si="5"/>
        <v>168.275</v>
      </c>
      <c r="AE202" s="18">
        <f t="shared" si="6"/>
        <v>900</v>
      </c>
      <c r="AF202" s="7">
        <f t="shared" si="7"/>
        <v>3000</v>
      </c>
      <c r="AG202" s="28">
        <f t="shared" si="8"/>
        <v>3</v>
      </c>
      <c r="AH202" s="24">
        <f t="shared" si="38"/>
        <v>1000</v>
      </c>
      <c r="AI202" s="2">
        <f t="shared" si="9"/>
        <v>0.7853981634</v>
      </c>
      <c r="AJ202" s="18">
        <f t="shared" si="10"/>
        <v>150</v>
      </c>
      <c r="AK202" s="7">
        <f t="shared" si="11"/>
        <v>1441.36609</v>
      </c>
      <c r="AL202" s="18">
        <f t="shared" si="12"/>
        <v>150</v>
      </c>
      <c r="AM202" s="27">
        <f t="shared" si="13"/>
        <v>188.275</v>
      </c>
      <c r="AN202" s="18">
        <f t="shared" si="14"/>
        <v>600</v>
      </c>
      <c r="AO202" s="7">
        <f t="shared" si="15"/>
        <v>2600</v>
      </c>
      <c r="AP202" s="29">
        <f t="shared" si="16"/>
        <v>2.6</v>
      </c>
      <c r="AQ202" s="24">
        <f t="shared" si="39"/>
        <v>1100</v>
      </c>
      <c r="AR202" s="2">
        <f t="shared" si="17"/>
        <v>0.9503317777</v>
      </c>
      <c r="AS202" s="18">
        <f t="shared" si="18"/>
        <v>150</v>
      </c>
      <c r="AT202" s="7">
        <f t="shared" si="19"/>
        <v>1191.211645</v>
      </c>
      <c r="AU202" s="18">
        <f t="shared" si="20"/>
        <v>330</v>
      </c>
      <c r="AV202" s="27">
        <f t="shared" si="21"/>
        <v>168.275</v>
      </c>
      <c r="AW202" s="18">
        <f t="shared" si="22"/>
        <v>600</v>
      </c>
      <c r="AX202" s="18">
        <f t="shared" si="23"/>
        <v>150</v>
      </c>
      <c r="AY202" s="18">
        <f t="shared" si="24"/>
        <v>300</v>
      </c>
      <c r="AZ202" s="7">
        <f t="shared" si="25"/>
        <v>2900</v>
      </c>
      <c r="BA202" s="28">
        <f t="shared" si="26"/>
        <v>2.636363636</v>
      </c>
      <c r="BB202" s="24">
        <f t="shared" si="40"/>
        <v>1000</v>
      </c>
      <c r="BC202" s="2">
        <f t="shared" si="27"/>
        <v>0.7853981634</v>
      </c>
      <c r="BD202" s="18">
        <f t="shared" si="28"/>
        <v>150</v>
      </c>
      <c r="BE202" s="7">
        <f t="shared" si="29"/>
        <v>1441.36609</v>
      </c>
      <c r="BF202" s="18">
        <f t="shared" si="30"/>
        <v>150</v>
      </c>
      <c r="BG202" s="27">
        <f t="shared" si="31"/>
        <v>188.275</v>
      </c>
      <c r="BH202" s="27">
        <f t="shared" si="32"/>
        <v>300</v>
      </c>
      <c r="BI202" s="18">
        <f t="shared" si="33"/>
        <v>150</v>
      </c>
      <c r="BJ202" s="18">
        <f t="shared" si="34"/>
        <v>300</v>
      </c>
      <c r="BK202" s="18">
        <f t="shared" si="35"/>
        <v>2700</v>
      </c>
      <c r="BL202" s="28">
        <f t="shared" si="36"/>
        <v>2.7</v>
      </c>
    </row>
    <row r="203">
      <c r="A203" s="3"/>
      <c r="F203" s="3"/>
      <c r="G203" s="3"/>
      <c r="I203" s="3"/>
      <c r="L203" s="3"/>
      <c r="M203" s="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6">
        <v>199.0</v>
      </c>
      <c r="Y203" s="24">
        <f t="shared" si="37"/>
        <v>1000</v>
      </c>
      <c r="Z203" s="2">
        <f t="shared" si="1"/>
        <v>0.7853981634</v>
      </c>
      <c r="AA203" s="18">
        <f t="shared" si="2"/>
        <v>150</v>
      </c>
      <c r="AB203" s="7">
        <f t="shared" si="3"/>
        <v>1441.36609</v>
      </c>
      <c r="AC203" s="18">
        <f t="shared" si="4"/>
        <v>300</v>
      </c>
      <c r="AD203" s="27">
        <f t="shared" si="5"/>
        <v>168.275</v>
      </c>
      <c r="AE203" s="18">
        <f t="shared" si="6"/>
        <v>900</v>
      </c>
      <c r="AF203" s="7">
        <f t="shared" si="7"/>
        <v>3000</v>
      </c>
      <c r="AG203" s="28">
        <f t="shared" si="8"/>
        <v>3</v>
      </c>
      <c r="AH203" s="24">
        <f t="shared" si="38"/>
        <v>1000</v>
      </c>
      <c r="AI203" s="2">
        <f t="shared" si="9"/>
        <v>0.7853981634</v>
      </c>
      <c r="AJ203" s="18">
        <f t="shared" si="10"/>
        <v>150</v>
      </c>
      <c r="AK203" s="7">
        <f t="shared" si="11"/>
        <v>1441.36609</v>
      </c>
      <c r="AL203" s="18">
        <f t="shared" si="12"/>
        <v>150</v>
      </c>
      <c r="AM203" s="27">
        <f t="shared" si="13"/>
        <v>188.275</v>
      </c>
      <c r="AN203" s="18">
        <f t="shared" si="14"/>
        <v>600</v>
      </c>
      <c r="AO203" s="7">
        <f t="shared" si="15"/>
        <v>2600</v>
      </c>
      <c r="AP203" s="29">
        <f t="shared" si="16"/>
        <v>2.6</v>
      </c>
      <c r="AQ203" s="24">
        <f t="shared" si="39"/>
        <v>1100</v>
      </c>
      <c r="AR203" s="2">
        <f t="shared" si="17"/>
        <v>0.9503317777</v>
      </c>
      <c r="AS203" s="18">
        <f t="shared" si="18"/>
        <v>150</v>
      </c>
      <c r="AT203" s="7">
        <f t="shared" si="19"/>
        <v>1191.211645</v>
      </c>
      <c r="AU203" s="18">
        <f t="shared" si="20"/>
        <v>330</v>
      </c>
      <c r="AV203" s="27">
        <f t="shared" si="21"/>
        <v>168.275</v>
      </c>
      <c r="AW203" s="18">
        <f t="shared" si="22"/>
        <v>600</v>
      </c>
      <c r="AX203" s="18">
        <f t="shared" si="23"/>
        <v>150</v>
      </c>
      <c r="AY203" s="18">
        <f t="shared" si="24"/>
        <v>300</v>
      </c>
      <c r="AZ203" s="7">
        <f t="shared" si="25"/>
        <v>2900</v>
      </c>
      <c r="BA203" s="28">
        <f t="shared" si="26"/>
        <v>2.636363636</v>
      </c>
      <c r="BB203" s="24">
        <f t="shared" si="40"/>
        <v>1000</v>
      </c>
      <c r="BC203" s="2">
        <f t="shared" si="27"/>
        <v>0.7853981634</v>
      </c>
      <c r="BD203" s="18">
        <f t="shared" si="28"/>
        <v>150</v>
      </c>
      <c r="BE203" s="7">
        <f t="shared" si="29"/>
        <v>1441.36609</v>
      </c>
      <c r="BF203" s="18">
        <f t="shared" si="30"/>
        <v>150</v>
      </c>
      <c r="BG203" s="27">
        <f t="shared" si="31"/>
        <v>188.275</v>
      </c>
      <c r="BH203" s="27">
        <f t="shared" si="32"/>
        <v>300</v>
      </c>
      <c r="BI203" s="18">
        <f t="shared" si="33"/>
        <v>150</v>
      </c>
      <c r="BJ203" s="18">
        <f t="shared" si="34"/>
        <v>300</v>
      </c>
      <c r="BK203" s="18">
        <f t="shared" si="35"/>
        <v>2700</v>
      </c>
      <c r="BL203" s="28">
        <f t="shared" si="36"/>
        <v>2.7</v>
      </c>
    </row>
    <row r="204">
      <c r="A204" s="3"/>
      <c r="F204" s="3"/>
      <c r="G204" s="3"/>
      <c r="I204" s="3"/>
      <c r="L204" s="3"/>
      <c r="M204" s="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6">
        <v>200.0</v>
      </c>
      <c r="Y204" s="24">
        <f t="shared" si="37"/>
        <v>1000</v>
      </c>
      <c r="Z204" s="2">
        <f t="shared" si="1"/>
        <v>0.7853981634</v>
      </c>
      <c r="AA204" s="18">
        <f t="shared" si="2"/>
        <v>150</v>
      </c>
      <c r="AB204" s="7">
        <f t="shared" si="3"/>
        <v>1441.36609</v>
      </c>
      <c r="AC204" s="18">
        <f t="shared" si="4"/>
        <v>300</v>
      </c>
      <c r="AD204" s="27">
        <f t="shared" si="5"/>
        <v>168.275</v>
      </c>
      <c r="AE204" s="18">
        <f t="shared" si="6"/>
        <v>900</v>
      </c>
      <c r="AF204" s="7">
        <f t="shared" si="7"/>
        <v>3000</v>
      </c>
      <c r="AG204" s="28">
        <f t="shared" si="8"/>
        <v>3</v>
      </c>
      <c r="AH204" s="24">
        <f t="shared" si="38"/>
        <v>1000</v>
      </c>
      <c r="AI204" s="2">
        <f t="shared" si="9"/>
        <v>0.7853981634</v>
      </c>
      <c r="AJ204" s="18">
        <f t="shared" si="10"/>
        <v>150</v>
      </c>
      <c r="AK204" s="7">
        <f t="shared" si="11"/>
        <v>1441.36609</v>
      </c>
      <c r="AL204" s="18">
        <f t="shared" si="12"/>
        <v>150</v>
      </c>
      <c r="AM204" s="27">
        <f t="shared" si="13"/>
        <v>188.275</v>
      </c>
      <c r="AN204" s="18">
        <f t="shared" si="14"/>
        <v>600</v>
      </c>
      <c r="AO204" s="7">
        <f t="shared" si="15"/>
        <v>2600</v>
      </c>
      <c r="AP204" s="29">
        <f t="shared" si="16"/>
        <v>2.6</v>
      </c>
      <c r="AQ204" s="24">
        <f t="shared" si="39"/>
        <v>1100</v>
      </c>
      <c r="AR204" s="2">
        <f t="shared" si="17"/>
        <v>0.9503317777</v>
      </c>
      <c r="AS204" s="18">
        <f t="shared" si="18"/>
        <v>150</v>
      </c>
      <c r="AT204" s="7">
        <f t="shared" si="19"/>
        <v>1191.211645</v>
      </c>
      <c r="AU204" s="18">
        <f t="shared" si="20"/>
        <v>330</v>
      </c>
      <c r="AV204" s="27">
        <f t="shared" si="21"/>
        <v>168.275</v>
      </c>
      <c r="AW204" s="18">
        <f t="shared" si="22"/>
        <v>600</v>
      </c>
      <c r="AX204" s="18">
        <f t="shared" si="23"/>
        <v>150</v>
      </c>
      <c r="AY204" s="18">
        <f t="shared" si="24"/>
        <v>300</v>
      </c>
      <c r="AZ204" s="7">
        <f t="shared" si="25"/>
        <v>2900</v>
      </c>
      <c r="BA204" s="28">
        <f t="shared" si="26"/>
        <v>2.636363636</v>
      </c>
      <c r="BB204" s="24">
        <f t="shared" si="40"/>
        <v>1000</v>
      </c>
      <c r="BC204" s="2">
        <f t="shared" si="27"/>
        <v>0.7853981634</v>
      </c>
      <c r="BD204" s="18">
        <f t="shared" si="28"/>
        <v>150</v>
      </c>
      <c r="BE204" s="7">
        <f t="shared" si="29"/>
        <v>1441.36609</v>
      </c>
      <c r="BF204" s="18">
        <f t="shared" si="30"/>
        <v>150</v>
      </c>
      <c r="BG204" s="27">
        <f t="shared" si="31"/>
        <v>188.275</v>
      </c>
      <c r="BH204" s="27">
        <f t="shared" si="32"/>
        <v>300</v>
      </c>
      <c r="BI204" s="18">
        <f t="shared" si="33"/>
        <v>150</v>
      </c>
      <c r="BJ204" s="18">
        <f t="shared" si="34"/>
        <v>300</v>
      </c>
      <c r="BK204" s="18">
        <f t="shared" si="35"/>
        <v>2700</v>
      </c>
      <c r="BL204" s="28">
        <f t="shared" si="36"/>
        <v>2.7</v>
      </c>
    </row>
    <row r="205">
      <c r="A205" s="3"/>
      <c r="F205" s="3"/>
      <c r="G205" s="3"/>
      <c r="I205" s="3"/>
      <c r="L205" s="3"/>
      <c r="M205" s="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6">
        <v>201.0</v>
      </c>
      <c r="Y205" s="24">
        <f>IF(ISNUMBER($I$15),$I$15,Y204)</f>
        <v>1000</v>
      </c>
      <c r="Z205" s="2">
        <f t="shared" si="1"/>
        <v>0.7853981634</v>
      </c>
      <c r="AA205" s="18">
        <f t="shared" si="2"/>
        <v>150</v>
      </c>
      <c r="AB205" s="7">
        <f t="shared" si="3"/>
        <v>1441.36609</v>
      </c>
      <c r="AC205" s="18">
        <f t="shared" si="4"/>
        <v>300</v>
      </c>
      <c r="AD205" s="27">
        <f t="shared" si="5"/>
        <v>168.275</v>
      </c>
      <c r="AE205" s="18">
        <f t="shared" si="6"/>
        <v>900</v>
      </c>
      <c r="AF205" s="7">
        <f t="shared" si="7"/>
        <v>3000</v>
      </c>
      <c r="AG205" s="28">
        <f t="shared" si="8"/>
        <v>3</v>
      </c>
      <c r="AH205" s="24">
        <f>IF(ISNUMBER($I$15),$I$15,AH204)</f>
        <v>1000</v>
      </c>
      <c r="AI205" s="2">
        <f t="shared" si="9"/>
        <v>0.7853981634</v>
      </c>
      <c r="AJ205" s="18">
        <f t="shared" si="10"/>
        <v>150</v>
      </c>
      <c r="AK205" s="7">
        <f t="shared" si="11"/>
        <v>1441.36609</v>
      </c>
      <c r="AL205" s="18">
        <f t="shared" si="12"/>
        <v>150</v>
      </c>
      <c r="AM205" s="27">
        <f t="shared" si="13"/>
        <v>188.275</v>
      </c>
      <c r="AN205" s="18">
        <f t="shared" si="14"/>
        <v>600</v>
      </c>
      <c r="AO205" s="7">
        <f t="shared" si="15"/>
        <v>2600</v>
      </c>
      <c r="AP205" s="29">
        <f t="shared" si="16"/>
        <v>2.6</v>
      </c>
      <c r="AQ205" s="24">
        <f>IF(ISNUMBER($I$15),$I$15,AQ204)</f>
        <v>1100</v>
      </c>
      <c r="AR205" s="2">
        <f t="shared" si="17"/>
        <v>0.9503317777</v>
      </c>
      <c r="AS205" s="18">
        <f t="shared" si="18"/>
        <v>150</v>
      </c>
      <c r="AT205" s="7">
        <f t="shared" si="19"/>
        <v>1191.211645</v>
      </c>
      <c r="AU205" s="18">
        <f t="shared" si="20"/>
        <v>330</v>
      </c>
      <c r="AV205" s="27">
        <f t="shared" si="21"/>
        <v>168.275</v>
      </c>
      <c r="AW205" s="18">
        <f t="shared" si="22"/>
        <v>600</v>
      </c>
      <c r="AX205" s="18">
        <f t="shared" si="23"/>
        <v>150</v>
      </c>
      <c r="AY205" s="18">
        <f t="shared" si="24"/>
        <v>300</v>
      </c>
      <c r="AZ205" s="7">
        <f t="shared" si="25"/>
        <v>2900</v>
      </c>
      <c r="BA205" s="28">
        <f t="shared" si="26"/>
        <v>2.636363636</v>
      </c>
      <c r="BB205" s="24">
        <f>IF(ISNUMBER($I$15),$I$15,BB204)</f>
        <v>1000</v>
      </c>
      <c r="BC205" s="2">
        <f t="shared" si="27"/>
        <v>0.7853981634</v>
      </c>
      <c r="BD205" s="18">
        <f t="shared" si="28"/>
        <v>150</v>
      </c>
      <c r="BE205" s="7">
        <f t="shared" si="29"/>
        <v>1441.36609</v>
      </c>
      <c r="BF205" s="18">
        <f t="shared" si="30"/>
        <v>150</v>
      </c>
      <c r="BG205" s="27">
        <f t="shared" si="31"/>
        <v>188.275</v>
      </c>
      <c r="BH205" s="27">
        <f t="shared" si="32"/>
        <v>300</v>
      </c>
      <c r="BI205" s="18">
        <f t="shared" si="33"/>
        <v>150</v>
      </c>
      <c r="BJ205" s="18">
        <f t="shared" si="34"/>
        <v>300</v>
      </c>
      <c r="BK205" s="18">
        <f t="shared" si="35"/>
        <v>2700</v>
      </c>
      <c r="BL205" s="28">
        <f t="shared" si="36"/>
        <v>2.7</v>
      </c>
    </row>
    <row r="206" ht="15.75" customHeight="1">
      <c r="A206" s="3"/>
      <c r="F206" s="3"/>
      <c r="G206" s="3"/>
      <c r="I206" s="3"/>
      <c r="L206" s="3"/>
      <c r="M206" s="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6"/>
      <c r="Y206" s="59" t="s">
        <v>14</v>
      </c>
      <c r="Z206" s="60" t="s">
        <v>15</v>
      </c>
      <c r="AA206" s="60" t="s">
        <v>16</v>
      </c>
      <c r="AB206" s="60" t="s">
        <v>17</v>
      </c>
      <c r="AC206" s="60" t="s">
        <v>18</v>
      </c>
      <c r="AD206" s="60" t="s">
        <v>19</v>
      </c>
      <c r="AE206" s="60" t="s">
        <v>20</v>
      </c>
      <c r="AF206" s="61" t="s">
        <v>21</v>
      </c>
      <c r="AG206" s="62"/>
      <c r="AH206" s="59" t="s">
        <v>14</v>
      </c>
      <c r="AI206" s="60" t="s">
        <v>15</v>
      </c>
      <c r="AJ206" s="60" t="s">
        <v>16</v>
      </c>
      <c r="AK206" s="60" t="s">
        <v>17</v>
      </c>
      <c r="AL206" s="60" t="s">
        <v>18</v>
      </c>
      <c r="AM206" s="60" t="s">
        <v>19</v>
      </c>
      <c r="AN206" s="60" t="s">
        <v>20</v>
      </c>
      <c r="AO206" s="61" t="s">
        <v>21</v>
      </c>
      <c r="AP206" s="63"/>
      <c r="AQ206" s="59" t="s">
        <v>14</v>
      </c>
      <c r="AR206" s="60" t="s">
        <v>15</v>
      </c>
      <c r="AS206" s="60" t="s">
        <v>16</v>
      </c>
      <c r="AT206" s="60" t="s">
        <v>17</v>
      </c>
      <c r="AU206" s="60" t="s">
        <v>18</v>
      </c>
      <c r="AV206" s="60" t="s">
        <v>19</v>
      </c>
      <c r="AW206" s="60" t="s">
        <v>20</v>
      </c>
      <c r="AX206" s="60" t="s">
        <v>23</v>
      </c>
      <c r="AY206" s="60" t="s">
        <v>24</v>
      </c>
      <c r="AZ206" s="61" t="s">
        <v>21</v>
      </c>
      <c r="BA206" s="64" t="s">
        <v>22</v>
      </c>
      <c r="BB206" s="59" t="s">
        <v>14</v>
      </c>
      <c r="BC206" s="60" t="s">
        <v>15</v>
      </c>
      <c r="BD206" s="60" t="s">
        <v>16</v>
      </c>
      <c r="BE206" s="60" t="s">
        <v>17</v>
      </c>
      <c r="BF206" s="60" t="s">
        <v>18</v>
      </c>
      <c r="BG206" s="60" t="s">
        <v>19</v>
      </c>
      <c r="BH206" s="60" t="s">
        <v>20</v>
      </c>
      <c r="BI206" s="60" t="s">
        <v>23</v>
      </c>
      <c r="BJ206" s="60" t="s">
        <v>24</v>
      </c>
      <c r="BK206" s="60" t="s">
        <v>21</v>
      </c>
      <c r="BL206" s="64" t="s">
        <v>22</v>
      </c>
    </row>
    <row r="207">
      <c r="A207" s="3"/>
      <c r="F207" s="3"/>
      <c r="G207" s="3"/>
      <c r="I207" s="3"/>
      <c r="L207" s="3"/>
      <c r="M207" s="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7"/>
      <c r="AG207" s="3"/>
      <c r="AH207" s="3"/>
      <c r="AI207" s="3"/>
      <c r="AJ207" s="3"/>
      <c r="AK207" s="3"/>
      <c r="AL207" s="3"/>
      <c r="AM207" s="3"/>
      <c r="AN207" s="3"/>
      <c r="AO207" s="7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7"/>
      <c r="BA207" s="3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</row>
    <row r="208">
      <c r="A208" s="3"/>
      <c r="F208" s="3"/>
      <c r="G208" s="3"/>
      <c r="I208" s="3"/>
      <c r="L208" s="3"/>
      <c r="M208" s="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7"/>
      <c r="AG208" s="3"/>
      <c r="AH208" s="3"/>
      <c r="AI208" s="3"/>
      <c r="AJ208" s="3"/>
      <c r="AK208" s="3"/>
      <c r="AL208" s="3"/>
      <c r="AM208" s="3"/>
      <c r="AN208" s="3"/>
      <c r="AO208" s="7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7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</row>
    <row r="209">
      <c r="A209" s="3"/>
      <c r="F209" s="3"/>
      <c r="G209" s="3"/>
      <c r="I209" s="3"/>
      <c r="L209" s="3"/>
      <c r="M209" s="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7"/>
      <c r="AG209" s="3"/>
      <c r="AH209" s="3"/>
      <c r="AI209" s="3"/>
      <c r="AJ209" s="3"/>
      <c r="AK209" s="3"/>
      <c r="AL209" s="3"/>
      <c r="AM209" s="3"/>
      <c r="AN209" s="3"/>
      <c r="AO209" s="7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7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</row>
    <row r="210">
      <c r="A210" s="3"/>
      <c r="F210" s="3"/>
      <c r="G210" s="3"/>
      <c r="I210" s="3"/>
      <c r="L210" s="3"/>
      <c r="M210" s="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7"/>
      <c r="AG210" s="3"/>
      <c r="AH210" s="3"/>
      <c r="AI210" s="3"/>
      <c r="AJ210" s="3"/>
      <c r="AK210" s="3"/>
      <c r="AL210" s="3"/>
      <c r="AM210" s="3"/>
      <c r="AN210" s="3"/>
      <c r="AO210" s="7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7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</row>
    <row r="211">
      <c r="A211" s="3"/>
      <c r="F211" s="3"/>
      <c r="G211" s="3"/>
      <c r="I211" s="3"/>
      <c r="L211" s="3"/>
      <c r="M211" s="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7"/>
      <c r="AG211" s="3"/>
      <c r="AH211" s="3"/>
      <c r="AI211" s="3"/>
      <c r="AJ211" s="3"/>
      <c r="AK211" s="3"/>
      <c r="AL211" s="3"/>
      <c r="AM211" s="3"/>
      <c r="AN211" s="3"/>
      <c r="AO211" s="7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7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</row>
    <row r="212">
      <c r="A212" s="3"/>
      <c r="F212" s="3"/>
      <c r="G212" s="3"/>
      <c r="I212" s="3"/>
      <c r="L212" s="3"/>
      <c r="M212" s="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7"/>
      <c r="AG212" s="3"/>
      <c r="AH212" s="3"/>
      <c r="AI212" s="3"/>
      <c r="AJ212" s="3"/>
      <c r="AK212" s="3"/>
      <c r="AL212" s="3"/>
      <c r="AM212" s="3"/>
      <c r="AN212" s="3"/>
      <c r="AO212" s="7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7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</row>
    <row r="213">
      <c r="A213" s="3"/>
      <c r="F213" s="3"/>
      <c r="G213" s="3"/>
      <c r="I213" s="3"/>
      <c r="L213" s="3"/>
      <c r="M213" s="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7"/>
      <c r="AG213" s="3"/>
      <c r="AH213" s="3"/>
      <c r="AI213" s="3"/>
      <c r="AJ213" s="3"/>
      <c r="AK213" s="3"/>
      <c r="AL213" s="3"/>
      <c r="AM213" s="3"/>
      <c r="AN213" s="3"/>
      <c r="AO213" s="7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7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</row>
    <row r="214">
      <c r="A214" s="3"/>
      <c r="F214" s="3"/>
      <c r="G214" s="3"/>
      <c r="I214" s="3"/>
      <c r="L214" s="3"/>
      <c r="M214" s="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7"/>
      <c r="AG214" s="3"/>
      <c r="AH214" s="3"/>
      <c r="AI214" s="3"/>
      <c r="AJ214" s="3"/>
      <c r="AK214" s="3"/>
      <c r="AL214" s="3"/>
      <c r="AM214" s="3"/>
      <c r="AN214" s="3"/>
      <c r="AO214" s="7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7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</row>
    <row r="215">
      <c r="A215" s="3"/>
      <c r="F215" s="3"/>
      <c r="G215" s="3"/>
      <c r="I215" s="3"/>
      <c r="L215" s="3"/>
      <c r="M215" s="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7"/>
      <c r="AG215" s="3"/>
      <c r="AH215" s="3"/>
      <c r="AI215" s="3"/>
      <c r="AJ215" s="3"/>
      <c r="AK215" s="3"/>
      <c r="AL215" s="3"/>
      <c r="AM215" s="3"/>
      <c r="AN215" s="3"/>
      <c r="AO215" s="7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7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</row>
    <row r="216">
      <c r="A216" s="3"/>
      <c r="F216" s="3"/>
      <c r="G216" s="3"/>
      <c r="I216" s="3"/>
      <c r="L216" s="3"/>
      <c r="M216" s="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7"/>
      <c r="AG216" s="3"/>
      <c r="AH216" s="3"/>
      <c r="AI216" s="3"/>
      <c r="AJ216" s="3"/>
      <c r="AK216" s="3"/>
      <c r="AL216" s="3"/>
      <c r="AM216" s="3"/>
      <c r="AN216" s="3"/>
      <c r="AO216" s="7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7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</row>
    <row r="217">
      <c r="A217" s="3"/>
      <c r="F217" s="3"/>
      <c r="G217" s="3"/>
      <c r="I217" s="3"/>
      <c r="L217" s="3"/>
      <c r="M217" s="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7"/>
      <c r="AG217" s="3"/>
      <c r="AH217" s="3"/>
      <c r="AI217" s="3"/>
      <c r="AJ217" s="3"/>
      <c r="AK217" s="3"/>
      <c r="AL217" s="3"/>
      <c r="AM217" s="3"/>
      <c r="AN217" s="3"/>
      <c r="AO217" s="7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7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</row>
    <row r="218">
      <c r="A218" s="3"/>
      <c r="F218" s="3"/>
      <c r="G218" s="3"/>
      <c r="I218" s="3"/>
      <c r="L218" s="3"/>
      <c r="M218" s="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6"/>
      <c r="Y218" s="3"/>
      <c r="Z218" s="3"/>
      <c r="AA218" s="3"/>
      <c r="AB218" s="3"/>
      <c r="AC218" s="3"/>
      <c r="AD218" s="3"/>
      <c r="AE218" s="3"/>
      <c r="AF218" s="7"/>
      <c r="AG218" s="3"/>
      <c r="AH218" s="3"/>
      <c r="AI218" s="3"/>
      <c r="AJ218" s="3"/>
      <c r="AK218" s="3"/>
      <c r="AL218" s="3"/>
      <c r="AM218" s="3"/>
      <c r="AN218" s="3"/>
      <c r="AO218" s="7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7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</row>
    <row r="219">
      <c r="A219" s="3"/>
      <c r="F219" s="3"/>
      <c r="G219" s="3"/>
      <c r="I219" s="3"/>
      <c r="L219" s="3"/>
      <c r="M219" s="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6"/>
      <c r="Y219" s="3"/>
      <c r="Z219" s="3"/>
      <c r="AA219" s="3"/>
      <c r="AB219" s="3"/>
      <c r="AC219" s="3"/>
      <c r="AD219" s="3"/>
      <c r="AE219" s="3"/>
      <c r="AF219" s="7"/>
      <c r="AG219" s="3"/>
      <c r="AH219" s="3"/>
      <c r="AI219" s="3"/>
      <c r="AJ219" s="3"/>
      <c r="AK219" s="3"/>
      <c r="AL219" s="3"/>
      <c r="AM219" s="3"/>
      <c r="AN219" s="3"/>
      <c r="AO219" s="7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7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</row>
    <row r="220">
      <c r="A220" s="3"/>
      <c r="F220" s="3"/>
      <c r="G220" s="3"/>
      <c r="I220" s="3"/>
      <c r="L220" s="3"/>
      <c r="M220" s="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6"/>
      <c r="Y220" s="3"/>
      <c r="Z220" s="3"/>
      <c r="AA220" s="3"/>
      <c r="AB220" s="3"/>
      <c r="AC220" s="3"/>
      <c r="AD220" s="3"/>
      <c r="AE220" s="3"/>
      <c r="AF220" s="7"/>
      <c r="AG220" s="3"/>
      <c r="AH220" s="3"/>
      <c r="AI220" s="3"/>
      <c r="AJ220" s="3"/>
      <c r="AK220" s="3"/>
      <c r="AL220" s="3"/>
      <c r="AM220" s="3"/>
      <c r="AN220" s="3"/>
      <c r="AO220" s="7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7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</row>
    <row r="221">
      <c r="A221" s="3"/>
      <c r="F221" s="3"/>
      <c r="G221" s="3"/>
      <c r="I221" s="3"/>
      <c r="L221" s="3"/>
      <c r="M221" s="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6"/>
      <c r="Y221" s="3"/>
      <c r="Z221" s="3"/>
      <c r="AA221" s="3"/>
      <c r="AB221" s="3"/>
      <c r="AC221" s="3"/>
      <c r="AD221" s="3"/>
      <c r="AE221" s="3"/>
      <c r="AF221" s="7"/>
      <c r="AG221" s="3"/>
      <c r="AH221" s="3"/>
      <c r="AI221" s="3"/>
      <c r="AJ221" s="3"/>
      <c r="AK221" s="3"/>
      <c r="AL221" s="3"/>
      <c r="AM221" s="3"/>
      <c r="AN221" s="3"/>
      <c r="AO221" s="7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7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</row>
    <row r="222">
      <c r="A222" s="3"/>
      <c r="F222" s="3"/>
      <c r="G222" s="3"/>
      <c r="I222" s="3"/>
      <c r="L222" s="3"/>
      <c r="M222" s="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6"/>
      <c r="Y222" s="3"/>
      <c r="Z222" s="3"/>
      <c r="AA222" s="3"/>
      <c r="AB222" s="3"/>
      <c r="AC222" s="3"/>
      <c r="AD222" s="3"/>
      <c r="AE222" s="3"/>
      <c r="AF222" s="7"/>
      <c r="AG222" s="3"/>
      <c r="AH222" s="3"/>
      <c r="AI222" s="3"/>
      <c r="AJ222" s="3"/>
      <c r="AK222" s="3"/>
      <c r="AL222" s="3"/>
      <c r="AM222" s="3"/>
      <c r="AN222" s="3"/>
      <c r="AO222" s="7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7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</row>
    <row r="223">
      <c r="A223" s="3"/>
      <c r="F223" s="3"/>
      <c r="G223" s="3"/>
      <c r="I223" s="3"/>
      <c r="L223" s="3"/>
      <c r="M223" s="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6"/>
      <c r="Y223" s="3"/>
      <c r="Z223" s="3"/>
      <c r="AA223" s="3"/>
      <c r="AB223" s="3"/>
      <c r="AC223" s="3"/>
      <c r="AD223" s="3"/>
      <c r="AE223" s="3"/>
      <c r="AF223" s="7"/>
      <c r="AG223" s="3"/>
      <c r="AH223" s="3"/>
      <c r="AI223" s="3"/>
      <c r="AJ223" s="3"/>
      <c r="AK223" s="3"/>
      <c r="AL223" s="3"/>
      <c r="AM223" s="3"/>
      <c r="AN223" s="3"/>
      <c r="AO223" s="7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7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</row>
    <row r="224">
      <c r="A224" s="3"/>
      <c r="F224" s="3"/>
      <c r="G224" s="3"/>
      <c r="I224" s="3"/>
      <c r="L224" s="3"/>
      <c r="M224" s="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6"/>
      <c r="Y224" s="3"/>
      <c r="Z224" s="3"/>
      <c r="AA224" s="3"/>
      <c r="AB224" s="3"/>
      <c r="AC224" s="3"/>
      <c r="AD224" s="3"/>
      <c r="AE224" s="3"/>
      <c r="AF224" s="7"/>
      <c r="AG224" s="3"/>
      <c r="AH224" s="3"/>
      <c r="AI224" s="3"/>
      <c r="AJ224" s="3"/>
      <c r="AK224" s="3"/>
      <c r="AL224" s="3"/>
      <c r="AM224" s="3"/>
      <c r="AN224" s="3"/>
      <c r="AO224" s="7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7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</row>
    <row r="225">
      <c r="A225" s="3"/>
      <c r="F225" s="3"/>
      <c r="G225" s="3"/>
      <c r="I225" s="3"/>
      <c r="L225" s="3"/>
      <c r="M225" s="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6"/>
      <c r="Y225" s="3"/>
      <c r="Z225" s="3"/>
      <c r="AA225" s="3"/>
      <c r="AB225" s="3"/>
      <c r="AC225" s="3"/>
      <c r="AD225" s="3"/>
      <c r="AE225" s="3"/>
      <c r="AF225" s="7"/>
      <c r="AG225" s="3"/>
      <c r="AH225" s="3"/>
      <c r="AI225" s="3"/>
      <c r="AJ225" s="3"/>
      <c r="AK225" s="3"/>
      <c r="AL225" s="3"/>
      <c r="AM225" s="3"/>
      <c r="AN225" s="3"/>
      <c r="AO225" s="7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7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</row>
    <row r="226">
      <c r="A226" s="3"/>
      <c r="F226" s="3"/>
      <c r="G226" s="3"/>
      <c r="I226" s="3"/>
      <c r="L226" s="3"/>
      <c r="M226" s="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6"/>
      <c r="Y226" s="3"/>
      <c r="Z226" s="3"/>
      <c r="AA226" s="3"/>
      <c r="AB226" s="3"/>
      <c r="AC226" s="3"/>
      <c r="AD226" s="3"/>
      <c r="AE226" s="3"/>
      <c r="AF226" s="7"/>
      <c r="AG226" s="3"/>
      <c r="AH226" s="3"/>
      <c r="AI226" s="3"/>
      <c r="AJ226" s="3"/>
      <c r="AK226" s="3"/>
      <c r="AL226" s="3"/>
      <c r="AM226" s="3"/>
      <c r="AN226" s="3"/>
      <c r="AO226" s="7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7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</row>
    <row r="227">
      <c r="A227" s="3"/>
      <c r="F227" s="3"/>
      <c r="G227" s="3"/>
      <c r="I227" s="3"/>
      <c r="L227" s="3"/>
      <c r="M227" s="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6"/>
      <c r="Y227" s="3"/>
      <c r="Z227" s="3"/>
      <c r="AA227" s="3"/>
      <c r="AB227" s="3"/>
      <c r="AC227" s="3"/>
      <c r="AD227" s="3"/>
      <c r="AE227" s="3"/>
      <c r="AF227" s="7"/>
      <c r="AG227" s="3"/>
      <c r="AH227" s="3"/>
      <c r="AI227" s="3"/>
      <c r="AJ227" s="3"/>
      <c r="AK227" s="3"/>
      <c r="AL227" s="3"/>
      <c r="AM227" s="3"/>
      <c r="AN227" s="3"/>
      <c r="AO227" s="7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7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</row>
    <row r="228">
      <c r="A228" s="3"/>
      <c r="F228" s="3"/>
      <c r="G228" s="3"/>
      <c r="I228" s="3"/>
      <c r="L228" s="3"/>
      <c r="M228" s="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6"/>
      <c r="Y228" s="3"/>
      <c r="Z228" s="3"/>
      <c r="AA228" s="3"/>
      <c r="AB228" s="3"/>
      <c r="AC228" s="3"/>
      <c r="AD228" s="3"/>
      <c r="AE228" s="3"/>
      <c r="AF228" s="7"/>
      <c r="AG228" s="3"/>
      <c r="AH228" s="3"/>
      <c r="AI228" s="3"/>
      <c r="AJ228" s="3"/>
      <c r="AK228" s="3"/>
      <c r="AL228" s="3"/>
      <c r="AM228" s="3"/>
      <c r="AN228" s="3"/>
      <c r="AO228" s="7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7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</row>
    <row r="229">
      <c r="A229" s="3"/>
      <c r="F229" s="3"/>
      <c r="G229" s="3"/>
      <c r="I229" s="3"/>
      <c r="L229" s="3"/>
      <c r="M229" s="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6"/>
      <c r="Y229" s="3"/>
      <c r="Z229" s="3"/>
      <c r="AA229" s="3"/>
      <c r="AB229" s="3"/>
      <c r="AC229" s="3"/>
      <c r="AD229" s="3"/>
      <c r="AE229" s="3"/>
      <c r="AF229" s="7"/>
      <c r="AG229" s="3"/>
      <c r="AH229" s="3"/>
      <c r="AI229" s="3"/>
      <c r="AJ229" s="3"/>
      <c r="AK229" s="3"/>
      <c r="AL229" s="3"/>
      <c r="AM229" s="3"/>
      <c r="AN229" s="3"/>
      <c r="AO229" s="7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7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</row>
    <row r="230">
      <c r="A230" s="3"/>
      <c r="F230" s="3"/>
      <c r="G230" s="3"/>
      <c r="I230" s="3"/>
      <c r="L230" s="3"/>
      <c r="M230" s="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6"/>
      <c r="Y230" s="3"/>
      <c r="Z230" s="3"/>
      <c r="AA230" s="3"/>
      <c r="AB230" s="3"/>
      <c r="AC230" s="3"/>
      <c r="AD230" s="3"/>
      <c r="AE230" s="3"/>
      <c r="AF230" s="7"/>
      <c r="AG230" s="3"/>
      <c r="AH230" s="3"/>
      <c r="AI230" s="3"/>
      <c r="AJ230" s="3"/>
      <c r="AK230" s="3"/>
      <c r="AL230" s="3"/>
      <c r="AM230" s="3"/>
      <c r="AN230" s="3"/>
      <c r="AO230" s="7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7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</row>
    <row r="231">
      <c r="A231" s="3"/>
      <c r="F231" s="3"/>
      <c r="G231" s="3"/>
      <c r="I231" s="3"/>
      <c r="L231" s="3"/>
      <c r="M231" s="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6"/>
      <c r="Y231" s="3"/>
      <c r="Z231" s="3"/>
      <c r="AA231" s="3"/>
      <c r="AB231" s="3"/>
      <c r="AC231" s="3"/>
      <c r="AD231" s="3"/>
      <c r="AE231" s="3"/>
      <c r="AF231" s="7"/>
      <c r="AG231" s="3"/>
      <c r="AH231" s="3"/>
      <c r="AI231" s="3"/>
      <c r="AJ231" s="3"/>
      <c r="AK231" s="3"/>
      <c r="AL231" s="3"/>
      <c r="AM231" s="3"/>
      <c r="AN231" s="3"/>
      <c r="AO231" s="7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7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</row>
    <row r="232">
      <c r="A232" s="3"/>
      <c r="F232" s="3"/>
      <c r="G232" s="3"/>
      <c r="I232" s="3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6"/>
      <c r="Y232" s="3"/>
      <c r="Z232" s="3"/>
      <c r="AA232" s="3"/>
      <c r="AB232" s="3"/>
      <c r="AC232" s="3"/>
      <c r="AD232" s="3"/>
      <c r="AE232" s="3"/>
      <c r="AF232" s="7"/>
      <c r="AG232" s="3"/>
      <c r="AH232" s="3"/>
      <c r="AI232" s="3"/>
      <c r="AJ232" s="3"/>
      <c r="AK232" s="3"/>
      <c r="AL232" s="3"/>
      <c r="AM232" s="3"/>
      <c r="AN232" s="3"/>
      <c r="AO232" s="7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7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</row>
    <row r="233">
      <c r="A233" s="3"/>
      <c r="F233" s="3"/>
      <c r="G233" s="3"/>
      <c r="I233" s="3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7"/>
      <c r="AG233" s="3"/>
      <c r="AH233" s="3"/>
      <c r="AI233" s="3"/>
      <c r="AJ233" s="3"/>
      <c r="AK233" s="3"/>
      <c r="AL233" s="3"/>
      <c r="AM233" s="3"/>
      <c r="AN233" s="3"/>
      <c r="AO233" s="7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7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</row>
    <row r="234">
      <c r="A234" s="3"/>
      <c r="F234" s="3"/>
      <c r="G234" s="3"/>
      <c r="I234" s="3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7"/>
      <c r="AG234" s="3"/>
      <c r="AH234" s="3"/>
      <c r="AI234" s="3"/>
      <c r="AJ234" s="3"/>
      <c r="AK234" s="3"/>
      <c r="AL234" s="3"/>
      <c r="AM234" s="3"/>
      <c r="AN234" s="3"/>
      <c r="AO234" s="7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7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</row>
    <row r="235">
      <c r="A235" s="3"/>
      <c r="F235" s="3"/>
      <c r="G235" s="3"/>
      <c r="I235" s="3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7"/>
      <c r="AG235" s="3"/>
      <c r="AH235" s="3"/>
      <c r="AI235" s="3"/>
      <c r="AJ235" s="3"/>
      <c r="AK235" s="3"/>
      <c r="AL235" s="3"/>
      <c r="AM235" s="3"/>
      <c r="AN235" s="3"/>
      <c r="AO235" s="7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7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</row>
    <row r="236">
      <c r="A236" s="3"/>
      <c r="F236" s="3"/>
      <c r="G236" s="3"/>
      <c r="I236" s="3"/>
      <c r="L236" s="3"/>
      <c r="M236" s="4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7"/>
      <c r="AG236" s="3"/>
      <c r="AH236" s="3"/>
      <c r="AI236" s="3"/>
      <c r="AJ236" s="3"/>
      <c r="AK236" s="3"/>
      <c r="AL236" s="3"/>
      <c r="AM236" s="3"/>
      <c r="AN236" s="3"/>
      <c r="AO236" s="7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7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</row>
    <row r="237">
      <c r="A237" s="3"/>
      <c r="F237" s="3"/>
      <c r="G237" s="3"/>
      <c r="I237" s="3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7"/>
      <c r="AG237" s="3"/>
      <c r="AH237" s="3"/>
      <c r="AI237" s="3"/>
      <c r="AJ237" s="3"/>
      <c r="AK237" s="3"/>
      <c r="AL237" s="3"/>
      <c r="AM237" s="3"/>
      <c r="AN237" s="3"/>
      <c r="AO237" s="7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7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</row>
    <row r="238">
      <c r="A238" s="3"/>
      <c r="F238" s="3"/>
      <c r="G238" s="3"/>
      <c r="I238" s="3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7"/>
      <c r="AG238" s="3"/>
      <c r="AH238" s="3"/>
      <c r="AI238" s="3"/>
      <c r="AJ238" s="3"/>
      <c r="AK238" s="3"/>
      <c r="AL238" s="3"/>
      <c r="AM238" s="3"/>
      <c r="AN238" s="3"/>
      <c r="AO238" s="7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7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</row>
    <row r="239">
      <c r="A239" s="3"/>
      <c r="F239" s="3"/>
      <c r="G239" s="3"/>
      <c r="I239" s="3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7"/>
      <c r="AG239" s="3"/>
      <c r="AH239" s="3"/>
      <c r="AI239" s="3"/>
      <c r="AJ239" s="3"/>
      <c r="AK239" s="3"/>
      <c r="AL239" s="3"/>
      <c r="AM239" s="3"/>
      <c r="AN239" s="3"/>
      <c r="AO239" s="7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7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</row>
    <row r="240">
      <c r="A240" s="3"/>
      <c r="F240" s="3"/>
      <c r="G240" s="3"/>
      <c r="I240" s="3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7"/>
      <c r="AG240" s="3"/>
      <c r="AH240" s="3"/>
      <c r="AI240" s="3"/>
      <c r="AJ240" s="3"/>
      <c r="AK240" s="3"/>
      <c r="AL240" s="3"/>
      <c r="AM240" s="3"/>
      <c r="AN240" s="3"/>
      <c r="AO240" s="7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7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</row>
    <row r="241">
      <c r="A241" s="3"/>
      <c r="F241" s="3"/>
      <c r="G241" s="3"/>
      <c r="I241" s="3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7"/>
      <c r="AG241" s="3"/>
      <c r="AH241" s="3"/>
      <c r="AI241" s="3"/>
      <c r="AJ241" s="3"/>
      <c r="AK241" s="3"/>
      <c r="AL241" s="3"/>
      <c r="AM241" s="3"/>
      <c r="AN241" s="3"/>
      <c r="AO241" s="7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7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</row>
    <row r="242">
      <c r="A242" s="3"/>
      <c r="F242" s="3"/>
      <c r="G242" s="3"/>
      <c r="I242" s="3"/>
      <c r="L242" s="3"/>
      <c r="M242" s="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7"/>
      <c r="AG242" s="3"/>
      <c r="AH242" s="3"/>
      <c r="AI242" s="3"/>
      <c r="AJ242" s="3"/>
      <c r="AK242" s="3"/>
      <c r="AL242" s="3"/>
      <c r="AM242" s="3"/>
      <c r="AN242" s="3"/>
      <c r="AO242" s="7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7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</row>
    <row r="243">
      <c r="A243" s="3"/>
      <c r="F243" s="3"/>
      <c r="G243" s="3"/>
      <c r="I243" s="3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7"/>
      <c r="AG243" s="3"/>
      <c r="AH243" s="3"/>
      <c r="AI243" s="3"/>
      <c r="AJ243" s="3"/>
      <c r="AK243" s="3"/>
      <c r="AL243" s="3"/>
      <c r="AM243" s="3"/>
      <c r="AN243" s="3"/>
      <c r="AO243" s="7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7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</row>
    <row r="244">
      <c r="A244" s="3"/>
      <c r="F244" s="3"/>
      <c r="G244" s="3"/>
      <c r="I244" s="3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7"/>
      <c r="AG244" s="3"/>
      <c r="AH244" s="3"/>
      <c r="AI244" s="3"/>
      <c r="AJ244" s="3"/>
      <c r="AK244" s="3"/>
      <c r="AL244" s="3"/>
      <c r="AM244" s="3"/>
      <c r="AN244" s="3"/>
      <c r="AO244" s="7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7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</row>
    <row r="245">
      <c r="A245" s="3"/>
      <c r="F245" s="3"/>
      <c r="G245" s="3"/>
      <c r="I245" s="3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7"/>
      <c r="AG245" s="3"/>
      <c r="AH245" s="3"/>
      <c r="AI245" s="3"/>
      <c r="AJ245" s="3"/>
      <c r="AK245" s="3"/>
      <c r="AL245" s="3"/>
      <c r="AM245" s="3"/>
      <c r="AN245" s="3"/>
      <c r="AO245" s="7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7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</row>
    <row r="246">
      <c r="A246" s="3"/>
      <c r="F246" s="3"/>
      <c r="G246" s="3"/>
      <c r="I246" s="3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7"/>
      <c r="AG246" s="3"/>
      <c r="AH246" s="3"/>
      <c r="AI246" s="3"/>
      <c r="AJ246" s="3"/>
      <c r="AK246" s="3"/>
      <c r="AL246" s="3"/>
      <c r="AM246" s="3"/>
      <c r="AN246" s="3"/>
      <c r="AO246" s="7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7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</row>
    <row r="247">
      <c r="A247" s="3"/>
      <c r="F247" s="3"/>
      <c r="G247" s="3"/>
      <c r="I247" s="3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7"/>
      <c r="AG247" s="3"/>
      <c r="AH247" s="3"/>
      <c r="AI247" s="3"/>
      <c r="AJ247" s="3"/>
      <c r="AK247" s="3"/>
      <c r="AL247" s="3"/>
      <c r="AM247" s="3"/>
      <c r="AN247" s="3"/>
      <c r="AO247" s="7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7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</row>
    <row r="248">
      <c r="A248" s="3"/>
      <c r="F248" s="3"/>
      <c r="G248" s="3"/>
      <c r="I248" s="3"/>
      <c r="L248" s="3"/>
      <c r="M248" s="4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7"/>
      <c r="AG248" s="3"/>
      <c r="AH248" s="3"/>
      <c r="AI248" s="3"/>
      <c r="AJ248" s="3"/>
      <c r="AK248" s="3"/>
      <c r="AL248" s="3"/>
      <c r="AM248" s="3"/>
      <c r="AN248" s="3"/>
      <c r="AO248" s="7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7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</row>
    <row r="249">
      <c r="A249" s="3"/>
      <c r="F249" s="3"/>
      <c r="G249" s="3"/>
      <c r="I249" s="3"/>
      <c r="L249" s="3"/>
      <c r="M249" s="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7"/>
      <c r="AG249" s="3"/>
      <c r="AH249" s="3"/>
      <c r="AI249" s="3"/>
      <c r="AJ249" s="3"/>
      <c r="AK249" s="3"/>
      <c r="AL249" s="3"/>
      <c r="AM249" s="3"/>
      <c r="AN249" s="3"/>
      <c r="AO249" s="7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7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</row>
    <row r="250">
      <c r="A250" s="3"/>
      <c r="F250" s="3"/>
      <c r="G250" s="3"/>
      <c r="I250" s="3"/>
      <c r="L250" s="3"/>
      <c r="M250" s="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7"/>
      <c r="AG250" s="3"/>
      <c r="AH250" s="3"/>
      <c r="AI250" s="3"/>
      <c r="AJ250" s="3"/>
      <c r="AK250" s="3"/>
      <c r="AL250" s="3"/>
      <c r="AM250" s="3"/>
      <c r="AN250" s="3"/>
      <c r="AO250" s="7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7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</row>
    <row r="251">
      <c r="A251" s="3"/>
      <c r="F251" s="3"/>
      <c r="G251" s="3"/>
      <c r="I251" s="3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7"/>
      <c r="AG251" s="3"/>
      <c r="AH251" s="3"/>
      <c r="AI251" s="3"/>
      <c r="AJ251" s="3"/>
      <c r="AK251" s="3"/>
      <c r="AL251" s="3"/>
      <c r="AM251" s="3"/>
      <c r="AN251" s="3"/>
      <c r="AO251" s="7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7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</row>
    <row r="252">
      <c r="A252" s="3"/>
      <c r="F252" s="3"/>
      <c r="G252" s="3"/>
      <c r="I252" s="3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7"/>
      <c r="AG252" s="3"/>
      <c r="AH252" s="3"/>
      <c r="AI252" s="3"/>
      <c r="AJ252" s="3"/>
      <c r="AK252" s="3"/>
      <c r="AL252" s="3"/>
      <c r="AM252" s="3"/>
      <c r="AN252" s="3"/>
      <c r="AO252" s="7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7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</row>
    <row r="253">
      <c r="A253" s="3"/>
      <c r="F253" s="3"/>
      <c r="G253" s="3"/>
      <c r="I253" s="3"/>
      <c r="L253" s="3"/>
      <c r="M253" s="4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7"/>
      <c r="AG253" s="3"/>
      <c r="AH253" s="3"/>
      <c r="AI253" s="3"/>
      <c r="AJ253" s="3"/>
      <c r="AK253" s="3"/>
      <c r="AL253" s="3"/>
      <c r="AM253" s="3"/>
      <c r="AN253" s="3"/>
      <c r="AO253" s="7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7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</row>
    <row r="254">
      <c r="A254" s="3"/>
      <c r="F254" s="3"/>
      <c r="G254" s="3"/>
      <c r="I254" s="3"/>
      <c r="L254" s="3"/>
      <c r="M254" s="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6"/>
      <c r="Y254" s="3"/>
      <c r="Z254" s="3"/>
      <c r="AA254" s="3"/>
      <c r="AB254" s="3"/>
      <c r="AC254" s="3"/>
      <c r="AD254" s="3"/>
      <c r="AE254" s="3"/>
      <c r="AF254" s="7"/>
      <c r="AG254" s="3"/>
      <c r="AH254" s="3"/>
      <c r="AI254" s="3"/>
      <c r="AJ254" s="3"/>
      <c r="AK254" s="3"/>
      <c r="AL254" s="3"/>
      <c r="AM254" s="3"/>
      <c r="AN254" s="3"/>
      <c r="AO254" s="7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7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</row>
    <row r="255">
      <c r="A255" s="3"/>
      <c r="F255" s="3"/>
      <c r="G255" s="3"/>
      <c r="I255" s="3"/>
      <c r="L255" s="3"/>
      <c r="M255" s="4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6"/>
      <c r="Y255" s="3"/>
      <c r="Z255" s="3"/>
      <c r="AA255" s="3"/>
      <c r="AB255" s="3"/>
      <c r="AC255" s="3"/>
      <c r="AD255" s="3"/>
      <c r="AE255" s="3"/>
      <c r="AF255" s="7"/>
      <c r="AG255" s="3"/>
      <c r="AH255" s="3"/>
      <c r="AI255" s="3"/>
      <c r="AJ255" s="3"/>
      <c r="AK255" s="3"/>
      <c r="AL255" s="3"/>
      <c r="AM255" s="3"/>
      <c r="AN255" s="3"/>
      <c r="AO255" s="7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7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</row>
    <row r="256">
      <c r="A256" s="3"/>
      <c r="F256" s="3"/>
      <c r="G256" s="3"/>
      <c r="I256" s="3"/>
      <c r="L256" s="3"/>
      <c r="M256" s="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6"/>
      <c r="Y256" s="3"/>
      <c r="Z256" s="3"/>
      <c r="AA256" s="3"/>
      <c r="AB256" s="3"/>
      <c r="AC256" s="3"/>
      <c r="AD256" s="3"/>
      <c r="AE256" s="3"/>
      <c r="AF256" s="7"/>
      <c r="AG256" s="3"/>
      <c r="AH256" s="3"/>
      <c r="AI256" s="3"/>
      <c r="AJ256" s="3"/>
      <c r="AK256" s="3"/>
      <c r="AL256" s="3"/>
      <c r="AM256" s="3"/>
      <c r="AN256" s="3"/>
      <c r="AO256" s="7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7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</row>
    <row r="257">
      <c r="A257" s="3"/>
      <c r="F257" s="3"/>
      <c r="G257" s="3"/>
      <c r="I257" s="3"/>
      <c r="L257" s="3"/>
      <c r="M257" s="4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6"/>
      <c r="Y257" s="3"/>
      <c r="Z257" s="3"/>
      <c r="AA257" s="3"/>
      <c r="AB257" s="3"/>
      <c r="AC257" s="3"/>
      <c r="AD257" s="3"/>
      <c r="AE257" s="3"/>
      <c r="AF257" s="7"/>
      <c r="AG257" s="3"/>
      <c r="AH257" s="3"/>
      <c r="AI257" s="3"/>
      <c r="AJ257" s="3"/>
      <c r="AK257" s="3"/>
      <c r="AL257" s="3"/>
      <c r="AM257" s="3"/>
      <c r="AN257" s="3"/>
      <c r="AO257" s="7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7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</row>
    <row r="258">
      <c r="A258" s="3"/>
      <c r="F258" s="3"/>
      <c r="G258" s="3"/>
      <c r="I258" s="3"/>
      <c r="L258" s="3"/>
      <c r="M258" s="4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6"/>
      <c r="Y258" s="3"/>
      <c r="Z258" s="3"/>
      <c r="AA258" s="3"/>
      <c r="AB258" s="3"/>
      <c r="AC258" s="3"/>
      <c r="AD258" s="3"/>
      <c r="AE258" s="3"/>
      <c r="AF258" s="7"/>
      <c r="AG258" s="3"/>
      <c r="AH258" s="3"/>
      <c r="AI258" s="3"/>
      <c r="AJ258" s="3"/>
      <c r="AK258" s="3"/>
      <c r="AL258" s="3"/>
      <c r="AM258" s="3"/>
      <c r="AN258" s="3"/>
      <c r="AO258" s="7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7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</row>
    <row r="259">
      <c r="A259" s="3"/>
      <c r="F259" s="3"/>
      <c r="G259" s="3"/>
      <c r="I259" s="3"/>
      <c r="L259" s="3"/>
      <c r="M259" s="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6"/>
      <c r="Y259" s="3"/>
      <c r="Z259" s="3"/>
      <c r="AA259" s="3"/>
      <c r="AB259" s="3"/>
      <c r="AC259" s="3"/>
      <c r="AD259" s="3"/>
      <c r="AE259" s="3"/>
      <c r="AF259" s="7"/>
      <c r="AG259" s="3"/>
      <c r="AH259" s="3"/>
      <c r="AI259" s="3"/>
      <c r="AJ259" s="3"/>
      <c r="AK259" s="3"/>
      <c r="AL259" s="3"/>
      <c r="AM259" s="3"/>
      <c r="AN259" s="3"/>
      <c r="AO259" s="7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7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</row>
    <row r="260">
      <c r="A260" s="3"/>
      <c r="F260" s="3"/>
      <c r="G260" s="3"/>
      <c r="I260" s="3"/>
      <c r="L260" s="3"/>
      <c r="M260" s="4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6"/>
      <c r="Y260" s="3"/>
      <c r="Z260" s="3"/>
      <c r="AA260" s="3"/>
      <c r="AB260" s="3"/>
      <c r="AC260" s="3"/>
      <c r="AD260" s="3"/>
      <c r="AE260" s="3"/>
      <c r="AF260" s="7"/>
      <c r="AG260" s="3"/>
      <c r="AH260" s="3"/>
      <c r="AI260" s="3"/>
      <c r="AJ260" s="3"/>
      <c r="AK260" s="3"/>
      <c r="AL260" s="3"/>
      <c r="AM260" s="3"/>
      <c r="AN260" s="3"/>
      <c r="AO260" s="7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7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</row>
    <row r="261">
      <c r="A261" s="3"/>
      <c r="F261" s="3"/>
      <c r="G261" s="3"/>
      <c r="I261" s="3"/>
      <c r="L261" s="3"/>
      <c r="M261" s="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6"/>
      <c r="Y261" s="3"/>
      <c r="Z261" s="3"/>
      <c r="AA261" s="3"/>
      <c r="AB261" s="3"/>
      <c r="AC261" s="3"/>
      <c r="AD261" s="3"/>
      <c r="AE261" s="3"/>
      <c r="AF261" s="7"/>
      <c r="AG261" s="3"/>
      <c r="AH261" s="3"/>
      <c r="AI261" s="3"/>
      <c r="AJ261" s="3"/>
      <c r="AK261" s="3"/>
      <c r="AL261" s="3"/>
      <c r="AM261" s="3"/>
      <c r="AN261" s="3"/>
      <c r="AO261" s="7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7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</row>
    <row r="262">
      <c r="A262" s="3"/>
      <c r="F262" s="3"/>
      <c r="G262" s="3"/>
      <c r="I262" s="3"/>
      <c r="L262" s="3"/>
      <c r="M262" s="4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6"/>
      <c r="Y262" s="3"/>
      <c r="Z262" s="3"/>
      <c r="AA262" s="3"/>
      <c r="AB262" s="3"/>
      <c r="AC262" s="3"/>
      <c r="AD262" s="3"/>
      <c r="AE262" s="3"/>
      <c r="AF262" s="7"/>
      <c r="AG262" s="3"/>
      <c r="AH262" s="3"/>
      <c r="AI262" s="3"/>
      <c r="AJ262" s="3"/>
      <c r="AK262" s="3"/>
      <c r="AL262" s="3"/>
      <c r="AM262" s="3"/>
      <c r="AN262" s="3"/>
      <c r="AO262" s="7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7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</row>
    <row r="263">
      <c r="A263" s="3"/>
      <c r="F263" s="3"/>
      <c r="G263" s="3"/>
      <c r="I263" s="3"/>
      <c r="L263" s="3"/>
      <c r="M263" s="4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6"/>
      <c r="Y263" s="3"/>
      <c r="Z263" s="3"/>
      <c r="AA263" s="3"/>
      <c r="AB263" s="3"/>
      <c r="AC263" s="3"/>
      <c r="AD263" s="3"/>
      <c r="AE263" s="3"/>
      <c r="AF263" s="7"/>
      <c r="AG263" s="3"/>
      <c r="AH263" s="3"/>
      <c r="AI263" s="3"/>
      <c r="AJ263" s="3"/>
      <c r="AK263" s="3"/>
      <c r="AL263" s="3"/>
      <c r="AM263" s="3"/>
      <c r="AN263" s="3"/>
      <c r="AO263" s="7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7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</row>
    <row r="264">
      <c r="A264" s="3"/>
      <c r="F264" s="3"/>
      <c r="G264" s="3"/>
      <c r="I264" s="3"/>
      <c r="L264" s="3"/>
      <c r="M264" s="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6"/>
      <c r="Y264" s="3"/>
      <c r="Z264" s="3"/>
      <c r="AA264" s="3"/>
      <c r="AB264" s="3"/>
      <c r="AC264" s="3"/>
      <c r="AD264" s="3"/>
      <c r="AE264" s="3"/>
      <c r="AF264" s="7"/>
      <c r="AG264" s="3"/>
      <c r="AH264" s="3"/>
      <c r="AI264" s="3"/>
      <c r="AJ264" s="3"/>
      <c r="AK264" s="3"/>
      <c r="AL264" s="3"/>
      <c r="AM264" s="3"/>
      <c r="AN264" s="3"/>
      <c r="AO264" s="7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7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</row>
    <row r="265">
      <c r="A265" s="3"/>
      <c r="F265" s="3"/>
      <c r="G265" s="3"/>
      <c r="I265" s="3"/>
      <c r="L265" s="3"/>
      <c r="M265" s="4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6"/>
      <c r="Y265" s="3"/>
      <c r="Z265" s="3"/>
      <c r="AA265" s="3"/>
      <c r="AB265" s="3"/>
      <c r="AC265" s="3"/>
      <c r="AD265" s="3"/>
      <c r="AE265" s="3"/>
      <c r="AF265" s="7"/>
      <c r="AG265" s="3"/>
      <c r="AH265" s="3"/>
      <c r="AI265" s="3"/>
      <c r="AJ265" s="3"/>
      <c r="AK265" s="3"/>
      <c r="AL265" s="3"/>
      <c r="AM265" s="3"/>
      <c r="AN265" s="3"/>
      <c r="AO265" s="7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7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</row>
    <row r="266">
      <c r="A266" s="3"/>
      <c r="F266" s="3"/>
      <c r="G266" s="3"/>
      <c r="I266" s="3"/>
      <c r="L266" s="3"/>
      <c r="M266" s="4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7"/>
      <c r="AG266" s="3"/>
      <c r="AH266" s="3"/>
      <c r="AI266" s="3"/>
      <c r="AJ266" s="3"/>
      <c r="AK266" s="3"/>
      <c r="AL266" s="3"/>
      <c r="AM266" s="3"/>
      <c r="AN266" s="3"/>
      <c r="AO266" s="7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7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</row>
    <row r="267">
      <c r="A267" s="3"/>
      <c r="F267" s="3"/>
      <c r="G267" s="3"/>
      <c r="I267" s="3"/>
      <c r="L267" s="3"/>
      <c r="M267" s="4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7"/>
      <c r="AG267" s="3"/>
      <c r="AH267" s="3"/>
      <c r="AI267" s="3"/>
      <c r="AJ267" s="3"/>
      <c r="AK267" s="3"/>
      <c r="AL267" s="3"/>
      <c r="AM267" s="3"/>
      <c r="AN267" s="3"/>
      <c r="AO267" s="7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7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</row>
    <row r="268">
      <c r="A268" s="3"/>
      <c r="F268" s="3"/>
      <c r="G268" s="3"/>
      <c r="I268" s="3"/>
      <c r="L268" s="3"/>
      <c r="M268" s="4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7"/>
      <c r="AG268" s="3"/>
      <c r="AH268" s="3"/>
      <c r="AI268" s="3"/>
      <c r="AJ268" s="3"/>
      <c r="AK268" s="3"/>
      <c r="AL268" s="3"/>
      <c r="AM268" s="3"/>
      <c r="AN268" s="3"/>
      <c r="AO268" s="7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7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</row>
    <row r="269">
      <c r="A269" s="3"/>
      <c r="F269" s="3"/>
      <c r="G269" s="3"/>
      <c r="I269" s="3"/>
      <c r="L269" s="3"/>
      <c r="M269" s="4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7"/>
      <c r="AG269" s="3"/>
      <c r="AH269" s="3"/>
      <c r="AI269" s="3"/>
      <c r="AJ269" s="3"/>
      <c r="AK269" s="3"/>
      <c r="AL269" s="3"/>
      <c r="AM269" s="3"/>
      <c r="AN269" s="3"/>
      <c r="AO269" s="7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7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</row>
    <row r="270">
      <c r="A270" s="3"/>
      <c r="F270" s="3"/>
      <c r="G270" s="3"/>
      <c r="I270" s="3"/>
      <c r="L270" s="3"/>
      <c r="M270" s="4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7"/>
      <c r="AG270" s="3"/>
      <c r="AH270" s="3"/>
      <c r="AI270" s="3"/>
      <c r="AJ270" s="3"/>
      <c r="AK270" s="3"/>
      <c r="AL270" s="3"/>
      <c r="AM270" s="3"/>
      <c r="AN270" s="3"/>
      <c r="AO270" s="7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7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</row>
    <row r="271">
      <c r="A271" s="3"/>
      <c r="F271" s="3"/>
      <c r="G271" s="3"/>
      <c r="I271" s="3"/>
      <c r="L271" s="3"/>
      <c r="M271" s="4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7"/>
      <c r="AG271" s="3"/>
      <c r="AH271" s="3"/>
      <c r="AI271" s="3"/>
      <c r="AJ271" s="3"/>
      <c r="AK271" s="3"/>
      <c r="AL271" s="3"/>
      <c r="AM271" s="3"/>
      <c r="AN271" s="3"/>
      <c r="AO271" s="7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7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</row>
    <row r="272">
      <c r="A272" s="3"/>
      <c r="F272" s="3"/>
      <c r="G272" s="3"/>
      <c r="I272" s="3"/>
      <c r="L272" s="3"/>
      <c r="M272" s="4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7"/>
      <c r="AG272" s="3"/>
      <c r="AH272" s="3"/>
      <c r="AI272" s="3"/>
      <c r="AJ272" s="3"/>
      <c r="AK272" s="3"/>
      <c r="AL272" s="3"/>
      <c r="AM272" s="3"/>
      <c r="AN272" s="3"/>
      <c r="AO272" s="7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7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</row>
    <row r="273">
      <c r="A273" s="3"/>
      <c r="F273" s="3"/>
      <c r="G273" s="3"/>
      <c r="I273" s="3"/>
      <c r="L273" s="3"/>
      <c r="M273" s="4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7"/>
      <c r="AG273" s="3"/>
      <c r="AH273" s="3"/>
      <c r="AI273" s="3"/>
      <c r="AJ273" s="3"/>
      <c r="AK273" s="3"/>
      <c r="AL273" s="3"/>
      <c r="AM273" s="3"/>
      <c r="AN273" s="3"/>
      <c r="AO273" s="7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7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</row>
    <row r="274">
      <c r="A274" s="3"/>
      <c r="F274" s="3"/>
      <c r="G274" s="3"/>
      <c r="I274" s="3"/>
      <c r="L274" s="3"/>
      <c r="M274" s="4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7"/>
      <c r="AG274" s="3"/>
      <c r="AH274" s="3"/>
      <c r="AI274" s="3"/>
      <c r="AJ274" s="3"/>
      <c r="AK274" s="3"/>
      <c r="AL274" s="3"/>
      <c r="AM274" s="3"/>
      <c r="AN274" s="3"/>
      <c r="AO274" s="7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7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</row>
    <row r="275">
      <c r="A275" s="3"/>
      <c r="F275" s="3"/>
      <c r="G275" s="3"/>
      <c r="I275" s="3"/>
      <c r="L275" s="3"/>
      <c r="M275" s="4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7"/>
      <c r="AG275" s="3"/>
      <c r="AH275" s="3"/>
      <c r="AI275" s="3"/>
      <c r="AJ275" s="3"/>
      <c r="AK275" s="3"/>
      <c r="AL275" s="3"/>
      <c r="AM275" s="3"/>
      <c r="AN275" s="3"/>
      <c r="AO275" s="7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7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</row>
    <row r="276">
      <c r="A276" s="3"/>
      <c r="F276" s="3"/>
      <c r="G276" s="3"/>
      <c r="I276" s="3"/>
      <c r="L276" s="3"/>
      <c r="M276" s="4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7"/>
      <c r="AG276" s="3"/>
      <c r="AH276" s="3"/>
      <c r="AI276" s="3"/>
      <c r="AJ276" s="3"/>
      <c r="AK276" s="3"/>
      <c r="AL276" s="3"/>
      <c r="AM276" s="3"/>
      <c r="AN276" s="3"/>
      <c r="AO276" s="7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7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</row>
    <row r="277">
      <c r="A277" s="3"/>
      <c r="F277" s="3"/>
      <c r="G277" s="3"/>
      <c r="I277" s="3"/>
      <c r="L277" s="3"/>
      <c r="M277" s="4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7"/>
      <c r="AG277" s="3"/>
      <c r="AH277" s="3"/>
      <c r="AI277" s="3"/>
      <c r="AJ277" s="3"/>
      <c r="AK277" s="3"/>
      <c r="AL277" s="3"/>
      <c r="AM277" s="3"/>
      <c r="AN277" s="3"/>
      <c r="AO277" s="7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7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</row>
    <row r="278">
      <c r="A278" s="3"/>
      <c r="F278" s="3"/>
      <c r="G278" s="3"/>
      <c r="I278" s="3"/>
      <c r="L278" s="3"/>
      <c r="M278" s="4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7"/>
      <c r="AG278" s="3"/>
      <c r="AH278" s="3"/>
      <c r="AI278" s="3"/>
      <c r="AJ278" s="3"/>
      <c r="AK278" s="3"/>
      <c r="AL278" s="3"/>
      <c r="AM278" s="3"/>
      <c r="AN278" s="3"/>
      <c r="AO278" s="7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7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</row>
    <row r="279">
      <c r="A279" s="3"/>
      <c r="F279" s="3"/>
      <c r="G279" s="3"/>
      <c r="I279" s="3"/>
      <c r="L279" s="3"/>
      <c r="M279" s="4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7"/>
      <c r="AG279" s="3"/>
      <c r="AH279" s="3"/>
      <c r="AI279" s="3"/>
      <c r="AJ279" s="3"/>
      <c r="AK279" s="3"/>
      <c r="AL279" s="3"/>
      <c r="AM279" s="3"/>
      <c r="AN279" s="3"/>
      <c r="AO279" s="7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7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</row>
    <row r="280">
      <c r="A280" s="3"/>
      <c r="F280" s="3"/>
      <c r="G280" s="3"/>
      <c r="I280" s="3"/>
      <c r="L280" s="3"/>
      <c r="M280" s="4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7"/>
      <c r="AG280" s="3"/>
      <c r="AH280" s="3"/>
      <c r="AI280" s="3"/>
      <c r="AJ280" s="3"/>
      <c r="AK280" s="3"/>
      <c r="AL280" s="3"/>
      <c r="AM280" s="3"/>
      <c r="AN280" s="3"/>
      <c r="AO280" s="7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7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</row>
    <row r="281">
      <c r="A281" s="3"/>
      <c r="F281" s="3"/>
      <c r="G281" s="3"/>
      <c r="I281" s="3"/>
      <c r="L281" s="3"/>
      <c r="M281" s="4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7"/>
      <c r="AG281" s="3"/>
      <c r="AH281" s="3"/>
      <c r="AI281" s="3"/>
      <c r="AJ281" s="3"/>
      <c r="AK281" s="3"/>
      <c r="AL281" s="3"/>
      <c r="AM281" s="3"/>
      <c r="AN281" s="3"/>
      <c r="AO281" s="7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7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</row>
    <row r="282">
      <c r="A282" s="3"/>
      <c r="F282" s="3"/>
      <c r="G282" s="3"/>
      <c r="I282" s="3"/>
      <c r="L282" s="3"/>
      <c r="M282" s="4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7"/>
      <c r="AG282" s="3"/>
      <c r="AH282" s="3"/>
      <c r="AI282" s="3"/>
      <c r="AJ282" s="3"/>
      <c r="AK282" s="3"/>
      <c r="AL282" s="3"/>
      <c r="AM282" s="3"/>
      <c r="AN282" s="3"/>
      <c r="AO282" s="7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7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</row>
    <row r="283">
      <c r="A283" s="3"/>
      <c r="F283" s="3"/>
      <c r="G283" s="3"/>
      <c r="I283" s="3"/>
      <c r="L283" s="3"/>
      <c r="M283" s="4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7"/>
      <c r="AG283" s="3"/>
      <c r="AH283" s="3"/>
      <c r="AI283" s="3"/>
      <c r="AJ283" s="3"/>
      <c r="AK283" s="3"/>
      <c r="AL283" s="3"/>
      <c r="AM283" s="3"/>
      <c r="AN283" s="3"/>
      <c r="AO283" s="7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7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</row>
    <row r="284">
      <c r="A284" s="3"/>
      <c r="F284" s="3"/>
      <c r="G284" s="3"/>
      <c r="I284" s="3"/>
      <c r="L284" s="3"/>
      <c r="M284" s="4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7"/>
      <c r="AG284" s="3"/>
      <c r="AH284" s="3"/>
      <c r="AI284" s="3"/>
      <c r="AJ284" s="3"/>
      <c r="AK284" s="3"/>
      <c r="AL284" s="3"/>
      <c r="AM284" s="3"/>
      <c r="AN284" s="3"/>
      <c r="AO284" s="7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7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</row>
    <row r="285">
      <c r="A285" s="3"/>
      <c r="F285" s="3"/>
      <c r="G285" s="3"/>
      <c r="I285" s="3"/>
      <c r="L285" s="3"/>
      <c r="M285" s="4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7"/>
      <c r="AG285" s="3"/>
      <c r="AH285" s="3"/>
      <c r="AI285" s="3"/>
      <c r="AJ285" s="3"/>
      <c r="AK285" s="3"/>
      <c r="AL285" s="3"/>
      <c r="AM285" s="3"/>
      <c r="AN285" s="3"/>
      <c r="AO285" s="7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7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</row>
    <row r="286">
      <c r="A286" s="3"/>
      <c r="F286" s="3"/>
      <c r="G286" s="3"/>
      <c r="I286" s="3"/>
      <c r="L286" s="3"/>
      <c r="M286" s="4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/>
      <c r="AD286" s="3"/>
      <c r="AE286" s="3"/>
      <c r="AF286" s="7"/>
      <c r="AG286" s="3"/>
      <c r="AH286" s="3"/>
      <c r="AI286" s="3"/>
      <c r="AJ286" s="3"/>
      <c r="AK286" s="3"/>
      <c r="AL286" s="3"/>
      <c r="AM286" s="3"/>
      <c r="AN286" s="3"/>
      <c r="AO286" s="7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7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</row>
    <row r="287">
      <c r="A287" s="3"/>
      <c r="F287" s="3"/>
      <c r="G287" s="3"/>
      <c r="I287" s="3"/>
      <c r="L287" s="3"/>
      <c r="M287" s="4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6"/>
      <c r="Y287" s="3"/>
      <c r="Z287" s="3"/>
      <c r="AA287" s="3"/>
      <c r="AB287" s="3"/>
      <c r="AC287" s="3"/>
      <c r="AD287" s="3"/>
      <c r="AE287" s="3"/>
      <c r="AF287" s="7"/>
      <c r="AG287" s="3"/>
      <c r="AH287" s="3"/>
      <c r="AI287" s="3"/>
      <c r="AJ287" s="3"/>
      <c r="AK287" s="3"/>
      <c r="AL287" s="3"/>
      <c r="AM287" s="3"/>
      <c r="AN287" s="3"/>
      <c r="AO287" s="7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7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</row>
    <row r="288">
      <c r="A288" s="3"/>
      <c r="F288" s="3"/>
      <c r="G288" s="3"/>
      <c r="I288" s="3"/>
      <c r="L288" s="3"/>
      <c r="M288" s="4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6"/>
      <c r="Y288" s="3"/>
      <c r="Z288" s="3"/>
      <c r="AA288" s="3"/>
      <c r="AB288" s="3"/>
      <c r="AC288" s="3"/>
      <c r="AD288" s="3"/>
      <c r="AE288" s="3"/>
      <c r="AF288" s="7"/>
      <c r="AG288" s="3"/>
      <c r="AH288" s="3"/>
      <c r="AI288" s="3"/>
      <c r="AJ288" s="3"/>
      <c r="AK288" s="3"/>
      <c r="AL288" s="3"/>
      <c r="AM288" s="3"/>
      <c r="AN288" s="3"/>
      <c r="AO288" s="7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7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</row>
    <row r="289">
      <c r="A289" s="3"/>
      <c r="F289" s="3"/>
      <c r="G289" s="3"/>
      <c r="I289" s="3"/>
      <c r="L289" s="3"/>
      <c r="M289" s="4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6"/>
      <c r="Y289" s="3"/>
      <c r="Z289" s="3"/>
      <c r="AA289" s="3"/>
      <c r="AB289" s="3"/>
      <c r="AC289" s="3"/>
      <c r="AD289" s="3"/>
      <c r="AE289" s="3"/>
      <c r="AF289" s="7"/>
      <c r="AG289" s="3"/>
      <c r="AH289" s="3"/>
      <c r="AI289" s="3"/>
      <c r="AJ289" s="3"/>
      <c r="AK289" s="3"/>
      <c r="AL289" s="3"/>
      <c r="AM289" s="3"/>
      <c r="AN289" s="3"/>
      <c r="AO289" s="7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7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</row>
    <row r="290">
      <c r="A290" s="3"/>
      <c r="F290" s="3"/>
      <c r="G290" s="3"/>
      <c r="I290" s="3"/>
      <c r="L290" s="3"/>
      <c r="M290" s="4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6"/>
      <c r="Y290" s="3"/>
      <c r="Z290" s="3"/>
      <c r="AA290" s="3"/>
      <c r="AB290" s="3"/>
      <c r="AC290" s="3"/>
      <c r="AD290" s="3"/>
      <c r="AE290" s="3"/>
      <c r="AF290" s="7"/>
      <c r="AG290" s="3"/>
      <c r="AH290" s="3"/>
      <c r="AI290" s="3"/>
      <c r="AJ290" s="3"/>
      <c r="AK290" s="3"/>
      <c r="AL290" s="3"/>
      <c r="AM290" s="3"/>
      <c r="AN290" s="3"/>
      <c r="AO290" s="7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7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</row>
    <row r="291">
      <c r="A291" s="3"/>
      <c r="F291" s="3"/>
      <c r="G291" s="3"/>
      <c r="I291" s="3"/>
      <c r="L291" s="3"/>
      <c r="M291" s="4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6"/>
      <c r="Y291" s="3"/>
      <c r="Z291" s="3"/>
      <c r="AA291" s="3"/>
      <c r="AB291" s="3"/>
      <c r="AC291" s="3"/>
      <c r="AD291" s="3"/>
      <c r="AE291" s="3"/>
      <c r="AF291" s="7"/>
      <c r="AG291" s="3"/>
      <c r="AH291" s="3"/>
      <c r="AI291" s="3"/>
      <c r="AJ291" s="3"/>
      <c r="AK291" s="3"/>
      <c r="AL291" s="3"/>
      <c r="AM291" s="3"/>
      <c r="AN291" s="3"/>
      <c r="AO291" s="7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7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</row>
    <row r="292">
      <c r="A292" s="3"/>
      <c r="F292" s="3"/>
      <c r="G292" s="3"/>
      <c r="I292" s="3"/>
      <c r="L292" s="3"/>
      <c r="M292" s="4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6"/>
      <c r="Y292" s="3"/>
      <c r="Z292" s="3"/>
      <c r="AA292" s="3"/>
      <c r="AB292" s="3"/>
      <c r="AC292" s="3"/>
      <c r="AD292" s="3"/>
      <c r="AE292" s="3"/>
      <c r="AF292" s="7"/>
      <c r="AG292" s="3"/>
      <c r="AH292" s="3"/>
      <c r="AI292" s="3"/>
      <c r="AJ292" s="3"/>
      <c r="AK292" s="3"/>
      <c r="AL292" s="3"/>
      <c r="AM292" s="3"/>
      <c r="AN292" s="3"/>
      <c r="AO292" s="7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7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</row>
    <row r="293">
      <c r="A293" s="3"/>
      <c r="F293" s="3"/>
      <c r="G293" s="3"/>
      <c r="I293" s="3"/>
      <c r="L293" s="3"/>
      <c r="M293" s="4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6"/>
      <c r="Y293" s="3"/>
      <c r="Z293" s="3"/>
      <c r="AA293" s="3"/>
      <c r="AB293" s="3"/>
      <c r="AC293" s="3"/>
      <c r="AD293" s="3"/>
      <c r="AE293" s="3"/>
      <c r="AF293" s="7"/>
      <c r="AG293" s="3"/>
      <c r="AH293" s="3"/>
      <c r="AI293" s="3"/>
      <c r="AJ293" s="3"/>
      <c r="AK293" s="3"/>
      <c r="AL293" s="3"/>
      <c r="AM293" s="3"/>
      <c r="AN293" s="3"/>
      <c r="AO293" s="7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7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</row>
    <row r="294">
      <c r="A294" s="3"/>
      <c r="F294" s="3"/>
      <c r="G294" s="3"/>
      <c r="I294" s="3"/>
      <c r="L294" s="3"/>
      <c r="M294" s="4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6"/>
      <c r="Y294" s="3"/>
      <c r="Z294" s="3"/>
      <c r="AA294" s="3"/>
      <c r="AB294" s="3"/>
      <c r="AC294" s="3"/>
      <c r="AD294" s="3"/>
      <c r="AE294" s="3"/>
      <c r="AF294" s="7"/>
      <c r="AG294" s="3"/>
      <c r="AH294" s="3"/>
      <c r="AI294" s="3"/>
      <c r="AJ294" s="3"/>
      <c r="AK294" s="3"/>
      <c r="AL294" s="3"/>
      <c r="AM294" s="3"/>
      <c r="AN294" s="3"/>
      <c r="AO294" s="7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7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</row>
    <row r="295">
      <c r="A295" s="3"/>
      <c r="F295" s="3"/>
      <c r="G295" s="3"/>
      <c r="I295" s="3"/>
      <c r="L295" s="3"/>
      <c r="M295" s="4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6"/>
      <c r="Y295" s="3"/>
      <c r="Z295" s="3"/>
      <c r="AA295" s="3"/>
      <c r="AB295" s="3"/>
      <c r="AC295" s="3"/>
      <c r="AD295" s="3"/>
      <c r="AE295" s="3"/>
      <c r="AF295" s="7"/>
      <c r="AG295" s="3"/>
      <c r="AH295" s="3"/>
      <c r="AI295" s="3"/>
      <c r="AJ295" s="3"/>
      <c r="AK295" s="3"/>
      <c r="AL295" s="3"/>
      <c r="AM295" s="3"/>
      <c r="AN295" s="3"/>
      <c r="AO295" s="7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7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</row>
    <row r="296">
      <c r="A296" s="3"/>
      <c r="F296" s="3"/>
      <c r="G296" s="3"/>
      <c r="I296" s="3"/>
      <c r="L296" s="3"/>
      <c r="M296" s="4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6"/>
      <c r="Y296" s="3"/>
      <c r="Z296" s="3"/>
      <c r="AA296" s="3"/>
      <c r="AB296" s="3"/>
      <c r="AC296" s="3"/>
      <c r="AD296" s="3"/>
      <c r="AE296" s="3"/>
      <c r="AF296" s="7"/>
      <c r="AG296" s="3"/>
      <c r="AH296" s="3"/>
      <c r="AI296" s="3"/>
      <c r="AJ296" s="3"/>
      <c r="AK296" s="3"/>
      <c r="AL296" s="3"/>
      <c r="AM296" s="3"/>
      <c r="AN296" s="3"/>
      <c r="AO296" s="7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7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</row>
    <row r="297">
      <c r="A297" s="3"/>
      <c r="F297" s="3"/>
      <c r="G297" s="3"/>
      <c r="I297" s="3"/>
      <c r="L297" s="3"/>
      <c r="M297" s="4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6"/>
      <c r="Y297" s="3"/>
      <c r="Z297" s="3"/>
      <c r="AA297" s="3"/>
      <c r="AB297" s="3"/>
      <c r="AC297" s="3"/>
      <c r="AD297" s="3"/>
      <c r="AE297" s="3"/>
      <c r="AF297" s="7"/>
      <c r="AG297" s="3"/>
      <c r="AH297" s="3"/>
      <c r="AI297" s="3"/>
      <c r="AJ297" s="3"/>
      <c r="AK297" s="3"/>
      <c r="AL297" s="3"/>
      <c r="AM297" s="3"/>
      <c r="AN297" s="3"/>
      <c r="AO297" s="7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7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</row>
    <row r="298">
      <c r="A298" s="3"/>
      <c r="F298" s="3"/>
      <c r="G298" s="3"/>
      <c r="I298" s="3"/>
      <c r="L298" s="3"/>
      <c r="M298" s="4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6"/>
      <c r="Y298" s="3"/>
      <c r="Z298" s="3"/>
      <c r="AA298" s="3"/>
      <c r="AB298" s="3"/>
      <c r="AC298" s="3"/>
      <c r="AD298" s="3"/>
      <c r="AE298" s="3"/>
      <c r="AF298" s="7"/>
      <c r="AG298" s="3"/>
      <c r="AH298" s="3"/>
      <c r="AI298" s="3"/>
      <c r="AJ298" s="3"/>
      <c r="AK298" s="3"/>
      <c r="AL298" s="3"/>
      <c r="AM298" s="3"/>
      <c r="AN298" s="3"/>
      <c r="AO298" s="7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7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</row>
    <row r="299">
      <c r="A299" s="3"/>
      <c r="F299" s="3"/>
      <c r="G299" s="3"/>
      <c r="I299" s="3"/>
      <c r="L299" s="3"/>
      <c r="M299" s="4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7"/>
      <c r="AG299" s="3"/>
      <c r="AH299" s="3"/>
      <c r="AI299" s="3"/>
      <c r="AJ299" s="3"/>
      <c r="AK299" s="3"/>
      <c r="AL299" s="3"/>
      <c r="AM299" s="3"/>
      <c r="AN299" s="3"/>
      <c r="AO299" s="7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7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</row>
    <row r="300">
      <c r="A300" s="3"/>
      <c r="F300" s="3"/>
      <c r="G300" s="3"/>
      <c r="I300" s="3"/>
      <c r="L300" s="3"/>
      <c r="M300" s="4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7"/>
      <c r="AG300" s="3"/>
      <c r="AH300" s="3"/>
      <c r="AI300" s="3"/>
      <c r="AJ300" s="3"/>
      <c r="AK300" s="3"/>
      <c r="AL300" s="3"/>
      <c r="AM300" s="3"/>
      <c r="AN300" s="3"/>
      <c r="AO300" s="7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7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</row>
    <row r="301">
      <c r="A301" s="3"/>
      <c r="F301" s="3"/>
      <c r="G301" s="3"/>
      <c r="I301" s="3"/>
      <c r="L301" s="3"/>
      <c r="M301" s="4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7"/>
      <c r="AG301" s="3"/>
      <c r="AH301" s="3"/>
      <c r="AI301" s="3"/>
      <c r="AJ301" s="3"/>
      <c r="AK301" s="3"/>
      <c r="AL301" s="3"/>
      <c r="AM301" s="3"/>
      <c r="AN301" s="3"/>
      <c r="AO301" s="7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7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</row>
    <row r="302">
      <c r="A302" s="3"/>
      <c r="F302" s="3"/>
      <c r="G302" s="3"/>
      <c r="I302" s="3"/>
      <c r="L302" s="3"/>
      <c r="M302" s="4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7"/>
      <c r="AG302" s="3"/>
      <c r="AH302" s="3"/>
      <c r="AI302" s="3"/>
      <c r="AJ302" s="3"/>
      <c r="AK302" s="3"/>
      <c r="AL302" s="3"/>
      <c r="AM302" s="3"/>
      <c r="AN302" s="3"/>
      <c r="AO302" s="7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7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</row>
    <row r="303">
      <c r="A303" s="3"/>
      <c r="F303" s="3"/>
      <c r="G303" s="3"/>
      <c r="I303" s="3"/>
      <c r="L303" s="3"/>
      <c r="M303" s="4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7"/>
      <c r="AG303" s="3"/>
      <c r="AH303" s="3"/>
      <c r="AI303" s="3"/>
      <c r="AJ303" s="3"/>
      <c r="AK303" s="3"/>
      <c r="AL303" s="3"/>
      <c r="AM303" s="3"/>
      <c r="AN303" s="3"/>
      <c r="AO303" s="7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7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</row>
    <row r="304">
      <c r="A304" s="3"/>
      <c r="F304" s="3"/>
      <c r="G304" s="3"/>
      <c r="I304" s="3"/>
      <c r="L304" s="3"/>
      <c r="M304" s="4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7"/>
      <c r="AG304" s="3"/>
      <c r="AH304" s="3"/>
      <c r="AI304" s="3"/>
      <c r="AJ304" s="3"/>
      <c r="AK304" s="3"/>
      <c r="AL304" s="3"/>
      <c r="AM304" s="3"/>
      <c r="AN304" s="3"/>
      <c r="AO304" s="7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7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</row>
    <row r="305">
      <c r="A305" s="3"/>
      <c r="F305" s="3"/>
      <c r="G305" s="3"/>
      <c r="I305" s="3"/>
      <c r="L305" s="3"/>
      <c r="M305" s="4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7"/>
      <c r="AG305" s="3"/>
      <c r="AH305" s="3"/>
      <c r="AI305" s="3"/>
      <c r="AJ305" s="3"/>
      <c r="AK305" s="3"/>
      <c r="AL305" s="3"/>
      <c r="AM305" s="3"/>
      <c r="AN305" s="3"/>
      <c r="AO305" s="7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7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</row>
    <row r="306">
      <c r="A306" s="3"/>
      <c r="F306" s="3"/>
      <c r="G306" s="3"/>
      <c r="I306" s="3"/>
      <c r="L306" s="3"/>
      <c r="M306" s="4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7"/>
      <c r="AG306" s="3"/>
      <c r="AH306" s="3"/>
      <c r="AI306" s="3"/>
      <c r="AJ306" s="3"/>
      <c r="AK306" s="3"/>
      <c r="AL306" s="3"/>
      <c r="AM306" s="3"/>
      <c r="AN306" s="3"/>
      <c r="AO306" s="7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7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</row>
    <row r="307">
      <c r="A307" s="3"/>
      <c r="F307" s="3"/>
      <c r="G307" s="3"/>
      <c r="I307" s="3"/>
      <c r="L307" s="3"/>
      <c r="M307" s="4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7"/>
      <c r="AG307" s="3"/>
      <c r="AH307" s="3"/>
      <c r="AI307" s="3"/>
      <c r="AJ307" s="3"/>
      <c r="AK307" s="3"/>
      <c r="AL307" s="3"/>
      <c r="AM307" s="3"/>
      <c r="AN307" s="3"/>
      <c r="AO307" s="7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7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</row>
    <row r="308">
      <c r="A308" s="3"/>
      <c r="F308" s="3"/>
      <c r="G308" s="3"/>
      <c r="I308" s="3"/>
      <c r="L308" s="3"/>
      <c r="M308" s="4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7"/>
      <c r="AG308" s="3"/>
      <c r="AH308" s="3"/>
      <c r="AI308" s="3"/>
      <c r="AJ308" s="3"/>
      <c r="AK308" s="3"/>
      <c r="AL308" s="3"/>
      <c r="AM308" s="3"/>
      <c r="AN308" s="3"/>
      <c r="AO308" s="7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7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</row>
    <row r="309">
      <c r="A309" s="3"/>
      <c r="F309" s="3"/>
      <c r="G309" s="3"/>
      <c r="I309" s="3"/>
      <c r="L309" s="3"/>
      <c r="M309" s="4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7"/>
      <c r="AG309" s="3"/>
      <c r="AH309" s="3"/>
      <c r="AI309" s="3"/>
      <c r="AJ309" s="3"/>
      <c r="AK309" s="3"/>
      <c r="AL309" s="3"/>
      <c r="AM309" s="3"/>
      <c r="AN309" s="3"/>
      <c r="AO309" s="7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7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</row>
    <row r="310">
      <c r="A310" s="3"/>
      <c r="F310" s="3"/>
      <c r="G310" s="3"/>
      <c r="I310" s="3"/>
      <c r="L310" s="3"/>
      <c r="M310" s="4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7"/>
      <c r="AG310" s="3"/>
      <c r="AH310" s="3"/>
      <c r="AI310" s="3"/>
      <c r="AJ310" s="3"/>
      <c r="AK310" s="3"/>
      <c r="AL310" s="3"/>
      <c r="AM310" s="3"/>
      <c r="AN310" s="3"/>
      <c r="AO310" s="7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7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</row>
    <row r="311">
      <c r="A311" s="3"/>
      <c r="F311" s="3"/>
      <c r="G311" s="3"/>
      <c r="I311" s="3"/>
      <c r="L311" s="3"/>
      <c r="M311" s="4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7"/>
      <c r="AG311" s="3"/>
      <c r="AH311" s="3"/>
      <c r="AI311" s="3"/>
      <c r="AJ311" s="3"/>
      <c r="AK311" s="3"/>
      <c r="AL311" s="3"/>
      <c r="AM311" s="3"/>
      <c r="AN311" s="3"/>
      <c r="AO311" s="7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7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</row>
    <row r="312">
      <c r="A312" s="3"/>
      <c r="F312" s="3"/>
      <c r="G312" s="3"/>
      <c r="I312" s="3"/>
      <c r="L312" s="3"/>
      <c r="M312" s="4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7"/>
      <c r="AG312" s="3"/>
      <c r="AH312" s="3"/>
      <c r="AI312" s="3"/>
      <c r="AJ312" s="3"/>
      <c r="AK312" s="3"/>
      <c r="AL312" s="3"/>
      <c r="AM312" s="3"/>
      <c r="AN312" s="3"/>
      <c r="AO312" s="7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7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</row>
    <row r="313">
      <c r="A313" s="3"/>
      <c r="F313" s="3"/>
      <c r="G313" s="3"/>
      <c r="I313" s="3"/>
      <c r="L313" s="3"/>
      <c r="M313" s="4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7"/>
      <c r="AG313" s="3"/>
      <c r="AH313" s="3"/>
      <c r="AI313" s="3"/>
      <c r="AJ313" s="3"/>
      <c r="AK313" s="3"/>
      <c r="AL313" s="3"/>
      <c r="AM313" s="3"/>
      <c r="AN313" s="3"/>
      <c r="AO313" s="7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7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</row>
    <row r="314">
      <c r="A314" s="3"/>
      <c r="F314" s="3"/>
      <c r="G314" s="3"/>
      <c r="I314" s="3"/>
      <c r="L314" s="3"/>
      <c r="M314" s="4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7"/>
      <c r="AG314" s="3"/>
      <c r="AH314" s="3"/>
      <c r="AI314" s="3"/>
      <c r="AJ314" s="3"/>
      <c r="AK314" s="3"/>
      <c r="AL314" s="3"/>
      <c r="AM314" s="3"/>
      <c r="AN314" s="3"/>
      <c r="AO314" s="7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7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</row>
    <row r="315">
      <c r="A315" s="3"/>
      <c r="F315" s="3"/>
      <c r="G315" s="3"/>
      <c r="I315" s="3"/>
      <c r="L315" s="3"/>
      <c r="M315" s="4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7"/>
      <c r="AG315" s="3"/>
      <c r="AH315" s="3"/>
      <c r="AI315" s="3"/>
      <c r="AJ315" s="3"/>
      <c r="AK315" s="3"/>
      <c r="AL315" s="3"/>
      <c r="AM315" s="3"/>
      <c r="AN315" s="3"/>
      <c r="AO315" s="7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7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</row>
    <row r="316">
      <c r="A316" s="3"/>
      <c r="F316" s="3"/>
      <c r="G316" s="3"/>
      <c r="I316" s="3"/>
      <c r="L316" s="3"/>
      <c r="M316" s="4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7"/>
      <c r="AG316" s="3"/>
      <c r="AH316" s="3"/>
      <c r="AI316" s="3"/>
      <c r="AJ316" s="3"/>
      <c r="AK316" s="3"/>
      <c r="AL316" s="3"/>
      <c r="AM316" s="3"/>
      <c r="AN316" s="3"/>
      <c r="AO316" s="7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7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</row>
    <row r="317">
      <c r="A317" s="3"/>
      <c r="F317" s="3"/>
      <c r="G317" s="3"/>
      <c r="I317" s="3"/>
      <c r="L317" s="3"/>
      <c r="M317" s="4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7"/>
      <c r="AG317" s="3"/>
      <c r="AH317" s="3"/>
      <c r="AI317" s="3"/>
      <c r="AJ317" s="3"/>
      <c r="AK317" s="3"/>
      <c r="AL317" s="3"/>
      <c r="AM317" s="3"/>
      <c r="AN317" s="3"/>
      <c r="AO317" s="7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7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</row>
    <row r="318">
      <c r="A318" s="3"/>
      <c r="F318" s="3"/>
      <c r="G318" s="3"/>
      <c r="I318" s="3"/>
      <c r="L318" s="3"/>
      <c r="M318" s="4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7"/>
      <c r="AG318" s="3"/>
      <c r="AH318" s="3"/>
      <c r="AI318" s="3"/>
      <c r="AJ318" s="3"/>
      <c r="AK318" s="3"/>
      <c r="AL318" s="3"/>
      <c r="AM318" s="3"/>
      <c r="AN318" s="3"/>
      <c r="AO318" s="7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7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</row>
    <row r="319">
      <c r="A319" s="3"/>
      <c r="F319" s="3"/>
      <c r="G319" s="3"/>
      <c r="I319" s="3"/>
      <c r="L319" s="3"/>
      <c r="M319" s="4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7"/>
      <c r="AG319" s="3"/>
      <c r="AH319" s="3"/>
      <c r="AI319" s="3"/>
      <c r="AJ319" s="3"/>
      <c r="AK319" s="3"/>
      <c r="AL319" s="3"/>
      <c r="AM319" s="3"/>
      <c r="AN319" s="3"/>
      <c r="AO319" s="7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7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</row>
    <row r="320">
      <c r="A320" s="3"/>
      <c r="F320" s="3"/>
      <c r="G320" s="3"/>
      <c r="I320" s="3"/>
      <c r="L320" s="3"/>
      <c r="M320" s="4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6"/>
      <c r="Y320" s="3"/>
      <c r="Z320" s="3"/>
      <c r="AA320" s="3"/>
      <c r="AB320" s="3"/>
      <c r="AC320" s="3"/>
      <c r="AD320" s="3"/>
      <c r="AE320" s="3"/>
      <c r="AF320" s="7"/>
      <c r="AG320" s="3"/>
      <c r="AH320" s="3"/>
      <c r="AI320" s="3"/>
      <c r="AJ320" s="3"/>
      <c r="AK320" s="3"/>
      <c r="AL320" s="3"/>
      <c r="AM320" s="3"/>
      <c r="AN320" s="3"/>
      <c r="AO320" s="7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7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</row>
    <row r="321">
      <c r="A321" s="3"/>
      <c r="F321" s="3"/>
      <c r="G321" s="3"/>
      <c r="I321" s="3"/>
      <c r="L321" s="3"/>
      <c r="M321" s="4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6"/>
      <c r="Y321" s="3"/>
      <c r="Z321" s="3"/>
      <c r="AA321" s="3"/>
      <c r="AB321" s="3"/>
      <c r="AC321" s="3"/>
      <c r="AD321" s="3"/>
      <c r="AE321" s="3"/>
      <c r="AF321" s="7"/>
      <c r="AG321" s="3"/>
      <c r="AH321" s="3"/>
      <c r="AI321" s="3"/>
      <c r="AJ321" s="3"/>
      <c r="AK321" s="3"/>
      <c r="AL321" s="3"/>
      <c r="AM321" s="3"/>
      <c r="AN321" s="3"/>
      <c r="AO321" s="7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7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</row>
    <row r="322">
      <c r="A322" s="3"/>
      <c r="F322" s="3"/>
      <c r="G322" s="3"/>
      <c r="I322" s="3"/>
      <c r="L322" s="3"/>
      <c r="M322" s="4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6"/>
      <c r="Y322" s="3"/>
      <c r="Z322" s="3"/>
      <c r="AA322" s="3"/>
      <c r="AB322" s="3"/>
      <c r="AC322" s="3"/>
      <c r="AD322" s="3"/>
      <c r="AE322" s="3"/>
      <c r="AF322" s="7"/>
      <c r="AG322" s="3"/>
      <c r="AH322" s="3"/>
      <c r="AI322" s="3"/>
      <c r="AJ322" s="3"/>
      <c r="AK322" s="3"/>
      <c r="AL322" s="3"/>
      <c r="AM322" s="3"/>
      <c r="AN322" s="3"/>
      <c r="AO322" s="7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7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</row>
    <row r="323">
      <c r="A323" s="3"/>
      <c r="F323" s="3"/>
      <c r="G323" s="3"/>
      <c r="I323" s="3"/>
      <c r="L323" s="3"/>
      <c r="M323" s="4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6"/>
      <c r="Y323" s="3"/>
      <c r="Z323" s="3"/>
      <c r="AA323" s="3"/>
      <c r="AB323" s="3"/>
      <c r="AC323" s="3"/>
      <c r="AD323" s="3"/>
      <c r="AE323" s="3"/>
      <c r="AF323" s="7"/>
      <c r="AG323" s="3"/>
      <c r="AH323" s="3"/>
      <c r="AI323" s="3"/>
      <c r="AJ323" s="3"/>
      <c r="AK323" s="3"/>
      <c r="AL323" s="3"/>
      <c r="AM323" s="3"/>
      <c r="AN323" s="3"/>
      <c r="AO323" s="7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7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</row>
    <row r="324">
      <c r="A324" s="3"/>
      <c r="F324" s="3"/>
      <c r="G324" s="3"/>
      <c r="I324" s="3"/>
      <c r="L324" s="3"/>
      <c r="M324" s="4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6"/>
      <c r="Y324" s="3"/>
      <c r="Z324" s="3"/>
      <c r="AA324" s="3"/>
      <c r="AB324" s="3"/>
      <c r="AC324" s="3"/>
      <c r="AD324" s="3"/>
      <c r="AE324" s="3"/>
      <c r="AF324" s="7"/>
      <c r="AG324" s="3"/>
      <c r="AH324" s="3"/>
      <c r="AI324" s="3"/>
      <c r="AJ324" s="3"/>
      <c r="AK324" s="3"/>
      <c r="AL324" s="3"/>
      <c r="AM324" s="3"/>
      <c r="AN324" s="3"/>
      <c r="AO324" s="7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7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</row>
    <row r="325">
      <c r="A325" s="3"/>
      <c r="F325" s="3"/>
      <c r="G325" s="3"/>
      <c r="I325" s="3"/>
      <c r="L325" s="3"/>
      <c r="M325" s="4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6"/>
      <c r="Y325" s="3"/>
      <c r="Z325" s="3"/>
      <c r="AA325" s="3"/>
      <c r="AB325" s="3"/>
      <c r="AC325" s="3"/>
      <c r="AD325" s="3"/>
      <c r="AE325" s="3"/>
      <c r="AF325" s="7"/>
      <c r="AG325" s="3"/>
      <c r="AH325" s="3"/>
      <c r="AI325" s="3"/>
      <c r="AJ325" s="3"/>
      <c r="AK325" s="3"/>
      <c r="AL325" s="3"/>
      <c r="AM325" s="3"/>
      <c r="AN325" s="3"/>
      <c r="AO325" s="7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7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</row>
    <row r="326">
      <c r="A326" s="3"/>
      <c r="F326" s="3"/>
      <c r="G326" s="3"/>
      <c r="I326" s="3"/>
      <c r="L326" s="3"/>
      <c r="M326" s="4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6"/>
      <c r="Y326" s="3"/>
      <c r="Z326" s="3"/>
      <c r="AA326" s="3"/>
      <c r="AB326" s="3"/>
      <c r="AC326" s="3"/>
      <c r="AD326" s="3"/>
      <c r="AE326" s="3"/>
      <c r="AF326" s="7"/>
      <c r="AG326" s="3"/>
      <c r="AH326" s="3"/>
      <c r="AI326" s="3"/>
      <c r="AJ326" s="3"/>
      <c r="AK326" s="3"/>
      <c r="AL326" s="3"/>
      <c r="AM326" s="3"/>
      <c r="AN326" s="3"/>
      <c r="AO326" s="7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7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</row>
    <row r="327">
      <c r="A327" s="3"/>
      <c r="F327" s="3"/>
      <c r="G327" s="3"/>
      <c r="I327" s="3"/>
      <c r="L327" s="3"/>
      <c r="M327" s="4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6"/>
      <c r="Y327" s="3"/>
      <c r="Z327" s="3"/>
      <c r="AA327" s="3"/>
      <c r="AB327" s="3"/>
      <c r="AC327" s="3"/>
      <c r="AD327" s="3"/>
      <c r="AE327" s="3"/>
      <c r="AF327" s="7"/>
      <c r="AG327" s="3"/>
      <c r="AH327" s="3"/>
      <c r="AI327" s="3"/>
      <c r="AJ327" s="3"/>
      <c r="AK327" s="3"/>
      <c r="AL327" s="3"/>
      <c r="AM327" s="3"/>
      <c r="AN327" s="3"/>
      <c r="AO327" s="7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7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</row>
    <row r="328">
      <c r="A328" s="3"/>
      <c r="F328" s="3"/>
      <c r="G328" s="3"/>
      <c r="I328" s="3"/>
      <c r="L328" s="3"/>
      <c r="M328" s="4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6"/>
      <c r="Y328" s="3"/>
      <c r="Z328" s="3"/>
      <c r="AA328" s="3"/>
      <c r="AB328" s="3"/>
      <c r="AC328" s="3"/>
      <c r="AD328" s="3"/>
      <c r="AE328" s="3"/>
      <c r="AF328" s="7"/>
      <c r="AG328" s="3"/>
      <c r="AH328" s="3"/>
      <c r="AI328" s="3"/>
      <c r="AJ328" s="3"/>
      <c r="AK328" s="3"/>
      <c r="AL328" s="3"/>
      <c r="AM328" s="3"/>
      <c r="AN328" s="3"/>
      <c r="AO328" s="7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7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</row>
    <row r="329">
      <c r="A329" s="3"/>
      <c r="F329" s="3"/>
      <c r="G329" s="3"/>
      <c r="I329" s="3"/>
      <c r="L329" s="3"/>
      <c r="M329" s="4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6"/>
      <c r="Y329" s="3"/>
      <c r="Z329" s="3"/>
      <c r="AA329" s="3"/>
      <c r="AB329" s="3"/>
      <c r="AC329" s="3"/>
      <c r="AD329" s="3"/>
      <c r="AE329" s="3"/>
      <c r="AF329" s="7"/>
      <c r="AG329" s="3"/>
      <c r="AH329" s="3"/>
      <c r="AI329" s="3"/>
      <c r="AJ329" s="3"/>
      <c r="AK329" s="3"/>
      <c r="AL329" s="3"/>
      <c r="AM329" s="3"/>
      <c r="AN329" s="3"/>
      <c r="AO329" s="7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7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</row>
    <row r="330">
      <c r="A330" s="3"/>
      <c r="F330" s="3"/>
      <c r="G330" s="3"/>
      <c r="I330" s="3"/>
      <c r="L330" s="3"/>
      <c r="M330" s="4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6"/>
      <c r="Y330" s="3"/>
      <c r="Z330" s="3"/>
      <c r="AA330" s="3"/>
      <c r="AB330" s="3"/>
      <c r="AC330" s="3"/>
      <c r="AD330" s="3"/>
      <c r="AE330" s="3"/>
      <c r="AF330" s="7"/>
      <c r="AG330" s="3"/>
      <c r="AH330" s="3"/>
      <c r="AI330" s="3"/>
      <c r="AJ330" s="3"/>
      <c r="AK330" s="3"/>
      <c r="AL330" s="3"/>
      <c r="AM330" s="3"/>
      <c r="AN330" s="3"/>
      <c r="AO330" s="7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7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</row>
    <row r="331">
      <c r="A331" s="3"/>
      <c r="F331" s="3"/>
      <c r="G331" s="3"/>
      <c r="I331" s="3"/>
      <c r="L331" s="3"/>
      <c r="M331" s="4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6"/>
      <c r="Y331" s="3"/>
      <c r="Z331" s="3"/>
      <c r="AA331" s="3"/>
      <c r="AB331" s="3"/>
      <c r="AC331" s="3"/>
      <c r="AD331" s="3"/>
      <c r="AE331" s="3"/>
      <c r="AF331" s="7"/>
      <c r="AG331" s="3"/>
      <c r="AH331" s="3"/>
      <c r="AI331" s="3"/>
      <c r="AJ331" s="3"/>
      <c r="AK331" s="3"/>
      <c r="AL331" s="3"/>
      <c r="AM331" s="3"/>
      <c r="AN331" s="3"/>
      <c r="AO331" s="7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7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</row>
    <row r="332">
      <c r="A332" s="3"/>
      <c r="F332" s="3"/>
      <c r="G332" s="3"/>
      <c r="I332" s="3"/>
      <c r="L332" s="3"/>
      <c r="M332" s="4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7"/>
      <c r="AG332" s="3"/>
      <c r="AH332" s="3"/>
      <c r="AI332" s="3"/>
      <c r="AJ332" s="3"/>
      <c r="AK332" s="3"/>
      <c r="AL332" s="3"/>
      <c r="AM332" s="3"/>
      <c r="AN332" s="3"/>
      <c r="AO332" s="7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7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</row>
    <row r="333">
      <c r="A333" s="3"/>
      <c r="F333" s="3"/>
      <c r="G333" s="3"/>
      <c r="I333" s="3"/>
      <c r="L333" s="3"/>
      <c r="M333" s="4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7"/>
      <c r="AG333" s="3"/>
      <c r="AH333" s="3"/>
      <c r="AI333" s="3"/>
      <c r="AJ333" s="3"/>
      <c r="AK333" s="3"/>
      <c r="AL333" s="3"/>
      <c r="AM333" s="3"/>
      <c r="AN333" s="3"/>
      <c r="AO333" s="7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7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</row>
    <row r="334">
      <c r="A334" s="3"/>
      <c r="F334" s="3"/>
      <c r="G334" s="3"/>
      <c r="I334" s="3"/>
      <c r="L334" s="3"/>
      <c r="M334" s="4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7"/>
      <c r="AG334" s="3"/>
      <c r="AH334" s="3"/>
      <c r="AI334" s="3"/>
      <c r="AJ334" s="3"/>
      <c r="AK334" s="3"/>
      <c r="AL334" s="3"/>
      <c r="AM334" s="3"/>
      <c r="AN334" s="3"/>
      <c r="AO334" s="7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7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</row>
    <row r="335">
      <c r="A335" s="3"/>
      <c r="F335" s="3"/>
      <c r="G335" s="3"/>
      <c r="I335" s="3"/>
      <c r="L335" s="3"/>
      <c r="M335" s="4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7"/>
      <c r="AG335" s="3"/>
      <c r="AH335" s="3"/>
      <c r="AI335" s="3"/>
      <c r="AJ335" s="3"/>
      <c r="AK335" s="3"/>
      <c r="AL335" s="3"/>
      <c r="AM335" s="3"/>
      <c r="AN335" s="3"/>
      <c r="AO335" s="7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7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</row>
    <row r="336">
      <c r="A336" s="3"/>
      <c r="F336" s="3"/>
      <c r="G336" s="3"/>
      <c r="I336" s="3"/>
      <c r="L336" s="3"/>
      <c r="M336" s="4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7"/>
      <c r="AG336" s="3"/>
      <c r="AH336" s="3"/>
      <c r="AI336" s="3"/>
      <c r="AJ336" s="3"/>
      <c r="AK336" s="3"/>
      <c r="AL336" s="3"/>
      <c r="AM336" s="3"/>
      <c r="AN336" s="3"/>
      <c r="AO336" s="7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7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</row>
    <row r="337">
      <c r="A337" s="3"/>
      <c r="F337" s="3"/>
      <c r="G337" s="3"/>
      <c r="I337" s="3"/>
      <c r="L337" s="3"/>
      <c r="M337" s="4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7"/>
      <c r="AG337" s="3"/>
      <c r="AH337" s="3"/>
      <c r="AI337" s="3"/>
      <c r="AJ337" s="3"/>
      <c r="AK337" s="3"/>
      <c r="AL337" s="3"/>
      <c r="AM337" s="3"/>
      <c r="AN337" s="3"/>
      <c r="AO337" s="7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7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</row>
    <row r="338">
      <c r="A338" s="3"/>
      <c r="F338" s="3"/>
      <c r="G338" s="3"/>
      <c r="I338" s="3"/>
      <c r="L338" s="3"/>
      <c r="M338" s="4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7"/>
      <c r="AG338" s="3"/>
      <c r="AH338" s="3"/>
      <c r="AI338" s="3"/>
      <c r="AJ338" s="3"/>
      <c r="AK338" s="3"/>
      <c r="AL338" s="3"/>
      <c r="AM338" s="3"/>
      <c r="AN338" s="3"/>
      <c r="AO338" s="7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7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</row>
    <row r="339">
      <c r="A339" s="3"/>
      <c r="F339" s="3"/>
      <c r="G339" s="3"/>
      <c r="I339" s="3"/>
      <c r="L339" s="3"/>
      <c r="M339" s="4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7"/>
      <c r="AG339" s="3"/>
      <c r="AH339" s="3"/>
      <c r="AI339" s="3"/>
      <c r="AJ339" s="3"/>
      <c r="AK339" s="3"/>
      <c r="AL339" s="3"/>
      <c r="AM339" s="3"/>
      <c r="AN339" s="3"/>
      <c r="AO339" s="7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7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</row>
    <row r="340">
      <c r="A340" s="3"/>
      <c r="F340" s="3"/>
      <c r="G340" s="3"/>
      <c r="I340" s="3"/>
      <c r="L340" s="3"/>
      <c r="M340" s="4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7"/>
      <c r="AG340" s="3"/>
      <c r="AH340" s="3"/>
      <c r="AI340" s="3"/>
      <c r="AJ340" s="3"/>
      <c r="AK340" s="3"/>
      <c r="AL340" s="3"/>
      <c r="AM340" s="3"/>
      <c r="AN340" s="3"/>
      <c r="AO340" s="7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7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</row>
    <row r="341">
      <c r="A341" s="3"/>
      <c r="F341" s="3"/>
      <c r="G341" s="3"/>
      <c r="I341" s="3"/>
      <c r="L341" s="3"/>
      <c r="M341" s="4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7"/>
      <c r="AG341" s="3"/>
      <c r="AH341" s="3"/>
      <c r="AI341" s="3"/>
      <c r="AJ341" s="3"/>
      <c r="AK341" s="3"/>
      <c r="AL341" s="3"/>
      <c r="AM341" s="3"/>
      <c r="AN341" s="3"/>
      <c r="AO341" s="7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7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</row>
    <row r="342">
      <c r="A342" s="3"/>
      <c r="F342" s="3"/>
      <c r="G342" s="3"/>
      <c r="I342" s="3"/>
      <c r="L342" s="3"/>
      <c r="M342" s="4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7"/>
      <c r="AG342" s="3"/>
      <c r="AH342" s="3"/>
      <c r="AI342" s="3"/>
      <c r="AJ342" s="3"/>
      <c r="AK342" s="3"/>
      <c r="AL342" s="3"/>
      <c r="AM342" s="3"/>
      <c r="AN342" s="3"/>
      <c r="AO342" s="7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7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</row>
    <row r="343">
      <c r="A343" s="3"/>
      <c r="F343" s="3"/>
      <c r="G343" s="3"/>
      <c r="I343" s="3"/>
      <c r="L343" s="3"/>
      <c r="M343" s="4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7"/>
      <c r="AG343" s="3"/>
      <c r="AH343" s="3"/>
      <c r="AI343" s="3"/>
      <c r="AJ343" s="3"/>
      <c r="AK343" s="3"/>
      <c r="AL343" s="3"/>
      <c r="AM343" s="3"/>
      <c r="AN343" s="3"/>
      <c r="AO343" s="7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7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</row>
    <row r="344">
      <c r="A344" s="3"/>
      <c r="F344" s="3"/>
      <c r="G344" s="3"/>
      <c r="I344" s="3"/>
      <c r="L344" s="3"/>
      <c r="M344" s="4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7"/>
      <c r="AG344" s="3"/>
      <c r="AH344" s="3"/>
      <c r="AI344" s="3"/>
      <c r="AJ344" s="3"/>
      <c r="AK344" s="3"/>
      <c r="AL344" s="3"/>
      <c r="AM344" s="3"/>
      <c r="AN344" s="3"/>
      <c r="AO344" s="7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7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</row>
    <row r="345">
      <c r="A345" s="3"/>
      <c r="F345" s="3"/>
      <c r="G345" s="3"/>
      <c r="I345" s="3"/>
      <c r="L345" s="3"/>
      <c r="M345" s="4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7"/>
      <c r="AG345" s="3"/>
      <c r="AH345" s="3"/>
      <c r="AI345" s="3"/>
      <c r="AJ345" s="3"/>
      <c r="AK345" s="3"/>
      <c r="AL345" s="3"/>
      <c r="AM345" s="3"/>
      <c r="AN345" s="3"/>
      <c r="AO345" s="7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7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</row>
    <row r="346">
      <c r="A346" s="3"/>
      <c r="F346" s="3"/>
      <c r="G346" s="3"/>
      <c r="I346" s="3"/>
      <c r="L346" s="3"/>
      <c r="M346" s="4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7"/>
      <c r="AG346" s="3"/>
      <c r="AH346" s="3"/>
      <c r="AI346" s="3"/>
      <c r="AJ346" s="3"/>
      <c r="AK346" s="3"/>
      <c r="AL346" s="3"/>
      <c r="AM346" s="3"/>
      <c r="AN346" s="3"/>
      <c r="AO346" s="7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7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</row>
    <row r="347">
      <c r="A347" s="3"/>
      <c r="F347" s="3"/>
      <c r="G347" s="3"/>
      <c r="I347" s="3"/>
      <c r="L347" s="3"/>
      <c r="M347" s="4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7"/>
      <c r="AG347" s="3"/>
      <c r="AH347" s="3"/>
      <c r="AI347" s="3"/>
      <c r="AJ347" s="3"/>
      <c r="AK347" s="3"/>
      <c r="AL347" s="3"/>
      <c r="AM347" s="3"/>
      <c r="AN347" s="3"/>
      <c r="AO347" s="7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7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</row>
    <row r="348">
      <c r="A348" s="3"/>
      <c r="F348" s="3"/>
      <c r="G348" s="3"/>
      <c r="I348" s="3"/>
      <c r="L348" s="3"/>
      <c r="M348" s="4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7"/>
      <c r="AG348" s="3"/>
      <c r="AH348" s="3"/>
      <c r="AI348" s="3"/>
      <c r="AJ348" s="3"/>
      <c r="AK348" s="3"/>
      <c r="AL348" s="3"/>
      <c r="AM348" s="3"/>
      <c r="AN348" s="3"/>
      <c r="AO348" s="7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7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</row>
    <row r="349">
      <c r="A349" s="3"/>
      <c r="F349" s="3"/>
      <c r="G349" s="3"/>
      <c r="I349" s="3"/>
      <c r="L349" s="3"/>
      <c r="M349" s="4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7"/>
      <c r="AG349" s="3"/>
      <c r="AH349" s="3"/>
      <c r="AI349" s="3"/>
      <c r="AJ349" s="3"/>
      <c r="AK349" s="3"/>
      <c r="AL349" s="3"/>
      <c r="AM349" s="3"/>
      <c r="AN349" s="3"/>
      <c r="AO349" s="7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7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</row>
    <row r="350">
      <c r="A350" s="3"/>
      <c r="F350" s="3"/>
      <c r="G350" s="3"/>
      <c r="I350" s="3"/>
      <c r="L350" s="3"/>
      <c r="M350" s="4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7"/>
      <c r="AG350" s="3"/>
      <c r="AH350" s="3"/>
      <c r="AI350" s="3"/>
      <c r="AJ350" s="3"/>
      <c r="AK350" s="3"/>
      <c r="AL350" s="3"/>
      <c r="AM350" s="3"/>
      <c r="AN350" s="3"/>
      <c r="AO350" s="7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7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</row>
    <row r="351">
      <c r="A351" s="3"/>
      <c r="F351" s="3"/>
      <c r="G351" s="3"/>
      <c r="I351" s="3"/>
      <c r="L351" s="3"/>
      <c r="M351" s="4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7"/>
      <c r="AG351" s="3"/>
      <c r="AH351" s="3"/>
      <c r="AI351" s="3"/>
      <c r="AJ351" s="3"/>
      <c r="AK351" s="3"/>
      <c r="AL351" s="3"/>
      <c r="AM351" s="3"/>
      <c r="AN351" s="3"/>
      <c r="AO351" s="7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7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</row>
    <row r="352">
      <c r="A352" s="3"/>
      <c r="F352" s="3"/>
      <c r="G352" s="3"/>
      <c r="I352" s="3"/>
      <c r="L352" s="3"/>
      <c r="M352" s="4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7"/>
      <c r="AG352" s="3"/>
      <c r="AH352" s="3"/>
      <c r="AI352" s="3"/>
      <c r="AJ352" s="3"/>
      <c r="AK352" s="3"/>
      <c r="AL352" s="3"/>
      <c r="AM352" s="3"/>
      <c r="AN352" s="3"/>
      <c r="AO352" s="7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7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</row>
    <row r="353">
      <c r="A353" s="3"/>
      <c r="F353" s="3"/>
      <c r="G353" s="3"/>
      <c r="I353" s="3"/>
      <c r="L353" s="3"/>
      <c r="M353" s="4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7"/>
      <c r="AG353" s="3"/>
      <c r="AH353" s="3"/>
      <c r="AI353" s="3"/>
      <c r="AJ353" s="3"/>
      <c r="AK353" s="3"/>
      <c r="AL353" s="3"/>
      <c r="AM353" s="3"/>
      <c r="AN353" s="3"/>
      <c r="AO353" s="7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7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</row>
    <row r="354">
      <c r="A354" s="3"/>
      <c r="F354" s="3"/>
      <c r="G354" s="3"/>
      <c r="I354" s="3"/>
      <c r="L354" s="3"/>
      <c r="M354" s="4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6"/>
      <c r="Y354" s="3"/>
      <c r="Z354" s="3"/>
      <c r="AA354" s="3"/>
      <c r="AB354" s="3"/>
      <c r="AC354" s="3"/>
      <c r="AD354" s="3"/>
      <c r="AE354" s="3"/>
      <c r="AF354" s="7"/>
      <c r="AG354" s="3"/>
      <c r="AH354" s="3"/>
      <c r="AI354" s="3"/>
      <c r="AJ354" s="3"/>
      <c r="AK354" s="3"/>
      <c r="AL354" s="3"/>
      <c r="AM354" s="3"/>
      <c r="AN354" s="3"/>
      <c r="AO354" s="7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7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</row>
    <row r="355">
      <c r="A355" s="3"/>
      <c r="F355" s="3"/>
      <c r="G355" s="3"/>
      <c r="I355" s="3"/>
      <c r="L355" s="3"/>
      <c r="M355" s="4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6"/>
      <c r="Y355" s="3"/>
      <c r="Z355" s="3"/>
      <c r="AA355" s="3"/>
      <c r="AB355" s="3"/>
      <c r="AC355" s="3"/>
      <c r="AD355" s="3"/>
      <c r="AE355" s="3"/>
      <c r="AF355" s="7"/>
      <c r="AG355" s="3"/>
      <c r="AH355" s="3"/>
      <c r="AI355" s="3"/>
      <c r="AJ355" s="3"/>
      <c r="AK355" s="3"/>
      <c r="AL355" s="3"/>
      <c r="AM355" s="3"/>
      <c r="AN355" s="3"/>
      <c r="AO355" s="7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7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</row>
    <row r="356">
      <c r="A356" s="3"/>
      <c r="F356" s="3"/>
      <c r="G356" s="3"/>
      <c r="I356" s="3"/>
      <c r="L356" s="3"/>
      <c r="M356" s="4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6"/>
      <c r="Y356" s="3"/>
      <c r="Z356" s="3"/>
      <c r="AA356" s="3"/>
      <c r="AB356" s="3"/>
      <c r="AC356" s="3"/>
      <c r="AD356" s="3"/>
      <c r="AE356" s="3"/>
      <c r="AF356" s="7"/>
      <c r="AG356" s="3"/>
      <c r="AH356" s="3"/>
      <c r="AI356" s="3"/>
      <c r="AJ356" s="3"/>
      <c r="AK356" s="3"/>
      <c r="AL356" s="3"/>
      <c r="AM356" s="3"/>
      <c r="AN356" s="3"/>
      <c r="AO356" s="7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7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</row>
    <row r="357">
      <c r="A357" s="3"/>
      <c r="F357" s="3"/>
      <c r="G357" s="3"/>
      <c r="I357" s="3"/>
      <c r="L357" s="3"/>
      <c r="M357" s="4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6"/>
      <c r="Y357" s="3"/>
      <c r="Z357" s="3"/>
      <c r="AA357" s="3"/>
      <c r="AB357" s="3"/>
      <c r="AC357" s="3"/>
      <c r="AD357" s="3"/>
      <c r="AE357" s="3"/>
      <c r="AF357" s="7"/>
      <c r="AG357" s="3"/>
      <c r="AH357" s="3"/>
      <c r="AI357" s="3"/>
      <c r="AJ357" s="3"/>
      <c r="AK357" s="3"/>
      <c r="AL357" s="3"/>
      <c r="AM357" s="3"/>
      <c r="AN357" s="3"/>
      <c r="AO357" s="7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7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</row>
    <row r="358">
      <c r="A358" s="3"/>
      <c r="F358" s="3"/>
      <c r="G358" s="3"/>
      <c r="I358" s="3"/>
      <c r="L358" s="3"/>
      <c r="M358" s="4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6"/>
      <c r="Y358" s="3"/>
      <c r="Z358" s="3"/>
      <c r="AA358" s="3"/>
      <c r="AB358" s="3"/>
      <c r="AC358" s="3"/>
      <c r="AD358" s="3"/>
      <c r="AE358" s="3"/>
      <c r="AF358" s="7"/>
      <c r="AG358" s="3"/>
      <c r="AH358" s="3"/>
      <c r="AI358" s="3"/>
      <c r="AJ358" s="3"/>
      <c r="AK358" s="3"/>
      <c r="AL358" s="3"/>
      <c r="AM358" s="3"/>
      <c r="AN358" s="3"/>
      <c r="AO358" s="7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7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</row>
    <row r="359">
      <c r="A359" s="3"/>
      <c r="F359" s="3"/>
      <c r="G359" s="3"/>
      <c r="I359" s="3"/>
      <c r="L359" s="3"/>
      <c r="M359" s="4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6"/>
      <c r="Y359" s="3"/>
      <c r="Z359" s="3"/>
      <c r="AA359" s="3"/>
      <c r="AB359" s="3"/>
      <c r="AC359" s="3"/>
      <c r="AD359" s="3"/>
      <c r="AE359" s="3"/>
      <c r="AF359" s="7"/>
      <c r="AG359" s="3"/>
      <c r="AH359" s="3"/>
      <c r="AI359" s="3"/>
      <c r="AJ359" s="3"/>
      <c r="AK359" s="3"/>
      <c r="AL359" s="3"/>
      <c r="AM359" s="3"/>
      <c r="AN359" s="3"/>
      <c r="AO359" s="7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7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</row>
    <row r="360">
      <c r="A360" s="3"/>
      <c r="F360" s="3"/>
      <c r="G360" s="3"/>
      <c r="I360" s="3"/>
      <c r="L360" s="3"/>
      <c r="M360" s="4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6"/>
      <c r="Y360" s="3"/>
      <c r="Z360" s="3"/>
      <c r="AA360" s="3"/>
      <c r="AB360" s="3"/>
      <c r="AC360" s="3"/>
      <c r="AD360" s="3"/>
      <c r="AE360" s="3"/>
      <c r="AF360" s="7"/>
      <c r="AG360" s="3"/>
      <c r="AH360" s="3"/>
      <c r="AI360" s="3"/>
      <c r="AJ360" s="3"/>
      <c r="AK360" s="3"/>
      <c r="AL360" s="3"/>
      <c r="AM360" s="3"/>
      <c r="AN360" s="3"/>
      <c r="AO360" s="7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7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</row>
    <row r="361">
      <c r="A361" s="3"/>
      <c r="F361" s="3"/>
      <c r="G361" s="3"/>
      <c r="I361" s="3"/>
      <c r="L361" s="3"/>
      <c r="M361" s="4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6"/>
      <c r="Y361" s="3"/>
      <c r="Z361" s="3"/>
      <c r="AA361" s="3"/>
      <c r="AB361" s="3"/>
      <c r="AC361" s="3"/>
      <c r="AD361" s="3"/>
      <c r="AE361" s="3"/>
      <c r="AF361" s="7"/>
      <c r="AG361" s="3"/>
      <c r="AH361" s="3"/>
      <c r="AI361" s="3"/>
      <c r="AJ361" s="3"/>
      <c r="AK361" s="3"/>
      <c r="AL361" s="3"/>
      <c r="AM361" s="3"/>
      <c r="AN361" s="3"/>
      <c r="AO361" s="7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7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</row>
    <row r="362">
      <c r="A362" s="3"/>
      <c r="F362" s="3"/>
      <c r="G362" s="3"/>
      <c r="I362" s="3"/>
      <c r="L362" s="3"/>
      <c r="M362" s="4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6"/>
      <c r="Y362" s="3"/>
      <c r="Z362" s="3"/>
      <c r="AA362" s="3"/>
      <c r="AB362" s="3"/>
      <c r="AC362" s="3"/>
      <c r="AD362" s="3"/>
      <c r="AE362" s="3"/>
      <c r="AF362" s="7"/>
      <c r="AG362" s="3"/>
      <c r="AH362" s="3"/>
      <c r="AI362" s="3"/>
      <c r="AJ362" s="3"/>
      <c r="AK362" s="3"/>
      <c r="AL362" s="3"/>
      <c r="AM362" s="3"/>
      <c r="AN362" s="3"/>
      <c r="AO362" s="7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7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</row>
    <row r="363">
      <c r="A363" s="3"/>
      <c r="F363" s="3"/>
      <c r="G363" s="3"/>
      <c r="I363" s="3"/>
      <c r="L363" s="3"/>
      <c r="M363" s="4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6"/>
      <c r="Y363" s="3"/>
      <c r="Z363" s="3"/>
      <c r="AA363" s="3"/>
      <c r="AB363" s="3"/>
      <c r="AC363" s="3"/>
      <c r="AD363" s="3"/>
      <c r="AE363" s="3"/>
      <c r="AF363" s="7"/>
      <c r="AG363" s="3"/>
      <c r="AH363" s="3"/>
      <c r="AI363" s="3"/>
      <c r="AJ363" s="3"/>
      <c r="AK363" s="3"/>
      <c r="AL363" s="3"/>
      <c r="AM363" s="3"/>
      <c r="AN363" s="3"/>
      <c r="AO363" s="7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7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</row>
    <row r="364">
      <c r="A364" s="3"/>
      <c r="F364" s="3"/>
      <c r="G364" s="3"/>
      <c r="I364" s="3"/>
      <c r="L364" s="3"/>
      <c r="M364" s="4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6"/>
      <c r="Y364" s="3"/>
      <c r="Z364" s="3"/>
      <c r="AA364" s="3"/>
      <c r="AB364" s="3"/>
      <c r="AC364" s="3"/>
      <c r="AD364" s="3"/>
      <c r="AE364" s="3"/>
      <c r="AF364" s="7"/>
      <c r="AG364" s="3"/>
      <c r="AH364" s="3"/>
      <c r="AI364" s="3"/>
      <c r="AJ364" s="3"/>
      <c r="AK364" s="3"/>
      <c r="AL364" s="3"/>
      <c r="AM364" s="3"/>
      <c r="AN364" s="3"/>
      <c r="AO364" s="7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7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</row>
    <row r="365">
      <c r="A365" s="3"/>
      <c r="F365" s="3"/>
      <c r="G365" s="3"/>
      <c r="I365" s="3"/>
      <c r="L365" s="3"/>
      <c r="M365" s="4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7"/>
      <c r="AG365" s="3"/>
      <c r="AH365" s="3"/>
      <c r="AI365" s="3"/>
      <c r="AJ365" s="3"/>
      <c r="AK365" s="3"/>
      <c r="AL365" s="3"/>
      <c r="AM365" s="3"/>
      <c r="AN365" s="3"/>
      <c r="AO365" s="7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7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</row>
    <row r="366">
      <c r="A366" s="3"/>
      <c r="F366" s="3"/>
      <c r="G366" s="3"/>
      <c r="I366" s="3"/>
      <c r="L366" s="3"/>
      <c r="M366" s="4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7"/>
      <c r="AG366" s="3"/>
      <c r="AH366" s="3"/>
      <c r="AI366" s="3"/>
      <c r="AJ366" s="3"/>
      <c r="AK366" s="3"/>
      <c r="AL366" s="3"/>
      <c r="AM366" s="3"/>
      <c r="AN366" s="3"/>
      <c r="AO366" s="7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7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</row>
    <row r="367">
      <c r="A367" s="3"/>
      <c r="F367" s="3"/>
      <c r="G367" s="3"/>
      <c r="I367" s="3"/>
      <c r="L367" s="3"/>
      <c r="M367" s="4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7"/>
      <c r="AG367" s="3"/>
      <c r="AH367" s="3"/>
      <c r="AI367" s="3"/>
      <c r="AJ367" s="3"/>
      <c r="AK367" s="3"/>
      <c r="AL367" s="3"/>
      <c r="AM367" s="3"/>
      <c r="AN367" s="3"/>
      <c r="AO367" s="7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7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</row>
    <row r="368">
      <c r="A368" s="3"/>
      <c r="F368" s="3"/>
      <c r="G368" s="3"/>
      <c r="I368" s="3"/>
      <c r="L368" s="3"/>
      <c r="M368" s="4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7"/>
      <c r="AG368" s="3"/>
      <c r="AH368" s="3"/>
      <c r="AI368" s="3"/>
      <c r="AJ368" s="3"/>
      <c r="AK368" s="3"/>
      <c r="AL368" s="3"/>
      <c r="AM368" s="3"/>
      <c r="AN368" s="3"/>
      <c r="AO368" s="7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7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</row>
    <row r="369">
      <c r="A369" s="3"/>
      <c r="F369" s="3"/>
      <c r="G369" s="3"/>
      <c r="I369" s="3"/>
      <c r="L369" s="3"/>
      <c r="M369" s="4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7"/>
      <c r="AG369" s="3"/>
      <c r="AH369" s="3"/>
      <c r="AI369" s="3"/>
      <c r="AJ369" s="3"/>
      <c r="AK369" s="3"/>
      <c r="AL369" s="3"/>
      <c r="AM369" s="3"/>
      <c r="AN369" s="3"/>
      <c r="AO369" s="7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7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</row>
    <row r="370">
      <c r="A370" s="3"/>
      <c r="F370" s="3"/>
      <c r="G370" s="3"/>
      <c r="I370" s="3"/>
      <c r="L370" s="3"/>
      <c r="M370" s="4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7"/>
      <c r="AG370" s="3"/>
      <c r="AH370" s="3"/>
      <c r="AI370" s="3"/>
      <c r="AJ370" s="3"/>
      <c r="AK370" s="3"/>
      <c r="AL370" s="3"/>
      <c r="AM370" s="3"/>
      <c r="AN370" s="3"/>
      <c r="AO370" s="7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7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</row>
    <row r="371">
      <c r="A371" s="3"/>
      <c r="F371" s="3"/>
      <c r="G371" s="3"/>
      <c r="I371" s="3"/>
      <c r="L371" s="3"/>
      <c r="M371" s="4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7"/>
      <c r="AG371" s="3"/>
      <c r="AH371" s="3"/>
      <c r="AI371" s="3"/>
      <c r="AJ371" s="3"/>
      <c r="AK371" s="3"/>
      <c r="AL371" s="3"/>
      <c r="AM371" s="3"/>
      <c r="AN371" s="3"/>
      <c r="AO371" s="7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7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</row>
    <row r="372">
      <c r="A372" s="3"/>
      <c r="F372" s="3"/>
      <c r="G372" s="3"/>
      <c r="I372" s="3"/>
      <c r="L372" s="3"/>
      <c r="M372" s="4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7"/>
      <c r="AG372" s="3"/>
      <c r="AH372" s="3"/>
      <c r="AI372" s="3"/>
      <c r="AJ372" s="3"/>
      <c r="AK372" s="3"/>
      <c r="AL372" s="3"/>
      <c r="AM372" s="3"/>
      <c r="AN372" s="3"/>
      <c r="AO372" s="7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7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</row>
    <row r="373">
      <c r="A373" s="3"/>
      <c r="F373" s="3"/>
      <c r="G373" s="3"/>
      <c r="I373" s="3"/>
      <c r="L373" s="3"/>
      <c r="M373" s="4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7"/>
      <c r="AG373" s="3"/>
      <c r="AH373" s="3"/>
      <c r="AI373" s="3"/>
      <c r="AJ373" s="3"/>
      <c r="AK373" s="3"/>
      <c r="AL373" s="3"/>
      <c r="AM373" s="3"/>
      <c r="AN373" s="3"/>
      <c r="AO373" s="7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7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</row>
    <row r="374">
      <c r="A374" s="3"/>
      <c r="F374" s="3"/>
      <c r="G374" s="3"/>
      <c r="I374" s="3"/>
      <c r="L374" s="3"/>
      <c r="M374" s="4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7"/>
      <c r="AG374" s="3"/>
      <c r="AH374" s="3"/>
      <c r="AI374" s="3"/>
      <c r="AJ374" s="3"/>
      <c r="AK374" s="3"/>
      <c r="AL374" s="3"/>
      <c r="AM374" s="3"/>
      <c r="AN374" s="3"/>
      <c r="AO374" s="7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7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</row>
    <row r="375">
      <c r="A375" s="3"/>
      <c r="F375" s="3"/>
      <c r="G375" s="3"/>
      <c r="I375" s="3"/>
      <c r="L375" s="3"/>
      <c r="M375" s="4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7"/>
      <c r="AG375" s="3"/>
      <c r="AH375" s="3"/>
      <c r="AI375" s="3"/>
      <c r="AJ375" s="3"/>
      <c r="AK375" s="3"/>
      <c r="AL375" s="3"/>
      <c r="AM375" s="3"/>
      <c r="AN375" s="3"/>
      <c r="AO375" s="7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7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</row>
    <row r="376">
      <c r="A376" s="3"/>
      <c r="F376" s="3"/>
      <c r="G376" s="3"/>
      <c r="I376" s="3"/>
      <c r="L376" s="3"/>
      <c r="M376" s="4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7"/>
      <c r="AG376" s="3"/>
      <c r="AH376" s="3"/>
      <c r="AI376" s="3"/>
      <c r="AJ376" s="3"/>
      <c r="AK376" s="3"/>
      <c r="AL376" s="3"/>
      <c r="AM376" s="3"/>
      <c r="AN376" s="3"/>
      <c r="AO376" s="7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7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</row>
    <row r="377">
      <c r="A377" s="3"/>
      <c r="F377" s="3"/>
      <c r="G377" s="3"/>
      <c r="I377" s="3"/>
      <c r="L377" s="3"/>
      <c r="M377" s="4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7"/>
      <c r="AG377" s="3"/>
      <c r="AH377" s="3"/>
      <c r="AI377" s="3"/>
      <c r="AJ377" s="3"/>
      <c r="AK377" s="3"/>
      <c r="AL377" s="3"/>
      <c r="AM377" s="3"/>
      <c r="AN377" s="3"/>
      <c r="AO377" s="7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7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</row>
    <row r="378">
      <c r="A378" s="3"/>
      <c r="F378" s="3"/>
      <c r="G378" s="3"/>
      <c r="I378" s="3"/>
      <c r="L378" s="3"/>
      <c r="M378" s="4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7"/>
      <c r="AG378" s="3"/>
      <c r="AH378" s="3"/>
      <c r="AI378" s="3"/>
      <c r="AJ378" s="3"/>
      <c r="AK378" s="3"/>
      <c r="AL378" s="3"/>
      <c r="AM378" s="3"/>
      <c r="AN378" s="3"/>
      <c r="AO378" s="7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7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</row>
    <row r="379">
      <c r="A379" s="3"/>
      <c r="F379" s="3"/>
      <c r="G379" s="3"/>
      <c r="I379" s="3"/>
      <c r="L379" s="3"/>
      <c r="M379" s="4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7"/>
      <c r="AG379" s="3"/>
      <c r="AH379" s="3"/>
      <c r="AI379" s="3"/>
      <c r="AJ379" s="3"/>
      <c r="AK379" s="3"/>
      <c r="AL379" s="3"/>
      <c r="AM379" s="3"/>
      <c r="AN379" s="3"/>
      <c r="AO379" s="7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7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</row>
    <row r="380">
      <c r="A380" s="3"/>
      <c r="F380" s="3"/>
      <c r="G380" s="3"/>
      <c r="I380" s="3"/>
      <c r="L380" s="3"/>
      <c r="M380" s="4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7"/>
      <c r="AG380" s="3"/>
      <c r="AH380" s="3"/>
      <c r="AI380" s="3"/>
      <c r="AJ380" s="3"/>
      <c r="AK380" s="3"/>
      <c r="AL380" s="3"/>
      <c r="AM380" s="3"/>
      <c r="AN380" s="3"/>
      <c r="AO380" s="7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7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</row>
    <row r="381">
      <c r="A381" s="3"/>
      <c r="F381" s="3"/>
      <c r="G381" s="3"/>
      <c r="I381" s="3"/>
      <c r="L381" s="3"/>
      <c r="M381" s="4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7"/>
      <c r="AG381" s="3"/>
      <c r="AH381" s="3"/>
      <c r="AI381" s="3"/>
      <c r="AJ381" s="3"/>
      <c r="AK381" s="3"/>
      <c r="AL381" s="3"/>
      <c r="AM381" s="3"/>
      <c r="AN381" s="3"/>
      <c r="AO381" s="7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7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</row>
    <row r="382">
      <c r="A382" s="3"/>
      <c r="F382" s="3"/>
      <c r="G382" s="3"/>
      <c r="I382" s="3"/>
      <c r="L382" s="3"/>
      <c r="M382" s="4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7"/>
      <c r="AG382" s="3"/>
      <c r="AH382" s="3"/>
      <c r="AI382" s="3"/>
      <c r="AJ382" s="3"/>
      <c r="AK382" s="3"/>
      <c r="AL382" s="3"/>
      <c r="AM382" s="3"/>
      <c r="AN382" s="3"/>
      <c r="AO382" s="7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7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</row>
    <row r="383">
      <c r="A383" s="3"/>
      <c r="F383" s="3"/>
      <c r="G383" s="3"/>
      <c r="I383" s="3"/>
      <c r="L383" s="3"/>
      <c r="M383" s="4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7"/>
      <c r="AG383" s="3"/>
      <c r="AH383" s="3"/>
      <c r="AI383" s="3"/>
      <c r="AJ383" s="3"/>
      <c r="AK383" s="3"/>
      <c r="AL383" s="3"/>
      <c r="AM383" s="3"/>
      <c r="AN383" s="3"/>
      <c r="AO383" s="7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7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</row>
    <row r="384">
      <c r="A384" s="3"/>
      <c r="F384" s="3"/>
      <c r="G384" s="3"/>
      <c r="I384" s="3"/>
      <c r="L384" s="3"/>
      <c r="M384" s="4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7"/>
      <c r="AG384" s="3"/>
      <c r="AH384" s="3"/>
      <c r="AI384" s="3"/>
      <c r="AJ384" s="3"/>
      <c r="AK384" s="3"/>
      <c r="AL384" s="3"/>
      <c r="AM384" s="3"/>
      <c r="AN384" s="3"/>
      <c r="AO384" s="7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7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</row>
    <row r="385">
      <c r="A385" s="3"/>
      <c r="F385" s="3"/>
      <c r="G385" s="3"/>
      <c r="I385" s="3"/>
      <c r="L385" s="3"/>
      <c r="M385" s="4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7"/>
      <c r="AG385" s="3"/>
      <c r="AH385" s="3"/>
      <c r="AI385" s="3"/>
      <c r="AJ385" s="3"/>
      <c r="AK385" s="3"/>
      <c r="AL385" s="3"/>
      <c r="AM385" s="3"/>
      <c r="AN385" s="3"/>
      <c r="AO385" s="7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7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</row>
    <row r="386">
      <c r="A386" s="3"/>
      <c r="F386" s="3"/>
      <c r="G386" s="3"/>
      <c r="I386" s="3"/>
      <c r="L386" s="3"/>
      <c r="M386" s="4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6"/>
      <c r="Y386" s="3"/>
      <c r="Z386" s="3"/>
      <c r="AA386" s="3"/>
      <c r="AB386" s="3"/>
      <c r="AC386" s="3"/>
      <c r="AD386" s="3"/>
      <c r="AE386" s="3"/>
      <c r="AF386" s="7"/>
      <c r="AG386" s="3"/>
      <c r="AH386" s="3"/>
      <c r="AI386" s="3"/>
      <c r="AJ386" s="3"/>
      <c r="AK386" s="3"/>
      <c r="AL386" s="3"/>
      <c r="AM386" s="3"/>
      <c r="AN386" s="3"/>
      <c r="AO386" s="7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7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</row>
    <row r="387">
      <c r="A387" s="3"/>
      <c r="F387" s="3"/>
      <c r="G387" s="3"/>
      <c r="I387" s="3"/>
      <c r="L387" s="3"/>
      <c r="M387" s="4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6"/>
      <c r="Y387" s="3"/>
      <c r="Z387" s="3"/>
      <c r="AA387" s="3"/>
      <c r="AB387" s="3"/>
      <c r="AC387" s="3"/>
      <c r="AD387" s="3"/>
      <c r="AE387" s="3"/>
      <c r="AF387" s="7"/>
      <c r="AG387" s="3"/>
      <c r="AH387" s="3"/>
      <c r="AI387" s="3"/>
      <c r="AJ387" s="3"/>
      <c r="AK387" s="3"/>
      <c r="AL387" s="3"/>
      <c r="AM387" s="3"/>
      <c r="AN387" s="3"/>
      <c r="AO387" s="7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7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</row>
    <row r="388">
      <c r="A388" s="3"/>
      <c r="F388" s="3"/>
      <c r="G388" s="3"/>
      <c r="I388" s="3"/>
      <c r="L388" s="3"/>
      <c r="M388" s="4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6"/>
      <c r="Y388" s="3"/>
      <c r="Z388" s="3"/>
      <c r="AA388" s="3"/>
      <c r="AB388" s="3"/>
      <c r="AC388" s="3"/>
      <c r="AD388" s="3"/>
      <c r="AE388" s="3"/>
      <c r="AF388" s="7"/>
      <c r="AG388" s="3"/>
      <c r="AH388" s="3"/>
      <c r="AI388" s="3"/>
      <c r="AJ388" s="3"/>
      <c r="AK388" s="3"/>
      <c r="AL388" s="3"/>
      <c r="AM388" s="3"/>
      <c r="AN388" s="3"/>
      <c r="AO388" s="7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7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</row>
    <row r="389">
      <c r="A389" s="3"/>
      <c r="F389" s="3"/>
      <c r="G389" s="3"/>
      <c r="I389" s="3"/>
      <c r="L389" s="3"/>
      <c r="M389" s="4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6"/>
      <c r="Y389" s="3"/>
      <c r="Z389" s="3"/>
      <c r="AA389" s="3"/>
      <c r="AB389" s="3"/>
      <c r="AC389" s="3"/>
      <c r="AD389" s="3"/>
      <c r="AE389" s="3"/>
      <c r="AF389" s="7"/>
      <c r="AG389" s="3"/>
      <c r="AH389" s="3"/>
      <c r="AI389" s="3"/>
      <c r="AJ389" s="3"/>
      <c r="AK389" s="3"/>
      <c r="AL389" s="3"/>
      <c r="AM389" s="3"/>
      <c r="AN389" s="3"/>
      <c r="AO389" s="7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7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</row>
    <row r="390">
      <c r="A390" s="3"/>
      <c r="F390" s="3"/>
      <c r="G390" s="3"/>
      <c r="I390" s="3"/>
      <c r="L390" s="3"/>
      <c r="M390" s="4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6"/>
      <c r="Y390" s="3"/>
      <c r="Z390" s="3"/>
      <c r="AA390" s="3"/>
      <c r="AB390" s="3"/>
      <c r="AC390" s="3"/>
      <c r="AD390" s="3"/>
      <c r="AE390" s="3"/>
      <c r="AF390" s="7"/>
      <c r="AG390" s="3"/>
      <c r="AH390" s="3"/>
      <c r="AI390" s="3"/>
      <c r="AJ390" s="3"/>
      <c r="AK390" s="3"/>
      <c r="AL390" s="3"/>
      <c r="AM390" s="3"/>
      <c r="AN390" s="3"/>
      <c r="AO390" s="7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7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</row>
    <row r="391">
      <c r="A391" s="3"/>
      <c r="F391" s="3"/>
      <c r="G391" s="3"/>
      <c r="I391" s="3"/>
      <c r="L391" s="3"/>
      <c r="M391" s="4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6"/>
      <c r="Y391" s="3"/>
      <c r="Z391" s="3"/>
      <c r="AA391" s="3"/>
      <c r="AB391" s="3"/>
      <c r="AC391" s="3"/>
      <c r="AD391" s="3"/>
      <c r="AE391" s="3"/>
      <c r="AF391" s="7"/>
      <c r="AG391" s="3"/>
      <c r="AH391" s="3"/>
      <c r="AI391" s="3"/>
      <c r="AJ391" s="3"/>
      <c r="AK391" s="3"/>
      <c r="AL391" s="3"/>
      <c r="AM391" s="3"/>
      <c r="AN391" s="3"/>
      <c r="AO391" s="7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7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</row>
    <row r="392">
      <c r="A392" s="3"/>
      <c r="F392" s="3"/>
      <c r="G392" s="3"/>
      <c r="I392" s="3"/>
      <c r="L392" s="3"/>
      <c r="M392" s="4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6"/>
      <c r="Y392" s="3"/>
      <c r="Z392" s="3"/>
      <c r="AA392" s="3"/>
      <c r="AB392" s="3"/>
      <c r="AC392" s="3"/>
      <c r="AD392" s="3"/>
      <c r="AE392" s="3"/>
      <c r="AF392" s="7"/>
      <c r="AG392" s="3"/>
      <c r="AH392" s="3"/>
      <c r="AI392" s="3"/>
      <c r="AJ392" s="3"/>
      <c r="AK392" s="3"/>
      <c r="AL392" s="3"/>
      <c r="AM392" s="3"/>
      <c r="AN392" s="3"/>
      <c r="AO392" s="7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7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</row>
    <row r="393">
      <c r="A393" s="3"/>
      <c r="F393" s="3"/>
      <c r="G393" s="3"/>
      <c r="I393" s="3"/>
      <c r="L393" s="3"/>
      <c r="M393" s="4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6"/>
      <c r="Y393" s="3"/>
      <c r="Z393" s="3"/>
      <c r="AA393" s="3"/>
      <c r="AB393" s="3"/>
      <c r="AC393" s="3"/>
      <c r="AD393" s="3"/>
      <c r="AE393" s="3"/>
      <c r="AF393" s="7"/>
      <c r="AG393" s="3"/>
      <c r="AH393" s="3"/>
      <c r="AI393" s="3"/>
      <c r="AJ393" s="3"/>
      <c r="AK393" s="3"/>
      <c r="AL393" s="3"/>
      <c r="AM393" s="3"/>
      <c r="AN393" s="3"/>
      <c r="AO393" s="7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7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</row>
    <row r="394">
      <c r="A394" s="3"/>
      <c r="F394" s="3"/>
      <c r="G394" s="3"/>
      <c r="I394" s="3"/>
      <c r="L394" s="3"/>
      <c r="M394" s="4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6"/>
      <c r="Y394" s="3"/>
      <c r="Z394" s="3"/>
      <c r="AA394" s="3"/>
      <c r="AB394" s="3"/>
      <c r="AC394" s="3"/>
      <c r="AD394" s="3"/>
      <c r="AE394" s="3"/>
      <c r="AF394" s="7"/>
      <c r="AG394" s="3"/>
      <c r="AH394" s="3"/>
      <c r="AI394" s="3"/>
      <c r="AJ394" s="3"/>
      <c r="AK394" s="3"/>
      <c r="AL394" s="3"/>
      <c r="AM394" s="3"/>
      <c r="AN394" s="3"/>
      <c r="AO394" s="7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7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</row>
    <row r="395">
      <c r="A395" s="3"/>
      <c r="F395" s="3"/>
      <c r="G395" s="3"/>
      <c r="I395" s="3"/>
      <c r="L395" s="3"/>
      <c r="M395" s="4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6"/>
      <c r="Y395" s="3"/>
      <c r="Z395" s="3"/>
      <c r="AA395" s="3"/>
      <c r="AB395" s="3"/>
      <c r="AC395" s="3"/>
      <c r="AD395" s="3"/>
      <c r="AE395" s="3"/>
      <c r="AF395" s="7"/>
      <c r="AG395" s="3"/>
      <c r="AH395" s="3"/>
      <c r="AI395" s="3"/>
      <c r="AJ395" s="3"/>
      <c r="AK395" s="3"/>
      <c r="AL395" s="3"/>
      <c r="AM395" s="3"/>
      <c r="AN395" s="3"/>
      <c r="AO395" s="7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7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</row>
    <row r="396">
      <c r="A396" s="3"/>
      <c r="F396" s="3"/>
      <c r="G396" s="3"/>
      <c r="I396" s="3"/>
      <c r="L396" s="3"/>
      <c r="M396" s="4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6"/>
      <c r="Y396" s="3"/>
      <c r="Z396" s="3"/>
      <c r="AA396" s="3"/>
      <c r="AB396" s="3"/>
      <c r="AC396" s="3"/>
      <c r="AD396" s="3"/>
      <c r="AE396" s="3"/>
      <c r="AF396" s="7"/>
      <c r="AG396" s="3"/>
      <c r="AH396" s="3"/>
      <c r="AI396" s="3"/>
      <c r="AJ396" s="3"/>
      <c r="AK396" s="3"/>
      <c r="AL396" s="3"/>
      <c r="AM396" s="3"/>
      <c r="AN396" s="3"/>
      <c r="AO396" s="7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7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</row>
    <row r="397">
      <c r="A397" s="3"/>
      <c r="F397" s="3"/>
      <c r="G397" s="3"/>
      <c r="I397" s="3"/>
      <c r="L397" s="3"/>
      <c r="M397" s="4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6"/>
      <c r="Y397" s="3"/>
      <c r="Z397" s="3"/>
      <c r="AA397" s="3"/>
      <c r="AB397" s="3"/>
      <c r="AC397" s="3"/>
      <c r="AD397" s="3"/>
      <c r="AE397" s="3"/>
      <c r="AF397" s="7"/>
      <c r="AG397" s="3"/>
      <c r="AH397" s="3"/>
      <c r="AI397" s="3"/>
      <c r="AJ397" s="3"/>
      <c r="AK397" s="3"/>
      <c r="AL397" s="3"/>
      <c r="AM397" s="3"/>
      <c r="AN397" s="3"/>
      <c r="AO397" s="7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7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</row>
    <row r="398">
      <c r="A398" s="3"/>
      <c r="F398" s="3"/>
      <c r="G398" s="3"/>
      <c r="I398" s="3"/>
      <c r="L398" s="3"/>
      <c r="M398" s="4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7"/>
      <c r="AG398" s="3"/>
      <c r="AH398" s="3"/>
      <c r="AI398" s="3"/>
      <c r="AJ398" s="3"/>
      <c r="AK398" s="3"/>
      <c r="AL398" s="3"/>
      <c r="AM398" s="3"/>
      <c r="AN398" s="3"/>
      <c r="AO398" s="7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7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</row>
    <row r="399">
      <c r="A399" s="3"/>
      <c r="F399" s="3"/>
      <c r="G399" s="3"/>
      <c r="I399" s="3"/>
      <c r="L399" s="3"/>
      <c r="M399" s="4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7"/>
      <c r="AG399" s="3"/>
      <c r="AH399" s="3"/>
      <c r="AI399" s="3"/>
      <c r="AJ399" s="3"/>
      <c r="AK399" s="3"/>
      <c r="AL399" s="3"/>
      <c r="AM399" s="3"/>
      <c r="AN399" s="3"/>
      <c r="AO399" s="7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7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</row>
    <row r="400">
      <c r="A400" s="3"/>
      <c r="F400" s="3"/>
      <c r="G400" s="3"/>
      <c r="I400" s="3"/>
      <c r="L400" s="3"/>
      <c r="M400" s="4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7"/>
      <c r="AG400" s="3"/>
      <c r="AH400" s="3"/>
      <c r="AI400" s="3"/>
      <c r="AJ400" s="3"/>
      <c r="AK400" s="3"/>
      <c r="AL400" s="3"/>
      <c r="AM400" s="3"/>
      <c r="AN400" s="3"/>
      <c r="AO400" s="7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7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</row>
    <row r="401">
      <c r="A401" s="3"/>
      <c r="F401" s="3"/>
      <c r="G401" s="3"/>
      <c r="I401" s="3"/>
      <c r="L401" s="3"/>
      <c r="M401" s="4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7"/>
      <c r="AG401" s="3"/>
      <c r="AH401" s="3"/>
      <c r="AI401" s="3"/>
      <c r="AJ401" s="3"/>
      <c r="AK401" s="3"/>
      <c r="AL401" s="3"/>
      <c r="AM401" s="3"/>
      <c r="AN401" s="3"/>
      <c r="AO401" s="7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7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</row>
    <row r="402">
      <c r="A402" s="3"/>
      <c r="F402" s="3"/>
      <c r="G402" s="3"/>
      <c r="I402" s="3"/>
      <c r="L402" s="3"/>
      <c r="M402" s="4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7"/>
      <c r="AG402" s="3"/>
      <c r="AH402" s="3"/>
      <c r="AI402" s="3"/>
      <c r="AJ402" s="3"/>
      <c r="AK402" s="3"/>
      <c r="AL402" s="3"/>
      <c r="AM402" s="3"/>
      <c r="AN402" s="3"/>
      <c r="AO402" s="7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7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</row>
    <row r="403">
      <c r="A403" s="3"/>
      <c r="F403" s="3"/>
      <c r="G403" s="3"/>
      <c r="I403" s="3"/>
      <c r="L403" s="3"/>
      <c r="M403" s="4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7"/>
      <c r="AG403" s="3"/>
      <c r="AH403" s="3"/>
      <c r="AI403" s="3"/>
      <c r="AJ403" s="3"/>
      <c r="AK403" s="3"/>
      <c r="AL403" s="3"/>
      <c r="AM403" s="3"/>
      <c r="AN403" s="3"/>
      <c r="AO403" s="7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7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</row>
    <row r="404">
      <c r="A404" s="3"/>
      <c r="F404" s="3"/>
      <c r="G404" s="3"/>
      <c r="I404" s="3"/>
      <c r="L404" s="3"/>
      <c r="M404" s="4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7"/>
      <c r="AG404" s="3"/>
      <c r="AH404" s="3"/>
      <c r="AI404" s="3"/>
      <c r="AJ404" s="3"/>
      <c r="AK404" s="3"/>
      <c r="AL404" s="3"/>
      <c r="AM404" s="3"/>
      <c r="AN404" s="3"/>
      <c r="AO404" s="7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7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</row>
    <row r="405">
      <c r="A405" s="3"/>
      <c r="F405" s="3"/>
      <c r="G405" s="3"/>
      <c r="I405" s="3"/>
      <c r="L405" s="3"/>
      <c r="M405" s="4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7"/>
      <c r="AG405" s="3"/>
      <c r="AH405" s="3"/>
      <c r="AI405" s="3"/>
      <c r="AJ405" s="3"/>
      <c r="AK405" s="3"/>
      <c r="AL405" s="3"/>
      <c r="AM405" s="3"/>
      <c r="AN405" s="3"/>
      <c r="AO405" s="7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7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</row>
    <row r="406">
      <c r="A406" s="3"/>
      <c r="F406" s="3"/>
      <c r="G406" s="3"/>
      <c r="I406" s="3"/>
      <c r="L406" s="3"/>
      <c r="M406" s="4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7"/>
      <c r="AG406" s="3"/>
      <c r="AH406" s="3"/>
      <c r="AI406" s="3"/>
      <c r="AJ406" s="3"/>
      <c r="AK406" s="3"/>
      <c r="AL406" s="3"/>
      <c r="AM406" s="3"/>
      <c r="AN406" s="3"/>
      <c r="AO406" s="7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7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</row>
    <row r="407">
      <c r="A407" s="3"/>
      <c r="F407" s="3"/>
      <c r="G407" s="3"/>
      <c r="I407" s="3"/>
      <c r="L407" s="3"/>
      <c r="M407" s="4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7"/>
      <c r="AG407" s="3"/>
      <c r="AH407" s="3"/>
      <c r="AI407" s="3"/>
      <c r="AJ407" s="3"/>
      <c r="AK407" s="3"/>
      <c r="AL407" s="3"/>
      <c r="AM407" s="3"/>
      <c r="AN407" s="3"/>
      <c r="AO407" s="7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7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</row>
    <row r="408">
      <c r="A408" s="3"/>
      <c r="F408" s="3"/>
      <c r="G408" s="3"/>
      <c r="I408" s="3"/>
      <c r="L408" s="3"/>
      <c r="M408" s="4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7"/>
      <c r="AG408" s="3"/>
      <c r="AH408" s="3"/>
      <c r="AI408" s="3"/>
      <c r="AJ408" s="3"/>
      <c r="AK408" s="3"/>
      <c r="AL408" s="3"/>
      <c r="AM408" s="3"/>
      <c r="AN408" s="3"/>
      <c r="AO408" s="7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7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</row>
    <row r="409">
      <c r="A409" s="3"/>
      <c r="F409" s="3"/>
      <c r="G409" s="3"/>
      <c r="I409" s="3"/>
      <c r="L409" s="3"/>
      <c r="M409" s="4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7"/>
      <c r="AG409" s="3"/>
      <c r="AH409" s="3"/>
      <c r="AI409" s="3"/>
      <c r="AJ409" s="3"/>
      <c r="AK409" s="3"/>
      <c r="AL409" s="3"/>
      <c r="AM409" s="3"/>
      <c r="AN409" s="3"/>
      <c r="AO409" s="7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7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</row>
    <row r="410">
      <c r="A410" s="3"/>
      <c r="F410" s="3"/>
      <c r="G410" s="3"/>
      <c r="I410" s="3"/>
      <c r="L410" s="3"/>
      <c r="M410" s="4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7"/>
      <c r="AG410" s="3"/>
      <c r="AH410" s="3"/>
      <c r="AI410" s="3"/>
      <c r="AJ410" s="3"/>
      <c r="AK410" s="3"/>
      <c r="AL410" s="3"/>
      <c r="AM410" s="3"/>
      <c r="AN410" s="3"/>
      <c r="AO410" s="7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7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</row>
    <row r="411">
      <c r="A411" s="3"/>
      <c r="F411" s="3"/>
      <c r="G411" s="3"/>
      <c r="I411" s="3"/>
      <c r="L411" s="3"/>
      <c r="M411" s="4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7"/>
      <c r="AG411" s="3"/>
      <c r="AH411" s="3"/>
      <c r="AI411" s="3"/>
      <c r="AJ411" s="3"/>
      <c r="AK411" s="3"/>
      <c r="AL411" s="3"/>
      <c r="AM411" s="3"/>
      <c r="AN411" s="3"/>
      <c r="AO411" s="7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7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</row>
    <row r="412">
      <c r="A412" s="3"/>
      <c r="F412" s="3"/>
      <c r="G412" s="3"/>
      <c r="I412" s="3"/>
      <c r="L412" s="3"/>
      <c r="M412" s="4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7"/>
      <c r="AG412" s="3"/>
      <c r="AH412" s="3"/>
      <c r="AI412" s="3"/>
      <c r="AJ412" s="3"/>
      <c r="AK412" s="3"/>
      <c r="AL412" s="3"/>
      <c r="AM412" s="3"/>
      <c r="AN412" s="3"/>
      <c r="AO412" s="7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7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</row>
    <row r="413">
      <c r="A413" s="3"/>
      <c r="F413" s="3"/>
      <c r="G413" s="3"/>
      <c r="I413" s="3"/>
      <c r="L413" s="3"/>
      <c r="M413" s="4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7"/>
      <c r="AG413" s="3"/>
      <c r="AH413" s="3"/>
      <c r="AI413" s="3"/>
      <c r="AJ413" s="3"/>
      <c r="AK413" s="3"/>
      <c r="AL413" s="3"/>
      <c r="AM413" s="3"/>
      <c r="AN413" s="3"/>
      <c r="AO413" s="7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7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</row>
    <row r="414">
      <c r="A414" s="3"/>
      <c r="F414" s="3"/>
      <c r="G414" s="3"/>
      <c r="I414" s="3"/>
      <c r="L414" s="3"/>
      <c r="M414" s="4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7"/>
      <c r="AG414" s="3"/>
      <c r="AH414" s="3"/>
      <c r="AI414" s="3"/>
      <c r="AJ414" s="3"/>
      <c r="AK414" s="3"/>
      <c r="AL414" s="3"/>
      <c r="AM414" s="3"/>
      <c r="AN414" s="3"/>
      <c r="AO414" s="7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7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</row>
    <row r="415">
      <c r="A415" s="3"/>
      <c r="F415" s="3"/>
      <c r="G415" s="3"/>
      <c r="I415" s="3"/>
      <c r="L415" s="3"/>
      <c r="M415" s="4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7"/>
      <c r="AG415" s="3"/>
      <c r="AH415" s="3"/>
      <c r="AI415" s="3"/>
      <c r="AJ415" s="3"/>
      <c r="AK415" s="3"/>
      <c r="AL415" s="3"/>
      <c r="AM415" s="3"/>
      <c r="AN415" s="3"/>
      <c r="AO415" s="7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7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</row>
    <row r="416">
      <c r="A416" s="3"/>
      <c r="F416" s="3"/>
      <c r="G416" s="3"/>
      <c r="I416" s="3"/>
      <c r="L416" s="3"/>
      <c r="M416" s="4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7"/>
      <c r="AG416" s="3"/>
      <c r="AH416" s="3"/>
      <c r="AI416" s="3"/>
      <c r="AJ416" s="3"/>
      <c r="AK416" s="3"/>
      <c r="AL416" s="3"/>
      <c r="AM416" s="3"/>
      <c r="AN416" s="3"/>
      <c r="AO416" s="7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7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</row>
    <row r="417">
      <c r="A417" s="3"/>
      <c r="F417" s="3"/>
      <c r="G417" s="3"/>
      <c r="I417" s="3"/>
      <c r="L417" s="3"/>
      <c r="M417" s="4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6"/>
      <c r="Y417" s="3"/>
      <c r="Z417" s="3"/>
      <c r="AA417" s="3"/>
      <c r="AB417" s="3"/>
      <c r="AC417" s="3"/>
      <c r="AD417" s="3"/>
      <c r="AE417" s="3"/>
      <c r="AF417" s="7"/>
      <c r="AG417" s="3"/>
      <c r="AH417" s="3"/>
      <c r="AI417" s="3"/>
      <c r="AJ417" s="3"/>
      <c r="AK417" s="3"/>
      <c r="AL417" s="3"/>
      <c r="AM417" s="3"/>
      <c r="AN417" s="3"/>
      <c r="AO417" s="7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7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</row>
    <row r="418">
      <c r="A418" s="3"/>
      <c r="F418" s="3"/>
      <c r="G418" s="3"/>
      <c r="I418" s="3"/>
      <c r="L418" s="3"/>
      <c r="M418" s="4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6"/>
      <c r="Y418" s="3"/>
      <c r="Z418" s="3"/>
      <c r="AA418" s="3"/>
      <c r="AB418" s="3"/>
      <c r="AC418" s="3"/>
      <c r="AD418" s="3"/>
      <c r="AE418" s="3"/>
      <c r="AF418" s="7"/>
      <c r="AG418" s="3"/>
      <c r="AH418" s="3"/>
      <c r="AI418" s="3"/>
      <c r="AJ418" s="3"/>
      <c r="AK418" s="3"/>
      <c r="AL418" s="3"/>
      <c r="AM418" s="3"/>
      <c r="AN418" s="3"/>
      <c r="AO418" s="7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7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</row>
    <row r="419">
      <c r="A419" s="3"/>
      <c r="F419" s="3"/>
      <c r="G419" s="3"/>
      <c r="I419" s="3"/>
      <c r="L419" s="3"/>
      <c r="M419" s="4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6"/>
      <c r="Y419" s="3"/>
      <c r="Z419" s="3"/>
      <c r="AA419" s="3"/>
      <c r="AB419" s="3"/>
      <c r="AC419" s="3"/>
      <c r="AD419" s="3"/>
      <c r="AE419" s="3"/>
      <c r="AF419" s="7"/>
      <c r="AG419" s="3"/>
      <c r="AH419" s="3"/>
      <c r="AI419" s="3"/>
      <c r="AJ419" s="3"/>
      <c r="AK419" s="3"/>
      <c r="AL419" s="3"/>
      <c r="AM419" s="3"/>
      <c r="AN419" s="3"/>
      <c r="AO419" s="7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7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</row>
    <row r="420">
      <c r="A420" s="3"/>
      <c r="F420" s="3"/>
      <c r="G420" s="3"/>
      <c r="I420" s="3"/>
      <c r="L420" s="3"/>
      <c r="M420" s="4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6"/>
      <c r="Y420" s="3"/>
      <c r="Z420" s="3"/>
      <c r="AA420" s="3"/>
      <c r="AB420" s="3"/>
      <c r="AC420" s="3"/>
      <c r="AD420" s="3"/>
      <c r="AE420" s="3"/>
      <c r="AF420" s="7"/>
      <c r="AG420" s="3"/>
      <c r="AH420" s="3"/>
      <c r="AI420" s="3"/>
      <c r="AJ420" s="3"/>
      <c r="AK420" s="3"/>
      <c r="AL420" s="3"/>
      <c r="AM420" s="3"/>
      <c r="AN420" s="3"/>
      <c r="AO420" s="7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7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</row>
    <row r="421">
      <c r="A421" s="3"/>
      <c r="F421" s="3"/>
      <c r="G421" s="3"/>
      <c r="I421" s="3"/>
      <c r="L421" s="3"/>
      <c r="M421" s="4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6"/>
      <c r="Y421" s="3"/>
      <c r="Z421" s="3"/>
      <c r="AA421" s="3"/>
      <c r="AB421" s="3"/>
      <c r="AC421" s="3"/>
      <c r="AD421" s="3"/>
      <c r="AE421" s="3"/>
      <c r="AF421" s="7"/>
      <c r="AG421" s="3"/>
      <c r="AH421" s="3"/>
      <c r="AI421" s="3"/>
      <c r="AJ421" s="3"/>
      <c r="AK421" s="3"/>
      <c r="AL421" s="3"/>
      <c r="AM421" s="3"/>
      <c r="AN421" s="3"/>
      <c r="AO421" s="7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7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</row>
    <row r="422">
      <c r="A422" s="3"/>
      <c r="F422" s="3"/>
      <c r="G422" s="3"/>
      <c r="I422" s="3"/>
      <c r="L422" s="3"/>
      <c r="M422" s="4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6"/>
      <c r="Y422" s="3"/>
      <c r="Z422" s="3"/>
      <c r="AA422" s="3"/>
      <c r="AB422" s="3"/>
      <c r="AC422" s="3"/>
      <c r="AD422" s="3"/>
      <c r="AE422" s="3"/>
      <c r="AF422" s="7"/>
      <c r="AG422" s="3"/>
      <c r="AH422" s="3"/>
      <c r="AI422" s="3"/>
      <c r="AJ422" s="3"/>
      <c r="AK422" s="3"/>
      <c r="AL422" s="3"/>
      <c r="AM422" s="3"/>
      <c r="AN422" s="3"/>
      <c r="AO422" s="7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7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</row>
    <row r="423">
      <c r="A423" s="3"/>
      <c r="F423" s="3"/>
      <c r="G423" s="3"/>
      <c r="I423" s="3"/>
      <c r="L423" s="3"/>
      <c r="M423" s="4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6"/>
      <c r="Y423" s="3"/>
      <c r="Z423" s="3"/>
      <c r="AA423" s="3"/>
      <c r="AB423" s="3"/>
      <c r="AC423" s="3"/>
      <c r="AD423" s="3"/>
      <c r="AE423" s="3"/>
      <c r="AF423" s="7"/>
      <c r="AG423" s="3"/>
      <c r="AH423" s="3"/>
      <c r="AI423" s="3"/>
      <c r="AJ423" s="3"/>
      <c r="AK423" s="3"/>
      <c r="AL423" s="3"/>
      <c r="AM423" s="3"/>
      <c r="AN423" s="3"/>
      <c r="AO423" s="7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7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</row>
    <row r="424">
      <c r="A424" s="3"/>
      <c r="F424" s="3"/>
      <c r="G424" s="3"/>
      <c r="I424" s="3"/>
      <c r="L424" s="3"/>
      <c r="M424" s="4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6"/>
      <c r="Y424" s="3"/>
      <c r="Z424" s="3"/>
      <c r="AA424" s="3"/>
      <c r="AB424" s="3"/>
      <c r="AC424" s="3"/>
      <c r="AD424" s="3"/>
      <c r="AE424" s="3"/>
      <c r="AF424" s="7"/>
      <c r="AG424" s="3"/>
      <c r="AH424" s="3"/>
      <c r="AI424" s="3"/>
      <c r="AJ424" s="3"/>
      <c r="AK424" s="3"/>
      <c r="AL424" s="3"/>
      <c r="AM424" s="3"/>
      <c r="AN424" s="3"/>
      <c r="AO424" s="7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7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</row>
    <row r="425">
      <c r="A425" s="3"/>
      <c r="F425" s="3"/>
      <c r="G425" s="3"/>
      <c r="I425" s="3"/>
      <c r="L425" s="3"/>
      <c r="M425" s="4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6"/>
      <c r="Y425" s="3"/>
      <c r="Z425" s="3"/>
      <c r="AA425" s="3"/>
      <c r="AB425" s="3"/>
      <c r="AC425" s="3"/>
      <c r="AD425" s="3"/>
      <c r="AE425" s="3"/>
      <c r="AF425" s="7"/>
      <c r="AG425" s="3"/>
      <c r="AH425" s="3"/>
      <c r="AI425" s="3"/>
      <c r="AJ425" s="3"/>
      <c r="AK425" s="3"/>
      <c r="AL425" s="3"/>
      <c r="AM425" s="3"/>
      <c r="AN425" s="3"/>
      <c r="AO425" s="7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7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</row>
    <row r="426">
      <c r="A426" s="3"/>
      <c r="F426" s="3"/>
      <c r="G426" s="3"/>
      <c r="I426" s="3"/>
      <c r="L426" s="3"/>
      <c r="M426" s="4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6"/>
      <c r="Y426" s="3"/>
      <c r="Z426" s="3"/>
      <c r="AA426" s="3"/>
      <c r="AB426" s="3"/>
      <c r="AC426" s="3"/>
      <c r="AD426" s="3"/>
      <c r="AE426" s="3"/>
      <c r="AF426" s="7"/>
      <c r="AG426" s="3"/>
      <c r="AH426" s="3"/>
      <c r="AI426" s="3"/>
      <c r="AJ426" s="3"/>
      <c r="AK426" s="3"/>
      <c r="AL426" s="3"/>
      <c r="AM426" s="3"/>
      <c r="AN426" s="3"/>
      <c r="AO426" s="7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7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</row>
    <row r="427">
      <c r="A427" s="3"/>
      <c r="F427" s="3"/>
      <c r="G427" s="3"/>
      <c r="I427" s="3"/>
      <c r="L427" s="3"/>
      <c r="M427" s="4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6"/>
      <c r="Y427" s="3"/>
      <c r="Z427" s="3"/>
      <c r="AA427" s="3"/>
      <c r="AB427" s="3"/>
      <c r="AC427" s="3"/>
      <c r="AD427" s="3"/>
      <c r="AE427" s="3"/>
      <c r="AF427" s="7"/>
      <c r="AG427" s="3"/>
      <c r="AH427" s="3"/>
      <c r="AI427" s="3"/>
      <c r="AJ427" s="3"/>
      <c r="AK427" s="3"/>
      <c r="AL427" s="3"/>
      <c r="AM427" s="3"/>
      <c r="AN427" s="3"/>
      <c r="AO427" s="7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7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</row>
    <row r="428">
      <c r="A428" s="3"/>
      <c r="F428" s="3"/>
      <c r="G428" s="3"/>
      <c r="I428" s="3"/>
      <c r="L428" s="3"/>
      <c r="M428" s="4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6"/>
      <c r="Y428" s="3"/>
      <c r="Z428" s="3"/>
      <c r="AA428" s="3"/>
      <c r="AB428" s="3"/>
      <c r="AC428" s="3"/>
      <c r="AD428" s="3"/>
      <c r="AE428" s="3"/>
      <c r="AF428" s="7"/>
      <c r="AG428" s="3"/>
      <c r="AH428" s="3"/>
      <c r="AI428" s="3"/>
      <c r="AJ428" s="3"/>
      <c r="AK428" s="3"/>
      <c r="AL428" s="3"/>
      <c r="AM428" s="3"/>
      <c r="AN428" s="3"/>
      <c r="AO428" s="7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7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</row>
    <row r="429">
      <c r="A429" s="3"/>
      <c r="F429" s="3"/>
      <c r="G429" s="3"/>
      <c r="I429" s="3"/>
      <c r="L429" s="3"/>
      <c r="M429" s="4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6"/>
      <c r="Y429" s="3"/>
      <c r="Z429" s="3"/>
      <c r="AA429" s="3"/>
      <c r="AB429" s="3"/>
      <c r="AC429" s="3"/>
      <c r="AD429" s="3"/>
      <c r="AE429" s="3"/>
      <c r="AF429" s="7"/>
      <c r="AG429" s="3"/>
      <c r="AH429" s="3"/>
      <c r="AI429" s="3"/>
      <c r="AJ429" s="3"/>
      <c r="AK429" s="3"/>
      <c r="AL429" s="3"/>
      <c r="AM429" s="3"/>
      <c r="AN429" s="3"/>
      <c r="AO429" s="7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7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</row>
    <row r="430">
      <c r="A430" s="3"/>
      <c r="F430" s="3"/>
      <c r="G430" s="3"/>
      <c r="I430" s="3"/>
      <c r="L430" s="3"/>
      <c r="M430" s="4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6"/>
      <c r="Y430" s="3"/>
      <c r="Z430" s="3"/>
      <c r="AA430" s="3"/>
      <c r="AB430" s="3"/>
      <c r="AC430" s="3"/>
      <c r="AD430" s="3"/>
      <c r="AE430" s="3"/>
      <c r="AF430" s="7"/>
      <c r="AG430" s="3"/>
      <c r="AH430" s="3"/>
      <c r="AI430" s="3"/>
      <c r="AJ430" s="3"/>
      <c r="AK430" s="3"/>
      <c r="AL430" s="3"/>
      <c r="AM430" s="3"/>
      <c r="AN430" s="3"/>
      <c r="AO430" s="7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7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</row>
    <row r="431">
      <c r="A431" s="3"/>
      <c r="F431" s="3"/>
      <c r="G431" s="3"/>
      <c r="I431" s="3"/>
      <c r="L431" s="3"/>
      <c r="M431" s="4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7"/>
      <c r="AG431" s="3"/>
      <c r="AH431" s="3"/>
      <c r="AI431" s="3"/>
      <c r="AJ431" s="3"/>
      <c r="AK431" s="3"/>
      <c r="AL431" s="3"/>
      <c r="AM431" s="3"/>
      <c r="AN431" s="3"/>
      <c r="AO431" s="7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7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</row>
    <row r="432">
      <c r="A432" s="3"/>
      <c r="F432" s="3"/>
      <c r="G432" s="3"/>
      <c r="I432" s="3"/>
      <c r="L432" s="3"/>
      <c r="M432" s="4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7"/>
      <c r="AG432" s="3"/>
      <c r="AH432" s="3"/>
      <c r="AI432" s="3"/>
      <c r="AJ432" s="3"/>
      <c r="AK432" s="3"/>
      <c r="AL432" s="3"/>
      <c r="AM432" s="3"/>
      <c r="AN432" s="3"/>
      <c r="AO432" s="7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7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</row>
    <row r="433">
      <c r="A433" s="3"/>
      <c r="F433" s="3"/>
      <c r="G433" s="3"/>
      <c r="I433" s="3"/>
      <c r="L433" s="3"/>
      <c r="M433" s="4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7"/>
      <c r="AG433" s="3"/>
      <c r="AH433" s="3"/>
      <c r="AI433" s="3"/>
      <c r="AJ433" s="3"/>
      <c r="AK433" s="3"/>
      <c r="AL433" s="3"/>
      <c r="AM433" s="3"/>
      <c r="AN433" s="3"/>
      <c r="AO433" s="7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7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</row>
    <row r="434">
      <c r="A434" s="3"/>
      <c r="F434" s="3"/>
      <c r="G434" s="3"/>
      <c r="I434" s="3"/>
      <c r="L434" s="3"/>
      <c r="M434" s="4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7"/>
      <c r="AG434" s="3"/>
      <c r="AH434" s="3"/>
      <c r="AI434" s="3"/>
      <c r="AJ434" s="3"/>
      <c r="AK434" s="3"/>
      <c r="AL434" s="3"/>
      <c r="AM434" s="3"/>
      <c r="AN434" s="3"/>
      <c r="AO434" s="7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7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</row>
    <row r="435">
      <c r="A435" s="3"/>
      <c r="F435" s="3"/>
      <c r="G435" s="3"/>
      <c r="I435" s="3"/>
      <c r="L435" s="3"/>
      <c r="M435" s="4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7"/>
      <c r="AG435" s="3"/>
      <c r="AH435" s="3"/>
      <c r="AI435" s="3"/>
      <c r="AJ435" s="3"/>
      <c r="AK435" s="3"/>
      <c r="AL435" s="3"/>
      <c r="AM435" s="3"/>
      <c r="AN435" s="3"/>
      <c r="AO435" s="7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7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</row>
    <row r="436">
      <c r="A436" s="3"/>
      <c r="F436" s="3"/>
      <c r="G436" s="3"/>
      <c r="I436" s="3"/>
      <c r="L436" s="3"/>
      <c r="M436" s="4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7"/>
      <c r="AG436" s="3"/>
      <c r="AH436" s="3"/>
      <c r="AI436" s="3"/>
      <c r="AJ436" s="3"/>
      <c r="AK436" s="3"/>
      <c r="AL436" s="3"/>
      <c r="AM436" s="3"/>
      <c r="AN436" s="3"/>
      <c r="AO436" s="7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7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</row>
    <row r="437">
      <c r="A437" s="3"/>
      <c r="F437" s="3"/>
      <c r="G437" s="3"/>
      <c r="I437" s="3"/>
      <c r="L437" s="3"/>
      <c r="M437" s="4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7"/>
      <c r="AG437" s="3"/>
      <c r="AH437" s="3"/>
      <c r="AI437" s="3"/>
      <c r="AJ437" s="3"/>
      <c r="AK437" s="3"/>
      <c r="AL437" s="3"/>
      <c r="AM437" s="3"/>
      <c r="AN437" s="3"/>
      <c r="AO437" s="7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7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</row>
    <row r="438">
      <c r="A438" s="3"/>
      <c r="F438" s="3"/>
      <c r="G438" s="3"/>
      <c r="I438" s="3"/>
      <c r="L438" s="3"/>
      <c r="M438" s="4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7"/>
      <c r="AG438" s="3"/>
      <c r="AH438" s="3"/>
      <c r="AI438" s="3"/>
      <c r="AJ438" s="3"/>
      <c r="AK438" s="3"/>
      <c r="AL438" s="3"/>
      <c r="AM438" s="3"/>
      <c r="AN438" s="3"/>
      <c r="AO438" s="7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7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</row>
    <row r="439">
      <c r="A439" s="3"/>
      <c r="F439" s="3"/>
      <c r="G439" s="3"/>
      <c r="I439" s="3"/>
      <c r="L439" s="3"/>
      <c r="M439" s="4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7"/>
      <c r="AG439" s="3"/>
      <c r="AH439" s="3"/>
      <c r="AI439" s="3"/>
      <c r="AJ439" s="3"/>
      <c r="AK439" s="3"/>
      <c r="AL439" s="3"/>
      <c r="AM439" s="3"/>
      <c r="AN439" s="3"/>
      <c r="AO439" s="7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7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</row>
    <row r="440">
      <c r="A440" s="3"/>
      <c r="F440" s="3"/>
      <c r="G440" s="3"/>
      <c r="I440" s="3"/>
      <c r="L440" s="3"/>
      <c r="M440" s="4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7"/>
      <c r="AG440" s="3"/>
      <c r="AH440" s="3"/>
      <c r="AI440" s="3"/>
      <c r="AJ440" s="3"/>
      <c r="AK440" s="3"/>
      <c r="AL440" s="3"/>
      <c r="AM440" s="3"/>
      <c r="AN440" s="3"/>
      <c r="AO440" s="7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7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</row>
    <row r="441">
      <c r="A441" s="3"/>
      <c r="F441" s="3"/>
      <c r="G441" s="3"/>
      <c r="I441" s="3"/>
      <c r="L441" s="3"/>
      <c r="M441" s="4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7"/>
      <c r="AG441" s="3"/>
      <c r="AH441" s="3"/>
      <c r="AI441" s="3"/>
      <c r="AJ441" s="3"/>
      <c r="AK441" s="3"/>
      <c r="AL441" s="3"/>
      <c r="AM441" s="3"/>
      <c r="AN441" s="3"/>
      <c r="AO441" s="7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7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</row>
    <row r="442">
      <c r="A442" s="3"/>
      <c r="F442" s="3"/>
      <c r="G442" s="3"/>
      <c r="I442" s="3"/>
      <c r="L442" s="3"/>
      <c r="M442" s="4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7"/>
      <c r="AG442" s="3"/>
      <c r="AH442" s="3"/>
      <c r="AI442" s="3"/>
      <c r="AJ442" s="3"/>
      <c r="AK442" s="3"/>
      <c r="AL442" s="3"/>
      <c r="AM442" s="3"/>
      <c r="AN442" s="3"/>
      <c r="AO442" s="7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7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</row>
    <row r="443">
      <c r="A443" s="3"/>
      <c r="F443" s="3"/>
      <c r="G443" s="3"/>
      <c r="I443" s="3"/>
      <c r="L443" s="3"/>
      <c r="M443" s="4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7"/>
      <c r="AG443" s="3"/>
      <c r="AH443" s="3"/>
      <c r="AI443" s="3"/>
      <c r="AJ443" s="3"/>
      <c r="AK443" s="3"/>
      <c r="AL443" s="3"/>
      <c r="AM443" s="3"/>
      <c r="AN443" s="3"/>
      <c r="AO443" s="7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7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</row>
    <row r="444">
      <c r="A444" s="3"/>
      <c r="F444" s="3"/>
      <c r="G444" s="3"/>
      <c r="I444" s="3"/>
      <c r="L444" s="3"/>
      <c r="M444" s="4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7"/>
      <c r="AG444" s="3"/>
      <c r="AH444" s="3"/>
      <c r="AI444" s="3"/>
      <c r="AJ444" s="3"/>
      <c r="AK444" s="3"/>
      <c r="AL444" s="3"/>
      <c r="AM444" s="3"/>
      <c r="AN444" s="3"/>
      <c r="AO444" s="7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7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</row>
    <row r="445">
      <c r="A445" s="3"/>
      <c r="F445" s="3"/>
      <c r="G445" s="3"/>
      <c r="I445" s="3"/>
      <c r="L445" s="3"/>
      <c r="M445" s="4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7"/>
      <c r="AG445" s="3"/>
      <c r="AH445" s="3"/>
      <c r="AI445" s="3"/>
      <c r="AJ445" s="3"/>
      <c r="AK445" s="3"/>
      <c r="AL445" s="3"/>
      <c r="AM445" s="3"/>
      <c r="AN445" s="3"/>
      <c r="AO445" s="7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7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</row>
    <row r="446">
      <c r="A446" s="3"/>
      <c r="F446" s="3"/>
      <c r="G446" s="3"/>
      <c r="I446" s="3"/>
      <c r="L446" s="3"/>
      <c r="M446" s="4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7"/>
      <c r="AG446" s="3"/>
      <c r="AH446" s="3"/>
      <c r="AI446" s="3"/>
      <c r="AJ446" s="3"/>
      <c r="AK446" s="3"/>
      <c r="AL446" s="3"/>
      <c r="AM446" s="3"/>
      <c r="AN446" s="3"/>
      <c r="AO446" s="7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7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</row>
    <row r="447">
      <c r="A447" s="3"/>
      <c r="F447" s="3"/>
      <c r="G447" s="3"/>
      <c r="I447" s="3"/>
      <c r="L447" s="3"/>
      <c r="M447" s="4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7"/>
      <c r="AG447" s="3"/>
      <c r="AH447" s="3"/>
      <c r="AI447" s="3"/>
      <c r="AJ447" s="3"/>
      <c r="AK447" s="3"/>
      <c r="AL447" s="3"/>
      <c r="AM447" s="3"/>
      <c r="AN447" s="3"/>
      <c r="AO447" s="7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7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</row>
    <row r="448">
      <c r="A448" s="3"/>
      <c r="F448" s="3"/>
      <c r="G448" s="3"/>
      <c r="I448" s="3"/>
      <c r="L448" s="3"/>
      <c r="M448" s="4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7"/>
      <c r="AG448" s="3"/>
      <c r="AH448" s="3"/>
      <c r="AI448" s="3"/>
      <c r="AJ448" s="3"/>
      <c r="AK448" s="3"/>
      <c r="AL448" s="3"/>
      <c r="AM448" s="3"/>
      <c r="AN448" s="3"/>
      <c r="AO448" s="7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7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</row>
    <row r="449">
      <c r="A449" s="3"/>
      <c r="F449" s="3"/>
      <c r="G449" s="3"/>
      <c r="I449" s="3"/>
      <c r="L449" s="3"/>
      <c r="M449" s="4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7"/>
      <c r="AG449" s="3"/>
      <c r="AH449" s="3"/>
      <c r="AI449" s="3"/>
      <c r="AJ449" s="3"/>
      <c r="AK449" s="3"/>
      <c r="AL449" s="3"/>
      <c r="AM449" s="3"/>
      <c r="AN449" s="3"/>
      <c r="AO449" s="7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7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</row>
    <row r="450">
      <c r="A450" s="3"/>
      <c r="F450" s="3"/>
      <c r="G450" s="3"/>
      <c r="I450" s="3"/>
      <c r="L450" s="3"/>
      <c r="M450" s="4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7"/>
      <c r="AG450" s="3"/>
      <c r="AH450" s="3"/>
      <c r="AI450" s="3"/>
      <c r="AJ450" s="3"/>
      <c r="AK450" s="3"/>
      <c r="AL450" s="3"/>
      <c r="AM450" s="3"/>
      <c r="AN450" s="3"/>
      <c r="AO450" s="7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7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</row>
    <row r="451">
      <c r="A451" s="3"/>
      <c r="F451" s="3"/>
      <c r="G451" s="3"/>
      <c r="I451" s="3"/>
      <c r="L451" s="3"/>
      <c r="M451" s="4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6"/>
      <c r="Y451" s="3"/>
      <c r="Z451" s="3"/>
      <c r="AA451" s="3"/>
      <c r="AB451" s="3"/>
      <c r="AC451" s="3"/>
      <c r="AD451" s="3"/>
      <c r="AE451" s="3"/>
      <c r="AF451" s="7"/>
      <c r="AG451" s="3"/>
      <c r="AH451" s="3"/>
      <c r="AI451" s="3"/>
      <c r="AJ451" s="3"/>
      <c r="AK451" s="3"/>
      <c r="AL451" s="3"/>
      <c r="AM451" s="3"/>
      <c r="AN451" s="3"/>
      <c r="AO451" s="7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7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</row>
    <row r="452">
      <c r="A452" s="3"/>
      <c r="F452" s="3"/>
      <c r="G452" s="3"/>
      <c r="I452" s="3"/>
      <c r="L452" s="3"/>
      <c r="M452" s="4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6"/>
      <c r="Y452" s="3"/>
      <c r="Z452" s="3"/>
      <c r="AA452" s="3"/>
      <c r="AB452" s="3"/>
      <c r="AC452" s="3"/>
      <c r="AD452" s="3"/>
      <c r="AE452" s="3"/>
      <c r="AF452" s="7"/>
      <c r="AG452" s="3"/>
      <c r="AH452" s="3"/>
      <c r="AI452" s="3"/>
      <c r="AJ452" s="3"/>
      <c r="AK452" s="3"/>
      <c r="AL452" s="3"/>
      <c r="AM452" s="3"/>
      <c r="AN452" s="3"/>
      <c r="AO452" s="7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7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</row>
    <row r="453">
      <c r="A453" s="3"/>
      <c r="F453" s="3"/>
      <c r="G453" s="3"/>
      <c r="I453" s="3"/>
      <c r="L453" s="3"/>
      <c r="M453" s="4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6"/>
      <c r="Y453" s="3"/>
      <c r="Z453" s="3"/>
      <c r="AA453" s="3"/>
      <c r="AB453" s="3"/>
      <c r="AC453" s="3"/>
      <c r="AD453" s="3"/>
      <c r="AE453" s="3"/>
      <c r="AF453" s="7"/>
      <c r="AG453" s="3"/>
      <c r="AH453" s="3"/>
      <c r="AI453" s="3"/>
      <c r="AJ453" s="3"/>
      <c r="AK453" s="3"/>
      <c r="AL453" s="3"/>
      <c r="AM453" s="3"/>
      <c r="AN453" s="3"/>
      <c r="AO453" s="7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7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</row>
    <row r="454">
      <c r="A454" s="3"/>
      <c r="F454" s="3"/>
      <c r="G454" s="3"/>
      <c r="I454" s="3"/>
      <c r="L454" s="3"/>
      <c r="M454" s="4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6"/>
      <c r="Y454" s="3"/>
      <c r="Z454" s="3"/>
      <c r="AA454" s="3"/>
      <c r="AB454" s="3"/>
      <c r="AC454" s="3"/>
      <c r="AD454" s="3"/>
      <c r="AE454" s="3"/>
      <c r="AF454" s="7"/>
      <c r="AG454" s="3"/>
      <c r="AH454" s="3"/>
      <c r="AI454" s="3"/>
      <c r="AJ454" s="3"/>
      <c r="AK454" s="3"/>
      <c r="AL454" s="3"/>
      <c r="AM454" s="3"/>
      <c r="AN454" s="3"/>
      <c r="AO454" s="7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7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</row>
    <row r="455">
      <c r="A455" s="3"/>
      <c r="F455" s="3"/>
      <c r="G455" s="3"/>
      <c r="I455" s="3"/>
      <c r="L455" s="3"/>
      <c r="M455" s="4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6"/>
      <c r="Y455" s="3"/>
      <c r="Z455" s="3"/>
      <c r="AA455" s="3"/>
      <c r="AB455" s="3"/>
      <c r="AC455" s="3"/>
      <c r="AD455" s="3"/>
      <c r="AE455" s="3"/>
      <c r="AF455" s="7"/>
      <c r="AG455" s="3"/>
      <c r="AH455" s="3"/>
      <c r="AI455" s="3"/>
      <c r="AJ455" s="3"/>
      <c r="AK455" s="3"/>
      <c r="AL455" s="3"/>
      <c r="AM455" s="3"/>
      <c r="AN455" s="3"/>
      <c r="AO455" s="7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7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</row>
    <row r="456">
      <c r="A456" s="3"/>
      <c r="F456" s="3"/>
      <c r="G456" s="3"/>
      <c r="I456" s="3"/>
      <c r="L456" s="3"/>
      <c r="M456" s="4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6"/>
      <c r="Y456" s="3"/>
      <c r="Z456" s="3"/>
      <c r="AA456" s="3"/>
      <c r="AB456" s="3"/>
      <c r="AC456" s="3"/>
      <c r="AD456" s="3"/>
      <c r="AE456" s="3"/>
      <c r="AF456" s="7"/>
      <c r="AG456" s="3"/>
      <c r="AH456" s="3"/>
      <c r="AI456" s="3"/>
      <c r="AJ456" s="3"/>
      <c r="AK456" s="3"/>
      <c r="AL456" s="3"/>
      <c r="AM456" s="3"/>
      <c r="AN456" s="3"/>
      <c r="AO456" s="7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7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</row>
    <row r="457">
      <c r="A457" s="3"/>
      <c r="F457" s="3"/>
      <c r="G457" s="3"/>
      <c r="I457" s="3"/>
      <c r="L457" s="3"/>
      <c r="M457" s="4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6"/>
      <c r="Y457" s="3"/>
      <c r="Z457" s="3"/>
      <c r="AA457" s="3"/>
      <c r="AB457" s="3"/>
      <c r="AC457" s="3"/>
      <c r="AD457" s="3"/>
      <c r="AE457" s="3"/>
      <c r="AF457" s="7"/>
      <c r="AG457" s="3"/>
      <c r="AH457" s="3"/>
      <c r="AI457" s="3"/>
      <c r="AJ457" s="3"/>
      <c r="AK457" s="3"/>
      <c r="AL457" s="3"/>
      <c r="AM457" s="3"/>
      <c r="AN457" s="3"/>
      <c r="AO457" s="7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7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</row>
    <row r="458">
      <c r="A458" s="3"/>
      <c r="F458" s="3"/>
      <c r="G458" s="3"/>
      <c r="I458" s="3"/>
      <c r="L458" s="3"/>
      <c r="M458" s="4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6"/>
      <c r="Y458" s="3"/>
      <c r="Z458" s="3"/>
      <c r="AA458" s="3"/>
      <c r="AB458" s="3"/>
      <c r="AC458" s="3"/>
      <c r="AD458" s="3"/>
      <c r="AE458" s="3"/>
      <c r="AF458" s="7"/>
      <c r="AG458" s="3"/>
      <c r="AH458" s="3"/>
      <c r="AI458" s="3"/>
      <c r="AJ458" s="3"/>
      <c r="AK458" s="3"/>
      <c r="AL458" s="3"/>
      <c r="AM458" s="3"/>
      <c r="AN458" s="3"/>
      <c r="AO458" s="7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7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</row>
    <row r="459">
      <c r="A459" s="3"/>
      <c r="F459" s="3"/>
      <c r="G459" s="3"/>
      <c r="I459" s="3"/>
      <c r="L459" s="3"/>
      <c r="M459" s="4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6"/>
      <c r="Y459" s="3"/>
      <c r="Z459" s="3"/>
      <c r="AA459" s="3"/>
      <c r="AB459" s="3"/>
      <c r="AC459" s="3"/>
      <c r="AD459" s="3"/>
      <c r="AE459" s="3"/>
      <c r="AF459" s="7"/>
      <c r="AG459" s="3"/>
      <c r="AH459" s="3"/>
      <c r="AI459" s="3"/>
      <c r="AJ459" s="3"/>
      <c r="AK459" s="3"/>
      <c r="AL459" s="3"/>
      <c r="AM459" s="3"/>
      <c r="AN459" s="3"/>
      <c r="AO459" s="7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7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</row>
    <row r="460">
      <c r="A460" s="3"/>
      <c r="F460" s="3"/>
      <c r="G460" s="3"/>
      <c r="I460" s="3"/>
      <c r="L460" s="3"/>
      <c r="M460" s="4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6"/>
      <c r="Y460" s="3"/>
      <c r="Z460" s="3"/>
      <c r="AA460" s="3"/>
      <c r="AB460" s="3"/>
      <c r="AC460" s="3"/>
      <c r="AD460" s="3"/>
      <c r="AE460" s="3"/>
      <c r="AF460" s="7"/>
      <c r="AG460" s="3"/>
      <c r="AH460" s="3"/>
      <c r="AI460" s="3"/>
      <c r="AJ460" s="3"/>
      <c r="AK460" s="3"/>
      <c r="AL460" s="3"/>
      <c r="AM460" s="3"/>
      <c r="AN460" s="3"/>
      <c r="AO460" s="7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7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</row>
    <row r="461">
      <c r="A461" s="3"/>
      <c r="F461" s="3"/>
      <c r="G461" s="3"/>
      <c r="I461" s="3"/>
      <c r="L461" s="3"/>
      <c r="M461" s="4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6"/>
      <c r="Y461" s="3"/>
      <c r="Z461" s="3"/>
      <c r="AA461" s="3"/>
      <c r="AB461" s="3"/>
      <c r="AC461" s="3"/>
      <c r="AD461" s="3"/>
      <c r="AE461" s="3"/>
      <c r="AF461" s="7"/>
      <c r="AG461" s="3"/>
      <c r="AH461" s="3"/>
      <c r="AI461" s="3"/>
      <c r="AJ461" s="3"/>
      <c r="AK461" s="3"/>
      <c r="AL461" s="3"/>
      <c r="AM461" s="3"/>
      <c r="AN461" s="3"/>
      <c r="AO461" s="7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7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</row>
    <row r="462">
      <c r="A462" s="3"/>
      <c r="F462" s="3"/>
      <c r="G462" s="3"/>
      <c r="I462" s="3"/>
      <c r="L462" s="3"/>
      <c r="M462" s="4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6"/>
      <c r="Y462" s="3"/>
      <c r="Z462" s="3"/>
      <c r="AA462" s="3"/>
      <c r="AB462" s="3"/>
      <c r="AC462" s="3"/>
      <c r="AD462" s="3"/>
      <c r="AE462" s="3"/>
      <c r="AF462" s="7"/>
      <c r="AG462" s="3"/>
      <c r="AH462" s="3"/>
      <c r="AI462" s="3"/>
      <c r="AJ462" s="3"/>
      <c r="AK462" s="3"/>
      <c r="AL462" s="3"/>
      <c r="AM462" s="3"/>
      <c r="AN462" s="3"/>
      <c r="AO462" s="7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7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</row>
    <row r="463">
      <c r="A463" s="3"/>
      <c r="F463" s="3"/>
      <c r="G463" s="3"/>
      <c r="I463" s="3"/>
      <c r="L463" s="3"/>
      <c r="M463" s="4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6"/>
      <c r="Y463" s="3"/>
      <c r="Z463" s="3"/>
      <c r="AA463" s="3"/>
      <c r="AB463" s="3"/>
      <c r="AC463" s="3"/>
      <c r="AD463" s="3"/>
      <c r="AE463" s="3"/>
      <c r="AF463" s="7"/>
      <c r="AG463" s="3"/>
      <c r="AH463" s="3"/>
      <c r="AI463" s="3"/>
      <c r="AJ463" s="3"/>
      <c r="AK463" s="3"/>
      <c r="AL463" s="3"/>
      <c r="AM463" s="3"/>
      <c r="AN463" s="3"/>
      <c r="AO463" s="7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7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</row>
    <row r="464">
      <c r="A464" s="3"/>
      <c r="F464" s="3"/>
      <c r="G464" s="3"/>
      <c r="I464" s="3"/>
      <c r="L464" s="3"/>
      <c r="M464" s="4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7"/>
      <c r="AG464" s="3"/>
      <c r="AH464" s="3"/>
      <c r="AI464" s="3"/>
      <c r="AJ464" s="3"/>
      <c r="AK464" s="3"/>
      <c r="AL464" s="3"/>
      <c r="AM464" s="3"/>
      <c r="AN464" s="3"/>
      <c r="AO464" s="7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7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</row>
    <row r="465">
      <c r="A465" s="3"/>
      <c r="F465" s="3"/>
      <c r="G465" s="3"/>
      <c r="I465" s="3"/>
      <c r="L465" s="3"/>
      <c r="M465" s="4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7"/>
      <c r="AG465" s="3"/>
      <c r="AH465" s="3"/>
      <c r="AI465" s="3"/>
      <c r="AJ465" s="3"/>
      <c r="AK465" s="3"/>
      <c r="AL465" s="3"/>
      <c r="AM465" s="3"/>
      <c r="AN465" s="3"/>
      <c r="AO465" s="7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7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</row>
    <row r="466">
      <c r="A466" s="3"/>
      <c r="F466" s="3"/>
      <c r="G466" s="3"/>
      <c r="I466" s="3"/>
      <c r="L466" s="3"/>
      <c r="M466" s="4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7"/>
      <c r="AG466" s="3"/>
      <c r="AH466" s="3"/>
      <c r="AI466" s="3"/>
      <c r="AJ466" s="3"/>
      <c r="AK466" s="3"/>
      <c r="AL466" s="3"/>
      <c r="AM466" s="3"/>
      <c r="AN466" s="3"/>
      <c r="AO466" s="7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7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</row>
    <row r="467">
      <c r="A467" s="3"/>
      <c r="F467" s="3"/>
      <c r="G467" s="3"/>
      <c r="I467" s="3"/>
      <c r="L467" s="3"/>
      <c r="M467" s="4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7"/>
      <c r="AG467" s="3"/>
      <c r="AH467" s="3"/>
      <c r="AI467" s="3"/>
      <c r="AJ467" s="3"/>
      <c r="AK467" s="3"/>
      <c r="AL467" s="3"/>
      <c r="AM467" s="3"/>
      <c r="AN467" s="3"/>
      <c r="AO467" s="7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7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</row>
    <row r="468">
      <c r="A468" s="3"/>
      <c r="F468" s="3"/>
      <c r="G468" s="3"/>
      <c r="I468" s="3"/>
      <c r="L468" s="3"/>
      <c r="M468" s="4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7"/>
      <c r="AG468" s="3"/>
      <c r="AH468" s="3"/>
      <c r="AI468" s="3"/>
      <c r="AJ468" s="3"/>
      <c r="AK468" s="3"/>
      <c r="AL468" s="3"/>
      <c r="AM468" s="3"/>
      <c r="AN468" s="3"/>
      <c r="AO468" s="7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7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</row>
    <row r="469">
      <c r="A469" s="3"/>
      <c r="F469" s="3"/>
      <c r="G469" s="3"/>
      <c r="I469" s="3"/>
      <c r="L469" s="3"/>
      <c r="M469" s="4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7"/>
      <c r="AG469" s="3"/>
      <c r="AH469" s="3"/>
      <c r="AI469" s="3"/>
      <c r="AJ469" s="3"/>
      <c r="AK469" s="3"/>
      <c r="AL469" s="3"/>
      <c r="AM469" s="3"/>
      <c r="AN469" s="3"/>
      <c r="AO469" s="7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7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</row>
    <row r="470">
      <c r="A470" s="3"/>
      <c r="F470" s="3"/>
      <c r="G470" s="3"/>
      <c r="I470" s="3"/>
      <c r="L470" s="3"/>
      <c r="M470" s="4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7"/>
      <c r="AG470" s="3"/>
      <c r="AH470" s="3"/>
      <c r="AI470" s="3"/>
      <c r="AJ470" s="3"/>
      <c r="AK470" s="3"/>
      <c r="AL470" s="3"/>
      <c r="AM470" s="3"/>
      <c r="AN470" s="3"/>
      <c r="AO470" s="7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7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</row>
    <row r="471">
      <c r="A471" s="3"/>
      <c r="F471" s="3"/>
      <c r="G471" s="3"/>
      <c r="I471" s="3"/>
      <c r="L471" s="3"/>
      <c r="M471" s="4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7"/>
      <c r="AG471" s="3"/>
      <c r="AH471" s="3"/>
      <c r="AI471" s="3"/>
      <c r="AJ471" s="3"/>
      <c r="AK471" s="3"/>
      <c r="AL471" s="3"/>
      <c r="AM471" s="3"/>
      <c r="AN471" s="3"/>
      <c r="AO471" s="7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7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</row>
    <row r="472">
      <c r="A472" s="3"/>
      <c r="F472" s="3"/>
      <c r="G472" s="3"/>
      <c r="I472" s="3"/>
      <c r="L472" s="3"/>
      <c r="M472" s="4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7"/>
      <c r="AG472" s="3"/>
      <c r="AH472" s="3"/>
      <c r="AI472" s="3"/>
      <c r="AJ472" s="3"/>
      <c r="AK472" s="3"/>
      <c r="AL472" s="3"/>
      <c r="AM472" s="3"/>
      <c r="AN472" s="3"/>
      <c r="AO472" s="7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7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</row>
    <row r="473">
      <c r="A473" s="3"/>
      <c r="F473" s="3"/>
      <c r="G473" s="3"/>
      <c r="I473" s="3"/>
      <c r="L473" s="3"/>
      <c r="M473" s="4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7"/>
      <c r="AG473" s="3"/>
      <c r="AH473" s="3"/>
      <c r="AI473" s="3"/>
      <c r="AJ473" s="3"/>
      <c r="AK473" s="3"/>
      <c r="AL473" s="3"/>
      <c r="AM473" s="3"/>
      <c r="AN473" s="3"/>
      <c r="AO473" s="7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7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</row>
    <row r="474">
      <c r="A474" s="3"/>
      <c r="F474" s="3"/>
      <c r="G474" s="3"/>
      <c r="I474" s="3"/>
      <c r="L474" s="3"/>
      <c r="M474" s="4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7"/>
      <c r="AG474" s="3"/>
      <c r="AH474" s="3"/>
      <c r="AI474" s="3"/>
      <c r="AJ474" s="3"/>
      <c r="AK474" s="3"/>
      <c r="AL474" s="3"/>
      <c r="AM474" s="3"/>
      <c r="AN474" s="3"/>
      <c r="AO474" s="7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7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</row>
    <row r="475">
      <c r="A475" s="3"/>
      <c r="F475" s="3"/>
      <c r="G475" s="3"/>
      <c r="I475" s="3"/>
      <c r="L475" s="3"/>
      <c r="M475" s="4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7"/>
      <c r="AG475" s="3"/>
      <c r="AH475" s="3"/>
      <c r="AI475" s="3"/>
      <c r="AJ475" s="3"/>
      <c r="AK475" s="3"/>
      <c r="AL475" s="3"/>
      <c r="AM475" s="3"/>
      <c r="AN475" s="3"/>
      <c r="AO475" s="7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7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</row>
    <row r="476">
      <c r="A476" s="3"/>
      <c r="F476" s="3"/>
      <c r="G476" s="3"/>
      <c r="I476" s="3"/>
      <c r="L476" s="3"/>
      <c r="M476" s="4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7"/>
      <c r="AG476" s="3"/>
      <c r="AH476" s="3"/>
      <c r="AI476" s="3"/>
      <c r="AJ476" s="3"/>
      <c r="AK476" s="3"/>
      <c r="AL476" s="3"/>
      <c r="AM476" s="3"/>
      <c r="AN476" s="3"/>
      <c r="AO476" s="7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7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</row>
    <row r="477">
      <c r="A477" s="3"/>
      <c r="F477" s="3"/>
      <c r="G477" s="3"/>
      <c r="I477" s="3"/>
      <c r="L477" s="3"/>
      <c r="M477" s="4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7"/>
      <c r="AG477" s="3"/>
      <c r="AH477" s="3"/>
      <c r="AI477" s="3"/>
      <c r="AJ477" s="3"/>
      <c r="AK477" s="3"/>
      <c r="AL477" s="3"/>
      <c r="AM477" s="3"/>
      <c r="AN477" s="3"/>
      <c r="AO477" s="7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7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</row>
    <row r="478">
      <c r="A478" s="3"/>
      <c r="F478" s="3"/>
      <c r="G478" s="3"/>
      <c r="I478" s="3"/>
      <c r="L478" s="3"/>
      <c r="M478" s="4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7"/>
      <c r="AG478" s="3"/>
      <c r="AH478" s="3"/>
      <c r="AI478" s="3"/>
      <c r="AJ478" s="3"/>
      <c r="AK478" s="3"/>
      <c r="AL478" s="3"/>
      <c r="AM478" s="3"/>
      <c r="AN478" s="3"/>
      <c r="AO478" s="7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7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</row>
    <row r="479">
      <c r="A479" s="3"/>
      <c r="F479" s="3"/>
      <c r="G479" s="3"/>
      <c r="I479" s="3"/>
      <c r="L479" s="3"/>
      <c r="M479" s="4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7"/>
      <c r="AG479" s="3"/>
      <c r="AH479" s="3"/>
      <c r="AI479" s="3"/>
      <c r="AJ479" s="3"/>
      <c r="AK479" s="3"/>
      <c r="AL479" s="3"/>
      <c r="AM479" s="3"/>
      <c r="AN479" s="3"/>
      <c r="AO479" s="7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7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</row>
    <row r="480">
      <c r="A480" s="3"/>
      <c r="F480" s="3"/>
      <c r="G480" s="3"/>
      <c r="I480" s="3"/>
      <c r="L480" s="3"/>
      <c r="M480" s="4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7"/>
      <c r="AG480" s="3"/>
      <c r="AH480" s="3"/>
      <c r="AI480" s="3"/>
      <c r="AJ480" s="3"/>
      <c r="AK480" s="3"/>
      <c r="AL480" s="3"/>
      <c r="AM480" s="3"/>
      <c r="AN480" s="3"/>
      <c r="AO480" s="7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7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</row>
    <row r="481">
      <c r="A481" s="3"/>
      <c r="F481" s="3"/>
      <c r="G481" s="3"/>
      <c r="I481" s="3"/>
      <c r="L481" s="3"/>
      <c r="M481" s="4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6"/>
      <c r="Y481" s="3"/>
      <c r="Z481" s="3"/>
      <c r="AA481" s="3"/>
      <c r="AB481" s="3"/>
      <c r="AC481" s="3"/>
      <c r="AD481" s="3"/>
      <c r="AE481" s="3"/>
      <c r="AF481" s="7"/>
      <c r="AG481" s="3"/>
      <c r="AH481" s="3"/>
      <c r="AI481" s="3"/>
      <c r="AJ481" s="3"/>
      <c r="AK481" s="3"/>
      <c r="AL481" s="3"/>
      <c r="AM481" s="3"/>
      <c r="AN481" s="3"/>
      <c r="AO481" s="7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7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</row>
    <row r="482">
      <c r="A482" s="3"/>
      <c r="F482" s="3"/>
      <c r="G482" s="3"/>
      <c r="I482" s="3"/>
      <c r="L482" s="3"/>
      <c r="M482" s="4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6"/>
      <c r="Y482" s="3"/>
      <c r="Z482" s="3"/>
      <c r="AA482" s="3"/>
      <c r="AB482" s="3"/>
      <c r="AC482" s="3"/>
      <c r="AD482" s="3"/>
      <c r="AE482" s="3"/>
      <c r="AF482" s="7"/>
      <c r="AG482" s="3"/>
      <c r="AH482" s="3"/>
      <c r="AI482" s="3"/>
      <c r="AJ482" s="3"/>
      <c r="AK482" s="3"/>
      <c r="AL482" s="3"/>
      <c r="AM482" s="3"/>
      <c r="AN482" s="3"/>
      <c r="AO482" s="7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7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</row>
    <row r="483">
      <c r="A483" s="3"/>
      <c r="F483" s="3"/>
      <c r="G483" s="3"/>
      <c r="I483" s="3"/>
      <c r="L483" s="3"/>
      <c r="M483" s="4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6"/>
      <c r="Y483" s="3"/>
      <c r="Z483" s="3"/>
      <c r="AA483" s="3"/>
      <c r="AB483" s="3"/>
      <c r="AC483" s="3"/>
      <c r="AD483" s="3"/>
      <c r="AE483" s="3"/>
      <c r="AF483" s="7"/>
      <c r="AG483" s="3"/>
      <c r="AH483" s="3"/>
      <c r="AI483" s="3"/>
      <c r="AJ483" s="3"/>
      <c r="AK483" s="3"/>
      <c r="AL483" s="3"/>
      <c r="AM483" s="3"/>
      <c r="AN483" s="3"/>
      <c r="AO483" s="7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7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</row>
    <row r="484">
      <c r="A484" s="3"/>
      <c r="F484" s="3"/>
      <c r="G484" s="3"/>
      <c r="I484" s="3"/>
      <c r="L484" s="3"/>
      <c r="M484" s="4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6"/>
      <c r="Y484" s="3"/>
      <c r="Z484" s="3"/>
      <c r="AA484" s="3"/>
      <c r="AB484" s="3"/>
      <c r="AC484" s="3"/>
      <c r="AD484" s="3"/>
      <c r="AE484" s="3"/>
      <c r="AF484" s="7"/>
      <c r="AG484" s="3"/>
      <c r="AH484" s="3"/>
      <c r="AI484" s="3"/>
      <c r="AJ484" s="3"/>
      <c r="AK484" s="3"/>
      <c r="AL484" s="3"/>
      <c r="AM484" s="3"/>
      <c r="AN484" s="3"/>
      <c r="AO484" s="7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7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</row>
    <row r="485">
      <c r="A485" s="3"/>
      <c r="F485" s="3"/>
      <c r="G485" s="3"/>
      <c r="I485" s="3"/>
      <c r="L485" s="3"/>
      <c r="M485" s="4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6"/>
      <c r="Y485" s="3"/>
      <c r="Z485" s="3"/>
      <c r="AA485" s="3"/>
      <c r="AB485" s="3"/>
      <c r="AC485" s="3"/>
      <c r="AD485" s="3"/>
      <c r="AE485" s="3"/>
      <c r="AF485" s="7"/>
      <c r="AG485" s="3"/>
      <c r="AH485" s="3"/>
      <c r="AI485" s="3"/>
      <c r="AJ485" s="3"/>
      <c r="AK485" s="3"/>
      <c r="AL485" s="3"/>
      <c r="AM485" s="3"/>
      <c r="AN485" s="3"/>
      <c r="AO485" s="7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7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</row>
    <row r="486">
      <c r="A486" s="3"/>
      <c r="F486" s="3"/>
      <c r="G486" s="3"/>
      <c r="I486" s="3"/>
      <c r="L486" s="3"/>
      <c r="M486" s="4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6"/>
      <c r="Y486" s="3"/>
      <c r="Z486" s="3"/>
      <c r="AA486" s="3"/>
      <c r="AB486" s="3"/>
      <c r="AC486" s="3"/>
      <c r="AD486" s="3"/>
      <c r="AE486" s="3"/>
      <c r="AF486" s="7"/>
      <c r="AG486" s="3"/>
      <c r="AH486" s="3"/>
      <c r="AI486" s="3"/>
      <c r="AJ486" s="3"/>
      <c r="AK486" s="3"/>
      <c r="AL486" s="3"/>
      <c r="AM486" s="3"/>
      <c r="AN486" s="3"/>
      <c r="AO486" s="7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7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</row>
    <row r="487">
      <c r="A487" s="3"/>
      <c r="F487" s="3"/>
      <c r="G487" s="3"/>
      <c r="I487" s="3"/>
      <c r="L487" s="3"/>
      <c r="M487" s="4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6"/>
      <c r="Y487" s="3"/>
      <c r="Z487" s="3"/>
      <c r="AA487" s="3"/>
      <c r="AB487" s="3"/>
      <c r="AC487" s="3"/>
      <c r="AD487" s="3"/>
      <c r="AE487" s="3"/>
      <c r="AF487" s="7"/>
      <c r="AG487" s="3"/>
      <c r="AH487" s="3"/>
      <c r="AI487" s="3"/>
      <c r="AJ487" s="3"/>
      <c r="AK487" s="3"/>
      <c r="AL487" s="3"/>
      <c r="AM487" s="3"/>
      <c r="AN487" s="3"/>
      <c r="AO487" s="7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7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</row>
    <row r="488">
      <c r="A488" s="3"/>
      <c r="F488" s="3"/>
      <c r="G488" s="3"/>
      <c r="I488" s="3"/>
      <c r="L488" s="3"/>
      <c r="M488" s="4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6"/>
      <c r="Y488" s="3"/>
      <c r="Z488" s="3"/>
      <c r="AA488" s="3"/>
      <c r="AB488" s="3"/>
      <c r="AC488" s="3"/>
      <c r="AD488" s="3"/>
      <c r="AE488" s="3"/>
      <c r="AF488" s="7"/>
      <c r="AG488" s="3"/>
      <c r="AH488" s="3"/>
      <c r="AI488" s="3"/>
      <c r="AJ488" s="3"/>
      <c r="AK488" s="3"/>
      <c r="AL488" s="3"/>
      <c r="AM488" s="3"/>
      <c r="AN488" s="3"/>
      <c r="AO488" s="7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7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</row>
    <row r="489">
      <c r="A489" s="3"/>
      <c r="F489" s="3"/>
      <c r="G489" s="3"/>
      <c r="I489" s="3"/>
      <c r="L489" s="3"/>
      <c r="M489" s="4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6"/>
      <c r="Y489" s="3"/>
      <c r="Z489" s="3"/>
      <c r="AA489" s="3"/>
      <c r="AB489" s="3"/>
      <c r="AC489" s="3"/>
      <c r="AD489" s="3"/>
      <c r="AE489" s="3"/>
      <c r="AF489" s="7"/>
      <c r="AG489" s="3"/>
      <c r="AH489" s="3"/>
      <c r="AI489" s="3"/>
      <c r="AJ489" s="3"/>
      <c r="AK489" s="3"/>
      <c r="AL489" s="3"/>
      <c r="AM489" s="3"/>
      <c r="AN489" s="3"/>
      <c r="AO489" s="7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7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</row>
    <row r="490">
      <c r="A490" s="3"/>
      <c r="F490" s="3"/>
      <c r="G490" s="3"/>
      <c r="I490" s="3"/>
      <c r="L490" s="3"/>
      <c r="M490" s="4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6"/>
      <c r="Y490" s="3"/>
      <c r="Z490" s="3"/>
      <c r="AA490" s="3"/>
      <c r="AB490" s="3"/>
      <c r="AC490" s="3"/>
      <c r="AD490" s="3"/>
      <c r="AE490" s="3"/>
      <c r="AF490" s="7"/>
      <c r="AG490" s="3"/>
      <c r="AH490" s="3"/>
      <c r="AI490" s="3"/>
      <c r="AJ490" s="3"/>
      <c r="AK490" s="3"/>
      <c r="AL490" s="3"/>
      <c r="AM490" s="3"/>
      <c r="AN490" s="3"/>
      <c r="AO490" s="7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7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</row>
    <row r="491">
      <c r="A491" s="3"/>
      <c r="F491" s="3"/>
      <c r="G491" s="3"/>
      <c r="I491" s="3"/>
      <c r="L491" s="3"/>
      <c r="M491" s="4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6"/>
      <c r="Y491" s="3"/>
      <c r="Z491" s="3"/>
      <c r="AA491" s="3"/>
      <c r="AB491" s="3"/>
      <c r="AC491" s="3"/>
      <c r="AD491" s="3"/>
      <c r="AE491" s="3"/>
      <c r="AF491" s="7"/>
      <c r="AG491" s="3"/>
      <c r="AH491" s="3"/>
      <c r="AI491" s="3"/>
      <c r="AJ491" s="3"/>
      <c r="AK491" s="3"/>
      <c r="AL491" s="3"/>
      <c r="AM491" s="3"/>
      <c r="AN491" s="3"/>
      <c r="AO491" s="7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7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</row>
    <row r="492">
      <c r="A492" s="3"/>
      <c r="F492" s="3"/>
      <c r="G492" s="3"/>
      <c r="I492" s="3"/>
      <c r="L492" s="3"/>
      <c r="M492" s="4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6"/>
      <c r="Y492" s="3"/>
      <c r="Z492" s="3"/>
      <c r="AA492" s="3"/>
      <c r="AB492" s="3"/>
      <c r="AC492" s="3"/>
      <c r="AD492" s="3"/>
      <c r="AE492" s="3"/>
      <c r="AF492" s="7"/>
      <c r="AG492" s="3"/>
      <c r="AH492" s="3"/>
      <c r="AI492" s="3"/>
      <c r="AJ492" s="3"/>
      <c r="AK492" s="3"/>
      <c r="AL492" s="3"/>
      <c r="AM492" s="3"/>
      <c r="AN492" s="3"/>
      <c r="AO492" s="7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7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</row>
    <row r="493">
      <c r="A493" s="3"/>
      <c r="F493" s="3"/>
      <c r="G493" s="3"/>
      <c r="I493" s="3"/>
      <c r="L493" s="3"/>
      <c r="M493" s="4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6"/>
      <c r="Y493" s="3"/>
      <c r="Z493" s="3"/>
      <c r="AA493" s="3"/>
      <c r="AB493" s="3"/>
      <c r="AC493" s="3"/>
      <c r="AD493" s="3"/>
      <c r="AE493" s="3"/>
      <c r="AF493" s="7"/>
      <c r="AG493" s="3"/>
      <c r="AH493" s="3"/>
      <c r="AI493" s="3"/>
      <c r="AJ493" s="3"/>
      <c r="AK493" s="3"/>
      <c r="AL493" s="3"/>
      <c r="AM493" s="3"/>
      <c r="AN493" s="3"/>
      <c r="AO493" s="7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7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</row>
    <row r="494">
      <c r="A494" s="3"/>
      <c r="F494" s="3"/>
      <c r="G494" s="3"/>
      <c r="I494" s="3"/>
      <c r="L494" s="3"/>
      <c r="M494" s="4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6"/>
      <c r="Y494" s="3"/>
      <c r="Z494" s="3"/>
      <c r="AA494" s="3"/>
      <c r="AB494" s="3"/>
      <c r="AC494" s="3"/>
      <c r="AD494" s="3"/>
      <c r="AE494" s="3"/>
      <c r="AF494" s="7"/>
      <c r="AG494" s="3"/>
      <c r="AH494" s="3"/>
      <c r="AI494" s="3"/>
      <c r="AJ494" s="3"/>
      <c r="AK494" s="3"/>
      <c r="AL494" s="3"/>
      <c r="AM494" s="3"/>
      <c r="AN494" s="3"/>
      <c r="AO494" s="7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7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</row>
    <row r="495">
      <c r="A495" s="3"/>
      <c r="F495" s="3"/>
      <c r="G495" s="3"/>
      <c r="I495" s="3"/>
      <c r="L495" s="3"/>
      <c r="M495" s="4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6"/>
      <c r="Y495" s="3"/>
      <c r="Z495" s="3"/>
      <c r="AA495" s="3"/>
      <c r="AB495" s="3"/>
      <c r="AC495" s="3"/>
      <c r="AD495" s="3"/>
      <c r="AE495" s="3"/>
      <c r="AF495" s="7"/>
      <c r="AG495" s="3"/>
      <c r="AH495" s="3"/>
      <c r="AI495" s="3"/>
      <c r="AJ495" s="3"/>
      <c r="AK495" s="3"/>
      <c r="AL495" s="3"/>
      <c r="AM495" s="3"/>
      <c r="AN495" s="3"/>
      <c r="AO495" s="7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7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</row>
    <row r="496">
      <c r="A496" s="3"/>
      <c r="F496" s="3"/>
      <c r="G496" s="3"/>
      <c r="I496" s="3"/>
      <c r="L496" s="3"/>
      <c r="M496" s="4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6"/>
      <c r="Y496" s="3"/>
      <c r="Z496" s="3"/>
      <c r="AA496" s="3"/>
      <c r="AB496" s="3"/>
      <c r="AC496" s="3"/>
      <c r="AD496" s="3"/>
      <c r="AE496" s="3"/>
      <c r="AF496" s="7"/>
      <c r="AG496" s="3"/>
      <c r="AH496" s="3"/>
      <c r="AI496" s="3"/>
      <c r="AJ496" s="3"/>
      <c r="AK496" s="3"/>
      <c r="AL496" s="3"/>
      <c r="AM496" s="3"/>
      <c r="AN496" s="3"/>
      <c r="AO496" s="7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7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</row>
    <row r="497">
      <c r="A497" s="3"/>
      <c r="F497" s="3"/>
      <c r="G497" s="3"/>
      <c r="I497" s="3"/>
      <c r="L497" s="3"/>
      <c r="M497" s="4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6"/>
      <c r="Y497" s="3"/>
      <c r="Z497" s="3"/>
      <c r="AA497" s="3"/>
      <c r="AB497" s="3"/>
      <c r="AC497" s="3"/>
      <c r="AD497" s="3"/>
      <c r="AE497" s="3"/>
      <c r="AF497" s="7"/>
      <c r="AG497" s="3"/>
      <c r="AH497" s="3"/>
      <c r="AI497" s="3"/>
      <c r="AJ497" s="3"/>
      <c r="AK497" s="3"/>
      <c r="AL497" s="3"/>
      <c r="AM497" s="3"/>
      <c r="AN497" s="3"/>
      <c r="AO497" s="7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7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</row>
    <row r="498">
      <c r="A498" s="3"/>
      <c r="F498" s="3"/>
      <c r="G498" s="3"/>
      <c r="I498" s="3"/>
      <c r="L498" s="3"/>
      <c r="M498" s="4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6"/>
      <c r="Y498" s="3"/>
      <c r="Z498" s="3"/>
      <c r="AA498" s="3"/>
      <c r="AB498" s="3"/>
      <c r="AC498" s="3"/>
      <c r="AD498" s="3"/>
      <c r="AE498" s="3"/>
      <c r="AF498" s="7"/>
      <c r="AG498" s="3"/>
      <c r="AH498" s="3"/>
      <c r="AI498" s="3"/>
      <c r="AJ498" s="3"/>
      <c r="AK498" s="3"/>
      <c r="AL498" s="3"/>
      <c r="AM498" s="3"/>
      <c r="AN498" s="3"/>
      <c r="AO498" s="7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7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</row>
    <row r="499">
      <c r="A499" s="3"/>
      <c r="F499" s="3"/>
      <c r="G499" s="3"/>
      <c r="I499" s="3"/>
      <c r="L499" s="3"/>
      <c r="M499" s="4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6"/>
      <c r="Y499" s="3"/>
      <c r="Z499" s="3"/>
      <c r="AA499" s="3"/>
      <c r="AB499" s="3"/>
      <c r="AC499" s="3"/>
      <c r="AD499" s="3"/>
      <c r="AE499" s="3"/>
      <c r="AF499" s="7"/>
      <c r="AG499" s="3"/>
      <c r="AH499" s="3"/>
      <c r="AI499" s="3"/>
      <c r="AJ499" s="3"/>
      <c r="AK499" s="3"/>
      <c r="AL499" s="3"/>
      <c r="AM499" s="3"/>
      <c r="AN499" s="3"/>
      <c r="AO499" s="7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7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</row>
    <row r="500">
      <c r="A500" s="3"/>
      <c r="F500" s="3"/>
      <c r="G500" s="3"/>
      <c r="I500" s="3"/>
      <c r="L500" s="3"/>
      <c r="M500" s="4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6"/>
      <c r="Y500" s="3"/>
      <c r="Z500" s="3"/>
      <c r="AA500" s="3"/>
      <c r="AB500" s="3"/>
      <c r="AC500" s="3"/>
      <c r="AD500" s="3"/>
      <c r="AE500" s="3"/>
      <c r="AF500" s="7"/>
      <c r="AG500" s="3"/>
      <c r="AH500" s="3"/>
      <c r="AI500" s="3"/>
      <c r="AJ500" s="3"/>
      <c r="AK500" s="3"/>
      <c r="AL500" s="3"/>
      <c r="AM500" s="3"/>
      <c r="AN500" s="3"/>
      <c r="AO500" s="7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7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</row>
    <row r="501">
      <c r="A501" s="3"/>
      <c r="F501" s="3"/>
      <c r="G501" s="3"/>
      <c r="I501" s="3"/>
      <c r="L501" s="3"/>
      <c r="M501" s="4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6"/>
      <c r="Y501" s="3"/>
      <c r="Z501" s="3"/>
      <c r="AA501" s="3"/>
      <c r="AB501" s="3"/>
      <c r="AC501" s="3"/>
      <c r="AD501" s="3"/>
      <c r="AE501" s="3"/>
      <c r="AF501" s="7"/>
      <c r="AG501" s="3"/>
      <c r="AH501" s="3"/>
      <c r="AI501" s="3"/>
      <c r="AJ501" s="3"/>
      <c r="AK501" s="3"/>
      <c r="AL501" s="3"/>
      <c r="AM501" s="3"/>
      <c r="AN501" s="3"/>
      <c r="AO501" s="7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7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</row>
    <row r="502">
      <c r="A502" s="3"/>
      <c r="F502" s="3"/>
      <c r="G502" s="3"/>
      <c r="I502" s="3"/>
      <c r="L502" s="3"/>
      <c r="M502" s="4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6"/>
      <c r="Y502" s="3"/>
      <c r="Z502" s="3"/>
      <c r="AA502" s="3"/>
      <c r="AB502" s="3"/>
      <c r="AC502" s="3"/>
      <c r="AD502" s="3"/>
      <c r="AE502" s="3"/>
      <c r="AF502" s="7"/>
      <c r="AG502" s="3"/>
      <c r="AH502" s="3"/>
      <c r="AI502" s="3"/>
      <c r="AJ502" s="3"/>
      <c r="AK502" s="3"/>
      <c r="AL502" s="3"/>
      <c r="AM502" s="3"/>
      <c r="AN502" s="3"/>
      <c r="AO502" s="7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7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</row>
    <row r="503">
      <c r="A503" s="3"/>
      <c r="F503" s="3"/>
      <c r="G503" s="3"/>
      <c r="I503" s="3"/>
      <c r="L503" s="3"/>
      <c r="M503" s="4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6"/>
      <c r="Y503" s="3"/>
      <c r="Z503" s="3"/>
      <c r="AA503" s="3"/>
      <c r="AB503" s="3"/>
      <c r="AC503" s="3"/>
      <c r="AD503" s="3"/>
      <c r="AE503" s="3"/>
      <c r="AF503" s="7"/>
      <c r="AG503" s="3"/>
      <c r="AH503" s="3"/>
      <c r="AI503" s="3"/>
      <c r="AJ503" s="3"/>
      <c r="AK503" s="3"/>
      <c r="AL503" s="3"/>
      <c r="AM503" s="3"/>
      <c r="AN503" s="3"/>
      <c r="AO503" s="7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7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</row>
    <row r="504">
      <c r="A504" s="3"/>
      <c r="F504" s="3"/>
      <c r="G504" s="3"/>
      <c r="I504" s="3"/>
      <c r="L504" s="3"/>
      <c r="M504" s="4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6"/>
      <c r="Y504" s="3"/>
      <c r="Z504" s="3"/>
      <c r="AA504" s="3"/>
      <c r="AB504" s="3"/>
      <c r="AC504" s="3"/>
      <c r="AD504" s="3"/>
      <c r="AE504" s="3"/>
      <c r="AF504" s="7"/>
      <c r="AG504" s="3"/>
      <c r="AH504" s="3"/>
      <c r="AI504" s="3"/>
      <c r="AJ504" s="3"/>
      <c r="AK504" s="3"/>
      <c r="AL504" s="3"/>
      <c r="AM504" s="3"/>
      <c r="AN504" s="3"/>
      <c r="AO504" s="7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7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</row>
    <row r="505">
      <c r="A505" s="3"/>
      <c r="F505" s="3"/>
      <c r="G505" s="3"/>
      <c r="I505" s="3"/>
      <c r="L505" s="3"/>
      <c r="M505" s="4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6"/>
      <c r="Y505" s="3"/>
      <c r="Z505" s="3"/>
      <c r="AA505" s="3"/>
      <c r="AB505" s="3"/>
      <c r="AC505" s="3"/>
      <c r="AD505" s="3"/>
      <c r="AE505" s="3"/>
      <c r="AF505" s="7"/>
      <c r="AG505" s="3"/>
      <c r="AH505" s="3"/>
      <c r="AI505" s="3"/>
      <c r="AJ505" s="3"/>
      <c r="AK505" s="3"/>
      <c r="AL505" s="3"/>
      <c r="AM505" s="3"/>
      <c r="AN505" s="3"/>
      <c r="AO505" s="7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7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</row>
    <row r="506">
      <c r="A506" s="3"/>
      <c r="F506" s="3"/>
      <c r="G506" s="3"/>
      <c r="I506" s="3"/>
      <c r="L506" s="3"/>
      <c r="M506" s="4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6"/>
      <c r="Y506" s="3"/>
      <c r="Z506" s="3"/>
      <c r="AA506" s="3"/>
      <c r="AB506" s="3"/>
      <c r="AC506" s="3"/>
      <c r="AD506" s="3"/>
      <c r="AE506" s="3"/>
      <c r="AF506" s="7"/>
      <c r="AG506" s="3"/>
      <c r="AH506" s="3"/>
      <c r="AI506" s="3"/>
      <c r="AJ506" s="3"/>
      <c r="AK506" s="3"/>
      <c r="AL506" s="3"/>
      <c r="AM506" s="3"/>
      <c r="AN506" s="3"/>
      <c r="AO506" s="7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7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</row>
    <row r="507">
      <c r="A507" s="3"/>
      <c r="F507" s="3"/>
      <c r="G507" s="3"/>
      <c r="I507" s="3"/>
      <c r="L507" s="3"/>
      <c r="M507" s="4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6"/>
      <c r="Y507" s="3"/>
      <c r="Z507" s="3"/>
      <c r="AA507" s="3"/>
      <c r="AB507" s="3"/>
      <c r="AC507" s="3"/>
      <c r="AD507" s="3"/>
      <c r="AE507" s="3"/>
      <c r="AF507" s="7"/>
      <c r="AG507" s="3"/>
      <c r="AH507" s="3"/>
      <c r="AI507" s="3"/>
      <c r="AJ507" s="3"/>
      <c r="AK507" s="3"/>
      <c r="AL507" s="3"/>
      <c r="AM507" s="3"/>
      <c r="AN507" s="3"/>
      <c r="AO507" s="7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7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</row>
    <row r="508">
      <c r="A508" s="3"/>
      <c r="F508" s="3"/>
      <c r="G508" s="3"/>
      <c r="I508" s="3"/>
      <c r="L508" s="3"/>
      <c r="M508" s="4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6"/>
      <c r="Y508" s="3"/>
      <c r="Z508" s="3"/>
      <c r="AA508" s="3"/>
      <c r="AB508" s="3"/>
      <c r="AC508" s="3"/>
      <c r="AD508" s="3"/>
      <c r="AE508" s="3"/>
      <c r="AF508" s="7"/>
      <c r="AG508" s="3"/>
      <c r="AH508" s="3"/>
      <c r="AI508" s="3"/>
      <c r="AJ508" s="3"/>
      <c r="AK508" s="3"/>
      <c r="AL508" s="3"/>
      <c r="AM508" s="3"/>
      <c r="AN508" s="3"/>
      <c r="AO508" s="7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7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</row>
    <row r="509">
      <c r="A509" s="3"/>
      <c r="F509" s="3"/>
      <c r="G509" s="3"/>
      <c r="I509" s="3"/>
      <c r="L509" s="3"/>
      <c r="M509" s="4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6"/>
      <c r="Y509" s="3"/>
      <c r="Z509" s="3"/>
      <c r="AA509" s="3"/>
      <c r="AB509" s="3"/>
      <c r="AC509" s="3"/>
      <c r="AD509" s="3"/>
      <c r="AE509" s="3"/>
      <c r="AF509" s="7"/>
      <c r="AG509" s="3"/>
      <c r="AH509" s="3"/>
      <c r="AI509" s="3"/>
      <c r="AJ509" s="3"/>
      <c r="AK509" s="3"/>
      <c r="AL509" s="3"/>
      <c r="AM509" s="3"/>
      <c r="AN509" s="3"/>
      <c r="AO509" s="7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7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</row>
    <row r="510">
      <c r="A510" s="3"/>
      <c r="F510" s="3"/>
      <c r="G510" s="3"/>
      <c r="I510" s="3"/>
      <c r="L510" s="3"/>
      <c r="M510" s="4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6"/>
      <c r="Y510" s="3"/>
      <c r="Z510" s="3"/>
      <c r="AA510" s="3"/>
      <c r="AB510" s="3"/>
      <c r="AC510" s="3"/>
      <c r="AD510" s="3"/>
      <c r="AE510" s="3"/>
      <c r="AF510" s="7"/>
      <c r="AG510" s="3"/>
      <c r="AH510" s="3"/>
      <c r="AI510" s="3"/>
      <c r="AJ510" s="3"/>
      <c r="AK510" s="3"/>
      <c r="AL510" s="3"/>
      <c r="AM510" s="3"/>
      <c r="AN510" s="3"/>
      <c r="AO510" s="7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7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</row>
    <row r="511">
      <c r="A511" s="3"/>
      <c r="F511" s="3"/>
      <c r="G511" s="3"/>
      <c r="I511" s="3"/>
      <c r="L511" s="3"/>
      <c r="M511" s="4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6"/>
      <c r="Y511" s="3"/>
      <c r="Z511" s="3"/>
      <c r="AA511" s="3"/>
      <c r="AB511" s="3"/>
      <c r="AC511" s="3"/>
      <c r="AD511" s="3"/>
      <c r="AE511" s="3"/>
      <c r="AF511" s="7"/>
      <c r="AG511" s="3"/>
      <c r="AH511" s="3"/>
      <c r="AI511" s="3"/>
      <c r="AJ511" s="3"/>
      <c r="AK511" s="3"/>
      <c r="AL511" s="3"/>
      <c r="AM511" s="3"/>
      <c r="AN511" s="3"/>
      <c r="AO511" s="7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7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</row>
    <row r="512">
      <c r="A512" s="3"/>
      <c r="F512" s="3"/>
      <c r="G512" s="3"/>
      <c r="I512" s="3"/>
      <c r="L512" s="3"/>
      <c r="M512" s="4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6"/>
      <c r="Y512" s="3"/>
      <c r="Z512" s="3"/>
      <c r="AA512" s="3"/>
      <c r="AB512" s="3"/>
      <c r="AC512" s="3"/>
      <c r="AD512" s="3"/>
      <c r="AE512" s="3"/>
      <c r="AF512" s="7"/>
      <c r="AG512" s="3"/>
      <c r="AH512" s="3"/>
      <c r="AI512" s="3"/>
      <c r="AJ512" s="3"/>
      <c r="AK512" s="3"/>
      <c r="AL512" s="3"/>
      <c r="AM512" s="3"/>
      <c r="AN512" s="3"/>
      <c r="AO512" s="7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7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</row>
    <row r="513">
      <c r="A513" s="3"/>
      <c r="F513" s="3"/>
      <c r="G513" s="3"/>
      <c r="I513" s="3"/>
      <c r="L513" s="3"/>
      <c r="M513" s="4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6"/>
      <c r="Y513" s="3"/>
      <c r="Z513" s="3"/>
      <c r="AA513" s="3"/>
      <c r="AB513" s="3"/>
      <c r="AC513" s="3"/>
      <c r="AD513" s="3"/>
      <c r="AE513" s="3"/>
      <c r="AF513" s="7"/>
      <c r="AG513" s="3"/>
      <c r="AH513" s="3"/>
      <c r="AI513" s="3"/>
      <c r="AJ513" s="3"/>
      <c r="AK513" s="3"/>
      <c r="AL513" s="3"/>
      <c r="AM513" s="3"/>
      <c r="AN513" s="3"/>
      <c r="AO513" s="7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7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</row>
    <row r="514">
      <c r="A514" s="3"/>
      <c r="F514" s="3"/>
      <c r="G514" s="3"/>
      <c r="I514" s="3"/>
      <c r="L514" s="3"/>
      <c r="M514" s="4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6"/>
      <c r="Y514" s="3"/>
      <c r="Z514" s="3"/>
      <c r="AA514" s="3"/>
      <c r="AB514" s="3"/>
      <c r="AC514" s="3"/>
      <c r="AD514" s="3"/>
      <c r="AE514" s="3"/>
      <c r="AF514" s="7"/>
      <c r="AG514" s="3"/>
      <c r="AH514" s="3"/>
      <c r="AI514" s="3"/>
      <c r="AJ514" s="3"/>
      <c r="AK514" s="3"/>
      <c r="AL514" s="3"/>
      <c r="AM514" s="3"/>
      <c r="AN514" s="3"/>
      <c r="AO514" s="7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7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</row>
    <row r="515">
      <c r="A515" s="3"/>
      <c r="F515" s="3"/>
      <c r="G515" s="3"/>
      <c r="I515" s="3"/>
      <c r="L515" s="3"/>
      <c r="M515" s="4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6"/>
      <c r="Y515" s="3"/>
      <c r="Z515" s="3"/>
      <c r="AA515" s="3"/>
      <c r="AB515" s="3"/>
      <c r="AC515" s="3"/>
      <c r="AD515" s="3"/>
      <c r="AE515" s="3"/>
      <c r="AF515" s="7"/>
      <c r="AG515" s="3"/>
      <c r="AH515" s="3"/>
      <c r="AI515" s="3"/>
      <c r="AJ515" s="3"/>
      <c r="AK515" s="3"/>
      <c r="AL515" s="3"/>
      <c r="AM515" s="3"/>
      <c r="AN515" s="3"/>
      <c r="AO515" s="7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7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</row>
    <row r="516">
      <c r="A516" s="3"/>
      <c r="F516" s="3"/>
      <c r="G516" s="3"/>
      <c r="I516" s="3"/>
      <c r="L516" s="3"/>
      <c r="M516" s="4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6"/>
      <c r="Y516" s="3"/>
      <c r="Z516" s="3"/>
      <c r="AA516" s="3"/>
      <c r="AB516" s="3"/>
      <c r="AC516" s="3"/>
      <c r="AD516" s="3"/>
      <c r="AE516" s="3"/>
      <c r="AF516" s="7"/>
      <c r="AG516" s="3"/>
      <c r="AH516" s="3"/>
      <c r="AI516" s="3"/>
      <c r="AJ516" s="3"/>
      <c r="AK516" s="3"/>
      <c r="AL516" s="3"/>
      <c r="AM516" s="3"/>
      <c r="AN516" s="3"/>
      <c r="AO516" s="7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7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</row>
    <row r="517">
      <c r="A517" s="3"/>
      <c r="F517" s="3"/>
      <c r="G517" s="3"/>
      <c r="I517" s="3"/>
      <c r="L517" s="3"/>
      <c r="M517" s="4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6"/>
      <c r="Y517" s="3"/>
      <c r="Z517" s="3"/>
      <c r="AA517" s="3"/>
      <c r="AB517" s="3"/>
      <c r="AC517" s="3"/>
      <c r="AD517" s="3"/>
      <c r="AE517" s="3"/>
      <c r="AF517" s="7"/>
      <c r="AG517" s="3"/>
      <c r="AH517" s="3"/>
      <c r="AI517" s="3"/>
      <c r="AJ517" s="3"/>
      <c r="AK517" s="3"/>
      <c r="AL517" s="3"/>
      <c r="AM517" s="3"/>
      <c r="AN517" s="3"/>
      <c r="AO517" s="7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7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</row>
    <row r="518">
      <c r="A518" s="3"/>
      <c r="F518" s="3"/>
      <c r="G518" s="3"/>
      <c r="I518" s="3"/>
      <c r="L518" s="3"/>
      <c r="M518" s="4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6"/>
      <c r="Y518" s="3"/>
      <c r="Z518" s="3"/>
      <c r="AA518" s="3"/>
      <c r="AB518" s="3"/>
      <c r="AC518" s="3"/>
      <c r="AD518" s="3"/>
      <c r="AE518" s="3"/>
      <c r="AF518" s="7"/>
      <c r="AG518" s="3"/>
      <c r="AH518" s="3"/>
      <c r="AI518" s="3"/>
      <c r="AJ518" s="3"/>
      <c r="AK518" s="3"/>
      <c r="AL518" s="3"/>
      <c r="AM518" s="3"/>
      <c r="AN518" s="3"/>
      <c r="AO518" s="7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7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</row>
    <row r="519">
      <c r="A519" s="3"/>
      <c r="F519" s="3"/>
      <c r="G519" s="3"/>
      <c r="I519" s="3"/>
      <c r="L519" s="3"/>
      <c r="M519" s="4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6"/>
      <c r="Y519" s="3"/>
      <c r="Z519" s="3"/>
      <c r="AA519" s="3"/>
      <c r="AB519" s="3"/>
      <c r="AC519" s="3"/>
      <c r="AD519" s="3"/>
      <c r="AE519" s="3"/>
      <c r="AF519" s="7"/>
      <c r="AG519" s="3"/>
      <c r="AH519" s="3"/>
      <c r="AI519" s="3"/>
      <c r="AJ519" s="3"/>
      <c r="AK519" s="3"/>
      <c r="AL519" s="3"/>
      <c r="AM519" s="3"/>
      <c r="AN519" s="3"/>
      <c r="AO519" s="7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7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</row>
    <row r="520">
      <c r="A520" s="3"/>
      <c r="F520" s="3"/>
      <c r="G520" s="3"/>
      <c r="I520" s="3"/>
      <c r="L520" s="3"/>
      <c r="M520" s="4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6"/>
      <c r="Y520" s="3"/>
      <c r="Z520" s="3"/>
      <c r="AA520" s="3"/>
      <c r="AB520" s="3"/>
      <c r="AC520" s="3"/>
      <c r="AD520" s="3"/>
      <c r="AE520" s="3"/>
      <c r="AF520" s="7"/>
      <c r="AG520" s="3"/>
      <c r="AH520" s="3"/>
      <c r="AI520" s="3"/>
      <c r="AJ520" s="3"/>
      <c r="AK520" s="3"/>
      <c r="AL520" s="3"/>
      <c r="AM520" s="3"/>
      <c r="AN520" s="3"/>
      <c r="AO520" s="7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7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</row>
    <row r="521">
      <c r="A521" s="3"/>
      <c r="F521" s="3"/>
      <c r="G521" s="3"/>
      <c r="I521" s="3"/>
      <c r="L521" s="3"/>
      <c r="M521" s="4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6"/>
      <c r="Y521" s="3"/>
      <c r="Z521" s="3"/>
      <c r="AA521" s="3"/>
      <c r="AB521" s="3"/>
      <c r="AC521" s="3"/>
      <c r="AD521" s="3"/>
      <c r="AE521" s="3"/>
      <c r="AF521" s="7"/>
      <c r="AG521" s="3"/>
      <c r="AH521" s="3"/>
      <c r="AI521" s="3"/>
      <c r="AJ521" s="3"/>
      <c r="AK521" s="3"/>
      <c r="AL521" s="3"/>
      <c r="AM521" s="3"/>
      <c r="AN521" s="3"/>
      <c r="AO521" s="7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7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</row>
    <row r="522">
      <c r="A522" s="3"/>
      <c r="F522" s="3"/>
      <c r="G522" s="3"/>
      <c r="I522" s="3"/>
      <c r="L522" s="3"/>
      <c r="M522" s="4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6"/>
      <c r="Y522" s="3"/>
      <c r="Z522" s="3"/>
      <c r="AA522" s="3"/>
      <c r="AB522" s="3"/>
      <c r="AC522" s="3"/>
      <c r="AD522" s="3"/>
      <c r="AE522" s="3"/>
      <c r="AF522" s="7"/>
      <c r="AG522" s="3"/>
      <c r="AH522" s="3"/>
      <c r="AI522" s="3"/>
      <c r="AJ522" s="3"/>
      <c r="AK522" s="3"/>
      <c r="AL522" s="3"/>
      <c r="AM522" s="3"/>
      <c r="AN522" s="3"/>
      <c r="AO522" s="7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7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</row>
    <row r="523">
      <c r="A523" s="3"/>
      <c r="F523" s="3"/>
      <c r="G523" s="3"/>
      <c r="I523" s="3"/>
      <c r="L523" s="3"/>
      <c r="M523" s="4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6"/>
      <c r="Y523" s="3"/>
      <c r="Z523" s="3"/>
      <c r="AA523" s="3"/>
      <c r="AB523" s="3"/>
      <c r="AC523" s="3"/>
      <c r="AD523" s="3"/>
      <c r="AE523" s="3"/>
      <c r="AF523" s="7"/>
      <c r="AG523" s="3"/>
      <c r="AH523" s="3"/>
      <c r="AI523" s="3"/>
      <c r="AJ523" s="3"/>
      <c r="AK523" s="3"/>
      <c r="AL523" s="3"/>
      <c r="AM523" s="3"/>
      <c r="AN523" s="3"/>
      <c r="AO523" s="7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7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</row>
    <row r="524">
      <c r="A524" s="3"/>
      <c r="F524" s="3"/>
      <c r="G524" s="3"/>
      <c r="I524" s="3"/>
      <c r="L524" s="3"/>
      <c r="M524" s="4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6"/>
      <c r="Y524" s="3"/>
      <c r="Z524" s="3"/>
      <c r="AA524" s="3"/>
      <c r="AB524" s="3"/>
      <c r="AC524" s="3"/>
      <c r="AD524" s="3"/>
      <c r="AE524" s="3"/>
      <c r="AF524" s="7"/>
      <c r="AG524" s="3"/>
      <c r="AH524" s="3"/>
      <c r="AI524" s="3"/>
      <c r="AJ524" s="3"/>
      <c r="AK524" s="3"/>
      <c r="AL524" s="3"/>
      <c r="AM524" s="3"/>
      <c r="AN524" s="3"/>
      <c r="AO524" s="7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7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</row>
    <row r="525">
      <c r="A525" s="3"/>
      <c r="F525" s="3"/>
      <c r="G525" s="3"/>
      <c r="I525" s="3"/>
      <c r="L525" s="3"/>
      <c r="M525" s="4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6"/>
      <c r="Y525" s="3"/>
      <c r="Z525" s="3"/>
      <c r="AA525" s="3"/>
      <c r="AB525" s="3"/>
      <c r="AC525" s="3"/>
      <c r="AD525" s="3"/>
      <c r="AE525" s="3"/>
      <c r="AF525" s="7"/>
      <c r="AG525" s="3"/>
      <c r="AH525" s="3"/>
      <c r="AI525" s="3"/>
      <c r="AJ525" s="3"/>
      <c r="AK525" s="3"/>
      <c r="AL525" s="3"/>
      <c r="AM525" s="3"/>
      <c r="AN525" s="3"/>
      <c r="AO525" s="7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7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</row>
    <row r="526">
      <c r="A526" s="3"/>
      <c r="F526" s="3"/>
      <c r="G526" s="3"/>
      <c r="I526" s="3"/>
      <c r="L526" s="3"/>
      <c r="M526" s="4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6"/>
      <c r="Y526" s="3"/>
      <c r="Z526" s="3"/>
      <c r="AA526" s="3"/>
      <c r="AB526" s="3"/>
      <c r="AC526" s="3"/>
      <c r="AD526" s="3"/>
      <c r="AE526" s="3"/>
      <c r="AF526" s="7"/>
      <c r="AG526" s="3"/>
      <c r="AH526" s="3"/>
      <c r="AI526" s="3"/>
      <c r="AJ526" s="3"/>
      <c r="AK526" s="3"/>
      <c r="AL526" s="3"/>
      <c r="AM526" s="3"/>
      <c r="AN526" s="3"/>
      <c r="AO526" s="7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7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</row>
    <row r="527">
      <c r="A527" s="3"/>
      <c r="F527" s="3"/>
      <c r="G527" s="3"/>
      <c r="I527" s="3"/>
      <c r="L527" s="3"/>
      <c r="M527" s="4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6"/>
      <c r="Y527" s="3"/>
      <c r="Z527" s="3"/>
      <c r="AA527" s="3"/>
      <c r="AB527" s="3"/>
      <c r="AC527" s="3"/>
      <c r="AD527" s="3"/>
      <c r="AE527" s="3"/>
      <c r="AF527" s="7"/>
      <c r="AG527" s="3"/>
      <c r="AH527" s="3"/>
      <c r="AI527" s="3"/>
      <c r="AJ527" s="3"/>
      <c r="AK527" s="3"/>
      <c r="AL527" s="3"/>
      <c r="AM527" s="3"/>
      <c r="AN527" s="3"/>
      <c r="AO527" s="7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7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</row>
    <row r="528">
      <c r="A528" s="3"/>
      <c r="F528" s="3"/>
      <c r="G528" s="3"/>
      <c r="I528" s="3"/>
      <c r="L528" s="3"/>
      <c r="M528" s="4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6"/>
      <c r="Y528" s="3"/>
      <c r="Z528" s="3"/>
      <c r="AA528" s="3"/>
      <c r="AB528" s="3"/>
      <c r="AC528" s="3"/>
      <c r="AD528" s="3"/>
      <c r="AE528" s="3"/>
      <c r="AF528" s="7"/>
      <c r="AG528" s="3"/>
      <c r="AH528" s="3"/>
      <c r="AI528" s="3"/>
      <c r="AJ528" s="3"/>
      <c r="AK528" s="3"/>
      <c r="AL528" s="3"/>
      <c r="AM528" s="3"/>
      <c r="AN528" s="3"/>
      <c r="AO528" s="7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7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</row>
    <row r="529">
      <c r="A529" s="3"/>
      <c r="F529" s="3"/>
      <c r="G529" s="3"/>
      <c r="I529" s="3"/>
      <c r="L529" s="3"/>
      <c r="M529" s="4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6"/>
      <c r="Y529" s="3"/>
      <c r="Z529" s="3"/>
      <c r="AA529" s="3"/>
      <c r="AB529" s="3"/>
      <c r="AC529" s="3"/>
      <c r="AD529" s="3"/>
      <c r="AE529" s="3"/>
      <c r="AF529" s="7"/>
      <c r="AG529" s="3"/>
      <c r="AH529" s="3"/>
      <c r="AI529" s="3"/>
      <c r="AJ529" s="3"/>
      <c r="AK529" s="3"/>
      <c r="AL529" s="3"/>
      <c r="AM529" s="3"/>
      <c r="AN529" s="3"/>
      <c r="AO529" s="7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7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</row>
    <row r="530">
      <c r="A530" s="3"/>
      <c r="F530" s="3"/>
      <c r="G530" s="3"/>
      <c r="I530" s="3"/>
      <c r="L530" s="3"/>
      <c r="M530" s="4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6"/>
      <c r="Y530" s="3"/>
      <c r="Z530" s="3"/>
      <c r="AA530" s="3"/>
      <c r="AB530" s="3"/>
      <c r="AC530" s="3"/>
      <c r="AD530" s="3"/>
      <c r="AE530" s="3"/>
      <c r="AF530" s="7"/>
      <c r="AG530" s="3"/>
      <c r="AH530" s="3"/>
      <c r="AI530" s="3"/>
      <c r="AJ530" s="3"/>
      <c r="AK530" s="3"/>
      <c r="AL530" s="3"/>
      <c r="AM530" s="3"/>
      <c r="AN530" s="3"/>
      <c r="AO530" s="7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7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</row>
    <row r="531">
      <c r="A531" s="3"/>
      <c r="F531" s="3"/>
      <c r="G531" s="3"/>
      <c r="I531" s="3"/>
      <c r="L531" s="3"/>
      <c r="M531" s="4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6"/>
      <c r="Y531" s="3"/>
      <c r="Z531" s="3"/>
      <c r="AA531" s="3"/>
      <c r="AB531" s="3"/>
      <c r="AC531" s="3"/>
      <c r="AD531" s="3"/>
      <c r="AE531" s="3"/>
      <c r="AF531" s="7"/>
      <c r="AG531" s="3"/>
      <c r="AH531" s="3"/>
      <c r="AI531" s="3"/>
      <c r="AJ531" s="3"/>
      <c r="AK531" s="3"/>
      <c r="AL531" s="3"/>
      <c r="AM531" s="3"/>
      <c r="AN531" s="3"/>
      <c r="AO531" s="7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7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</row>
    <row r="532">
      <c r="A532" s="3"/>
      <c r="F532" s="3"/>
      <c r="G532" s="3"/>
      <c r="I532" s="3"/>
      <c r="L532" s="3"/>
      <c r="M532" s="4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6"/>
      <c r="Y532" s="3"/>
      <c r="Z532" s="3"/>
      <c r="AA532" s="3"/>
      <c r="AB532" s="3"/>
      <c r="AC532" s="3"/>
      <c r="AD532" s="3"/>
      <c r="AE532" s="3"/>
      <c r="AF532" s="7"/>
      <c r="AG532" s="3"/>
      <c r="AH532" s="3"/>
      <c r="AI532" s="3"/>
      <c r="AJ532" s="3"/>
      <c r="AK532" s="3"/>
      <c r="AL532" s="3"/>
      <c r="AM532" s="3"/>
      <c r="AN532" s="3"/>
      <c r="AO532" s="7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7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</row>
    <row r="533">
      <c r="A533" s="3"/>
      <c r="F533" s="3"/>
      <c r="G533" s="3"/>
      <c r="I533" s="3"/>
      <c r="L533" s="3"/>
      <c r="M533" s="4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6"/>
      <c r="Y533" s="3"/>
      <c r="Z533" s="3"/>
      <c r="AA533" s="3"/>
      <c r="AB533" s="3"/>
      <c r="AC533" s="3"/>
      <c r="AD533" s="3"/>
      <c r="AE533" s="3"/>
      <c r="AF533" s="7"/>
      <c r="AG533" s="3"/>
      <c r="AH533" s="3"/>
      <c r="AI533" s="3"/>
      <c r="AJ533" s="3"/>
      <c r="AK533" s="3"/>
      <c r="AL533" s="3"/>
      <c r="AM533" s="3"/>
      <c r="AN533" s="3"/>
      <c r="AO533" s="7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7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</row>
    <row r="534">
      <c r="A534" s="3"/>
      <c r="F534" s="3"/>
      <c r="G534" s="3"/>
      <c r="I534" s="3"/>
      <c r="L534" s="3"/>
      <c r="M534" s="4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6"/>
      <c r="Y534" s="3"/>
      <c r="Z534" s="3"/>
      <c r="AA534" s="3"/>
      <c r="AB534" s="3"/>
      <c r="AC534" s="3"/>
      <c r="AD534" s="3"/>
      <c r="AE534" s="3"/>
      <c r="AF534" s="7"/>
      <c r="AG534" s="3"/>
      <c r="AH534" s="3"/>
      <c r="AI534" s="3"/>
      <c r="AJ534" s="3"/>
      <c r="AK534" s="3"/>
      <c r="AL534" s="3"/>
      <c r="AM534" s="3"/>
      <c r="AN534" s="3"/>
      <c r="AO534" s="7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7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</row>
    <row r="535">
      <c r="A535" s="3"/>
      <c r="F535" s="3"/>
      <c r="G535" s="3"/>
      <c r="I535" s="3"/>
      <c r="L535" s="3"/>
      <c r="M535" s="4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6"/>
      <c r="Y535" s="3"/>
      <c r="Z535" s="3"/>
      <c r="AA535" s="3"/>
      <c r="AB535" s="3"/>
      <c r="AC535" s="3"/>
      <c r="AD535" s="3"/>
      <c r="AE535" s="3"/>
      <c r="AF535" s="7"/>
      <c r="AG535" s="3"/>
      <c r="AH535" s="3"/>
      <c r="AI535" s="3"/>
      <c r="AJ535" s="3"/>
      <c r="AK535" s="3"/>
      <c r="AL535" s="3"/>
      <c r="AM535" s="3"/>
      <c r="AN535" s="3"/>
      <c r="AO535" s="7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7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</row>
    <row r="536">
      <c r="A536" s="3"/>
      <c r="F536" s="3"/>
      <c r="G536" s="3"/>
      <c r="I536" s="3"/>
      <c r="L536" s="3"/>
      <c r="M536" s="4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6"/>
      <c r="Y536" s="3"/>
      <c r="Z536" s="3"/>
      <c r="AA536" s="3"/>
      <c r="AB536" s="3"/>
      <c r="AC536" s="3"/>
      <c r="AD536" s="3"/>
      <c r="AE536" s="3"/>
      <c r="AF536" s="7"/>
      <c r="AG536" s="3"/>
      <c r="AH536" s="3"/>
      <c r="AI536" s="3"/>
      <c r="AJ536" s="3"/>
      <c r="AK536" s="3"/>
      <c r="AL536" s="3"/>
      <c r="AM536" s="3"/>
      <c r="AN536" s="3"/>
      <c r="AO536" s="7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7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</row>
    <row r="537">
      <c r="A537" s="3"/>
      <c r="F537" s="3"/>
      <c r="G537" s="3"/>
      <c r="I537" s="3"/>
      <c r="L537" s="3"/>
      <c r="M537" s="4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6"/>
      <c r="Y537" s="3"/>
      <c r="Z537" s="3"/>
      <c r="AA537" s="3"/>
      <c r="AB537" s="3"/>
      <c r="AC537" s="3"/>
      <c r="AD537" s="3"/>
      <c r="AE537" s="3"/>
      <c r="AF537" s="7"/>
      <c r="AG537" s="3"/>
      <c r="AH537" s="3"/>
      <c r="AI537" s="3"/>
      <c r="AJ537" s="3"/>
      <c r="AK537" s="3"/>
      <c r="AL537" s="3"/>
      <c r="AM537" s="3"/>
      <c r="AN537" s="3"/>
      <c r="AO537" s="7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7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</row>
    <row r="538">
      <c r="A538" s="3"/>
      <c r="F538" s="3"/>
      <c r="G538" s="3"/>
      <c r="I538" s="3"/>
      <c r="L538" s="3"/>
      <c r="M538" s="4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6"/>
      <c r="Y538" s="3"/>
      <c r="Z538" s="3"/>
      <c r="AA538" s="3"/>
      <c r="AB538" s="3"/>
      <c r="AC538" s="3"/>
      <c r="AD538" s="3"/>
      <c r="AE538" s="3"/>
      <c r="AF538" s="7"/>
      <c r="AG538" s="3"/>
      <c r="AH538" s="3"/>
      <c r="AI538" s="3"/>
      <c r="AJ538" s="3"/>
      <c r="AK538" s="3"/>
      <c r="AL538" s="3"/>
      <c r="AM538" s="3"/>
      <c r="AN538" s="3"/>
      <c r="AO538" s="7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7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</row>
    <row r="539">
      <c r="A539" s="3"/>
      <c r="F539" s="3"/>
      <c r="G539" s="3"/>
      <c r="I539" s="3"/>
      <c r="L539" s="3"/>
      <c r="M539" s="4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6"/>
      <c r="Y539" s="3"/>
      <c r="Z539" s="3"/>
      <c r="AA539" s="3"/>
      <c r="AB539" s="3"/>
      <c r="AC539" s="3"/>
      <c r="AD539" s="3"/>
      <c r="AE539" s="3"/>
      <c r="AF539" s="7"/>
      <c r="AG539" s="3"/>
      <c r="AH539" s="3"/>
      <c r="AI539" s="3"/>
      <c r="AJ539" s="3"/>
      <c r="AK539" s="3"/>
      <c r="AL539" s="3"/>
      <c r="AM539" s="3"/>
      <c r="AN539" s="3"/>
      <c r="AO539" s="7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7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</row>
    <row r="540">
      <c r="A540" s="3"/>
      <c r="F540" s="3"/>
      <c r="G540" s="3"/>
      <c r="I540" s="3"/>
      <c r="L540" s="3"/>
      <c r="M540" s="4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6"/>
      <c r="Y540" s="3"/>
      <c r="Z540" s="3"/>
      <c r="AA540" s="3"/>
      <c r="AB540" s="3"/>
      <c r="AC540" s="3"/>
      <c r="AD540" s="3"/>
      <c r="AE540" s="3"/>
      <c r="AF540" s="7"/>
      <c r="AG540" s="3"/>
      <c r="AH540" s="3"/>
      <c r="AI540" s="3"/>
      <c r="AJ540" s="3"/>
      <c r="AK540" s="3"/>
      <c r="AL540" s="3"/>
      <c r="AM540" s="3"/>
      <c r="AN540" s="3"/>
      <c r="AO540" s="7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7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</row>
    <row r="541">
      <c r="A541" s="3"/>
      <c r="F541" s="3"/>
      <c r="G541" s="3"/>
      <c r="I541" s="3"/>
      <c r="L541" s="3"/>
      <c r="M541" s="4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6"/>
      <c r="Y541" s="3"/>
      <c r="Z541" s="3"/>
      <c r="AA541" s="3"/>
      <c r="AB541" s="3"/>
      <c r="AC541" s="3"/>
      <c r="AD541" s="3"/>
      <c r="AE541" s="3"/>
      <c r="AF541" s="7"/>
      <c r="AG541" s="3"/>
      <c r="AH541" s="3"/>
      <c r="AI541" s="3"/>
      <c r="AJ541" s="3"/>
      <c r="AK541" s="3"/>
      <c r="AL541" s="3"/>
      <c r="AM541" s="3"/>
      <c r="AN541" s="3"/>
      <c r="AO541" s="7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7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</row>
    <row r="542">
      <c r="A542" s="3"/>
      <c r="F542" s="3"/>
      <c r="G542" s="3"/>
      <c r="I542" s="3"/>
      <c r="L542" s="3"/>
      <c r="M542" s="4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6"/>
      <c r="Y542" s="3"/>
      <c r="Z542" s="3"/>
      <c r="AA542" s="3"/>
      <c r="AB542" s="3"/>
      <c r="AC542" s="3"/>
      <c r="AD542" s="3"/>
      <c r="AE542" s="3"/>
      <c r="AF542" s="7"/>
      <c r="AG542" s="3"/>
      <c r="AH542" s="3"/>
      <c r="AI542" s="3"/>
      <c r="AJ542" s="3"/>
      <c r="AK542" s="3"/>
      <c r="AL542" s="3"/>
      <c r="AM542" s="3"/>
      <c r="AN542" s="3"/>
      <c r="AO542" s="7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7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</row>
    <row r="543">
      <c r="A543" s="3"/>
      <c r="F543" s="3"/>
      <c r="G543" s="3"/>
      <c r="I543" s="3"/>
      <c r="L543" s="3"/>
      <c r="M543" s="4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6"/>
      <c r="Y543" s="3"/>
      <c r="Z543" s="3"/>
      <c r="AA543" s="3"/>
      <c r="AB543" s="3"/>
      <c r="AC543" s="3"/>
      <c r="AD543" s="3"/>
      <c r="AE543" s="3"/>
      <c r="AF543" s="7"/>
      <c r="AG543" s="3"/>
      <c r="AH543" s="3"/>
      <c r="AI543" s="3"/>
      <c r="AJ543" s="3"/>
      <c r="AK543" s="3"/>
      <c r="AL543" s="3"/>
      <c r="AM543" s="3"/>
      <c r="AN543" s="3"/>
      <c r="AO543" s="7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7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</row>
    <row r="544">
      <c r="A544" s="3"/>
      <c r="F544" s="3"/>
      <c r="G544" s="3"/>
      <c r="I544" s="3"/>
      <c r="L544" s="3"/>
      <c r="M544" s="4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6"/>
      <c r="Y544" s="3"/>
      <c r="Z544" s="3"/>
      <c r="AA544" s="3"/>
      <c r="AB544" s="3"/>
      <c r="AC544" s="3"/>
      <c r="AD544" s="3"/>
      <c r="AE544" s="3"/>
      <c r="AF544" s="7"/>
      <c r="AG544" s="3"/>
      <c r="AH544" s="3"/>
      <c r="AI544" s="3"/>
      <c r="AJ544" s="3"/>
      <c r="AK544" s="3"/>
      <c r="AL544" s="3"/>
      <c r="AM544" s="3"/>
      <c r="AN544" s="3"/>
      <c r="AO544" s="7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7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</row>
    <row r="545">
      <c r="A545" s="3"/>
      <c r="F545" s="3"/>
      <c r="G545" s="3"/>
      <c r="I545" s="3"/>
      <c r="L545" s="3"/>
      <c r="M545" s="4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6"/>
      <c r="Y545" s="3"/>
      <c r="Z545" s="3"/>
      <c r="AA545" s="3"/>
      <c r="AB545" s="3"/>
      <c r="AC545" s="3"/>
      <c r="AD545" s="3"/>
      <c r="AE545" s="3"/>
      <c r="AF545" s="7"/>
      <c r="AG545" s="3"/>
      <c r="AH545" s="3"/>
      <c r="AI545" s="3"/>
      <c r="AJ545" s="3"/>
      <c r="AK545" s="3"/>
      <c r="AL545" s="3"/>
      <c r="AM545" s="3"/>
      <c r="AN545" s="3"/>
      <c r="AO545" s="7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7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</row>
    <row r="546">
      <c r="A546" s="3"/>
      <c r="F546" s="3"/>
      <c r="G546" s="3"/>
      <c r="I546" s="3"/>
      <c r="L546" s="3"/>
      <c r="M546" s="4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6"/>
      <c r="Y546" s="3"/>
      <c r="Z546" s="3"/>
      <c r="AA546" s="3"/>
      <c r="AB546" s="3"/>
      <c r="AC546" s="3"/>
      <c r="AD546" s="3"/>
      <c r="AE546" s="3"/>
      <c r="AF546" s="7"/>
      <c r="AG546" s="3"/>
      <c r="AH546" s="3"/>
      <c r="AI546" s="3"/>
      <c r="AJ546" s="3"/>
      <c r="AK546" s="3"/>
      <c r="AL546" s="3"/>
      <c r="AM546" s="3"/>
      <c r="AN546" s="3"/>
      <c r="AO546" s="7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7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</row>
    <row r="547">
      <c r="A547" s="3"/>
      <c r="F547" s="3"/>
      <c r="G547" s="3"/>
      <c r="I547" s="3"/>
      <c r="L547" s="3"/>
      <c r="M547" s="4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6"/>
      <c r="Y547" s="3"/>
      <c r="Z547" s="3"/>
      <c r="AA547" s="3"/>
      <c r="AB547" s="3"/>
      <c r="AC547" s="3"/>
      <c r="AD547" s="3"/>
      <c r="AE547" s="3"/>
      <c r="AF547" s="7"/>
      <c r="AG547" s="3"/>
      <c r="AH547" s="3"/>
      <c r="AI547" s="3"/>
      <c r="AJ547" s="3"/>
      <c r="AK547" s="3"/>
      <c r="AL547" s="3"/>
      <c r="AM547" s="3"/>
      <c r="AN547" s="3"/>
      <c r="AO547" s="7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7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</row>
    <row r="548">
      <c r="A548" s="3"/>
      <c r="F548" s="3"/>
      <c r="G548" s="3"/>
      <c r="I548" s="3"/>
      <c r="L548" s="3"/>
      <c r="M548" s="4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6"/>
      <c r="Y548" s="3"/>
      <c r="Z548" s="3"/>
      <c r="AA548" s="3"/>
      <c r="AB548" s="3"/>
      <c r="AC548" s="3"/>
      <c r="AD548" s="3"/>
      <c r="AE548" s="3"/>
      <c r="AF548" s="7"/>
      <c r="AG548" s="3"/>
      <c r="AH548" s="3"/>
      <c r="AI548" s="3"/>
      <c r="AJ548" s="3"/>
      <c r="AK548" s="3"/>
      <c r="AL548" s="3"/>
      <c r="AM548" s="3"/>
      <c r="AN548" s="3"/>
      <c r="AO548" s="7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7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</row>
    <row r="549">
      <c r="A549" s="3"/>
      <c r="F549" s="3"/>
      <c r="G549" s="3"/>
      <c r="I549" s="3"/>
      <c r="L549" s="3"/>
      <c r="M549" s="4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6"/>
      <c r="Y549" s="3"/>
      <c r="Z549" s="3"/>
      <c r="AA549" s="3"/>
      <c r="AB549" s="3"/>
      <c r="AC549" s="3"/>
      <c r="AD549" s="3"/>
      <c r="AE549" s="3"/>
      <c r="AF549" s="7"/>
      <c r="AG549" s="3"/>
      <c r="AH549" s="3"/>
      <c r="AI549" s="3"/>
      <c r="AJ549" s="3"/>
      <c r="AK549" s="3"/>
      <c r="AL549" s="3"/>
      <c r="AM549" s="3"/>
      <c r="AN549" s="3"/>
      <c r="AO549" s="7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7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</row>
    <row r="550">
      <c r="A550" s="3"/>
      <c r="F550" s="3"/>
      <c r="G550" s="3"/>
      <c r="I550" s="3"/>
      <c r="L550" s="3"/>
      <c r="M550" s="4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6"/>
      <c r="Y550" s="3"/>
      <c r="Z550" s="3"/>
      <c r="AA550" s="3"/>
      <c r="AB550" s="3"/>
      <c r="AC550" s="3"/>
      <c r="AD550" s="3"/>
      <c r="AE550" s="3"/>
      <c r="AF550" s="7"/>
      <c r="AG550" s="3"/>
      <c r="AH550" s="3"/>
      <c r="AI550" s="3"/>
      <c r="AJ550" s="3"/>
      <c r="AK550" s="3"/>
      <c r="AL550" s="3"/>
      <c r="AM550" s="3"/>
      <c r="AN550" s="3"/>
      <c r="AO550" s="7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7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</row>
    <row r="551">
      <c r="A551" s="3"/>
      <c r="F551" s="3"/>
      <c r="G551" s="3"/>
      <c r="I551" s="3"/>
      <c r="L551" s="3"/>
      <c r="M551" s="4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6"/>
      <c r="Y551" s="3"/>
      <c r="Z551" s="3"/>
      <c r="AA551" s="3"/>
      <c r="AB551" s="3"/>
      <c r="AC551" s="3"/>
      <c r="AD551" s="3"/>
      <c r="AE551" s="3"/>
      <c r="AF551" s="7"/>
      <c r="AG551" s="3"/>
      <c r="AH551" s="3"/>
      <c r="AI551" s="3"/>
      <c r="AJ551" s="3"/>
      <c r="AK551" s="3"/>
      <c r="AL551" s="3"/>
      <c r="AM551" s="3"/>
      <c r="AN551" s="3"/>
      <c r="AO551" s="7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7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</row>
    <row r="552">
      <c r="A552" s="3"/>
      <c r="F552" s="3"/>
      <c r="G552" s="3"/>
      <c r="I552" s="3"/>
      <c r="L552" s="3"/>
      <c r="M552" s="4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6"/>
      <c r="Y552" s="3"/>
      <c r="Z552" s="3"/>
      <c r="AA552" s="3"/>
      <c r="AB552" s="3"/>
      <c r="AC552" s="3"/>
      <c r="AD552" s="3"/>
      <c r="AE552" s="3"/>
      <c r="AF552" s="7"/>
      <c r="AG552" s="3"/>
      <c r="AH552" s="3"/>
      <c r="AI552" s="3"/>
      <c r="AJ552" s="3"/>
      <c r="AK552" s="3"/>
      <c r="AL552" s="3"/>
      <c r="AM552" s="3"/>
      <c r="AN552" s="3"/>
      <c r="AO552" s="7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7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</row>
    <row r="553">
      <c r="A553" s="3"/>
      <c r="F553" s="3"/>
      <c r="G553" s="3"/>
      <c r="I553" s="3"/>
      <c r="L553" s="3"/>
      <c r="M553" s="4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6"/>
      <c r="Y553" s="3"/>
      <c r="Z553" s="3"/>
      <c r="AA553" s="3"/>
      <c r="AB553" s="3"/>
      <c r="AC553" s="3"/>
      <c r="AD553" s="3"/>
      <c r="AE553" s="3"/>
      <c r="AF553" s="7"/>
      <c r="AG553" s="3"/>
      <c r="AH553" s="3"/>
      <c r="AI553" s="3"/>
      <c r="AJ553" s="3"/>
      <c r="AK553" s="3"/>
      <c r="AL553" s="3"/>
      <c r="AM553" s="3"/>
      <c r="AN553" s="3"/>
      <c r="AO553" s="7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7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</row>
    <row r="554">
      <c r="A554" s="3"/>
      <c r="F554" s="3"/>
      <c r="G554" s="3"/>
      <c r="I554" s="3"/>
      <c r="L554" s="3"/>
      <c r="M554" s="4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6"/>
      <c r="Y554" s="3"/>
      <c r="Z554" s="3"/>
      <c r="AA554" s="3"/>
      <c r="AB554" s="3"/>
      <c r="AC554" s="3"/>
      <c r="AD554" s="3"/>
      <c r="AE554" s="3"/>
      <c r="AF554" s="7"/>
      <c r="AG554" s="3"/>
      <c r="AH554" s="3"/>
      <c r="AI554" s="3"/>
      <c r="AJ554" s="3"/>
      <c r="AK554" s="3"/>
      <c r="AL554" s="3"/>
      <c r="AM554" s="3"/>
      <c r="AN554" s="3"/>
      <c r="AO554" s="7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7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</row>
    <row r="555">
      <c r="A555" s="3"/>
      <c r="F555" s="3"/>
      <c r="G555" s="3"/>
      <c r="I555" s="3"/>
      <c r="L555" s="3"/>
      <c r="M555" s="4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6"/>
      <c r="Y555" s="3"/>
      <c r="Z555" s="3"/>
      <c r="AA555" s="3"/>
      <c r="AB555" s="3"/>
      <c r="AC555" s="3"/>
      <c r="AD555" s="3"/>
      <c r="AE555" s="3"/>
      <c r="AF555" s="7"/>
      <c r="AG555" s="3"/>
      <c r="AH555" s="3"/>
      <c r="AI555" s="3"/>
      <c r="AJ555" s="3"/>
      <c r="AK555" s="3"/>
      <c r="AL555" s="3"/>
      <c r="AM555" s="3"/>
      <c r="AN555" s="3"/>
      <c r="AO555" s="7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7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</row>
    <row r="556">
      <c r="A556" s="3"/>
      <c r="F556" s="3"/>
      <c r="G556" s="3"/>
      <c r="I556" s="3"/>
      <c r="L556" s="3"/>
      <c r="M556" s="4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6"/>
      <c r="Y556" s="3"/>
      <c r="Z556" s="3"/>
      <c r="AA556" s="3"/>
      <c r="AB556" s="3"/>
      <c r="AC556" s="3"/>
      <c r="AD556" s="3"/>
      <c r="AE556" s="3"/>
      <c r="AF556" s="7"/>
      <c r="AG556" s="3"/>
      <c r="AH556" s="3"/>
      <c r="AI556" s="3"/>
      <c r="AJ556" s="3"/>
      <c r="AK556" s="3"/>
      <c r="AL556" s="3"/>
      <c r="AM556" s="3"/>
      <c r="AN556" s="3"/>
      <c r="AO556" s="7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7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</row>
    <row r="557">
      <c r="A557" s="3"/>
      <c r="F557" s="3"/>
      <c r="G557" s="3"/>
      <c r="I557" s="3"/>
      <c r="L557" s="3"/>
      <c r="M557" s="4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6"/>
      <c r="Y557" s="3"/>
      <c r="Z557" s="3"/>
      <c r="AA557" s="3"/>
      <c r="AB557" s="3"/>
      <c r="AC557" s="3"/>
      <c r="AD557" s="3"/>
      <c r="AE557" s="3"/>
      <c r="AF557" s="7"/>
      <c r="AG557" s="3"/>
      <c r="AH557" s="3"/>
      <c r="AI557" s="3"/>
      <c r="AJ557" s="3"/>
      <c r="AK557" s="3"/>
      <c r="AL557" s="3"/>
      <c r="AM557" s="3"/>
      <c r="AN557" s="3"/>
      <c r="AO557" s="7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7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</row>
    <row r="558">
      <c r="A558" s="3"/>
      <c r="F558" s="3"/>
      <c r="G558" s="3"/>
      <c r="I558" s="3"/>
      <c r="L558" s="3"/>
      <c r="M558" s="4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6"/>
      <c r="Y558" s="3"/>
      <c r="Z558" s="3"/>
      <c r="AA558" s="3"/>
      <c r="AB558" s="3"/>
      <c r="AC558" s="3"/>
      <c r="AD558" s="3"/>
      <c r="AE558" s="3"/>
      <c r="AF558" s="7"/>
      <c r="AG558" s="3"/>
      <c r="AH558" s="3"/>
      <c r="AI558" s="3"/>
      <c r="AJ558" s="3"/>
      <c r="AK558" s="3"/>
      <c r="AL558" s="3"/>
      <c r="AM558" s="3"/>
      <c r="AN558" s="3"/>
      <c r="AO558" s="7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7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</row>
    <row r="559">
      <c r="A559" s="3"/>
      <c r="F559" s="3"/>
      <c r="G559" s="3"/>
      <c r="I559" s="3"/>
      <c r="L559" s="3"/>
      <c r="M559" s="4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6"/>
      <c r="Y559" s="3"/>
      <c r="Z559" s="3"/>
      <c r="AA559" s="3"/>
      <c r="AB559" s="3"/>
      <c r="AC559" s="3"/>
      <c r="AD559" s="3"/>
      <c r="AE559" s="3"/>
      <c r="AF559" s="7"/>
      <c r="AG559" s="3"/>
      <c r="AH559" s="3"/>
      <c r="AI559" s="3"/>
      <c r="AJ559" s="3"/>
      <c r="AK559" s="3"/>
      <c r="AL559" s="3"/>
      <c r="AM559" s="3"/>
      <c r="AN559" s="3"/>
      <c r="AO559" s="7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7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</row>
    <row r="560">
      <c r="A560" s="3"/>
      <c r="F560" s="3"/>
      <c r="G560" s="3"/>
      <c r="I560" s="3"/>
      <c r="L560" s="3"/>
      <c r="M560" s="4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6"/>
      <c r="Y560" s="3"/>
      <c r="Z560" s="3"/>
      <c r="AA560" s="3"/>
      <c r="AB560" s="3"/>
      <c r="AC560" s="3"/>
      <c r="AD560" s="3"/>
      <c r="AE560" s="3"/>
      <c r="AF560" s="7"/>
      <c r="AG560" s="3"/>
      <c r="AH560" s="3"/>
      <c r="AI560" s="3"/>
      <c r="AJ560" s="3"/>
      <c r="AK560" s="3"/>
      <c r="AL560" s="3"/>
      <c r="AM560" s="3"/>
      <c r="AN560" s="3"/>
      <c r="AO560" s="7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7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</row>
    <row r="561">
      <c r="A561" s="3"/>
      <c r="F561" s="3"/>
      <c r="G561" s="3"/>
      <c r="I561" s="3"/>
      <c r="L561" s="3"/>
      <c r="M561" s="4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6"/>
      <c r="Y561" s="3"/>
      <c r="Z561" s="3"/>
      <c r="AA561" s="3"/>
      <c r="AB561" s="3"/>
      <c r="AC561" s="3"/>
      <c r="AD561" s="3"/>
      <c r="AE561" s="3"/>
      <c r="AF561" s="7"/>
      <c r="AG561" s="3"/>
      <c r="AH561" s="3"/>
      <c r="AI561" s="3"/>
      <c r="AJ561" s="3"/>
      <c r="AK561" s="3"/>
      <c r="AL561" s="3"/>
      <c r="AM561" s="3"/>
      <c r="AN561" s="3"/>
      <c r="AO561" s="7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7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</row>
    <row r="562">
      <c r="A562" s="3"/>
      <c r="F562" s="3"/>
      <c r="G562" s="3"/>
      <c r="I562" s="3"/>
      <c r="L562" s="3"/>
      <c r="M562" s="4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6"/>
      <c r="Y562" s="3"/>
      <c r="Z562" s="3"/>
      <c r="AA562" s="3"/>
      <c r="AB562" s="3"/>
      <c r="AC562" s="3"/>
      <c r="AD562" s="3"/>
      <c r="AE562" s="3"/>
      <c r="AF562" s="7"/>
      <c r="AG562" s="3"/>
      <c r="AH562" s="3"/>
      <c r="AI562" s="3"/>
      <c r="AJ562" s="3"/>
      <c r="AK562" s="3"/>
      <c r="AL562" s="3"/>
      <c r="AM562" s="3"/>
      <c r="AN562" s="3"/>
      <c r="AO562" s="7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7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</row>
    <row r="563">
      <c r="A563" s="3"/>
      <c r="F563" s="3"/>
      <c r="G563" s="3"/>
      <c r="I563" s="3"/>
      <c r="L563" s="3"/>
      <c r="M563" s="4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6"/>
      <c r="Y563" s="3"/>
      <c r="Z563" s="3"/>
      <c r="AA563" s="3"/>
      <c r="AB563" s="3"/>
      <c r="AC563" s="3"/>
      <c r="AD563" s="3"/>
      <c r="AE563" s="3"/>
      <c r="AF563" s="7"/>
      <c r="AG563" s="3"/>
      <c r="AH563" s="3"/>
      <c r="AI563" s="3"/>
      <c r="AJ563" s="3"/>
      <c r="AK563" s="3"/>
      <c r="AL563" s="3"/>
      <c r="AM563" s="3"/>
      <c r="AN563" s="3"/>
      <c r="AO563" s="7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7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</row>
    <row r="564">
      <c r="A564" s="3"/>
      <c r="F564" s="3"/>
      <c r="G564" s="3"/>
      <c r="I564" s="3"/>
      <c r="L564" s="3"/>
      <c r="M564" s="4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6"/>
      <c r="Y564" s="3"/>
      <c r="Z564" s="3"/>
      <c r="AA564" s="3"/>
      <c r="AB564" s="3"/>
      <c r="AC564" s="3"/>
      <c r="AD564" s="3"/>
      <c r="AE564" s="3"/>
      <c r="AF564" s="7"/>
      <c r="AG564" s="3"/>
      <c r="AH564" s="3"/>
      <c r="AI564" s="3"/>
      <c r="AJ564" s="3"/>
      <c r="AK564" s="3"/>
      <c r="AL564" s="3"/>
      <c r="AM564" s="3"/>
      <c r="AN564" s="3"/>
      <c r="AO564" s="7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7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</row>
    <row r="565">
      <c r="A565" s="3"/>
      <c r="F565" s="3"/>
      <c r="G565" s="3"/>
      <c r="I565" s="3"/>
      <c r="L565" s="3"/>
      <c r="M565" s="4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6"/>
      <c r="Y565" s="3"/>
      <c r="Z565" s="3"/>
      <c r="AA565" s="3"/>
      <c r="AB565" s="3"/>
      <c r="AC565" s="3"/>
      <c r="AD565" s="3"/>
      <c r="AE565" s="3"/>
      <c r="AF565" s="7"/>
      <c r="AG565" s="3"/>
      <c r="AH565" s="3"/>
      <c r="AI565" s="3"/>
      <c r="AJ565" s="3"/>
      <c r="AK565" s="3"/>
      <c r="AL565" s="3"/>
      <c r="AM565" s="3"/>
      <c r="AN565" s="3"/>
      <c r="AO565" s="7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7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</row>
    <row r="566">
      <c r="A566" s="3"/>
      <c r="F566" s="3"/>
      <c r="G566" s="3"/>
      <c r="I566" s="3"/>
      <c r="L566" s="3"/>
      <c r="M566" s="4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6"/>
      <c r="Y566" s="3"/>
      <c r="Z566" s="3"/>
      <c r="AA566" s="3"/>
      <c r="AB566" s="3"/>
      <c r="AC566" s="3"/>
      <c r="AD566" s="3"/>
      <c r="AE566" s="3"/>
      <c r="AF566" s="7"/>
      <c r="AG566" s="3"/>
      <c r="AH566" s="3"/>
      <c r="AI566" s="3"/>
      <c r="AJ566" s="3"/>
      <c r="AK566" s="3"/>
      <c r="AL566" s="3"/>
      <c r="AM566" s="3"/>
      <c r="AN566" s="3"/>
      <c r="AO566" s="7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7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</row>
    <row r="567">
      <c r="A567" s="3"/>
      <c r="F567" s="3"/>
      <c r="G567" s="3"/>
      <c r="I567" s="3"/>
      <c r="L567" s="3"/>
      <c r="M567" s="4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6"/>
      <c r="Y567" s="3"/>
      <c r="Z567" s="3"/>
      <c r="AA567" s="3"/>
      <c r="AB567" s="3"/>
      <c r="AC567" s="3"/>
      <c r="AD567" s="3"/>
      <c r="AE567" s="3"/>
      <c r="AF567" s="7"/>
      <c r="AG567" s="3"/>
      <c r="AH567" s="3"/>
      <c r="AI567" s="3"/>
      <c r="AJ567" s="3"/>
      <c r="AK567" s="3"/>
      <c r="AL567" s="3"/>
      <c r="AM567" s="3"/>
      <c r="AN567" s="3"/>
      <c r="AO567" s="7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7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</row>
    <row r="568">
      <c r="A568" s="3"/>
      <c r="F568" s="3"/>
      <c r="G568" s="3"/>
      <c r="I568" s="3"/>
      <c r="L568" s="3"/>
      <c r="M568" s="4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6"/>
      <c r="Y568" s="3"/>
      <c r="Z568" s="3"/>
      <c r="AA568" s="3"/>
      <c r="AB568" s="3"/>
      <c r="AC568" s="3"/>
      <c r="AD568" s="3"/>
      <c r="AE568" s="3"/>
      <c r="AF568" s="7"/>
      <c r="AG568" s="3"/>
      <c r="AH568" s="3"/>
      <c r="AI568" s="3"/>
      <c r="AJ568" s="3"/>
      <c r="AK568" s="3"/>
      <c r="AL568" s="3"/>
      <c r="AM568" s="3"/>
      <c r="AN568" s="3"/>
      <c r="AO568" s="7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7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</row>
    <row r="569">
      <c r="A569" s="3"/>
      <c r="F569" s="3"/>
      <c r="G569" s="3"/>
      <c r="I569" s="3"/>
      <c r="L569" s="3"/>
      <c r="M569" s="4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6"/>
      <c r="Y569" s="3"/>
      <c r="Z569" s="3"/>
      <c r="AA569" s="3"/>
      <c r="AB569" s="3"/>
      <c r="AC569" s="3"/>
      <c r="AD569" s="3"/>
      <c r="AE569" s="3"/>
      <c r="AF569" s="7"/>
      <c r="AG569" s="3"/>
      <c r="AH569" s="3"/>
      <c r="AI569" s="3"/>
      <c r="AJ569" s="3"/>
      <c r="AK569" s="3"/>
      <c r="AL569" s="3"/>
      <c r="AM569" s="3"/>
      <c r="AN569" s="3"/>
      <c r="AO569" s="7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7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</row>
    <row r="570">
      <c r="A570" s="3"/>
      <c r="F570" s="3"/>
      <c r="G570" s="3"/>
      <c r="I570" s="3"/>
      <c r="L570" s="3"/>
      <c r="M570" s="4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6"/>
      <c r="Y570" s="3"/>
      <c r="Z570" s="3"/>
      <c r="AA570" s="3"/>
      <c r="AB570" s="3"/>
      <c r="AC570" s="3"/>
      <c r="AD570" s="3"/>
      <c r="AE570" s="3"/>
      <c r="AF570" s="7"/>
      <c r="AG570" s="3"/>
      <c r="AH570" s="3"/>
      <c r="AI570" s="3"/>
      <c r="AJ570" s="3"/>
      <c r="AK570" s="3"/>
      <c r="AL570" s="3"/>
      <c r="AM570" s="3"/>
      <c r="AN570" s="3"/>
      <c r="AO570" s="7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7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</row>
    <row r="571">
      <c r="A571" s="3"/>
      <c r="F571" s="3"/>
      <c r="G571" s="3"/>
      <c r="I571" s="3"/>
      <c r="L571" s="3"/>
      <c r="M571" s="4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6"/>
      <c r="Y571" s="3"/>
      <c r="Z571" s="3"/>
      <c r="AA571" s="3"/>
      <c r="AB571" s="3"/>
      <c r="AC571" s="3"/>
      <c r="AD571" s="3"/>
      <c r="AE571" s="3"/>
      <c r="AF571" s="7"/>
      <c r="AG571" s="3"/>
      <c r="AH571" s="3"/>
      <c r="AI571" s="3"/>
      <c r="AJ571" s="3"/>
      <c r="AK571" s="3"/>
      <c r="AL571" s="3"/>
      <c r="AM571" s="3"/>
      <c r="AN571" s="3"/>
      <c r="AO571" s="7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7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</row>
    <row r="572">
      <c r="A572" s="3"/>
      <c r="F572" s="3"/>
      <c r="G572" s="3"/>
      <c r="I572" s="3"/>
      <c r="L572" s="3"/>
      <c r="M572" s="4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6"/>
      <c r="Y572" s="3"/>
      <c r="Z572" s="3"/>
      <c r="AA572" s="3"/>
      <c r="AB572" s="3"/>
      <c r="AC572" s="3"/>
      <c r="AD572" s="3"/>
      <c r="AE572" s="3"/>
      <c r="AF572" s="7"/>
      <c r="AG572" s="3"/>
      <c r="AH572" s="3"/>
      <c r="AI572" s="3"/>
      <c r="AJ572" s="3"/>
      <c r="AK572" s="3"/>
      <c r="AL572" s="3"/>
      <c r="AM572" s="3"/>
      <c r="AN572" s="3"/>
      <c r="AO572" s="7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7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</row>
    <row r="573">
      <c r="A573" s="3"/>
      <c r="F573" s="3"/>
      <c r="G573" s="3"/>
      <c r="I573" s="3"/>
      <c r="L573" s="3"/>
      <c r="M573" s="4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6"/>
      <c r="Y573" s="3"/>
      <c r="Z573" s="3"/>
      <c r="AA573" s="3"/>
      <c r="AB573" s="3"/>
      <c r="AC573" s="3"/>
      <c r="AD573" s="3"/>
      <c r="AE573" s="3"/>
      <c r="AF573" s="7"/>
      <c r="AG573" s="3"/>
      <c r="AH573" s="3"/>
      <c r="AI573" s="3"/>
      <c r="AJ573" s="3"/>
      <c r="AK573" s="3"/>
      <c r="AL573" s="3"/>
      <c r="AM573" s="3"/>
      <c r="AN573" s="3"/>
      <c r="AO573" s="7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7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</row>
    <row r="574">
      <c r="A574" s="3"/>
      <c r="F574" s="3"/>
      <c r="G574" s="3"/>
      <c r="I574" s="3"/>
      <c r="L574" s="3"/>
      <c r="M574" s="4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6"/>
      <c r="Y574" s="3"/>
      <c r="Z574" s="3"/>
      <c r="AA574" s="3"/>
      <c r="AB574" s="3"/>
      <c r="AC574" s="3"/>
      <c r="AD574" s="3"/>
      <c r="AE574" s="3"/>
      <c r="AF574" s="7"/>
      <c r="AG574" s="3"/>
      <c r="AH574" s="3"/>
      <c r="AI574" s="3"/>
      <c r="AJ574" s="3"/>
      <c r="AK574" s="3"/>
      <c r="AL574" s="3"/>
      <c r="AM574" s="3"/>
      <c r="AN574" s="3"/>
      <c r="AO574" s="7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7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</row>
    <row r="575">
      <c r="A575" s="3"/>
      <c r="F575" s="3"/>
      <c r="G575" s="3"/>
      <c r="I575" s="3"/>
      <c r="L575" s="3"/>
      <c r="M575" s="4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6"/>
      <c r="Y575" s="3"/>
      <c r="Z575" s="3"/>
      <c r="AA575" s="3"/>
      <c r="AB575" s="3"/>
      <c r="AC575" s="3"/>
      <c r="AD575" s="3"/>
      <c r="AE575" s="3"/>
      <c r="AF575" s="7"/>
      <c r="AG575" s="3"/>
      <c r="AH575" s="3"/>
      <c r="AI575" s="3"/>
      <c r="AJ575" s="3"/>
      <c r="AK575" s="3"/>
      <c r="AL575" s="3"/>
      <c r="AM575" s="3"/>
      <c r="AN575" s="3"/>
      <c r="AO575" s="7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7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</row>
    <row r="576">
      <c r="A576" s="3"/>
      <c r="F576" s="3"/>
      <c r="G576" s="3"/>
      <c r="I576" s="3"/>
      <c r="L576" s="3"/>
      <c r="M576" s="4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6"/>
      <c r="Y576" s="3"/>
      <c r="Z576" s="3"/>
      <c r="AA576" s="3"/>
      <c r="AB576" s="3"/>
      <c r="AC576" s="3"/>
      <c r="AD576" s="3"/>
      <c r="AE576" s="3"/>
      <c r="AF576" s="7"/>
      <c r="AG576" s="3"/>
      <c r="AH576" s="3"/>
      <c r="AI576" s="3"/>
      <c r="AJ576" s="3"/>
      <c r="AK576" s="3"/>
      <c r="AL576" s="3"/>
      <c r="AM576" s="3"/>
      <c r="AN576" s="3"/>
      <c r="AO576" s="7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7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</row>
    <row r="577">
      <c r="A577" s="3"/>
      <c r="F577" s="3"/>
      <c r="G577" s="3"/>
      <c r="I577" s="3"/>
      <c r="L577" s="3"/>
      <c r="M577" s="4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6"/>
      <c r="Y577" s="3"/>
      <c r="Z577" s="3"/>
      <c r="AA577" s="3"/>
      <c r="AB577" s="3"/>
      <c r="AC577" s="3"/>
      <c r="AD577" s="3"/>
      <c r="AE577" s="3"/>
      <c r="AF577" s="7"/>
      <c r="AG577" s="3"/>
      <c r="AH577" s="3"/>
      <c r="AI577" s="3"/>
      <c r="AJ577" s="3"/>
      <c r="AK577" s="3"/>
      <c r="AL577" s="3"/>
      <c r="AM577" s="3"/>
      <c r="AN577" s="3"/>
      <c r="AO577" s="7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7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</row>
    <row r="578">
      <c r="A578" s="3"/>
      <c r="F578" s="3"/>
      <c r="G578" s="3"/>
      <c r="I578" s="3"/>
      <c r="L578" s="3"/>
      <c r="M578" s="4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6"/>
      <c r="Y578" s="3"/>
      <c r="Z578" s="3"/>
      <c r="AA578" s="3"/>
      <c r="AB578" s="3"/>
      <c r="AC578" s="3"/>
      <c r="AD578" s="3"/>
      <c r="AE578" s="3"/>
      <c r="AF578" s="7"/>
      <c r="AG578" s="3"/>
      <c r="AH578" s="3"/>
      <c r="AI578" s="3"/>
      <c r="AJ578" s="3"/>
      <c r="AK578" s="3"/>
      <c r="AL578" s="3"/>
      <c r="AM578" s="3"/>
      <c r="AN578" s="3"/>
      <c r="AO578" s="7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7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</row>
    <row r="579">
      <c r="A579" s="3"/>
      <c r="F579" s="3"/>
      <c r="G579" s="3"/>
      <c r="I579" s="3"/>
      <c r="L579" s="3"/>
      <c r="M579" s="4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6"/>
      <c r="Y579" s="3"/>
      <c r="Z579" s="3"/>
      <c r="AA579" s="3"/>
      <c r="AB579" s="3"/>
      <c r="AC579" s="3"/>
      <c r="AD579" s="3"/>
      <c r="AE579" s="3"/>
      <c r="AF579" s="7"/>
      <c r="AG579" s="3"/>
      <c r="AH579" s="3"/>
      <c r="AI579" s="3"/>
      <c r="AJ579" s="3"/>
      <c r="AK579" s="3"/>
      <c r="AL579" s="3"/>
      <c r="AM579" s="3"/>
      <c r="AN579" s="3"/>
      <c r="AO579" s="7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7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</row>
    <row r="580">
      <c r="A580" s="3"/>
      <c r="F580" s="3"/>
      <c r="G580" s="3"/>
      <c r="I580" s="3"/>
      <c r="L580" s="3"/>
      <c r="M580" s="4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6"/>
      <c r="Y580" s="3"/>
      <c r="Z580" s="3"/>
      <c r="AA580" s="3"/>
      <c r="AB580" s="3"/>
      <c r="AC580" s="3"/>
      <c r="AD580" s="3"/>
      <c r="AE580" s="3"/>
      <c r="AF580" s="7"/>
      <c r="AG580" s="3"/>
      <c r="AH580" s="3"/>
      <c r="AI580" s="3"/>
      <c r="AJ580" s="3"/>
      <c r="AK580" s="3"/>
      <c r="AL580" s="3"/>
      <c r="AM580" s="3"/>
      <c r="AN580" s="3"/>
      <c r="AO580" s="7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7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</row>
    <row r="581">
      <c r="A581" s="3"/>
      <c r="F581" s="3"/>
      <c r="G581" s="3"/>
      <c r="I581" s="3"/>
      <c r="L581" s="3"/>
      <c r="M581" s="4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6"/>
      <c r="Y581" s="3"/>
      <c r="Z581" s="3"/>
      <c r="AA581" s="3"/>
      <c r="AB581" s="3"/>
      <c r="AC581" s="3"/>
      <c r="AD581" s="3"/>
      <c r="AE581" s="3"/>
      <c r="AF581" s="7"/>
      <c r="AG581" s="3"/>
      <c r="AH581" s="3"/>
      <c r="AI581" s="3"/>
      <c r="AJ581" s="3"/>
      <c r="AK581" s="3"/>
      <c r="AL581" s="3"/>
      <c r="AM581" s="3"/>
      <c r="AN581" s="3"/>
      <c r="AO581" s="7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7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</row>
    <row r="582">
      <c r="A582" s="3"/>
      <c r="F582" s="3"/>
      <c r="G582" s="3"/>
      <c r="I582" s="3"/>
      <c r="L582" s="3"/>
      <c r="M582" s="4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6"/>
      <c r="Y582" s="3"/>
      <c r="Z582" s="3"/>
      <c r="AA582" s="3"/>
      <c r="AB582" s="3"/>
      <c r="AC582" s="3"/>
      <c r="AD582" s="3"/>
      <c r="AE582" s="3"/>
      <c r="AF582" s="7"/>
      <c r="AG582" s="3"/>
      <c r="AH582" s="3"/>
      <c r="AI582" s="3"/>
      <c r="AJ582" s="3"/>
      <c r="AK582" s="3"/>
      <c r="AL582" s="3"/>
      <c r="AM582" s="3"/>
      <c r="AN582" s="3"/>
      <c r="AO582" s="7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7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</row>
    <row r="583">
      <c r="A583" s="3"/>
      <c r="F583" s="3"/>
      <c r="G583" s="3"/>
      <c r="I583" s="3"/>
      <c r="L583" s="3"/>
      <c r="M583" s="4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6"/>
      <c r="Y583" s="3"/>
      <c r="Z583" s="3"/>
      <c r="AA583" s="3"/>
      <c r="AB583" s="3"/>
      <c r="AC583" s="3"/>
      <c r="AD583" s="3"/>
      <c r="AE583" s="3"/>
      <c r="AF583" s="7"/>
      <c r="AG583" s="3"/>
      <c r="AH583" s="3"/>
      <c r="AI583" s="3"/>
      <c r="AJ583" s="3"/>
      <c r="AK583" s="3"/>
      <c r="AL583" s="3"/>
      <c r="AM583" s="3"/>
      <c r="AN583" s="3"/>
      <c r="AO583" s="7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7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</row>
    <row r="584">
      <c r="A584" s="3"/>
      <c r="F584" s="3"/>
      <c r="G584" s="3"/>
      <c r="I584" s="3"/>
      <c r="L584" s="3"/>
      <c r="M584" s="4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6"/>
      <c r="Y584" s="3"/>
      <c r="Z584" s="3"/>
      <c r="AA584" s="3"/>
      <c r="AB584" s="3"/>
      <c r="AC584" s="3"/>
      <c r="AD584" s="3"/>
      <c r="AE584" s="3"/>
      <c r="AF584" s="7"/>
      <c r="AG584" s="3"/>
      <c r="AH584" s="3"/>
      <c r="AI584" s="3"/>
      <c r="AJ584" s="3"/>
      <c r="AK584" s="3"/>
      <c r="AL584" s="3"/>
      <c r="AM584" s="3"/>
      <c r="AN584" s="3"/>
      <c r="AO584" s="7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7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</row>
    <row r="585">
      <c r="A585" s="3"/>
      <c r="F585" s="3"/>
      <c r="G585" s="3"/>
      <c r="I585" s="3"/>
      <c r="L585" s="3"/>
      <c r="M585" s="4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6"/>
      <c r="Y585" s="3"/>
      <c r="Z585" s="3"/>
      <c r="AA585" s="3"/>
      <c r="AB585" s="3"/>
      <c r="AC585" s="3"/>
      <c r="AD585" s="3"/>
      <c r="AE585" s="3"/>
      <c r="AF585" s="7"/>
      <c r="AG585" s="3"/>
      <c r="AH585" s="3"/>
      <c r="AI585" s="3"/>
      <c r="AJ585" s="3"/>
      <c r="AK585" s="3"/>
      <c r="AL585" s="3"/>
      <c r="AM585" s="3"/>
      <c r="AN585" s="3"/>
      <c r="AO585" s="7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7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</row>
    <row r="586">
      <c r="A586" s="3"/>
      <c r="F586" s="3"/>
      <c r="G586" s="3"/>
      <c r="I586" s="3"/>
      <c r="L586" s="3"/>
      <c r="M586" s="4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6"/>
      <c r="Y586" s="3"/>
      <c r="Z586" s="3"/>
      <c r="AA586" s="3"/>
      <c r="AB586" s="3"/>
      <c r="AC586" s="3"/>
      <c r="AD586" s="3"/>
      <c r="AE586" s="3"/>
      <c r="AF586" s="7"/>
      <c r="AG586" s="3"/>
      <c r="AH586" s="3"/>
      <c r="AI586" s="3"/>
      <c r="AJ586" s="3"/>
      <c r="AK586" s="3"/>
      <c r="AL586" s="3"/>
      <c r="AM586" s="3"/>
      <c r="AN586" s="3"/>
      <c r="AO586" s="7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7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</row>
    <row r="587">
      <c r="A587" s="3"/>
      <c r="F587" s="3"/>
      <c r="G587" s="3"/>
      <c r="I587" s="3"/>
      <c r="L587" s="3"/>
      <c r="M587" s="4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6"/>
      <c r="Y587" s="3"/>
      <c r="Z587" s="3"/>
      <c r="AA587" s="3"/>
      <c r="AB587" s="3"/>
      <c r="AC587" s="3"/>
      <c r="AD587" s="3"/>
      <c r="AE587" s="3"/>
      <c r="AF587" s="7"/>
      <c r="AG587" s="3"/>
      <c r="AH587" s="3"/>
      <c r="AI587" s="3"/>
      <c r="AJ587" s="3"/>
      <c r="AK587" s="3"/>
      <c r="AL587" s="3"/>
      <c r="AM587" s="3"/>
      <c r="AN587" s="3"/>
      <c r="AO587" s="7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7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</row>
    <row r="588">
      <c r="A588" s="3"/>
      <c r="F588" s="3"/>
      <c r="G588" s="3"/>
      <c r="I588" s="3"/>
      <c r="L588" s="3"/>
      <c r="M588" s="4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6"/>
      <c r="Y588" s="3"/>
      <c r="Z588" s="3"/>
      <c r="AA588" s="3"/>
      <c r="AB588" s="3"/>
      <c r="AC588" s="3"/>
      <c r="AD588" s="3"/>
      <c r="AE588" s="3"/>
      <c r="AF588" s="7"/>
      <c r="AG588" s="3"/>
      <c r="AH588" s="3"/>
      <c r="AI588" s="3"/>
      <c r="AJ588" s="3"/>
      <c r="AK588" s="3"/>
      <c r="AL588" s="3"/>
      <c r="AM588" s="3"/>
      <c r="AN588" s="3"/>
      <c r="AO588" s="7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7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</row>
    <row r="589">
      <c r="A589" s="3"/>
      <c r="F589" s="3"/>
      <c r="G589" s="3"/>
      <c r="I589" s="3"/>
      <c r="L589" s="3"/>
      <c r="M589" s="4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6"/>
      <c r="Y589" s="3"/>
      <c r="Z589" s="3"/>
      <c r="AA589" s="3"/>
      <c r="AB589" s="3"/>
      <c r="AC589" s="3"/>
      <c r="AD589" s="3"/>
      <c r="AE589" s="3"/>
      <c r="AF589" s="7"/>
      <c r="AG589" s="3"/>
      <c r="AH589" s="3"/>
      <c r="AI589" s="3"/>
      <c r="AJ589" s="3"/>
      <c r="AK589" s="3"/>
      <c r="AL589" s="3"/>
      <c r="AM589" s="3"/>
      <c r="AN589" s="3"/>
      <c r="AO589" s="7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7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</row>
    <row r="590">
      <c r="A590" s="3"/>
      <c r="F590" s="3"/>
      <c r="G590" s="3"/>
      <c r="I590" s="3"/>
      <c r="L590" s="3"/>
      <c r="M590" s="4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6"/>
      <c r="Y590" s="3"/>
      <c r="Z590" s="3"/>
      <c r="AA590" s="3"/>
      <c r="AB590" s="3"/>
      <c r="AC590" s="3"/>
      <c r="AD590" s="3"/>
      <c r="AE590" s="3"/>
      <c r="AF590" s="7"/>
      <c r="AG590" s="3"/>
      <c r="AH590" s="3"/>
      <c r="AI590" s="3"/>
      <c r="AJ590" s="3"/>
      <c r="AK590" s="3"/>
      <c r="AL590" s="3"/>
      <c r="AM590" s="3"/>
      <c r="AN590" s="3"/>
      <c r="AO590" s="7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7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</row>
    <row r="591">
      <c r="A591" s="3"/>
      <c r="F591" s="3"/>
      <c r="G591" s="3"/>
      <c r="I591" s="3"/>
      <c r="L591" s="3"/>
      <c r="M591" s="4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6"/>
      <c r="Y591" s="3"/>
      <c r="Z591" s="3"/>
      <c r="AA591" s="3"/>
      <c r="AB591" s="3"/>
      <c r="AC591" s="3"/>
      <c r="AD591" s="3"/>
      <c r="AE591" s="3"/>
      <c r="AF591" s="7"/>
      <c r="AG591" s="3"/>
      <c r="AH591" s="3"/>
      <c r="AI591" s="3"/>
      <c r="AJ591" s="3"/>
      <c r="AK591" s="3"/>
      <c r="AL591" s="3"/>
      <c r="AM591" s="3"/>
      <c r="AN591" s="3"/>
      <c r="AO591" s="7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7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</row>
    <row r="592">
      <c r="A592" s="3"/>
      <c r="F592" s="3"/>
      <c r="G592" s="3"/>
      <c r="I592" s="3"/>
      <c r="L592" s="3"/>
      <c r="M592" s="4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6"/>
      <c r="Y592" s="3"/>
      <c r="Z592" s="3"/>
      <c r="AA592" s="3"/>
      <c r="AB592" s="3"/>
      <c r="AC592" s="3"/>
      <c r="AD592" s="3"/>
      <c r="AE592" s="3"/>
      <c r="AF592" s="7"/>
      <c r="AG592" s="3"/>
      <c r="AH592" s="3"/>
      <c r="AI592" s="3"/>
      <c r="AJ592" s="3"/>
      <c r="AK592" s="3"/>
      <c r="AL592" s="3"/>
      <c r="AM592" s="3"/>
      <c r="AN592" s="3"/>
      <c r="AO592" s="7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7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</row>
    <row r="593">
      <c r="A593" s="3"/>
      <c r="F593" s="3"/>
      <c r="G593" s="3"/>
      <c r="I593" s="3"/>
      <c r="L593" s="3"/>
      <c r="M593" s="4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6"/>
      <c r="Y593" s="3"/>
      <c r="Z593" s="3"/>
      <c r="AA593" s="3"/>
      <c r="AB593" s="3"/>
      <c r="AC593" s="3"/>
      <c r="AD593" s="3"/>
      <c r="AE593" s="3"/>
      <c r="AF593" s="7"/>
      <c r="AG593" s="3"/>
      <c r="AH593" s="3"/>
      <c r="AI593" s="3"/>
      <c r="AJ593" s="3"/>
      <c r="AK593" s="3"/>
      <c r="AL593" s="3"/>
      <c r="AM593" s="3"/>
      <c r="AN593" s="3"/>
      <c r="AO593" s="7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7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</row>
    <row r="594">
      <c r="A594" s="3"/>
      <c r="F594" s="3"/>
      <c r="G594" s="3"/>
      <c r="I594" s="3"/>
      <c r="L594" s="3"/>
      <c r="M594" s="4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6"/>
      <c r="Y594" s="3"/>
      <c r="Z594" s="3"/>
      <c r="AA594" s="3"/>
      <c r="AB594" s="3"/>
      <c r="AC594" s="3"/>
      <c r="AD594" s="3"/>
      <c r="AE594" s="3"/>
      <c r="AF594" s="7"/>
      <c r="AG594" s="3"/>
      <c r="AH594" s="3"/>
      <c r="AI594" s="3"/>
      <c r="AJ594" s="3"/>
      <c r="AK594" s="3"/>
      <c r="AL594" s="3"/>
      <c r="AM594" s="3"/>
      <c r="AN594" s="3"/>
      <c r="AO594" s="7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7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</row>
    <row r="595">
      <c r="A595" s="3"/>
      <c r="F595" s="3"/>
      <c r="G595" s="3"/>
      <c r="I595" s="3"/>
      <c r="L595" s="3"/>
      <c r="M595" s="4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6"/>
      <c r="Y595" s="3"/>
      <c r="Z595" s="3"/>
      <c r="AA595" s="3"/>
      <c r="AB595" s="3"/>
      <c r="AC595" s="3"/>
      <c r="AD595" s="3"/>
      <c r="AE595" s="3"/>
      <c r="AF595" s="7"/>
      <c r="AG595" s="3"/>
      <c r="AH595" s="3"/>
      <c r="AI595" s="3"/>
      <c r="AJ595" s="3"/>
      <c r="AK595" s="3"/>
      <c r="AL595" s="3"/>
      <c r="AM595" s="3"/>
      <c r="AN595" s="3"/>
      <c r="AO595" s="7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7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</row>
    <row r="596">
      <c r="A596" s="3"/>
      <c r="F596" s="3"/>
      <c r="G596" s="3"/>
      <c r="I596" s="3"/>
      <c r="L596" s="3"/>
      <c r="M596" s="4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6"/>
      <c r="Y596" s="3"/>
      <c r="Z596" s="3"/>
      <c r="AA596" s="3"/>
      <c r="AB596" s="3"/>
      <c r="AC596" s="3"/>
      <c r="AD596" s="3"/>
      <c r="AE596" s="3"/>
      <c r="AF596" s="7"/>
      <c r="AG596" s="3"/>
      <c r="AH596" s="3"/>
      <c r="AI596" s="3"/>
      <c r="AJ596" s="3"/>
      <c r="AK596" s="3"/>
      <c r="AL596" s="3"/>
      <c r="AM596" s="3"/>
      <c r="AN596" s="3"/>
      <c r="AO596" s="7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7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</row>
    <row r="597">
      <c r="A597" s="3"/>
      <c r="F597" s="3"/>
      <c r="G597" s="3"/>
      <c r="I597" s="3"/>
      <c r="L597" s="3"/>
      <c r="M597" s="4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6"/>
      <c r="Y597" s="3"/>
      <c r="Z597" s="3"/>
      <c r="AA597" s="3"/>
      <c r="AB597" s="3"/>
      <c r="AC597" s="3"/>
      <c r="AD597" s="3"/>
      <c r="AE597" s="3"/>
      <c r="AF597" s="7"/>
      <c r="AG597" s="3"/>
      <c r="AH597" s="3"/>
      <c r="AI597" s="3"/>
      <c r="AJ597" s="3"/>
      <c r="AK597" s="3"/>
      <c r="AL597" s="3"/>
      <c r="AM597" s="3"/>
      <c r="AN597" s="3"/>
      <c r="AO597" s="7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7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</row>
    <row r="598">
      <c r="A598" s="3"/>
      <c r="F598" s="3"/>
      <c r="G598" s="3"/>
      <c r="I598" s="3"/>
      <c r="L598" s="3"/>
      <c r="M598" s="4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6"/>
      <c r="Y598" s="3"/>
      <c r="Z598" s="3"/>
      <c r="AA598" s="3"/>
      <c r="AB598" s="3"/>
      <c r="AC598" s="3"/>
      <c r="AD598" s="3"/>
      <c r="AE598" s="3"/>
      <c r="AF598" s="7"/>
      <c r="AG598" s="3"/>
      <c r="AH598" s="3"/>
      <c r="AI598" s="3"/>
      <c r="AJ598" s="3"/>
      <c r="AK598" s="3"/>
      <c r="AL598" s="3"/>
      <c r="AM598" s="3"/>
      <c r="AN598" s="3"/>
      <c r="AO598" s="7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7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</row>
    <row r="599">
      <c r="A599" s="3"/>
      <c r="F599" s="3"/>
      <c r="G599" s="3"/>
      <c r="I599" s="3"/>
      <c r="L599" s="3"/>
      <c r="M599" s="4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6"/>
      <c r="Y599" s="3"/>
      <c r="Z599" s="3"/>
      <c r="AA599" s="3"/>
      <c r="AB599" s="3"/>
      <c r="AC599" s="3"/>
      <c r="AD599" s="3"/>
      <c r="AE599" s="3"/>
      <c r="AF599" s="7"/>
      <c r="AG599" s="3"/>
      <c r="AH599" s="3"/>
      <c r="AI599" s="3"/>
      <c r="AJ599" s="3"/>
      <c r="AK599" s="3"/>
      <c r="AL599" s="3"/>
      <c r="AM599" s="3"/>
      <c r="AN599" s="3"/>
      <c r="AO599" s="7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7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</row>
    <row r="600">
      <c r="A600" s="3"/>
      <c r="F600" s="3"/>
      <c r="G600" s="3"/>
      <c r="I600" s="3"/>
      <c r="L600" s="3"/>
      <c r="M600" s="4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6"/>
      <c r="Y600" s="3"/>
      <c r="Z600" s="3"/>
      <c r="AA600" s="3"/>
      <c r="AB600" s="3"/>
      <c r="AC600" s="3"/>
      <c r="AD600" s="3"/>
      <c r="AE600" s="3"/>
      <c r="AF600" s="7"/>
      <c r="AG600" s="3"/>
      <c r="AH600" s="3"/>
      <c r="AI600" s="3"/>
      <c r="AJ600" s="3"/>
      <c r="AK600" s="3"/>
      <c r="AL600" s="3"/>
      <c r="AM600" s="3"/>
      <c r="AN600" s="3"/>
      <c r="AO600" s="7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7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</row>
    <row r="601">
      <c r="A601" s="3"/>
      <c r="F601" s="3"/>
      <c r="G601" s="3"/>
      <c r="I601" s="3"/>
      <c r="L601" s="3"/>
      <c r="M601" s="4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6"/>
      <c r="Y601" s="3"/>
      <c r="Z601" s="3"/>
      <c r="AA601" s="3"/>
      <c r="AB601" s="3"/>
      <c r="AC601" s="3"/>
      <c r="AD601" s="3"/>
      <c r="AE601" s="3"/>
      <c r="AF601" s="7"/>
      <c r="AG601" s="3"/>
      <c r="AH601" s="3"/>
      <c r="AI601" s="3"/>
      <c r="AJ601" s="3"/>
      <c r="AK601" s="3"/>
      <c r="AL601" s="3"/>
      <c r="AM601" s="3"/>
      <c r="AN601" s="3"/>
      <c r="AO601" s="7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7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</row>
    <row r="602">
      <c r="A602" s="3"/>
      <c r="F602" s="3"/>
      <c r="G602" s="3"/>
      <c r="I602" s="3"/>
      <c r="L602" s="3"/>
      <c r="M602" s="4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6"/>
      <c r="Y602" s="3"/>
      <c r="Z602" s="3"/>
      <c r="AA602" s="3"/>
      <c r="AB602" s="3"/>
      <c r="AC602" s="3"/>
      <c r="AD602" s="3"/>
      <c r="AE602" s="3"/>
      <c r="AF602" s="7"/>
      <c r="AG602" s="3"/>
      <c r="AH602" s="3"/>
      <c r="AI602" s="3"/>
      <c r="AJ602" s="3"/>
      <c r="AK602" s="3"/>
      <c r="AL602" s="3"/>
      <c r="AM602" s="3"/>
      <c r="AN602" s="3"/>
      <c r="AO602" s="7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7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</row>
    <row r="603">
      <c r="A603" s="3"/>
      <c r="F603" s="3"/>
      <c r="G603" s="3"/>
      <c r="I603" s="3"/>
      <c r="L603" s="3"/>
      <c r="M603" s="4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6"/>
      <c r="Y603" s="3"/>
      <c r="Z603" s="3"/>
      <c r="AA603" s="3"/>
      <c r="AB603" s="3"/>
      <c r="AC603" s="3"/>
      <c r="AD603" s="3"/>
      <c r="AE603" s="3"/>
      <c r="AF603" s="7"/>
      <c r="AG603" s="3"/>
      <c r="AH603" s="3"/>
      <c r="AI603" s="3"/>
      <c r="AJ603" s="3"/>
      <c r="AK603" s="3"/>
      <c r="AL603" s="3"/>
      <c r="AM603" s="3"/>
      <c r="AN603" s="3"/>
      <c r="AO603" s="7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7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</row>
    <row r="604">
      <c r="A604" s="3"/>
      <c r="F604" s="3"/>
      <c r="G604" s="3"/>
      <c r="I604" s="3"/>
      <c r="L604" s="3"/>
      <c r="M604" s="4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6"/>
      <c r="Y604" s="3"/>
      <c r="Z604" s="3"/>
      <c r="AA604" s="3"/>
      <c r="AB604" s="3"/>
      <c r="AC604" s="3"/>
      <c r="AD604" s="3"/>
      <c r="AE604" s="3"/>
      <c r="AF604" s="7"/>
      <c r="AG604" s="3"/>
      <c r="AH604" s="3"/>
      <c r="AI604" s="3"/>
      <c r="AJ604" s="3"/>
      <c r="AK604" s="3"/>
      <c r="AL604" s="3"/>
      <c r="AM604" s="3"/>
      <c r="AN604" s="3"/>
      <c r="AO604" s="7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7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</row>
    <row r="605">
      <c r="A605" s="3"/>
      <c r="F605" s="3"/>
      <c r="G605" s="3"/>
      <c r="I605" s="3"/>
      <c r="L605" s="3"/>
      <c r="M605" s="4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6"/>
      <c r="Y605" s="3"/>
      <c r="Z605" s="3"/>
      <c r="AA605" s="3"/>
      <c r="AB605" s="3"/>
      <c r="AC605" s="3"/>
      <c r="AD605" s="3"/>
      <c r="AE605" s="3"/>
      <c r="AF605" s="7"/>
      <c r="AG605" s="3"/>
      <c r="AH605" s="3"/>
      <c r="AI605" s="3"/>
      <c r="AJ605" s="3"/>
      <c r="AK605" s="3"/>
      <c r="AL605" s="3"/>
      <c r="AM605" s="3"/>
      <c r="AN605" s="3"/>
      <c r="AO605" s="7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7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</row>
    <row r="606">
      <c r="A606" s="3"/>
      <c r="F606" s="3"/>
      <c r="G606" s="3"/>
      <c r="I606" s="3"/>
      <c r="L606" s="3"/>
      <c r="M606" s="4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6"/>
      <c r="Y606" s="3"/>
      <c r="Z606" s="3"/>
      <c r="AA606" s="3"/>
      <c r="AB606" s="3"/>
      <c r="AC606" s="3"/>
      <c r="AD606" s="3"/>
      <c r="AE606" s="3"/>
      <c r="AF606" s="7"/>
      <c r="AG606" s="3"/>
      <c r="AH606" s="3"/>
      <c r="AI606" s="3"/>
      <c r="AJ606" s="3"/>
      <c r="AK606" s="3"/>
      <c r="AL606" s="3"/>
      <c r="AM606" s="3"/>
      <c r="AN606" s="3"/>
      <c r="AO606" s="7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7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</row>
    <row r="607">
      <c r="A607" s="3"/>
      <c r="F607" s="3"/>
      <c r="G607" s="3"/>
      <c r="I607" s="3"/>
      <c r="L607" s="3"/>
      <c r="M607" s="4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6"/>
      <c r="Y607" s="3"/>
      <c r="Z607" s="3"/>
      <c r="AA607" s="3"/>
      <c r="AB607" s="3"/>
      <c r="AC607" s="3"/>
      <c r="AD607" s="3"/>
      <c r="AE607" s="3"/>
      <c r="AF607" s="7"/>
      <c r="AG607" s="3"/>
      <c r="AH607" s="3"/>
      <c r="AI607" s="3"/>
      <c r="AJ607" s="3"/>
      <c r="AK607" s="3"/>
      <c r="AL607" s="3"/>
      <c r="AM607" s="3"/>
      <c r="AN607" s="3"/>
      <c r="AO607" s="7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7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</row>
    <row r="608">
      <c r="A608" s="3"/>
      <c r="F608" s="3"/>
      <c r="G608" s="3"/>
      <c r="I608" s="3"/>
      <c r="L608" s="3"/>
      <c r="M608" s="4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6"/>
      <c r="Y608" s="3"/>
      <c r="Z608" s="3"/>
      <c r="AA608" s="3"/>
      <c r="AB608" s="3"/>
      <c r="AC608" s="3"/>
      <c r="AD608" s="3"/>
      <c r="AE608" s="3"/>
      <c r="AF608" s="7"/>
      <c r="AG608" s="3"/>
      <c r="AH608" s="3"/>
      <c r="AI608" s="3"/>
      <c r="AJ608" s="3"/>
      <c r="AK608" s="3"/>
      <c r="AL608" s="3"/>
      <c r="AM608" s="3"/>
      <c r="AN608" s="3"/>
      <c r="AO608" s="7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7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</row>
    <row r="609">
      <c r="A609" s="3"/>
      <c r="F609" s="3"/>
      <c r="G609" s="3"/>
      <c r="I609" s="3"/>
      <c r="L609" s="3"/>
      <c r="M609" s="4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6"/>
      <c r="Y609" s="3"/>
      <c r="Z609" s="3"/>
      <c r="AA609" s="3"/>
      <c r="AB609" s="3"/>
      <c r="AC609" s="3"/>
      <c r="AD609" s="3"/>
      <c r="AE609" s="3"/>
      <c r="AF609" s="7"/>
      <c r="AG609" s="3"/>
      <c r="AH609" s="3"/>
      <c r="AI609" s="3"/>
      <c r="AJ609" s="3"/>
      <c r="AK609" s="3"/>
      <c r="AL609" s="3"/>
      <c r="AM609" s="3"/>
      <c r="AN609" s="3"/>
      <c r="AO609" s="7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7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</row>
    <row r="610">
      <c r="A610" s="3"/>
      <c r="F610" s="3"/>
      <c r="G610" s="3"/>
      <c r="I610" s="3"/>
      <c r="L610" s="3"/>
      <c r="M610" s="4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6"/>
      <c r="Y610" s="3"/>
      <c r="Z610" s="3"/>
      <c r="AA610" s="3"/>
      <c r="AB610" s="3"/>
      <c r="AC610" s="3"/>
      <c r="AD610" s="3"/>
      <c r="AE610" s="3"/>
      <c r="AF610" s="7"/>
      <c r="AG610" s="3"/>
      <c r="AH610" s="3"/>
      <c r="AI610" s="3"/>
      <c r="AJ610" s="3"/>
      <c r="AK610" s="3"/>
      <c r="AL610" s="3"/>
      <c r="AM610" s="3"/>
      <c r="AN610" s="3"/>
      <c r="AO610" s="7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7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</row>
    <row r="611">
      <c r="A611" s="3"/>
      <c r="F611" s="3"/>
      <c r="G611" s="3"/>
      <c r="I611" s="3"/>
      <c r="L611" s="3"/>
      <c r="M611" s="4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6"/>
      <c r="Y611" s="3"/>
      <c r="Z611" s="3"/>
      <c r="AA611" s="3"/>
      <c r="AB611" s="3"/>
      <c r="AC611" s="3"/>
      <c r="AD611" s="3"/>
      <c r="AE611" s="3"/>
      <c r="AF611" s="7"/>
      <c r="AG611" s="3"/>
      <c r="AH611" s="3"/>
      <c r="AI611" s="3"/>
      <c r="AJ611" s="3"/>
      <c r="AK611" s="3"/>
      <c r="AL611" s="3"/>
      <c r="AM611" s="3"/>
      <c r="AN611" s="3"/>
      <c r="AO611" s="7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7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</row>
    <row r="612">
      <c r="A612" s="3"/>
      <c r="F612" s="3"/>
      <c r="G612" s="3"/>
      <c r="I612" s="3"/>
      <c r="L612" s="3"/>
      <c r="M612" s="4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6"/>
      <c r="Y612" s="3"/>
      <c r="Z612" s="3"/>
      <c r="AA612" s="3"/>
      <c r="AB612" s="3"/>
      <c r="AC612" s="3"/>
      <c r="AD612" s="3"/>
      <c r="AE612" s="3"/>
      <c r="AF612" s="7"/>
      <c r="AG612" s="3"/>
      <c r="AH612" s="3"/>
      <c r="AI612" s="3"/>
      <c r="AJ612" s="3"/>
      <c r="AK612" s="3"/>
      <c r="AL612" s="3"/>
      <c r="AM612" s="3"/>
      <c r="AN612" s="3"/>
      <c r="AO612" s="7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7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</row>
    <row r="613">
      <c r="A613" s="3"/>
      <c r="F613" s="3"/>
      <c r="G613" s="3"/>
      <c r="I613" s="3"/>
      <c r="L613" s="3"/>
      <c r="M613" s="4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6"/>
      <c r="Y613" s="3"/>
      <c r="Z613" s="3"/>
      <c r="AA613" s="3"/>
      <c r="AB613" s="3"/>
      <c r="AC613" s="3"/>
      <c r="AD613" s="3"/>
      <c r="AE613" s="3"/>
      <c r="AF613" s="7"/>
      <c r="AG613" s="3"/>
      <c r="AH613" s="3"/>
      <c r="AI613" s="3"/>
      <c r="AJ613" s="3"/>
      <c r="AK613" s="3"/>
      <c r="AL613" s="3"/>
      <c r="AM613" s="3"/>
      <c r="AN613" s="3"/>
      <c r="AO613" s="7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7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</row>
    <row r="614">
      <c r="A614" s="3"/>
      <c r="F614" s="3"/>
      <c r="G614" s="3"/>
      <c r="I614" s="3"/>
      <c r="L614" s="3"/>
      <c r="M614" s="4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6"/>
      <c r="Y614" s="3"/>
      <c r="Z614" s="3"/>
      <c r="AA614" s="3"/>
      <c r="AB614" s="3"/>
      <c r="AC614" s="3"/>
      <c r="AD614" s="3"/>
      <c r="AE614" s="3"/>
      <c r="AF614" s="7"/>
      <c r="AG614" s="3"/>
      <c r="AH614" s="3"/>
      <c r="AI614" s="3"/>
      <c r="AJ614" s="3"/>
      <c r="AK614" s="3"/>
      <c r="AL614" s="3"/>
      <c r="AM614" s="3"/>
      <c r="AN614" s="3"/>
      <c r="AO614" s="7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7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</row>
    <row r="615">
      <c r="A615" s="3"/>
      <c r="F615" s="3"/>
      <c r="G615" s="3"/>
      <c r="I615" s="3"/>
      <c r="L615" s="3"/>
      <c r="M615" s="4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6"/>
      <c r="Y615" s="3"/>
      <c r="Z615" s="3"/>
      <c r="AA615" s="3"/>
      <c r="AB615" s="3"/>
      <c r="AC615" s="3"/>
      <c r="AD615" s="3"/>
      <c r="AE615" s="3"/>
      <c r="AF615" s="7"/>
      <c r="AG615" s="3"/>
      <c r="AH615" s="3"/>
      <c r="AI615" s="3"/>
      <c r="AJ615" s="3"/>
      <c r="AK615" s="3"/>
      <c r="AL615" s="3"/>
      <c r="AM615" s="3"/>
      <c r="AN615" s="3"/>
      <c r="AO615" s="7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7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</row>
    <row r="616">
      <c r="A616" s="3"/>
      <c r="F616" s="3"/>
      <c r="G616" s="3"/>
      <c r="I616" s="3"/>
      <c r="L616" s="3"/>
      <c r="M616" s="4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6"/>
      <c r="Y616" s="3"/>
      <c r="Z616" s="3"/>
      <c r="AA616" s="3"/>
      <c r="AB616" s="3"/>
      <c r="AC616" s="3"/>
      <c r="AD616" s="3"/>
      <c r="AE616" s="3"/>
      <c r="AF616" s="7"/>
      <c r="AG616" s="3"/>
      <c r="AH616" s="3"/>
      <c r="AI616" s="3"/>
      <c r="AJ616" s="3"/>
      <c r="AK616" s="3"/>
      <c r="AL616" s="3"/>
      <c r="AM616" s="3"/>
      <c r="AN616" s="3"/>
      <c r="AO616" s="7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7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</row>
    <row r="617">
      <c r="A617" s="3"/>
      <c r="F617" s="3"/>
      <c r="G617" s="3"/>
      <c r="I617" s="3"/>
      <c r="L617" s="3"/>
      <c r="M617" s="4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6"/>
      <c r="Y617" s="3"/>
      <c r="Z617" s="3"/>
      <c r="AA617" s="3"/>
      <c r="AB617" s="3"/>
      <c r="AC617" s="3"/>
      <c r="AD617" s="3"/>
      <c r="AE617" s="3"/>
      <c r="AF617" s="7"/>
      <c r="AG617" s="3"/>
      <c r="AH617" s="3"/>
      <c r="AI617" s="3"/>
      <c r="AJ617" s="3"/>
      <c r="AK617" s="3"/>
      <c r="AL617" s="3"/>
      <c r="AM617" s="3"/>
      <c r="AN617" s="3"/>
      <c r="AO617" s="7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7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</row>
    <row r="618">
      <c r="A618" s="3"/>
      <c r="F618" s="3"/>
      <c r="G618" s="3"/>
      <c r="I618" s="3"/>
      <c r="L618" s="3"/>
      <c r="M618" s="4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6"/>
      <c r="Y618" s="3"/>
      <c r="Z618" s="3"/>
      <c r="AA618" s="3"/>
      <c r="AB618" s="3"/>
      <c r="AC618" s="3"/>
      <c r="AD618" s="3"/>
      <c r="AE618" s="3"/>
      <c r="AF618" s="7"/>
      <c r="AG618" s="3"/>
      <c r="AH618" s="3"/>
      <c r="AI618" s="3"/>
      <c r="AJ618" s="3"/>
      <c r="AK618" s="3"/>
      <c r="AL618" s="3"/>
      <c r="AM618" s="3"/>
      <c r="AN618" s="3"/>
      <c r="AO618" s="7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7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</row>
    <row r="619">
      <c r="A619" s="3"/>
      <c r="F619" s="3"/>
      <c r="G619" s="3"/>
      <c r="I619" s="3"/>
      <c r="L619" s="3"/>
      <c r="M619" s="4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6"/>
      <c r="Y619" s="3"/>
      <c r="Z619" s="3"/>
      <c r="AA619" s="3"/>
      <c r="AB619" s="3"/>
      <c r="AC619" s="3"/>
      <c r="AD619" s="3"/>
      <c r="AE619" s="3"/>
      <c r="AF619" s="7"/>
      <c r="AG619" s="3"/>
      <c r="AH619" s="3"/>
      <c r="AI619" s="3"/>
      <c r="AJ619" s="3"/>
      <c r="AK619" s="3"/>
      <c r="AL619" s="3"/>
      <c r="AM619" s="3"/>
      <c r="AN619" s="3"/>
      <c r="AO619" s="7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7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</row>
    <row r="620">
      <c r="A620" s="3"/>
      <c r="F620" s="3"/>
      <c r="G620" s="3"/>
      <c r="I620" s="3"/>
      <c r="L620" s="3"/>
      <c r="M620" s="4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6"/>
      <c r="Y620" s="3"/>
      <c r="Z620" s="3"/>
      <c r="AA620" s="3"/>
      <c r="AB620" s="3"/>
      <c r="AC620" s="3"/>
      <c r="AD620" s="3"/>
      <c r="AE620" s="3"/>
      <c r="AF620" s="7"/>
      <c r="AG620" s="3"/>
      <c r="AH620" s="3"/>
      <c r="AI620" s="3"/>
      <c r="AJ620" s="3"/>
      <c r="AK620" s="3"/>
      <c r="AL620" s="3"/>
      <c r="AM620" s="3"/>
      <c r="AN620" s="3"/>
      <c r="AO620" s="7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7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</row>
    <row r="621">
      <c r="A621" s="3"/>
      <c r="F621" s="3"/>
      <c r="G621" s="3"/>
      <c r="I621" s="3"/>
      <c r="L621" s="3"/>
      <c r="M621" s="4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6"/>
      <c r="Y621" s="3"/>
      <c r="Z621" s="3"/>
      <c r="AA621" s="3"/>
      <c r="AB621" s="3"/>
      <c r="AC621" s="3"/>
      <c r="AD621" s="3"/>
      <c r="AE621" s="3"/>
      <c r="AF621" s="7"/>
      <c r="AG621" s="3"/>
      <c r="AH621" s="3"/>
      <c r="AI621" s="3"/>
      <c r="AJ621" s="3"/>
      <c r="AK621" s="3"/>
      <c r="AL621" s="3"/>
      <c r="AM621" s="3"/>
      <c r="AN621" s="3"/>
      <c r="AO621" s="7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7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</row>
    <row r="622">
      <c r="A622" s="3"/>
      <c r="F622" s="3"/>
      <c r="G622" s="3"/>
      <c r="I622" s="3"/>
      <c r="L622" s="3"/>
      <c r="M622" s="4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6"/>
      <c r="Y622" s="3"/>
      <c r="Z622" s="3"/>
      <c r="AA622" s="3"/>
      <c r="AB622" s="3"/>
      <c r="AC622" s="3"/>
      <c r="AD622" s="3"/>
      <c r="AE622" s="3"/>
      <c r="AF622" s="7"/>
      <c r="AG622" s="3"/>
      <c r="AH622" s="3"/>
      <c r="AI622" s="3"/>
      <c r="AJ622" s="3"/>
      <c r="AK622" s="3"/>
      <c r="AL622" s="3"/>
      <c r="AM622" s="3"/>
      <c r="AN622" s="3"/>
      <c r="AO622" s="7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7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</row>
    <row r="623">
      <c r="A623" s="3"/>
      <c r="F623" s="3"/>
      <c r="G623" s="3"/>
      <c r="I623" s="3"/>
      <c r="L623" s="3"/>
      <c r="M623" s="4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6"/>
      <c r="Y623" s="3"/>
      <c r="Z623" s="3"/>
      <c r="AA623" s="3"/>
      <c r="AB623" s="3"/>
      <c r="AC623" s="3"/>
      <c r="AD623" s="3"/>
      <c r="AE623" s="3"/>
      <c r="AF623" s="7"/>
      <c r="AG623" s="3"/>
      <c r="AH623" s="3"/>
      <c r="AI623" s="3"/>
      <c r="AJ623" s="3"/>
      <c r="AK623" s="3"/>
      <c r="AL623" s="3"/>
      <c r="AM623" s="3"/>
      <c r="AN623" s="3"/>
      <c r="AO623" s="7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7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</row>
    <row r="624">
      <c r="A624" s="3"/>
      <c r="F624" s="3"/>
      <c r="G624" s="3"/>
      <c r="I624" s="3"/>
      <c r="L624" s="3"/>
      <c r="M624" s="4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6"/>
      <c r="Y624" s="3"/>
      <c r="Z624" s="3"/>
      <c r="AA624" s="3"/>
      <c r="AB624" s="3"/>
      <c r="AC624" s="3"/>
      <c r="AD624" s="3"/>
      <c r="AE624" s="3"/>
      <c r="AF624" s="7"/>
      <c r="AG624" s="3"/>
      <c r="AH624" s="3"/>
      <c r="AI624" s="3"/>
      <c r="AJ624" s="3"/>
      <c r="AK624" s="3"/>
      <c r="AL624" s="3"/>
      <c r="AM624" s="3"/>
      <c r="AN624" s="3"/>
      <c r="AO624" s="7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7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</row>
    <row r="625">
      <c r="A625" s="3"/>
      <c r="F625" s="3"/>
      <c r="G625" s="3"/>
      <c r="I625" s="3"/>
      <c r="L625" s="3"/>
      <c r="M625" s="4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6"/>
      <c r="Y625" s="3"/>
      <c r="Z625" s="3"/>
      <c r="AA625" s="3"/>
      <c r="AB625" s="3"/>
      <c r="AC625" s="3"/>
      <c r="AD625" s="3"/>
      <c r="AE625" s="3"/>
      <c r="AF625" s="7"/>
      <c r="AG625" s="3"/>
      <c r="AH625" s="3"/>
      <c r="AI625" s="3"/>
      <c r="AJ625" s="3"/>
      <c r="AK625" s="3"/>
      <c r="AL625" s="3"/>
      <c r="AM625" s="3"/>
      <c r="AN625" s="3"/>
      <c r="AO625" s="7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7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</row>
    <row r="626">
      <c r="A626" s="3"/>
      <c r="F626" s="3"/>
      <c r="G626" s="3"/>
      <c r="I626" s="3"/>
      <c r="L626" s="3"/>
      <c r="M626" s="4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6"/>
      <c r="Y626" s="3"/>
      <c r="Z626" s="3"/>
      <c r="AA626" s="3"/>
      <c r="AB626" s="3"/>
      <c r="AC626" s="3"/>
      <c r="AD626" s="3"/>
      <c r="AE626" s="3"/>
      <c r="AF626" s="7"/>
      <c r="AG626" s="3"/>
      <c r="AH626" s="3"/>
      <c r="AI626" s="3"/>
      <c r="AJ626" s="3"/>
      <c r="AK626" s="3"/>
      <c r="AL626" s="3"/>
      <c r="AM626" s="3"/>
      <c r="AN626" s="3"/>
      <c r="AO626" s="7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7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</row>
    <row r="627">
      <c r="A627" s="3"/>
      <c r="F627" s="3"/>
      <c r="G627" s="3"/>
      <c r="I627" s="3"/>
      <c r="L627" s="3"/>
      <c r="M627" s="4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6"/>
      <c r="Y627" s="3"/>
      <c r="Z627" s="3"/>
      <c r="AA627" s="3"/>
      <c r="AB627" s="3"/>
      <c r="AC627" s="3"/>
      <c r="AD627" s="3"/>
      <c r="AE627" s="3"/>
      <c r="AF627" s="7"/>
      <c r="AG627" s="3"/>
      <c r="AH627" s="3"/>
      <c r="AI627" s="3"/>
      <c r="AJ627" s="3"/>
      <c r="AK627" s="3"/>
      <c r="AL627" s="3"/>
      <c r="AM627" s="3"/>
      <c r="AN627" s="3"/>
      <c r="AO627" s="7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7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</row>
    <row r="628">
      <c r="A628" s="3"/>
      <c r="F628" s="3"/>
      <c r="G628" s="3"/>
      <c r="I628" s="3"/>
      <c r="L628" s="3"/>
      <c r="M628" s="4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6"/>
      <c r="Y628" s="3"/>
      <c r="Z628" s="3"/>
      <c r="AA628" s="3"/>
      <c r="AB628" s="3"/>
      <c r="AC628" s="3"/>
      <c r="AD628" s="3"/>
      <c r="AE628" s="3"/>
      <c r="AF628" s="7"/>
      <c r="AG628" s="3"/>
      <c r="AH628" s="3"/>
      <c r="AI628" s="3"/>
      <c r="AJ628" s="3"/>
      <c r="AK628" s="3"/>
      <c r="AL628" s="3"/>
      <c r="AM628" s="3"/>
      <c r="AN628" s="3"/>
      <c r="AO628" s="7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7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</row>
    <row r="629">
      <c r="A629" s="3"/>
      <c r="F629" s="3"/>
      <c r="G629" s="3"/>
      <c r="I629" s="3"/>
      <c r="L629" s="3"/>
      <c r="M629" s="4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6"/>
      <c r="Y629" s="3"/>
      <c r="Z629" s="3"/>
      <c r="AA629" s="3"/>
      <c r="AB629" s="3"/>
      <c r="AC629" s="3"/>
      <c r="AD629" s="3"/>
      <c r="AE629" s="3"/>
      <c r="AF629" s="7"/>
      <c r="AG629" s="3"/>
      <c r="AH629" s="3"/>
      <c r="AI629" s="3"/>
      <c r="AJ629" s="3"/>
      <c r="AK629" s="3"/>
      <c r="AL629" s="3"/>
      <c r="AM629" s="3"/>
      <c r="AN629" s="3"/>
      <c r="AO629" s="7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7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</row>
    <row r="630">
      <c r="A630" s="3"/>
      <c r="F630" s="3"/>
      <c r="G630" s="3"/>
      <c r="I630" s="3"/>
      <c r="L630" s="3"/>
      <c r="M630" s="4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6"/>
      <c r="Y630" s="3"/>
      <c r="Z630" s="3"/>
      <c r="AA630" s="3"/>
      <c r="AB630" s="3"/>
      <c r="AC630" s="3"/>
      <c r="AD630" s="3"/>
      <c r="AE630" s="3"/>
      <c r="AF630" s="7"/>
      <c r="AG630" s="3"/>
      <c r="AH630" s="3"/>
      <c r="AI630" s="3"/>
      <c r="AJ630" s="3"/>
      <c r="AK630" s="3"/>
      <c r="AL630" s="3"/>
      <c r="AM630" s="3"/>
      <c r="AN630" s="3"/>
      <c r="AO630" s="7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7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</row>
    <row r="631">
      <c r="A631" s="3"/>
      <c r="F631" s="3"/>
      <c r="G631" s="3"/>
      <c r="I631" s="3"/>
      <c r="L631" s="3"/>
      <c r="M631" s="4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6"/>
      <c r="Y631" s="3"/>
      <c r="Z631" s="3"/>
      <c r="AA631" s="3"/>
      <c r="AB631" s="3"/>
      <c r="AC631" s="3"/>
      <c r="AD631" s="3"/>
      <c r="AE631" s="3"/>
      <c r="AF631" s="7"/>
      <c r="AG631" s="3"/>
      <c r="AH631" s="3"/>
      <c r="AI631" s="3"/>
      <c r="AJ631" s="3"/>
      <c r="AK631" s="3"/>
      <c r="AL631" s="3"/>
      <c r="AM631" s="3"/>
      <c r="AN631" s="3"/>
      <c r="AO631" s="7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7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</row>
    <row r="632">
      <c r="A632" s="3"/>
      <c r="F632" s="3"/>
      <c r="G632" s="3"/>
      <c r="I632" s="3"/>
      <c r="L632" s="3"/>
      <c r="M632" s="4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6"/>
      <c r="Y632" s="3"/>
      <c r="Z632" s="3"/>
      <c r="AA632" s="3"/>
      <c r="AB632" s="3"/>
      <c r="AC632" s="3"/>
      <c r="AD632" s="3"/>
      <c r="AE632" s="3"/>
      <c r="AF632" s="7"/>
      <c r="AG632" s="3"/>
      <c r="AH632" s="3"/>
      <c r="AI632" s="3"/>
      <c r="AJ632" s="3"/>
      <c r="AK632" s="3"/>
      <c r="AL632" s="3"/>
      <c r="AM632" s="3"/>
      <c r="AN632" s="3"/>
      <c r="AO632" s="7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7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</row>
    <row r="633">
      <c r="A633" s="3"/>
      <c r="F633" s="3"/>
      <c r="G633" s="3"/>
      <c r="I633" s="3"/>
      <c r="L633" s="3"/>
      <c r="M633" s="4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6"/>
      <c r="Y633" s="3"/>
      <c r="Z633" s="3"/>
      <c r="AA633" s="3"/>
      <c r="AB633" s="3"/>
      <c r="AC633" s="3"/>
      <c r="AD633" s="3"/>
      <c r="AE633" s="3"/>
      <c r="AF633" s="7"/>
      <c r="AG633" s="3"/>
      <c r="AH633" s="3"/>
      <c r="AI633" s="3"/>
      <c r="AJ633" s="3"/>
      <c r="AK633" s="3"/>
      <c r="AL633" s="3"/>
      <c r="AM633" s="3"/>
      <c r="AN633" s="3"/>
      <c r="AO633" s="7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7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</row>
    <row r="634">
      <c r="A634" s="3"/>
      <c r="F634" s="3"/>
      <c r="G634" s="3"/>
      <c r="I634" s="3"/>
      <c r="L634" s="3"/>
      <c r="M634" s="4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6"/>
      <c r="Y634" s="3"/>
      <c r="Z634" s="3"/>
      <c r="AA634" s="3"/>
      <c r="AB634" s="3"/>
      <c r="AC634" s="3"/>
      <c r="AD634" s="3"/>
      <c r="AE634" s="3"/>
      <c r="AF634" s="7"/>
      <c r="AG634" s="3"/>
      <c r="AH634" s="3"/>
      <c r="AI634" s="3"/>
      <c r="AJ634" s="3"/>
      <c r="AK634" s="3"/>
      <c r="AL634" s="3"/>
      <c r="AM634" s="3"/>
      <c r="AN634" s="3"/>
      <c r="AO634" s="7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7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</row>
    <row r="635">
      <c r="A635" s="3"/>
      <c r="F635" s="3"/>
      <c r="G635" s="3"/>
      <c r="I635" s="3"/>
      <c r="L635" s="3"/>
      <c r="M635" s="4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6"/>
      <c r="Y635" s="3"/>
      <c r="Z635" s="3"/>
      <c r="AA635" s="3"/>
      <c r="AB635" s="3"/>
      <c r="AC635" s="3"/>
      <c r="AD635" s="3"/>
      <c r="AE635" s="3"/>
      <c r="AF635" s="7"/>
      <c r="AG635" s="3"/>
      <c r="AH635" s="3"/>
      <c r="AI635" s="3"/>
      <c r="AJ635" s="3"/>
      <c r="AK635" s="3"/>
      <c r="AL635" s="3"/>
      <c r="AM635" s="3"/>
      <c r="AN635" s="3"/>
      <c r="AO635" s="7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7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</row>
    <row r="636">
      <c r="A636" s="3"/>
      <c r="F636" s="3"/>
      <c r="G636" s="3"/>
      <c r="I636" s="3"/>
      <c r="L636" s="3"/>
      <c r="M636" s="4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6"/>
      <c r="Y636" s="3"/>
      <c r="Z636" s="3"/>
      <c r="AA636" s="3"/>
      <c r="AB636" s="3"/>
      <c r="AC636" s="3"/>
      <c r="AD636" s="3"/>
      <c r="AE636" s="3"/>
      <c r="AF636" s="7"/>
      <c r="AG636" s="3"/>
      <c r="AH636" s="3"/>
      <c r="AI636" s="3"/>
      <c r="AJ636" s="3"/>
      <c r="AK636" s="3"/>
      <c r="AL636" s="3"/>
      <c r="AM636" s="3"/>
      <c r="AN636" s="3"/>
      <c r="AO636" s="7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7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</row>
    <row r="637">
      <c r="A637" s="3"/>
      <c r="F637" s="3"/>
      <c r="G637" s="3"/>
      <c r="I637" s="3"/>
      <c r="L637" s="3"/>
      <c r="M637" s="4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6"/>
      <c r="Y637" s="3"/>
      <c r="Z637" s="3"/>
      <c r="AA637" s="3"/>
      <c r="AB637" s="3"/>
      <c r="AC637" s="3"/>
      <c r="AD637" s="3"/>
      <c r="AE637" s="3"/>
      <c r="AF637" s="7"/>
      <c r="AG637" s="3"/>
      <c r="AH637" s="3"/>
      <c r="AI637" s="3"/>
      <c r="AJ637" s="3"/>
      <c r="AK637" s="3"/>
      <c r="AL637" s="3"/>
      <c r="AM637" s="3"/>
      <c r="AN637" s="3"/>
      <c r="AO637" s="7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7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</row>
    <row r="638">
      <c r="A638" s="3"/>
      <c r="F638" s="3"/>
      <c r="G638" s="3"/>
      <c r="I638" s="3"/>
      <c r="L638" s="3"/>
      <c r="M638" s="4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6"/>
      <c r="Y638" s="3"/>
      <c r="Z638" s="3"/>
      <c r="AA638" s="3"/>
      <c r="AB638" s="3"/>
      <c r="AC638" s="3"/>
      <c r="AD638" s="3"/>
      <c r="AE638" s="3"/>
      <c r="AF638" s="7"/>
      <c r="AG638" s="3"/>
      <c r="AH638" s="3"/>
      <c r="AI638" s="3"/>
      <c r="AJ638" s="3"/>
      <c r="AK638" s="3"/>
      <c r="AL638" s="3"/>
      <c r="AM638" s="3"/>
      <c r="AN638" s="3"/>
      <c r="AO638" s="7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7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</row>
    <row r="639">
      <c r="A639" s="3"/>
      <c r="F639" s="3"/>
      <c r="G639" s="3"/>
      <c r="I639" s="3"/>
      <c r="L639" s="3"/>
      <c r="M639" s="4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6"/>
      <c r="Y639" s="3"/>
      <c r="Z639" s="3"/>
      <c r="AA639" s="3"/>
      <c r="AB639" s="3"/>
      <c r="AC639" s="3"/>
      <c r="AD639" s="3"/>
      <c r="AE639" s="3"/>
      <c r="AF639" s="7"/>
      <c r="AG639" s="3"/>
      <c r="AH639" s="3"/>
      <c r="AI639" s="3"/>
      <c r="AJ639" s="3"/>
      <c r="AK639" s="3"/>
      <c r="AL639" s="3"/>
      <c r="AM639" s="3"/>
      <c r="AN639" s="3"/>
      <c r="AO639" s="7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7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</row>
    <row r="640">
      <c r="A640" s="3"/>
      <c r="F640" s="3"/>
      <c r="G640" s="3"/>
      <c r="I640" s="3"/>
      <c r="L640" s="3"/>
      <c r="M640" s="4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6"/>
      <c r="Y640" s="3"/>
      <c r="Z640" s="3"/>
      <c r="AA640" s="3"/>
      <c r="AB640" s="3"/>
      <c r="AC640" s="3"/>
      <c r="AD640" s="3"/>
      <c r="AE640" s="3"/>
      <c r="AF640" s="7"/>
      <c r="AG640" s="3"/>
      <c r="AH640" s="3"/>
      <c r="AI640" s="3"/>
      <c r="AJ640" s="3"/>
      <c r="AK640" s="3"/>
      <c r="AL640" s="3"/>
      <c r="AM640" s="3"/>
      <c r="AN640" s="3"/>
      <c r="AO640" s="7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7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</row>
    <row r="641">
      <c r="A641" s="3"/>
      <c r="F641" s="3"/>
      <c r="G641" s="3"/>
      <c r="I641" s="3"/>
      <c r="L641" s="3"/>
      <c r="M641" s="4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6"/>
      <c r="Y641" s="3"/>
      <c r="Z641" s="3"/>
      <c r="AA641" s="3"/>
      <c r="AB641" s="3"/>
      <c r="AC641" s="3"/>
      <c r="AD641" s="3"/>
      <c r="AE641" s="3"/>
      <c r="AF641" s="7"/>
      <c r="AG641" s="3"/>
      <c r="AH641" s="3"/>
      <c r="AI641" s="3"/>
      <c r="AJ641" s="3"/>
      <c r="AK641" s="3"/>
      <c r="AL641" s="3"/>
      <c r="AM641" s="3"/>
      <c r="AN641" s="3"/>
      <c r="AO641" s="7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7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</row>
    <row r="642">
      <c r="A642" s="3"/>
      <c r="F642" s="3"/>
      <c r="G642" s="3"/>
      <c r="I642" s="3"/>
      <c r="L642" s="3"/>
      <c r="M642" s="4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6"/>
      <c r="Y642" s="3"/>
      <c r="Z642" s="3"/>
      <c r="AA642" s="3"/>
      <c r="AB642" s="3"/>
      <c r="AC642" s="3"/>
      <c r="AD642" s="3"/>
      <c r="AE642" s="3"/>
      <c r="AF642" s="7"/>
      <c r="AG642" s="3"/>
      <c r="AH642" s="3"/>
      <c r="AI642" s="3"/>
      <c r="AJ642" s="3"/>
      <c r="AK642" s="3"/>
      <c r="AL642" s="3"/>
      <c r="AM642" s="3"/>
      <c r="AN642" s="3"/>
      <c r="AO642" s="7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7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</row>
    <row r="643">
      <c r="A643" s="3"/>
      <c r="F643" s="3"/>
      <c r="G643" s="3"/>
      <c r="I643" s="3"/>
      <c r="L643" s="3"/>
      <c r="M643" s="4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6"/>
      <c r="Y643" s="3"/>
      <c r="Z643" s="3"/>
      <c r="AA643" s="3"/>
      <c r="AB643" s="3"/>
      <c r="AC643" s="3"/>
      <c r="AD643" s="3"/>
      <c r="AE643" s="3"/>
      <c r="AF643" s="7"/>
      <c r="AG643" s="3"/>
      <c r="AH643" s="3"/>
      <c r="AI643" s="3"/>
      <c r="AJ643" s="3"/>
      <c r="AK643" s="3"/>
      <c r="AL643" s="3"/>
      <c r="AM643" s="3"/>
      <c r="AN643" s="3"/>
      <c r="AO643" s="7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7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</row>
    <row r="644">
      <c r="A644" s="3"/>
      <c r="F644" s="3"/>
      <c r="G644" s="3"/>
      <c r="I644" s="3"/>
      <c r="L644" s="3"/>
      <c r="M644" s="4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6"/>
      <c r="Y644" s="3"/>
      <c r="Z644" s="3"/>
      <c r="AA644" s="3"/>
      <c r="AB644" s="3"/>
      <c r="AC644" s="3"/>
      <c r="AD644" s="3"/>
      <c r="AE644" s="3"/>
      <c r="AF644" s="7"/>
      <c r="AG644" s="3"/>
      <c r="AH644" s="3"/>
      <c r="AI644" s="3"/>
      <c r="AJ644" s="3"/>
      <c r="AK644" s="3"/>
      <c r="AL644" s="3"/>
      <c r="AM644" s="3"/>
      <c r="AN644" s="3"/>
      <c r="AO644" s="7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7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</row>
    <row r="645">
      <c r="A645" s="3"/>
      <c r="F645" s="3"/>
      <c r="G645" s="3"/>
      <c r="I645" s="3"/>
      <c r="L645" s="3"/>
      <c r="M645" s="4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6"/>
      <c r="Y645" s="3"/>
      <c r="Z645" s="3"/>
      <c r="AA645" s="3"/>
      <c r="AB645" s="3"/>
      <c r="AC645" s="3"/>
      <c r="AD645" s="3"/>
      <c r="AE645" s="3"/>
      <c r="AF645" s="7"/>
      <c r="AG645" s="3"/>
      <c r="AH645" s="3"/>
      <c r="AI645" s="3"/>
      <c r="AJ645" s="3"/>
      <c r="AK645" s="3"/>
      <c r="AL645" s="3"/>
      <c r="AM645" s="3"/>
      <c r="AN645" s="3"/>
      <c r="AO645" s="7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7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</row>
    <row r="646">
      <c r="A646" s="3"/>
      <c r="F646" s="3"/>
      <c r="G646" s="3"/>
      <c r="I646" s="3"/>
      <c r="L646" s="3"/>
      <c r="M646" s="4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6"/>
      <c r="Y646" s="3"/>
      <c r="Z646" s="3"/>
      <c r="AA646" s="3"/>
      <c r="AB646" s="3"/>
      <c r="AC646" s="3"/>
      <c r="AD646" s="3"/>
      <c r="AE646" s="3"/>
      <c r="AF646" s="7"/>
      <c r="AG646" s="3"/>
      <c r="AH646" s="3"/>
      <c r="AI646" s="3"/>
      <c r="AJ646" s="3"/>
      <c r="AK646" s="3"/>
      <c r="AL646" s="3"/>
      <c r="AM646" s="3"/>
      <c r="AN646" s="3"/>
      <c r="AO646" s="7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7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</row>
    <row r="647">
      <c r="A647" s="3"/>
      <c r="F647" s="3"/>
      <c r="G647" s="3"/>
      <c r="I647" s="3"/>
      <c r="L647" s="3"/>
      <c r="M647" s="4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6"/>
      <c r="Y647" s="3"/>
      <c r="Z647" s="3"/>
      <c r="AA647" s="3"/>
      <c r="AB647" s="3"/>
      <c r="AC647" s="3"/>
      <c r="AD647" s="3"/>
      <c r="AE647" s="3"/>
      <c r="AF647" s="7"/>
      <c r="AG647" s="3"/>
      <c r="AH647" s="3"/>
      <c r="AI647" s="3"/>
      <c r="AJ647" s="3"/>
      <c r="AK647" s="3"/>
      <c r="AL647" s="3"/>
      <c r="AM647" s="3"/>
      <c r="AN647" s="3"/>
      <c r="AO647" s="7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7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</row>
    <row r="648">
      <c r="A648" s="3"/>
      <c r="F648" s="3"/>
      <c r="G648" s="3"/>
      <c r="I648" s="3"/>
      <c r="L648" s="3"/>
      <c r="M648" s="4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6"/>
      <c r="Y648" s="3"/>
      <c r="Z648" s="3"/>
      <c r="AA648" s="3"/>
      <c r="AB648" s="3"/>
      <c r="AC648" s="3"/>
      <c r="AD648" s="3"/>
      <c r="AE648" s="3"/>
      <c r="AF648" s="7"/>
      <c r="AG648" s="3"/>
      <c r="AH648" s="3"/>
      <c r="AI648" s="3"/>
      <c r="AJ648" s="3"/>
      <c r="AK648" s="3"/>
      <c r="AL648" s="3"/>
      <c r="AM648" s="3"/>
      <c r="AN648" s="3"/>
      <c r="AO648" s="7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7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</row>
    <row r="649">
      <c r="A649" s="3"/>
      <c r="F649" s="3"/>
      <c r="G649" s="3"/>
      <c r="I649" s="3"/>
      <c r="L649" s="3"/>
      <c r="M649" s="4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6"/>
      <c r="Y649" s="3"/>
      <c r="Z649" s="3"/>
      <c r="AA649" s="3"/>
      <c r="AB649" s="3"/>
      <c r="AC649" s="3"/>
      <c r="AD649" s="3"/>
      <c r="AE649" s="3"/>
      <c r="AF649" s="7"/>
      <c r="AG649" s="3"/>
      <c r="AH649" s="3"/>
      <c r="AI649" s="3"/>
      <c r="AJ649" s="3"/>
      <c r="AK649" s="3"/>
      <c r="AL649" s="3"/>
      <c r="AM649" s="3"/>
      <c r="AN649" s="3"/>
      <c r="AO649" s="7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7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</row>
    <row r="650">
      <c r="A650" s="3"/>
      <c r="F650" s="3"/>
      <c r="G650" s="3"/>
      <c r="I650" s="3"/>
      <c r="L650" s="3"/>
      <c r="M650" s="4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6"/>
      <c r="Y650" s="3"/>
      <c r="Z650" s="3"/>
      <c r="AA650" s="3"/>
      <c r="AB650" s="3"/>
      <c r="AC650" s="3"/>
      <c r="AD650" s="3"/>
      <c r="AE650" s="3"/>
      <c r="AF650" s="7"/>
      <c r="AG650" s="3"/>
      <c r="AH650" s="3"/>
      <c r="AI650" s="3"/>
      <c r="AJ650" s="3"/>
      <c r="AK650" s="3"/>
      <c r="AL650" s="3"/>
      <c r="AM650" s="3"/>
      <c r="AN650" s="3"/>
      <c r="AO650" s="7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7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</row>
    <row r="651">
      <c r="A651" s="3"/>
      <c r="F651" s="3"/>
      <c r="G651" s="3"/>
      <c r="I651" s="3"/>
      <c r="L651" s="3"/>
      <c r="M651" s="4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6"/>
      <c r="Y651" s="3"/>
      <c r="Z651" s="3"/>
      <c r="AA651" s="3"/>
      <c r="AB651" s="3"/>
      <c r="AC651" s="3"/>
      <c r="AD651" s="3"/>
      <c r="AE651" s="3"/>
      <c r="AF651" s="7"/>
      <c r="AG651" s="3"/>
      <c r="AH651" s="3"/>
      <c r="AI651" s="3"/>
      <c r="AJ651" s="3"/>
      <c r="AK651" s="3"/>
      <c r="AL651" s="3"/>
      <c r="AM651" s="3"/>
      <c r="AN651" s="3"/>
      <c r="AO651" s="7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7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</row>
    <row r="652">
      <c r="A652" s="3"/>
      <c r="F652" s="3"/>
      <c r="G652" s="3"/>
      <c r="I652" s="3"/>
      <c r="L652" s="3"/>
      <c r="M652" s="4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6"/>
      <c r="Y652" s="3"/>
      <c r="Z652" s="3"/>
      <c r="AA652" s="3"/>
      <c r="AB652" s="3"/>
      <c r="AC652" s="3"/>
      <c r="AD652" s="3"/>
      <c r="AE652" s="3"/>
      <c r="AF652" s="7"/>
      <c r="AG652" s="3"/>
      <c r="AH652" s="3"/>
      <c r="AI652" s="3"/>
      <c r="AJ652" s="3"/>
      <c r="AK652" s="3"/>
      <c r="AL652" s="3"/>
      <c r="AM652" s="3"/>
      <c r="AN652" s="3"/>
      <c r="AO652" s="7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7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</row>
    <row r="653">
      <c r="A653" s="3"/>
      <c r="F653" s="3"/>
      <c r="G653" s="3"/>
      <c r="I653" s="3"/>
      <c r="L653" s="3"/>
      <c r="M653" s="4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6"/>
      <c r="Y653" s="3"/>
      <c r="Z653" s="3"/>
      <c r="AA653" s="3"/>
      <c r="AB653" s="3"/>
      <c r="AC653" s="3"/>
      <c r="AD653" s="3"/>
      <c r="AE653" s="3"/>
      <c r="AF653" s="7"/>
      <c r="AG653" s="3"/>
      <c r="AH653" s="3"/>
      <c r="AI653" s="3"/>
      <c r="AJ653" s="3"/>
      <c r="AK653" s="3"/>
      <c r="AL653" s="3"/>
      <c r="AM653" s="3"/>
      <c r="AN653" s="3"/>
      <c r="AO653" s="7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7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</row>
    <row r="654">
      <c r="A654" s="3"/>
      <c r="F654" s="3"/>
      <c r="G654" s="3"/>
      <c r="I654" s="3"/>
      <c r="L654" s="3"/>
      <c r="M654" s="4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6"/>
      <c r="Y654" s="3"/>
      <c r="Z654" s="3"/>
      <c r="AA654" s="3"/>
      <c r="AB654" s="3"/>
      <c r="AC654" s="3"/>
      <c r="AD654" s="3"/>
      <c r="AE654" s="3"/>
      <c r="AF654" s="7"/>
      <c r="AG654" s="3"/>
      <c r="AH654" s="3"/>
      <c r="AI654" s="3"/>
      <c r="AJ654" s="3"/>
      <c r="AK654" s="3"/>
      <c r="AL654" s="3"/>
      <c r="AM654" s="3"/>
      <c r="AN654" s="3"/>
      <c r="AO654" s="7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7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</row>
    <row r="655">
      <c r="A655" s="3"/>
      <c r="F655" s="3"/>
      <c r="G655" s="3"/>
      <c r="I655" s="3"/>
      <c r="L655" s="3"/>
      <c r="M655" s="4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6"/>
      <c r="Y655" s="3"/>
      <c r="Z655" s="3"/>
      <c r="AA655" s="3"/>
      <c r="AB655" s="3"/>
      <c r="AC655" s="3"/>
      <c r="AD655" s="3"/>
      <c r="AE655" s="3"/>
      <c r="AF655" s="7"/>
      <c r="AG655" s="3"/>
      <c r="AH655" s="3"/>
      <c r="AI655" s="3"/>
      <c r="AJ655" s="3"/>
      <c r="AK655" s="3"/>
      <c r="AL655" s="3"/>
      <c r="AM655" s="3"/>
      <c r="AN655" s="3"/>
      <c r="AO655" s="7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7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</row>
    <row r="656">
      <c r="A656" s="3"/>
      <c r="F656" s="3"/>
      <c r="G656" s="3"/>
      <c r="I656" s="3"/>
      <c r="L656" s="3"/>
      <c r="M656" s="4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6"/>
      <c r="Y656" s="3"/>
      <c r="Z656" s="3"/>
      <c r="AA656" s="3"/>
      <c r="AB656" s="3"/>
      <c r="AC656" s="3"/>
      <c r="AD656" s="3"/>
      <c r="AE656" s="3"/>
      <c r="AF656" s="7"/>
      <c r="AG656" s="3"/>
      <c r="AH656" s="3"/>
      <c r="AI656" s="3"/>
      <c r="AJ656" s="3"/>
      <c r="AK656" s="3"/>
      <c r="AL656" s="3"/>
      <c r="AM656" s="3"/>
      <c r="AN656" s="3"/>
      <c r="AO656" s="7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7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</row>
    <row r="657">
      <c r="A657" s="3"/>
      <c r="F657" s="3"/>
      <c r="G657" s="3"/>
      <c r="I657" s="3"/>
      <c r="L657" s="3"/>
      <c r="M657" s="4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6"/>
      <c r="Y657" s="3"/>
      <c r="Z657" s="3"/>
      <c r="AA657" s="3"/>
      <c r="AB657" s="3"/>
      <c r="AC657" s="3"/>
      <c r="AD657" s="3"/>
      <c r="AE657" s="3"/>
      <c r="AF657" s="7"/>
      <c r="AG657" s="3"/>
      <c r="AH657" s="3"/>
      <c r="AI657" s="3"/>
      <c r="AJ657" s="3"/>
      <c r="AK657" s="3"/>
      <c r="AL657" s="3"/>
      <c r="AM657" s="3"/>
      <c r="AN657" s="3"/>
      <c r="AO657" s="7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7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</row>
    <row r="658">
      <c r="A658" s="3"/>
      <c r="F658" s="3"/>
      <c r="G658" s="3"/>
      <c r="I658" s="3"/>
      <c r="L658" s="3"/>
      <c r="M658" s="4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6"/>
      <c r="Y658" s="3"/>
      <c r="Z658" s="3"/>
      <c r="AA658" s="3"/>
      <c r="AB658" s="3"/>
      <c r="AC658" s="3"/>
      <c r="AD658" s="3"/>
      <c r="AE658" s="3"/>
      <c r="AF658" s="7"/>
      <c r="AG658" s="3"/>
      <c r="AH658" s="3"/>
      <c r="AI658" s="3"/>
      <c r="AJ658" s="3"/>
      <c r="AK658" s="3"/>
      <c r="AL658" s="3"/>
      <c r="AM658" s="3"/>
      <c r="AN658" s="3"/>
      <c r="AO658" s="7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7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</row>
    <row r="659">
      <c r="A659" s="3"/>
      <c r="F659" s="3"/>
      <c r="G659" s="3"/>
      <c r="I659" s="3"/>
      <c r="L659" s="3"/>
      <c r="M659" s="4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6"/>
      <c r="Y659" s="3"/>
      <c r="Z659" s="3"/>
      <c r="AA659" s="3"/>
      <c r="AB659" s="3"/>
      <c r="AC659" s="3"/>
      <c r="AD659" s="3"/>
      <c r="AE659" s="3"/>
      <c r="AF659" s="7"/>
      <c r="AG659" s="3"/>
      <c r="AH659" s="3"/>
      <c r="AI659" s="3"/>
      <c r="AJ659" s="3"/>
      <c r="AK659" s="3"/>
      <c r="AL659" s="3"/>
      <c r="AM659" s="3"/>
      <c r="AN659" s="3"/>
      <c r="AO659" s="7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7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</row>
    <row r="660">
      <c r="A660" s="3"/>
      <c r="F660" s="3"/>
      <c r="G660" s="3"/>
      <c r="I660" s="3"/>
      <c r="L660" s="3"/>
      <c r="M660" s="4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6"/>
      <c r="Y660" s="3"/>
      <c r="Z660" s="3"/>
      <c r="AA660" s="3"/>
      <c r="AB660" s="3"/>
      <c r="AC660" s="3"/>
      <c r="AD660" s="3"/>
      <c r="AE660" s="3"/>
      <c r="AF660" s="7"/>
      <c r="AG660" s="3"/>
      <c r="AH660" s="3"/>
      <c r="AI660" s="3"/>
      <c r="AJ660" s="3"/>
      <c r="AK660" s="3"/>
      <c r="AL660" s="3"/>
      <c r="AM660" s="3"/>
      <c r="AN660" s="3"/>
      <c r="AO660" s="7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7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</row>
    <row r="661">
      <c r="A661" s="3"/>
      <c r="F661" s="3"/>
      <c r="G661" s="3"/>
      <c r="I661" s="3"/>
      <c r="L661" s="3"/>
      <c r="M661" s="4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6"/>
      <c r="Y661" s="3"/>
      <c r="Z661" s="3"/>
      <c r="AA661" s="3"/>
      <c r="AB661" s="3"/>
      <c r="AC661" s="3"/>
      <c r="AD661" s="3"/>
      <c r="AE661" s="3"/>
      <c r="AF661" s="7"/>
      <c r="AG661" s="3"/>
      <c r="AH661" s="3"/>
      <c r="AI661" s="3"/>
      <c r="AJ661" s="3"/>
      <c r="AK661" s="3"/>
      <c r="AL661" s="3"/>
      <c r="AM661" s="3"/>
      <c r="AN661" s="3"/>
      <c r="AO661" s="7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7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</row>
    <row r="662">
      <c r="A662" s="3"/>
      <c r="F662" s="3"/>
      <c r="G662" s="3"/>
      <c r="I662" s="3"/>
      <c r="L662" s="3"/>
      <c r="M662" s="4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6"/>
      <c r="Y662" s="3"/>
      <c r="Z662" s="3"/>
      <c r="AA662" s="3"/>
      <c r="AB662" s="3"/>
      <c r="AC662" s="3"/>
      <c r="AD662" s="3"/>
      <c r="AE662" s="3"/>
      <c r="AF662" s="7"/>
      <c r="AG662" s="3"/>
      <c r="AH662" s="3"/>
      <c r="AI662" s="3"/>
      <c r="AJ662" s="3"/>
      <c r="AK662" s="3"/>
      <c r="AL662" s="3"/>
      <c r="AM662" s="3"/>
      <c r="AN662" s="3"/>
      <c r="AO662" s="7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7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</row>
    <row r="663">
      <c r="A663" s="3"/>
      <c r="F663" s="3"/>
      <c r="G663" s="3"/>
      <c r="I663" s="3"/>
      <c r="L663" s="3"/>
      <c r="M663" s="4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6"/>
      <c r="Y663" s="3"/>
      <c r="Z663" s="3"/>
      <c r="AA663" s="3"/>
      <c r="AB663" s="3"/>
      <c r="AC663" s="3"/>
      <c r="AD663" s="3"/>
      <c r="AE663" s="3"/>
      <c r="AF663" s="7"/>
      <c r="AG663" s="3"/>
      <c r="AH663" s="3"/>
      <c r="AI663" s="3"/>
      <c r="AJ663" s="3"/>
      <c r="AK663" s="3"/>
      <c r="AL663" s="3"/>
      <c r="AM663" s="3"/>
      <c r="AN663" s="3"/>
      <c r="AO663" s="7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7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</row>
    <row r="664">
      <c r="A664" s="3"/>
      <c r="F664" s="3"/>
      <c r="G664" s="3"/>
      <c r="I664" s="3"/>
      <c r="L664" s="3"/>
      <c r="M664" s="4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6"/>
      <c r="Y664" s="3"/>
      <c r="Z664" s="3"/>
      <c r="AA664" s="3"/>
      <c r="AB664" s="3"/>
      <c r="AC664" s="3"/>
      <c r="AD664" s="3"/>
      <c r="AE664" s="3"/>
      <c r="AF664" s="7"/>
      <c r="AG664" s="3"/>
      <c r="AH664" s="3"/>
      <c r="AI664" s="3"/>
      <c r="AJ664" s="3"/>
      <c r="AK664" s="3"/>
      <c r="AL664" s="3"/>
      <c r="AM664" s="3"/>
      <c r="AN664" s="3"/>
      <c r="AO664" s="7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7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</row>
    <row r="665">
      <c r="A665" s="3"/>
      <c r="F665" s="3"/>
      <c r="G665" s="3"/>
      <c r="I665" s="3"/>
      <c r="L665" s="3"/>
      <c r="M665" s="4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6"/>
      <c r="Y665" s="3"/>
      <c r="Z665" s="3"/>
      <c r="AA665" s="3"/>
      <c r="AB665" s="3"/>
      <c r="AC665" s="3"/>
      <c r="AD665" s="3"/>
      <c r="AE665" s="3"/>
      <c r="AF665" s="7"/>
      <c r="AG665" s="3"/>
      <c r="AH665" s="3"/>
      <c r="AI665" s="3"/>
      <c r="AJ665" s="3"/>
      <c r="AK665" s="3"/>
      <c r="AL665" s="3"/>
      <c r="AM665" s="3"/>
      <c r="AN665" s="3"/>
      <c r="AO665" s="7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7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</row>
    <row r="666">
      <c r="A666" s="3"/>
      <c r="F666" s="3"/>
      <c r="G666" s="3"/>
      <c r="I666" s="3"/>
      <c r="L666" s="3"/>
      <c r="M666" s="4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6"/>
      <c r="Y666" s="3"/>
      <c r="Z666" s="3"/>
      <c r="AA666" s="3"/>
      <c r="AB666" s="3"/>
      <c r="AC666" s="3"/>
      <c r="AD666" s="3"/>
      <c r="AE666" s="3"/>
      <c r="AF666" s="7"/>
      <c r="AG666" s="3"/>
      <c r="AH666" s="3"/>
      <c r="AI666" s="3"/>
      <c r="AJ666" s="3"/>
      <c r="AK666" s="3"/>
      <c r="AL666" s="3"/>
      <c r="AM666" s="3"/>
      <c r="AN666" s="3"/>
      <c r="AO666" s="7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7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</row>
    <row r="667">
      <c r="A667" s="3"/>
      <c r="F667" s="3"/>
      <c r="G667" s="3"/>
      <c r="I667" s="3"/>
      <c r="L667" s="3"/>
      <c r="M667" s="4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6"/>
      <c r="Y667" s="3"/>
      <c r="Z667" s="3"/>
      <c r="AA667" s="3"/>
      <c r="AB667" s="3"/>
      <c r="AC667" s="3"/>
      <c r="AD667" s="3"/>
      <c r="AE667" s="3"/>
      <c r="AF667" s="7"/>
      <c r="AG667" s="3"/>
      <c r="AH667" s="3"/>
      <c r="AI667" s="3"/>
      <c r="AJ667" s="3"/>
      <c r="AK667" s="3"/>
      <c r="AL667" s="3"/>
      <c r="AM667" s="3"/>
      <c r="AN667" s="3"/>
      <c r="AO667" s="7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7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</row>
    <row r="668">
      <c r="A668" s="3"/>
      <c r="F668" s="3"/>
      <c r="G668" s="3"/>
      <c r="I668" s="3"/>
      <c r="L668" s="3"/>
      <c r="M668" s="4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6"/>
      <c r="Y668" s="3"/>
      <c r="Z668" s="3"/>
      <c r="AA668" s="3"/>
      <c r="AB668" s="3"/>
      <c r="AC668" s="3"/>
      <c r="AD668" s="3"/>
      <c r="AE668" s="3"/>
      <c r="AF668" s="7"/>
      <c r="AG668" s="3"/>
      <c r="AH668" s="3"/>
      <c r="AI668" s="3"/>
      <c r="AJ668" s="3"/>
      <c r="AK668" s="3"/>
      <c r="AL668" s="3"/>
      <c r="AM668" s="3"/>
      <c r="AN668" s="3"/>
      <c r="AO668" s="7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7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</row>
    <row r="669">
      <c r="A669" s="3"/>
      <c r="F669" s="3"/>
      <c r="G669" s="3"/>
      <c r="I669" s="3"/>
      <c r="L669" s="3"/>
      <c r="M669" s="4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6"/>
      <c r="Y669" s="3"/>
      <c r="Z669" s="3"/>
      <c r="AA669" s="3"/>
      <c r="AB669" s="3"/>
      <c r="AC669" s="3"/>
      <c r="AD669" s="3"/>
      <c r="AE669" s="3"/>
      <c r="AF669" s="7"/>
      <c r="AG669" s="3"/>
      <c r="AH669" s="3"/>
      <c r="AI669" s="3"/>
      <c r="AJ669" s="3"/>
      <c r="AK669" s="3"/>
      <c r="AL669" s="3"/>
      <c r="AM669" s="3"/>
      <c r="AN669" s="3"/>
      <c r="AO669" s="7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7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</row>
    <row r="670">
      <c r="A670" s="3"/>
      <c r="F670" s="3"/>
      <c r="G670" s="3"/>
      <c r="I670" s="3"/>
      <c r="L670" s="3"/>
      <c r="M670" s="4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6"/>
      <c r="Y670" s="3"/>
      <c r="Z670" s="3"/>
      <c r="AA670" s="3"/>
      <c r="AB670" s="3"/>
      <c r="AC670" s="3"/>
      <c r="AD670" s="3"/>
      <c r="AE670" s="3"/>
      <c r="AF670" s="7"/>
      <c r="AG670" s="3"/>
      <c r="AH670" s="3"/>
      <c r="AI670" s="3"/>
      <c r="AJ670" s="3"/>
      <c r="AK670" s="3"/>
      <c r="AL670" s="3"/>
      <c r="AM670" s="3"/>
      <c r="AN670" s="3"/>
      <c r="AO670" s="7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7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</row>
    <row r="671">
      <c r="A671" s="3"/>
      <c r="F671" s="3"/>
      <c r="G671" s="3"/>
      <c r="I671" s="3"/>
      <c r="L671" s="3"/>
      <c r="M671" s="4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6"/>
      <c r="Y671" s="3"/>
      <c r="Z671" s="3"/>
      <c r="AA671" s="3"/>
      <c r="AB671" s="3"/>
      <c r="AC671" s="3"/>
      <c r="AD671" s="3"/>
      <c r="AE671" s="3"/>
      <c r="AF671" s="7"/>
      <c r="AG671" s="3"/>
      <c r="AH671" s="3"/>
      <c r="AI671" s="3"/>
      <c r="AJ671" s="3"/>
      <c r="AK671" s="3"/>
      <c r="AL671" s="3"/>
      <c r="AM671" s="3"/>
      <c r="AN671" s="3"/>
      <c r="AO671" s="7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7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</row>
    <row r="672">
      <c r="A672" s="3"/>
      <c r="F672" s="3"/>
      <c r="G672" s="3"/>
      <c r="I672" s="3"/>
      <c r="L672" s="3"/>
      <c r="M672" s="4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6"/>
      <c r="Y672" s="3"/>
      <c r="Z672" s="3"/>
      <c r="AA672" s="3"/>
      <c r="AB672" s="3"/>
      <c r="AC672" s="3"/>
      <c r="AD672" s="3"/>
      <c r="AE672" s="3"/>
      <c r="AF672" s="7"/>
      <c r="AG672" s="3"/>
      <c r="AH672" s="3"/>
      <c r="AI672" s="3"/>
      <c r="AJ672" s="3"/>
      <c r="AK672" s="3"/>
      <c r="AL672" s="3"/>
      <c r="AM672" s="3"/>
      <c r="AN672" s="3"/>
      <c r="AO672" s="7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7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</row>
    <row r="673">
      <c r="A673" s="3"/>
      <c r="F673" s="3"/>
      <c r="G673" s="3"/>
      <c r="I673" s="3"/>
      <c r="L673" s="3"/>
      <c r="M673" s="4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6"/>
      <c r="Y673" s="3"/>
      <c r="Z673" s="3"/>
      <c r="AA673" s="3"/>
      <c r="AB673" s="3"/>
      <c r="AC673" s="3"/>
      <c r="AD673" s="3"/>
      <c r="AE673" s="3"/>
      <c r="AF673" s="7"/>
      <c r="AG673" s="3"/>
      <c r="AH673" s="3"/>
      <c r="AI673" s="3"/>
      <c r="AJ673" s="3"/>
      <c r="AK673" s="3"/>
      <c r="AL673" s="3"/>
      <c r="AM673" s="3"/>
      <c r="AN673" s="3"/>
      <c r="AO673" s="7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7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</row>
    <row r="674">
      <c r="A674" s="3"/>
      <c r="F674" s="3"/>
      <c r="G674" s="3"/>
      <c r="I674" s="3"/>
      <c r="L674" s="3"/>
      <c r="M674" s="4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6"/>
      <c r="Y674" s="3"/>
      <c r="Z674" s="3"/>
      <c r="AA674" s="3"/>
      <c r="AB674" s="3"/>
      <c r="AC674" s="3"/>
      <c r="AD674" s="3"/>
      <c r="AE674" s="3"/>
      <c r="AF674" s="7"/>
      <c r="AG674" s="3"/>
      <c r="AH674" s="3"/>
      <c r="AI674" s="3"/>
      <c r="AJ674" s="3"/>
      <c r="AK674" s="3"/>
      <c r="AL674" s="3"/>
      <c r="AM674" s="3"/>
      <c r="AN674" s="3"/>
      <c r="AO674" s="7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7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</row>
    <row r="675">
      <c r="A675" s="3"/>
      <c r="F675" s="3"/>
      <c r="G675" s="3"/>
      <c r="I675" s="3"/>
      <c r="L675" s="3"/>
      <c r="M675" s="4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6"/>
      <c r="Y675" s="3"/>
      <c r="Z675" s="3"/>
      <c r="AA675" s="3"/>
      <c r="AB675" s="3"/>
      <c r="AC675" s="3"/>
      <c r="AD675" s="3"/>
      <c r="AE675" s="3"/>
      <c r="AF675" s="7"/>
      <c r="AG675" s="3"/>
      <c r="AH675" s="3"/>
      <c r="AI675" s="3"/>
      <c r="AJ675" s="3"/>
      <c r="AK675" s="3"/>
      <c r="AL675" s="3"/>
      <c r="AM675" s="3"/>
      <c r="AN675" s="3"/>
      <c r="AO675" s="7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7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</row>
    <row r="676">
      <c r="A676" s="3"/>
      <c r="F676" s="3"/>
      <c r="G676" s="3"/>
      <c r="I676" s="3"/>
      <c r="L676" s="3"/>
      <c r="M676" s="4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6"/>
      <c r="Y676" s="3"/>
      <c r="Z676" s="3"/>
      <c r="AA676" s="3"/>
      <c r="AB676" s="3"/>
      <c r="AC676" s="3"/>
      <c r="AD676" s="3"/>
      <c r="AE676" s="3"/>
      <c r="AF676" s="7"/>
      <c r="AG676" s="3"/>
      <c r="AH676" s="3"/>
      <c r="AI676" s="3"/>
      <c r="AJ676" s="3"/>
      <c r="AK676" s="3"/>
      <c r="AL676" s="3"/>
      <c r="AM676" s="3"/>
      <c r="AN676" s="3"/>
      <c r="AO676" s="7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7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</row>
    <row r="677">
      <c r="A677" s="3"/>
      <c r="F677" s="3"/>
      <c r="G677" s="3"/>
      <c r="I677" s="3"/>
      <c r="L677" s="3"/>
      <c r="M677" s="4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6"/>
      <c r="Y677" s="3"/>
      <c r="Z677" s="3"/>
      <c r="AA677" s="3"/>
      <c r="AB677" s="3"/>
      <c r="AC677" s="3"/>
      <c r="AD677" s="3"/>
      <c r="AE677" s="3"/>
      <c r="AF677" s="7"/>
      <c r="AG677" s="3"/>
      <c r="AH677" s="3"/>
      <c r="AI677" s="3"/>
      <c r="AJ677" s="3"/>
      <c r="AK677" s="3"/>
      <c r="AL677" s="3"/>
      <c r="AM677" s="3"/>
      <c r="AN677" s="3"/>
      <c r="AO677" s="7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7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</row>
    <row r="678">
      <c r="A678" s="3"/>
      <c r="F678" s="3"/>
      <c r="G678" s="3"/>
      <c r="I678" s="3"/>
      <c r="L678" s="3"/>
      <c r="M678" s="4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6"/>
      <c r="Y678" s="3"/>
      <c r="Z678" s="3"/>
      <c r="AA678" s="3"/>
      <c r="AB678" s="3"/>
      <c r="AC678" s="3"/>
      <c r="AD678" s="3"/>
      <c r="AE678" s="3"/>
      <c r="AF678" s="7"/>
      <c r="AG678" s="3"/>
      <c r="AH678" s="3"/>
      <c r="AI678" s="3"/>
      <c r="AJ678" s="3"/>
      <c r="AK678" s="3"/>
      <c r="AL678" s="3"/>
      <c r="AM678" s="3"/>
      <c r="AN678" s="3"/>
      <c r="AO678" s="7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7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</row>
    <row r="679">
      <c r="A679" s="3"/>
      <c r="F679" s="3"/>
      <c r="G679" s="3"/>
      <c r="I679" s="3"/>
      <c r="L679" s="3"/>
      <c r="M679" s="4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6"/>
      <c r="Y679" s="3"/>
      <c r="Z679" s="3"/>
      <c r="AA679" s="3"/>
      <c r="AB679" s="3"/>
      <c r="AC679" s="3"/>
      <c r="AD679" s="3"/>
      <c r="AE679" s="3"/>
      <c r="AF679" s="7"/>
      <c r="AG679" s="3"/>
      <c r="AH679" s="3"/>
      <c r="AI679" s="3"/>
      <c r="AJ679" s="3"/>
      <c r="AK679" s="3"/>
      <c r="AL679" s="3"/>
      <c r="AM679" s="3"/>
      <c r="AN679" s="3"/>
      <c r="AO679" s="7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7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</row>
    <row r="680">
      <c r="A680" s="3"/>
      <c r="F680" s="3"/>
      <c r="G680" s="3"/>
      <c r="I680" s="3"/>
      <c r="L680" s="3"/>
      <c r="M680" s="4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6"/>
      <c r="Y680" s="3"/>
      <c r="Z680" s="3"/>
      <c r="AA680" s="3"/>
      <c r="AB680" s="3"/>
      <c r="AC680" s="3"/>
      <c r="AD680" s="3"/>
      <c r="AE680" s="3"/>
      <c r="AF680" s="7"/>
      <c r="AG680" s="3"/>
      <c r="AH680" s="3"/>
      <c r="AI680" s="3"/>
      <c r="AJ680" s="3"/>
      <c r="AK680" s="3"/>
      <c r="AL680" s="3"/>
      <c r="AM680" s="3"/>
      <c r="AN680" s="3"/>
      <c r="AO680" s="7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7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</row>
    <row r="681">
      <c r="A681" s="3"/>
      <c r="F681" s="3"/>
      <c r="G681" s="3"/>
      <c r="I681" s="3"/>
      <c r="L681" s="3"/>
      <c r="M681" s="4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6"/>
      <c r="Y681" s="3"/>
      <c r="Z681" s="3"/>
      <c r="AA681" s="3"/>
      <c r="AB681" s="3"/>
      <c r="AC681" s="3"/>
      <c r="AD681" s="3"/>
      <c r="AE681" s="3"/>
      <c r="AF681" s="7"/>
      <c r="AG681" s="3"/>
      <c r="AH681" s="3"/>
      <c r="AI681" s="3"/>
      <c r="AJ681" s="3"/>
      <c r="AK681" s="3"/>
      <c r="AL681" s="3"/>
      <c r="AM681" s="3"/>
      <c r="AN681" s="3"/>
      <c r="AO681" s="7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7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</row>
    <row r="682">
      <c r="A682" s="3"/>
      <c r="F682" s="3"/>
      <c r="G682" s="3"/>
      <c r="I682" s="3"/>
      <c r="L682" s="3"/>
      <c r="M682" s="4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6"/>
      <c r="Y682" s="3"/>
      <c r="Z682" s="3"/>
      <c r="AA682" s="3"/>
      <c r="AB682" s="3"/>
      <c r="AC682" s="3"/>
      <c r="AD682" s="3"/>
      <c r="AE682" s="3"/>
      <c r="AF682" s="7"/>
      <c r="AG682" s="3"/>
      <c r="AH682" s="3"/>
      <c r="AI682" s="3"/>
      <c r="AJ682" s="3"/>
      <c r="AK682" s="3"/>
      <c r="AL682" s="3"/>
      <c r="AM682" s="3"/>
      <c r="AN682" s="3"/>
      <c r="AO682" s="7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7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</row>
    <row r="683">
      <c r="A683" s="3"/>
      <c r="F683" s="3"/>
      <c r="G683" s="3"/>
      <c r="I683" s="3"/>
      <c r="L683" s="3"/>
      <c r="M683" s="4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6"/>
      <c r="Y683" s="3"/>
      <c r="Z683" s="3"/>
      <c r="AA683" s="3"/>
      <c r="AB683" s="3"/>
      <c r="AC683" s="3"/>
      <c r="AD683" s="3"/>
      <c r="AE683" s="3"/>
      <c r="AF683" s="7"/>
      <c r="AG683" s="3"/>
      <c r="AH683" s="3"/>
      <c r="AI683" s="3"/>
      <c r="AJ683" s="3"/>
      <c r="AK683" s="3"/>
      <c r="AL683" s="3"/>
      <c r="AM683" s="3"/>
      <c r="AN683" s="3"/>
      <c r="AO683" s="7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7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</row>
    <row r="684">
      <c r="A684" s="3"/>
      <c r="F684" s="3"/>
      <c r="G684" s="3"/>
      <c r="I684" s="3"/>
      <c r="L684" s="3"/>
      <c r="M684" s="4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6"/>
      <c r="Y684" s="3"/>
      <c r="Z684" s="3"/>
      <c r="AA684" s="3"/>
      <c r="AB684" s="3"/>
      <c r="AC684" s="3"/>
      <c r="AD684" s="3"/>
      <c r="AE684" s="3"/>
      <c r="AF684" s="7"/>
      <c r="AG684" s="3"/>
      <c r="AH684" s="3"/>
      <c r="AI684" s="3"/>
      <c r="AJ684" s="3"/>
      <c r="AK684" s="3"/>
      <c r="AL684" s="3"/>
      <c r="AM684" s="3"/>
      <c r="AN684" s="3"/>
      <c r="AO684" s="7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7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</row>
    <row r="685">
      <c r="A685" s="3"/>
      <c r="F685" s="3"/>
      <c r="G685" s="3"/>
      <c r="I685" s="3"/>
      <c r="L685" s="3"/>
      <c r="M685" s="4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6"/>
      <c r="Y685" s="3"/>
      <c r="Z685" s="3"/>
      <c r="AA685" s="3"/>
      <c r="AB685" s="3"/>
      <c r="AC685" s="3"/>
      <c r="AD685" s="3"/>
      <c r="AE685" s="3"/>
      <c r="AF685" s="7"/>
      <c r="AG685" s="3"/>
      <c r="AH685" s="3"/>
      <c r="AI685" s="3"/>
      <c r="AJ685" s="3"/>
      <c r="AK685" s="3"/>
      <c r="AL685" s="3"/>
      <c r="AM685" s="3"/>
      <c r="AN685" s="3"/>
      <c r="AO685" s="7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7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</row>
    <row r="686">
      <c r="A686" s="3"/>
      <c r="F686" s="3"/>
      <c r="G686" s="3"/>
      <c r="I686" s="3"/>
      <c r="L686" s="3"/>
      <c r="M686" s="4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6"/>
      <c r="Y686" s="3"/>
      <c r="Z686" s="3"/>
      <c r="AA686" s="3"/>
      <c r="AB686" s="3"/>
      <c r="AC686" s="3"/>
      <c r="AD686" s="3"/>
      <c r="AE686" s="3"/>
      <c r="AF686" s="7"/>
      <c r="AG686" s="3"/>
      <c r="AH686" s="3"/>
      <c r="AI686" s="3"/>
      <c r="AJ686" s="3"/>
      <c r="AK686" s="3"/>
      <c r="AL686" s="3"/>
      <c r="AM686" s="3"/>
      <c r="AN686" s="3"/>
      <c r="AO686" s="7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7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</row>
    <row r="687">
      <c r="A687" s="3"/>
      <c r="F687" s="3"/>
      <c r="G687" s="3"/>
      <c r="I687" s="3"/>
      <c r="L687" s="3"/>
      <c r="M687" s="4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6"/>
      <c r="Y687" s="3"/>
      <c r="Z687" s="3"/>
      <c r="AA687" s="3"/>
      <c r="AB687" s="3"/>
      <c r="AC687" s="3"/>
      <c r="AD687" s="3"/>
      <c r="AE687" s="3"/>
      <c r="AF687" s="7"/>
      <c r="AG687" s="3"/>
      <c r="AH687" s="3"/>
      <c r="AI687" s="3"/>
      <c r="AJ687" s="3"/>
      <c r="AK687" s="3"/>
      <c r="AL687" s="3"/>
      <c r="AM687" s="3"/>
      <c r="AN687" s="3"/>
      <c r="AO687" s="7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7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</row>
    <row r="688">
      <c r="A688" s="3"/>
      <c r="F688" s="3"/>
      <c r="G688" s="3"/>
      <c r="I688" s="3"/>
      <c r="L688" s="3"/>
      <c r="M688" s="4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6"/>
      <c r="Y688" s="3"/>
      <c r="Z688" s="3"/>
      <c r="AA688" s="3"/>
      <c r="AB688" s="3"/>
      <c r="AC688" s="3"/>
      <c r="AD688" s="3"/>
      <c r="AE688" s="3"/>
      <c r="AF688" s="7"/>
      <c r="AG688" s="3"/>
      <c r="AH688" s="3"/>
      <c r="AI688" s="3"/>
      <c r="AJ688" s="3"/>
      <c r="AK688" s="3"/>
      <c r="AL688" s="3"/>
      <c r="AM688" s="3"/>
      <c r="AN688" s="3"/>
      <c r="AO688" s="7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7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</row>
    <row r="689">
      <c r="A689" s="3"/>
      <c r="F689" s="3"/>
      <c r="G689" s="3"/>
      <c r="I689" s="3"/>
      <c r="L689" s="3"/>
      <c r="M689" s="4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6"/>
      <c r="Y689" s="3"/>
      <c r="Z689" s="3"/>
      <c r="AA689" s="3"/>
      <c r="AB689" s="3"/>
      <c r="AC689" s="3"/>
      <c r="AD689" s="3"/>
      <c r="AE689" s="3"/>
      <c r="AF689" s="7"/>
      <c r="AG689" s="3"/>
      <c r="AH689" s="3"/>
      <c r="AI689" s="3"/>
      <c r="AJ689" s="3"/>
      <c r="AK689" s="3"/>
      <c r="AL689" s="3"/>
      <c r="AM689" s="3"/>
      <c r="AN689" s="3"/>
      <c r="AO689" s="7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7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</row>
    <row r="690">
      <c r="A690" s="3"/>
      <c r="F690" s="3"/>
      <c r="G690" s="3"/>
      <c r="I690" s="3"/>
      <c r="L690" s="3"/>
      <c r="M690" s="4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6"/>
      <c r="Y690" s="3"/>
      <c r="Z690" s="3"/>
      <c r="AA690" s="3"/>
      <c r="AB690" s="3"/>
      <c r="AC690" s="3"/>
      <c r="AD690" s="3"/>
      <c r="AE690" s="3"/>
      <c r="AF690" s="7"/>
      <c r="AG690" s="3"/>
      <c r="AH690" s="3"/>
      <c r="AI690" s="3"/>
      <c r="AJ690" s="3"/>
      <c r="AK690" s="3"/>
      <c r="AL690" s="3"/>
      <c r="AM690" s="3"/>
      <c r="AN690" s="3"/>
      <c r="AO690" s="7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7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</row>
    <row r="691">
      <c r="A691" s="3"/>
      <c r="F691" s="3"/>
      <c r="G691" s="3"/>
      <c r="I691" s="3"/>
      <c r="L691" s="3"/>
      <c r="M691" s="4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6"/>
      <c r="Y691" s="3"/>
      <c r="Z691" s="3"/>
      <c r="AA691" s="3"/>
      <c r="AB691" s="3"/>
      <c r="AC691" s="3"/>
      <c r="AD691" s="3"/>
      <c r="AE691" s="3"/>
      <c r="AF691" s="7"/>
      <c r="AG691" s="3"/>
      <c r="AH691" s="3"/>
      <c r="AI691" s="3"/>
      <c r="AJ691" s="3"/>
      <c r="AK691" s="3"/>
      <c r="AL691" s="3"/>
      <c r="AM691" s="3"/>
      <c r="AN691" s="3"/>
      <c r="AO691" s="7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7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</row>
    <row r="692">
      <c r="A692" s="3"/>
      <c r="F692" s="3"/>
      <c r="G692" s="3"/>
      <c r="I692" s="3"/>
      <c r="L692" s="3"/>
      <c r="M692" s="4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6"/>
      <c r="Y692" s="3"/>
      <c r="Z692" s="3"/>
      <c r="AA692" s="3"/>
      <c r="AB692" s="3"/>
      <c r="AC692" s="3"/>
      <c r="AD692" s="3"/>
      <c r="AE692" s="3"/>
      <c r="AF692" s="7"/>
      <c r="AG692" s="3"/>
      <c r="AH692" s="3"/>
      <c r="AI692" s="3"/>
      <c r="AJ692" s="3"/>
      <c r="AK692" s="3"/>
      <c r="AL692" s="3"/>
      <c r="AM692" s="3"/>
      <c r="AN692" s="3"/>
      <c r="AO692" s="7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7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</row>
    <row r="693">
      <c r="A693" s="3"/>
      <c r="F693" s="3"/>
      <c r="G693" s="3"/>
      <c r="I693" s="3"/>
      <c r="L693" s="3"/>
      <c r="M693" s="4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6"/>
      <c r="Y693" s="3"/>
      <c r="Z693" s="3"/>
      <c r="AA693" s="3"/>
      <c r="AB693" s="3"/>
      <c r="AC693" s="3"/>
      <c r="AD693" s="3"/>
      <c r="AE693" s="3"/>
      <c r="AF693" s="7"/>
      <c r="AG693" s="3"/>
      <c r="AH693" s="3"/>
      <c r="AI693" s="3"/>
      <c r="AJ693" s="3"/>
      <c r="AK693" s="3"/>
      <c r="AL693" s="3"/>
      <c r="AM693" s="3"/>
      <c r="AN693" s="3"/>
      <c r="AO693" s="7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7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</row>
    <row r="694">
      <c r="A694" s="3"/>
      <c r="F694" s="3"/>
      <c r="G694" s="3"/>
      <c r="I694" s="3"/>
      <c r="L694" s="3"/>
      <c r="M694" s="4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6"/>
      <c r="Y694" s="3"/>
      <c r="Z694" s="3"/>
      <c r="AA694" s="3"/>
      <c r="AB694" s="3"/>
      <c r="AC694" s="3"/>
      <c r="AD694" s="3"/>
      <c r="AE694" s="3"/>
      <c r="AF694" s="7"/>
      <c r="AG694" s="3"/>
      <c r="AH694" s="3"/>
      <c r="AI694" s="3"/>
      <c r="AJ694" s="3"/>
      <c r="AK694" s="3"/>
      <c r="AL694" s="3"/>
      <c r="AM694" s="3"/>
      <c r="AN694" s="3"/>
      <c r="AO694" s="7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7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</row>
    <row r="695">
      <c r="A695" s="3"/>
      <c r="F695" s="3"/>
      <c r="G695" s="3"/>
      <c r="I695" s="3"/>
      <c r="L695" s="3"/>
      <c r="M695" s="4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6"/>
      <c r="Y695" s="3"/>
      <c r="Z695" s="3"/>
      <c r="AA695" s="3"/>
      <c r="AB695" s="3"/>
      <c r="AC695" s="3"/>
      <c r="AD695" s="3"/>
      <c r="AE695" s="3"/>
      <c r="AF695" s="7"/>
      <c r="AG695" s="3"/>
      <c r="AH695" s="3"/>
      <c r="AI695" s="3"/>
      <c r="AJ695" s="3"/>
      <c r="AK695" s="3"/>
      <c r="AL695" s="3"/>
      <c r="AM695" s="3"/>
      <c r="AN695" s="3"/>
      <c r="AO695" s="7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7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</row>
    <row r="696">
      <c r="A696" s="3"/>
      <c r="F696" s="3"/>
      <c r="G696" s="3"/>
      <c r="I696" s="3"/>
      <c r="L696" s="3"/>
      <c r="M696" s="4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6"/>
      <c r="Y696" s="3"/>
      <c r="Z696" s="3"/>
      <c r="AA696" s="3"/>
      <c r="AB696" s="3"/>
      <c r="AC696" s="3"/>
      <c r="AD696" s="3"/>
      <c r="AE696" s="3"/>
      <c r="AF696" s="7"/>
      <c r="AG696" s="3"/>
      <c r="AH696" s="3"/>
      <c r="AI696" s="3"/>
      <c r="AJ696" s="3"/>
      <c r="AK696" s="3"/>
      <c r="AL696" s="3"/>
      <c r="AM696" s="3"/>
      <c r="AN696" s="3"/>
      <c r="AO696" s="7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7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</row>
    <row r="697">
      <c r="A697" s="3"/>
      <c r="F697" s="3"/>
      <c r="G697" s="3"/>
      <c r="I697" s="3"/>
      <c r="L697" s="3"/>
      <c r="M697" s="4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6"/>
      <c r="Y697" s="3"/>
      <c r="Z697" s="3"/>
      <c r="AA697" s="3"/>
      <c r="AB697" s="3"/>
      <c r="AC697" s="3"/>
      <c r="AD697" s="3"/>
      <c r="AE697" s="3"/>
      <c r="AF697" s="7"/>
      <c r="AG697" s="3"/>
      <c r="AH697" s="3"/>
      <c r="AI697" s="3"/>
      <c r="AJ697" s="3"/>
      <c r="AK697" s="3"/>
      <c r="AL697" s="3"/>
      <c r="AM697" s="3"/>
      <c r="AN697" s="3"/>
      <c r="AO697" s="7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7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</row>
    <row r="698">
      <c r="A698" s="3"/>
      <c r="F698" s="3"/>
      <c r="G698" s="3"/>
      <c r="I698" s="3"/>
      <c r="L698" s="3"/>
      <c r="M698" s="4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6"/>
      <c r="Y698" s="3"/>
      <c r="Z698" s="3"/>
      <c r="AA698" s="3"/>
      <c r="AB698" s="3"/>
      <c r="AC698" s="3"/>
      <c r="AD698" s="3"/>
      <c r="AE698" s="3"/>
      <c r="AF698" s="7"/>
      <c r="AG698" s="3"/>
      <c r="AH698" s="3"/>
      <c r="AI698" s="3"/>
      <c r="AJ698" s="3"/>
      <c r="AK698" s="3"/>
      <c r="AL698" s="3"/>
      <c r="AM698" s="3"/>
      <c r="AN698" s="3"/>
      <c r="AO698" s="7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7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</row>
    <row r="699">
      <c r="A699" s="3"/>
      <c r="F699" s="3"/>
      <c r="G699" s="3"/>
      <c r="I699" s="3"/>
      <c r="L699" s="3"/>
      <c r="M699" s="4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6"/>
      <c r="Y699" s="3"/>
      <c r="Z699" s="3"/>
      <c r="AA699" s="3"/>
      <c r="AB699" s="3"/>
      <c r="AC699" s="3"/>
      <c r="AD699" s="3"/>
      <c r="AE699" s="3"/>
      <c r="AF699" s="7"/>
      <c r="AG699" s="3"/>
      <c r="AH699" s="3"/>
      <c r="AI699" s="3"/>
      <c r="AJ699" s="3"/>
      <c r="AK699" s="3"/>
      <c r="AL699" s="3"/>
      <c r="AM699" s="3"/>
      <c r="AN699" s="3"/>
      <c r="AO699" s="7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7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</row>
    <row r="700">
      <c r="A700" s="3"/>
      <c r="F700" s="3"/>
      <c r="G700" s="3"/>
      <c r="I700" s="3"/>
      <c r="L700" s="3"/>
      <c r="M700" s="4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6"/>
      <c r="Y700" s="3"/>
      <c r="Z700" s="3"/>
      <c r="AA700" s="3"/>
      <c r="AB700" s="3"/>
      <c r="AC700" s="3"/>
      <c r="AD700" s="3"/>
      <c r="AE700" s="3"/>
      <c r="AF700" s="7"/>
      <c r="AG700" s="3"/>
      <c r="AH700" s="3"/>
      <c r="AI700" s="3"/>
      <c r="AJ700" s="3"/>
      <c r="AK700" s="3"/>
      <c r="AL700" s="3"/>
      <c r="AM700" s="3"/>
      <c r="AN700" s="3"/>
      <c r="AO700" s="7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7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</row>
    <row r="701">
      <c r="A701" s="3"/>
      <c r="F701" s="3"/>
      <c r="G701" s="3"/>
      <c r="I701" s="3"/>
      <c r="L701" s="3"/>
      <c r="M701" s="4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6"/>
      <c r="Y701" s="3"/>
      <c r="Z701" s="3"/>
      <c r="AA701" s="3"/>
      <c r="AB701" s="3"/>
      <c r="AC701" s="3"/>
      <c r="AD701" s="3"/>
      <c r="AE701" s="3"/>
      <c r="AF701" s="7"/>
      <c r="AG701" s="3"/>
      <c r="AH701" s="3"/>
      <c r="AI701" s="3"/>
      <c r="AJ701" s="3"/>
      <c r="AK701" s="3"/>
      <c r="AL701" s="3"/>
      <c r="AM701" s="3"/>
      <c r="AN701" s="3"/>
      <c r="AO701" s="7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7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</row>
    <row r="702">
      <c r="A702" s="3"/>
      <c r="F702" s="3"/>
      <c r="G702" s="3"/>
      <c r="I702" s="3"/>
      <c r="L702" s="3"/>
      <c r="M702" s="4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6"/>
      <c r="Y702" s="3"/>
      <c r="Z702" s="3"/>
      <c r="AA702" s="3"/>
      <c r="AB702" s="3"/>
      <c r="AC702" s="3"/>
      <c r="AD702" s="3"/>
      <c r="AE702" s="3"/>
      <c r="AF702" s="7"/>
      <c r="AG702" s="3"/>
      <c r="AH702" s="3"/>
      <c r="AI702" s="3"/>
      <c r="AJ702" s="3"/>
      <c r="AK702" s="3"/>
      <c r="AL702" s="3"/>
      <c r="AM702" s="3"/>
      <c r="AN702" s="3"/>
      <c r="AO702" s="7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7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</row>
    <row r="703">
      <c r="A703" s="3"/>
      <c r="F703" s="3"/>
      <c r="G703" s="3"/>
      <c r="I703" s="3"/>
      <c r="L703" s="3"/>
      <c r="M703" s="4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6"/>
      <c r="Y703" s="3"/>
      <c r="Z703" s="3"/>
      <c r="AA703" s="3"/>
      <c r="AB703" s="3"/>
      <c r="AC703" s="3"/>
      <c r="AD703" s="3"/>
      <c r="AE703" s="3"/>
      <c r="AF703" s="7"/>
      <c r="AG703" s="3"/>
      <c r="AH703" s="3"/>
      <c r="AI703" s="3"/>
      <c r="AJ703" s="3"/>
      <c r="AK703" s="3"/>
      <c r="AL703" s="3"/>
      <c r="AM703" s="3"/>
      <c r="AN703" s="3"/>
      <c r="AO703" s="7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7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</row>
    <row r="704">
      <c r="A704" s="3"/>
      <c r="F704" s="3"/>
      <c r="G704" s="3"/>
      <c r="I704" s="3"/>
      <c r="L704" s="3"/>
      <c r="M704" s="4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6"/>
      <c r="Y704" s="3"/>
      <c r="Z704" s="3"/>
      <c r="AA704" s="3"/>
      <c r="AB704" s="3"/>
      <c r="AC704" s="3"/>
      <c r="AD704" s="3"/>
      <c r="AE704" s="3"/>
      <c r="AF704" s="7"/>
      <c r="AG704" s="3"/>
      <c r="AH704" s="3"/>
      <c r="AI704" s="3"/>
      <c r="AJ704" s="3"/>
      <c r="AK704" s="3"/>
      <c r="AL704" s="3"/>
      <c r="AM704" s="3"/>
      <c r="AN704" s="3"/>
      <c r="AO704" s="7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7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</row>
    <row r="705">
      <c r="A705" s="3"/>
      <c r="F705" s="3"/>
      <c r="G705" s="3"/>
      <c r="I705" s="3"/>
      <c r="L705" s="3"/>
      <c r="M705" s="4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6"/>
      <c r="Y705" s="3"/>
      <c r="Z705" s="3"/>
      <c r="AA705" s="3"/>
      <c r="AB705" s="3"/>
      <c r="AC705" s="3"/>
      <c r="AD705" s="3"/>
      <c r="AE705" s="3"/>
      <c r="AF705" s="7"/>
      <c r="AG705" s="3"/>
      <c r="AH705" s="3"/>
      <c r="AI705" s="3"/>
      <c r="AJ705" s="3"/>
      <c r="AK705" s="3"/>
      <c r="AL705" s="3"/>
      <c r="AM705" s="3"/>
      <c r="AN705" s="3"/>
      <c r="AO705" s="7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7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</row>
    <row r="706">
      <c r="A706" s="3"/>
      <c r="F706" s="3"/>
      <c r="G706" s="3"/>
      <c r="I706" s="3"/>
      <c r="L706" s="3"/>
      <c r="M706" s="4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6"/>
      <c r="Y706" s="3"/>
      <c r="Z706" s="3"/>
      <c r="AA706" s="3"/>
      <c r="AB706" s="3"/>
      <c r="AC706" s="3"/>
      <c r="AD706" s="3"/>
      <c r="AE706" s="3"/>
      <c r="AF706" s="7"/>
      <c r="AG706" s="3"/>
      <c r="AH706" s="3"/>
      <c r="AI706" s="3"/>
      <c r="AJ706" s="3"/>
      <c r="AK706" s="3"/>
      <c r="AL706" s="3"/>
      <c r="AM706" s="3"/>
      <c r="AN706" s="3"/>
      <c r="AO706" s="7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7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</row>
    <row r="707">
      <c r="A707" s="3"/>
      <c r="F707" s="3"/>
      <c r="G707" s="3"/>
      <c r="I707" s="3"/>
      <c r="L707" s="3"/>
      <c r="M707" s="4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6"/>
      <c r="Y707" s="3"/>
      <c r="Z707" s="3"/>
      <c r="AA707" s="3"/>
      <c r="AB707" s="3"/>
      <c r="AC707" s="3"/>
      <c r="AD707" s="3"/>
      <c r="AE707" s="3"/>
      <c r="AF707" s="7"/>
      <c r="AG707" s="3"/>
      <c r="AH707" s="3"/>
      <c r="AI707" s="3"/>
      <c r="AJ707" s="3"/>
      <c r="AK707" s="3"/>
      <c r="AL707" s="3"/>
      <c r="AM707" s="3"/>
      <c r="AN707" s="3"/>
      <c r="AO707" s="7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7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</row>
    <row r="708">
      <c r="A708" s="3"/>
      <c r="F708" s="3"/>
      <c r="G708" s="3"/>
      <c r="I708" s="3"/>
      <c r="L708" s="3"/>
      <c r="M708" s="4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6"/>
      <c r="Y708" s="3"/>
      <c r="Z708" s="3"/>
      <c r="AA708" s="3"/>
      <c r="AB708" s="3"/>
      <c r="AC708" s="3"/>
      <c r="AD708" s="3"/>
      <c r="AE708" s="3"/>
      <c r="AF708" s="7"/>
      <c r="AG708" s="3"/>
      <c r="AH708" s="3"/>
      <c r="AI708" s="3"/>
      <c r="AJ708" s="3"/>
      <c r="AK708" s="3"/>
      <c r="AL708" s="3"/>
      <c r="AM708" s="3"/>
      <c r="AN708" s="3"/>
      <c r="AO708" s="7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7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</row>
    <row r="709">
      <c r="A709" s="3"/>
      <c r="F709" s="3"/>
      <c r="G709" s="3"/>
      <c r="I709" s="3"/>
      <c r="L709" s="3"/>
      <c r="M709" s="4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6"/>
      <c r="Y709" s="3"/>
      <c r="Z709" s="3"/>
      <c r="AA709" s="3"/>
      <c r="AB709" s="3"/>
      <c r="AC709" s="3"/>
      <c r="AD709" s="3"/>
      <c r="AE709" s="3"/>
      <c r="AF709" s="7"/>
      <c r="AG709" s="3"/>
      <c r="AH709" s="3"/>
      <c r="AI709" s="3"/>
      <c r="AJ709" s="3"/>
      <c r="AK709" s="3"/>
      <c r="AL709" s="3"/>
      <c r="AM709" s="3"/>
      <c r="AN709" s="3"/>
      <c r="AO709" s="7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7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</row>
    <row r="710">
      <c r="A710" s="3"/>
      <c r="F710" s="3"/>
      <c r="G710" s="3"/>
      <c r="I710" s="3"/>
      <c r="L710" s="3"/>
      <c r="M710" s="4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6"/>
      <c r="Y710" s="3"/>
      <c r="Z710" s="3"/>
      <c r="AA710" s="3"/>
      <c r="AB710" s="3"/>
      <c r="AC710" s="3"/>
      <c r="AD710" s="3"/>
      <c r="AE710" s="3"/>
      <c r="AF710" s="7"/>
      <c r="AG710" s="3"/>
      <c r="AH710" s="3"/>
      <c r="AI710" s="3"/>
      <c r="AJ710" s="3"/>
      <c r="AK710" s="3"/>
      <c r="AL710" s="3"/>
      <c r="AM710" s="3"/>
      <c r="AN710" s="3"/>
      <c r="AO710" s="7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7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</row>
    <row r="711">
      <c r="A711" s="3"/>
      <c r="F711" s="3"/>
      <c r="G711" s="3"/>
      <c r="I711" s="3"/>
      <c r="L711" s="3"/>
      <c r="M711" s="4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6"/>
      <c r="Y711" s="3"/>
      <c r="Z711" s="3"/>
      <c r="AA711" s="3"/>
      <c r="AB711" s="3"/>
      <c r="AC711" s="3"/>
      <c r="AD711" s="3"/>
      <c r="AE711" s="3"/>
      <c r="AF711" s="7"/>
      <c r="AG711" s="3"/>
      <c r="AH711" s="3"/>
      <c r="AI711" s="3"/>
      <c r="AJ711" s="3"/>
      <c r="AK711" s="3"/>
      <c r="AL711" s="3"/>
      <c r="AM711" s="3"/>
      <c r="AN711" s="3"/>
      <c r="AO711" s="7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7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</row>
    <row r="712">
      <c r="A712" s="3"/>
      <c r="F712" s="3"/>
      <c r="G712" s="3"/>
      <c r="I712" s="3"/>
      <c r="L712" s="3"/>
      <c r="M712" s="4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6"/>
      <c r="Y712" s="3"/>
      <c r="Z712" s="3"/>
      <c r="AA712" s="3"/>
      <c r="AB712" s="3"/>
      <c r="AC712" s="3"/>
      <c r="AD712" s="3"/>
      <c r="AE712" s="3"/>
      <c r="AF712" s="7"/>
      <c r="AG712" s="3"/>
      <c r="AH712" s="3"/>
      <c r="AI712" s="3"/>
      <c r="AJ712" s="3"/>
      <c r="AK712" s="3"/>
      <c r="AL712" s="3"/>
      <c r="AM712" s="3"/>
      <c r="AN712" s="3"/>
      <c r="AO712" s="7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7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</row>
    <row r="713">
      <c r="A713" s="3"/>
      <c r="F713" s="3"/>
      <c r="G713" s="3"/>
      <c r="I713" s="3"/>
      <c r="L713" s="3"/>
      <c r="M713" s="4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6"/>
      <c r="Y713" s="3"/>
      <c r="Z713" s="3"/>
      <c r="AA713" s="3"/>
      <c r="AB713" s="3"/>
      <c r="AC713" s="3"/>
      <c r="AD713" s="3"/>
      <c r="AE713" s="3"/>
      <c r="AF713" s="7"/>
      <c r="AG713" s="3"/>
      <c r="AH713" s="3"/>
      <c r="AI713" s="3"/>
      <c r="AJ713" s="3"/>
      <c r="AK713" s="3"/>
      <c r="AL713" s="3"/>
      <c r="AM713" s="3"/>
      <c r="AN713" s="3"/>
      <c r="AO713" s="7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7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</row>
    <row r="714">
      <c r="A714" s="3"/>
      <c r="F714" s="3"/>
      <c r="G714" s="3"/>
      <c r="I714" s="3"/>
      <c r="L714" s="3"/>
      <c r="M714" s="4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6"/>
      <c r="Y714" s="3"/>
      <c r="Z714" s="3"/>
      <c r="AA714" s="3"/>
      <c r="AB714" s="3"/>
      <c r="AC714" s="3"/>
      <c r="AD714" s="3"/>
      <c r="AE714" s="3"/>
      <c r="AF714" s="7"/>
      <c r="AG714" s="3"/>
      <c r="AH714" s="3"/>
      <c r="AI714" s="3"/>
      <c r="AJ714" s="3"/>
      <c r="AK714" s="3"/>
      <c r="AL714" s="3"/>
      <c r="AM714" s="3"/>
      <c r="AN714" s="3"/>
      <c r="AO714" s="7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7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</row>
    <row r="715">
      <c r="A715" s="3"/>
      <c r="F715" s="3"/>
      <c r="G715" s="3"/>
      <c r="I715" s="3"/>
      <c r="L715" s="3"/>
      <c r="M715" s="4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6"/>
      <c r="Y715" s="3"/>
      <c r="Z715" s="3"/>
      <c r="AA715" s="3"/>
      <c r="AB715" s="3"/>
      <c r="AC715" s="3"/>
      <c r="AD715" s="3"/>
      <c r="AE715" s="3"/>
      <c r="AF715" s="7"/>
      <c r="AG715" s="3"/>
      <c r="AH715" s="3"/>
      <c r="AI715" s="3"/>
      <c r="AJ715" s="3"/>
      <c r="AK715" s="3"/>
      <c r="AL715" s="3"/>
      <c r="AM715" s="3"/>
      <c r="AN715" s="3"/>
      <c r="AO715" s="7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7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</row>
    <row r="716">
      <c r="A716" s="3"/>
      <c r="F716" s="3"/>
      <c r="G716" s="3"/>
      <c r="I716" s="3"/>
      <c r="L716" s="3"/>
      <c r="M716" s="4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6"/>
      <c r="Y716" s="3"/>
      <c r="Z716" s="3"/>
      <c r="AA716" s="3"/>
      <c r="AB716" s="3"/>
      <c r="AC716" s="3"/>
      <c r="AD716" s="3"/>
      <c r="AE716" s="3"/>
      <c r="AF716" s="7"/>
      <c r="AG716" s="3"/>
      <c r="AH716" s="3"/>
      <c r="AI716" s="3"/>
      <c r="AJ716" s="3"/>
      <c r="AK716" s="3"/>
      <c r="AL716" s="3"/>
      <c r="AM716" s="3"/>
      <c r="AN716" s="3"/>
      <c r="AO716" s="7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7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</row>
    <row r="717">
      <c r="A717" s="3"/>
      <c r="F717" s="3"/>
      <c r="G717" s="3"/>
      <c r="I717" s="3"/>
      <c r="L717" s="3"/>
      <c r="M717" s="4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6"/>
      <c r="Y717" s="3"/>
      <c r="Z717" s="3"/>
      <c r="AA717" s="3"/>
      <c r="AB717" s="3"/>
      <c r="AC717" s="3"/>
      <c r="AD717" s="3"/>
      <c r="AE717" s="3"/>
      <c r="AF717" s="7"/>
      <c r="AG717" s="3"/>
      <c r="AH717" s="3"/>
      <c r="AI717" s="3"/>
      <c r="AJ717" s="3"/>
      <c r="AK717" s="3"/>
      <c r="AL717" s="3"/>
      <c r="AM717" s="3"/>
      <c r="AN717" s="3"/>
      <c r="AO717" s="7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7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</row>
    <row r="718">
      <c r="A718" s="3"/>
      <c r="F718" s="3"/>
      <c r="G718" s="3"/>
      <c r="I718" s="3"/>
      <c r="L718" s="3"/>
      <c r="M718" s="4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6"/>
      <c r="Y718" s="3"/>
      <c r="Z718" s="3"/>
      <c r="AA718" s="3"/>
      <c r="AB718" s="3"/>
      <c r="AC718" s="3"/>
      <c r="AD718" s="3"/>
      <c r="AE718" s="3"/>
      <c r="AF718" s="7"/>
      <c r="AG718" s="3"/>
      <c r="AH718" s="3"/>
      <c r="AI718" s="3"/>
      <c r="AJ718" s="3"/>
      <c r="AK718" s="3"/>
      <c r="AL718" s="3"/>
      <c r="AM718" s="3"/>
      <c r="AN718" s="3"/>
      <c r="AO718" s="7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7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</row>
    <row r="719">
      <c r="A719" s="3"/>
      <c r="F719" s="3"/>
      <c r="G719" s="3"/>
      <c r="I719" s="3"/>
      <c r="L719" s="3"/>
      <c r="M719" s="4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6"/>
      <c r="Y719" s="3"/>
      <c r="Z719" s="3"/>
      <c r="AA719" s="3"/>
      <c r="AB719" s="3"/>
      <c r="AC719" s="3"/>
      <c r="AD719" s="3"/>
      <c r="AE719" s="3"/>
      <c r="AF719" s="7"/>
      <c r="AG719" s="3"/>
      <c r="AH719" s="3"/>
      <c r="AI719" s="3"/>
      <c r="AJ719" s="3"/>
      <c r="AK719" s="3"/>
      <c r="AL719" s="3"/>
      <c r="AM719" s="3"/>
      <c r="AN719" s="3"/>
      <c r="AO719" s="7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7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</row>
    <row r="720">
      <c r="A720" s="3"/>
      <c r="F720" s="3"/>
      <c r="G720" s="3"/>
      <c r="I720" s="3"/>
      <c r="L720" s="3"/>
      <c r="M720" s="4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6"/>
      <c r="Y720" s="3"/>
      <c r="Z720" s="3"/>
      <c r="AA720" s="3"/>
      <c r="AB720" s="3"/>
      <c r="AC720" s="3"/>
      <c r="AD720" s="3"/>
      <c r="AE720" s="3"/>
      <c r="AF720" s="7"/>
      <c r="AG720" s="3"/>
      <c r="AH720" s="3"/>
      <c r="AI720" s="3"/>
      <c r="AJ720" s="3"/>
      <c r="AK720" s="3"/>
      <c r="AL720" s="3"/>
      <c r="AM720" s="3"/>
      <c r="AN720" s="3"/>
      <c r="AO720" s="7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7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</row>
    <row r="721">
      <c r="A721" s="3"/>
      <c r="F721" s="3"/>
      <c r="G721" s="3"/>
      <c r="I721" s="3"/>
      <c r="L721" s="3"/>
      <c r="M721" s="4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6"/>
      <c r="Y721" s="3"/>
      <c r="Z721" s="3"/>
      <c r="AA721" s="3"/>
      <c r="AB721" s="3"/>
      <c r="AC721" s="3"/>
      <c r="AD721" s="3"/>
      <c r="AE721" s="3"/>
      <c r="AF721" s="7"/>
      <c r="AG721" s="3"/>
      <c r="AH721" s="3"/>
      <c r="AI721" s="3"/>
      <c r="AJ721" s="3"/>
      <c r="AK721" s="3"/>
      <c r="AL721" s="3"/>
      <c r="AM721" s="3"/>
      <c r="AN721" s="3"/>
      <c r="AO721" s="7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7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</row>
    <row r="722">
      <c r="A722" s="3"/>
      <c r="F722" s="3"/>
      <c r="G722" s="3"/>
      <c r="I722" s="3"/>
      <c r="L722" s="3"/>
      <c r="M722" s="4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6"/>
      <c r="Y722" s="3"/>
      <c r="Z722" s="3"/>
      <c r="AA722" s="3"/>
      <c r="AB722" s="3"/>
      <c r="AC722" s="3"/>
      <c r="AD722" s="3"/>
      <c r="AE722" s="3"/>
      <c r="AF722" s="7"/>
      <c r="AG722" s="3"/>
      <c r="AH722" s="3"/>
      <c r="AI722" s="3"/>
      <c r="AJ722" s="3"/>
      <c r="AK722" s="3"/>
      <c r="AL722" s="3"/>
      <c r="AM722" s="3"/>
      <c r="AN722" s="3"/>
      <c r="AO722" s="7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7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</row>
    <row r="723">
      <c r="A723" s="3"/>
      <c r="F723" s="3"/>
      <c r="G723" s="3"/>
      <c r="I723" s="3"/>
      <c r="L723" s="3"/>
      <c r="M723" s="4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6"/>
      <c r="Y723" s="3"/>
      <c r="Z723" s="3"/>
      <c r="AA723" s="3"/>
      <c r="AB723" s="3"/>
      <c r="AC723" s="3"/>
      <c r="AD723" s="3"/>
      <c r="AE723" s="3"/>
      <c r="AF723" s="7"/>
      <c r="AG723" s="3"/>
      <c r="AH723" s="3"/>
      <c r="AI723" s="3"/>
      <c r="AJ723" s="3"/>
      <c r="AK723" s="3"/>
      <c r="AL723" s="3"/>
      <c r="AM723" s="3"/>
      <c r="AN723" s="3"/>
      <c r="AO723" s="7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7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</row>
    <row r="724">
      <c r="A724" s="3"/>
      <c r="F724" s="3"/>
      <c r="G724" s="3"/>
      <c r="I724" s="3"/>
      <c r="L724" s="3"/>
      <c r="M724" s="4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6"/>
      <c r="Y724" s="3"/>
      <c r="Z724" s="3"/>
      <c r="AA724" s="3"/>
      <c r="AB724" s="3"/>
      <c r="AC724" s="3"/>
      <c r="AD724" s="3"/>
      <c r="AE724" s="3"/>
      <c r="AF724" s="7"/>
      <c r="AG724" s="3"/>
      <c r="AH724" s="3"/>
      <c r="AI724" s="3"/>
      <c r="AJ724" s="3"/>
      <c r="AK724" s="3"/>
      <c r="AL724" s="3"/>
      <c r="AM724" s="3"/>
      <c r="AN724" s="3"/>
      <c r="AO724" s="7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7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</row>
    <row r="725">
      <c r="A725" s="3"/>
      <c r="F725" s="3"/>
      <c r="G725" s="3"/>
      <c r="I725" s="3"/>
      <c r="L725" s="3"/>
      <c r="M725" s="4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6"/>
      <c r="Y725" s="3"/>
      <c r="Z725" s="3"/>
      <c r="AA725" s="3"/>
      <c r="AB725" s="3"/>
      <c r="AC725" s="3"/>
      <c r="AD725" s="3"/>
      <c r="AE725" s="3"/>
      <c r="AF725" s="7"/>
      <c r="AG725" s="3"/>
      <c r="AH725" s="3"/>
      <c r="AI725" s="3"/>
      <c r="AJ725" s="3"/>
      <c r="AK725" s="3"/>
      <c r="AL725" s="3"/>
      <c r="AM725" s="3"/>
      <c r="AN725" s="3"/>
      <c r="AO725" s="7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7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</row>
    <row r="726">
      <c r="A726" s="3"/>
      <c r="F726" s="3"/>
      <c r="G726" s="3"/>
      <c r="I726" s="3"/>
      <c r="L726" s="3"/>
      <c r="M726" s="4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6"/>
      <c r="Y726" s="3"/>
      <c r="Z726" s="3"/>
      <c r="AA726" s="3"/>
      <c r="AB726" s="3"/>
      <c r="AC726" s="3"/>
      <c r="AD726" s="3"/>
      <c r="AE726" s="3"/>
      <c r="AF726" s="7"/>
      <c r="AG726" s="3"/>
      <c r="AH726" s="3"/>
      <c r="AI726" s="3"/>
      <c r="AJ726" s="3"/>
      <c r="AK726" s="3"/>
      <c r="AL726" s="3"/>
      <c r="AM726" s="3"/>
      <c r="AN726" s="3"/>
      <c r="AO726" s="7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7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</row>
    <row r="727">
      <c r="A727" s="3"/>
      <c r="F727" s="3"/>
      <c r="G727" s="3"/>
      <c r="I727" s="3"/>
      <c r="L727" s="3"/>
      <c r="M727" s="4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6"/>
      <c r="Y727" s="3"/>
      <c r="Z727" s="3"/>
      <c r="AA727" s="3"/>
      <c r="AB727" s="3"/>
      <c r="AC727" s="3"/>
      <c r="AD727" s="3"/>
      <c r="AE727" s="3"/>
      <c r="AF727" s="7"/>
      <c r="AG727" s="3"/>
      <c r="AH727" s="3"/>
      <c r="AI727" s="3"/>
      <c r="AJ727" s="3"/>
      <c r="AK727" s="3"/>
      <c r="AL727" s="3"/>
      <c r="AM727" s="3"/>
      <c r="AN727" s="3"/>
      <c r="AO727" s="7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7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</row>
    <row r="728">
      <c r="A728" s="3"/>
      <c r="F728" s="3"/>
      <c r="G728" s="3"/>
      <c r="I728" s="3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6"/>
      <c r="Y728" s="3"/>
      <c r="Z728" s="3"/>
      <c r="AA728" s="3"/>
      <c r="AB728" s="3"/>
      <c r="AC728" s="3"/>
      <c r="AD728" s="3"/>
      <c r="AE728" s="3"/>
      <c r="AF728" s="7"/>
      <c r="AG728" s="3"/>
      <c r="AH728" s="3"/>
      <c r="AI728" s="3"/>
      <c r="AJ728" s="3"/>
      <c r="AK728" s="3"/>
      <c r="AL728" s="3"/>
      <c r="AM728" s="3"/>
      <c r="AN728" s="3"/>
      <c r="AO728" s="7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7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</row>
    <row r="729">
      <c r="A729" s="3"/>
      <c r="F729" s="3"/>
      <c r="G729" s="3"/>
      <c r="I729" s="3"/>
      <c r="L729" s="3"/>
      <c r="M729" s="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6"/>
      <c r="Y729" s="3"/>
      <c r="Z729" s="3"/>
      <c r="AA729" s="3"/>
      <c r="AB729" s="3"/>
      <c r="AC729" s="3"/>
      <c r="AD729" s="3"/>
      <c r="AE729" s="3"/>
      <c r="AF729" s="7"/>
      <c r="AG729" s="3"/>
      <c r="AH729" s="3"/>
      <c r="AI729" s="3"/>
      <c r="AJ729" s="3"/>
      <c r="AK729" s="3"/>
      <c r="AL729" s="3"/>
      <c r="AM729" s="3"/>
      <c r="AN729" s="3"/>
      <c r="AO729" s="7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7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</row>
    <row r="730">
      <c r="A730" s="3"/>
      <c r="F730" s="3"/>
      <c r="G730" s="3"/>
      <c r="I730" s="3"/>
      <c r="L730" s="3"/>
      <c r="M730" s="4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6"/>
      <c r="Y730" s="3"/>
      <c r="Z730" s="3"/>
      <c r="AA730" s="3"/>
      <c r="AB730" s="3"/>
      <c r="AC730" s="3"/>
      <c r="AD730" s="3"/>
      <c r="AE730" s="3"/>
      <c r="AF730" s="7"/>
      <c r="AG730" s="3"/>
      <c r="AH730" s="3"/>
      <c r="AI730" s="3"/>
      <c r="AJ730" s="3"/>
      <c r="AK730" s="3"/>
      <c r="AL730" s="3"/>
      <c r="AM730" s="3"/>
      <c r="AN730" s="3"/>
      <c r="AO730" s="7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7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</row>
    <row r="731">
      <c r="A731" s="3"/>
      <c r="F731" s="3"/>
      <c r="G731" s="3"/>
      <c r="I731" s="3"/>
      <c r="L731" s="3"/>
      <c r="M731" s="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6"/>
      <c r="Y731" s="3"/>
      <c r="Z731" s="3"/>
      <c r="AA731" s="3"/>
      <c r="AB731" s="3"/>
      <c r="AC731" s="3"/>
      <c r="AD731" s="3"/>
      <c r="AE731" s="3"/>
      <c r="AF731" s="7"/>
      <c r="AG731" s="3"/>
      <c r="AH731" s="3"/>
      <c r="AI731" s="3"/>
      <c r="AJ731" s="3"/>
      <c r="AK731" s="3"/>
      <c r="AL731" s="3"/>
      <c r="AM731" s="3"/>
      <c r="AN731" s="3"/>
      <c r="AO731" s="7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7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</row>
    <row r="732">
      <c r="A732" s="3"/>
      <c r="F732" s="3"/>
      <c r="G732" s="3"/>
      <c r="I732" s="3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6"/>
      <c r="Y732" s="3"/>
      <c r="Z732" s="3"/>
      <c r="AA732" s="3"/>
      <c r="AB732" s="3"/>
      <c r="AC732" s="3"/>
      <c r="AD732" s="3"/>
      <c r="AE732" s="3"/>
      <c r="AF732" s="7"/>
      <c r="AG732" s="3"/>
      <c r="AH732" s="3"/>
      <c r="AI732" s="3"/>
      <c r="AJ732" s="3"/>
      <c r="AK732" s="3"/>
      <c r="AL732" s="3"/>
      <c r="AM732" s="3"/>
      <c r="AN732" s="3"/>
      <c r="AO732" s="7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7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</row>
    <row r="733">
      <c r="A733" s="3"/>
      <c r="F733" s="3"/>
      <c r="G733" s="3"/>
      <c r="I733" s="3"/>
      <c r="L733" s="3"/>
      <c r="M733" s="4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6"/>
      <c r="Y733" s="3"/>
      <c r="Z733" s="3"/>
      <c r="AA733" s="3"/>
      <c r="AB733" s="3"/>
      <c r="AC733" s="3"/>
      <c r="AD733" s="3"/>
      <c r="AE733" s="3"/>
      <c r="AF733" s="7"/>
      <c r="AG733" s="3"/>
      <c r="AH733" s="3"/>
      <c r="AI733" s="3"/>
      <c r="AJ733" s="3"/>
      <c r="AK733" s="3"/>
      <c r="AL733" s="3"/>
      <c r="AM733" s="3"/>
      <c r="AN733" s="3"/>
      <c r="AO733" s="7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7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</row>
    <row r="734">
      <c r="A734" s="3"/>
      <c r="F734" s="3"/>
      <c r="G734" s="3"/>
      <c r="I734" s="3"/>
      <c r="L734" s="3"/>
      <c r="M734" s="4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6"/>
      <c r="Y734" s="3"/>
      <c r="Z734" s="3"/>
      <c r="AA734" s="3"/>
      <c r="AB734" s="3"/>
      <c r="AC734" s="3"/>
      <c r="AD734" s="3"/>
      <c r="AE734" s="3"/>
      <c r="AF734" s="7"/>
      <c r="AG734" s="3"/>
      <c r="AH734" s="3"/>
      <c r="AI734" s="3"/>
      <c r="AJ734" s="3"/>
      <c r="AK734" s="3"/>
      <c r="AL734" s="3"/>
      <c r="AM734" s="3"/>
      <c r="AN734" s="3"/>
      <c r="AO734" s="7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7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</row>
    <row r="735">
      <c r="A735" s="3"/>
      <c r="F735" s="3"/>
      <c r="G735" s="3"/>
      <c r="I735" s="3"/>
      <c r="L735" s="3"/>
      <c r="M735" s="4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6"/>
      <c r="Y735" s="3"/>
      <c r="Z735" s="3"/>
      <c r="AA735" s="3"/>
      <c r="AB735" s="3"/>
      <c r="AC735" s="3"/>
      <c r="AD735" s="3"/>
      <c r="AE735" s="3"/>
      <c r="AF735" s="7"/>
      <c r="AG735" s="3"/>
      <c r="AH735" s="3"/>
      <c r="AI735" s="3"/>
      <c r="AJ735" s="3"/>
      <c r="AK735" s="3"/>
      <c r="AL735" s="3"/>
      <c r="AM735" s="3"/>
      <c r="AN735" s="3"/>
      <c r="AO735" s="7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7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</row>
    <row r="736">
      <c r="A736" s="3"/>
      <c r="F736" s="3"/>
      <c r="G736" s="3"/>
      <c r="I736" s="3"/>
      <c r="L736" s="3"/>
      <c r="M736" s="4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6"/>
      <c r="Y736" s="3"/>
      <c r="Z736" s="3"/>
      <c r="AA736" s="3"/>
      <c r="AB736" s="3"/>
      <c r="AC736" s="3"/>
      <c r="AD736" s="3"/>
      <c r="AE736" s="3"/>
      <c r="AF736" s="7"/>
      <c r="AG736" s="3"/>
      <c r="AH736" s="3"/>
      <c r="AI736" s="3"/>
      <c r="AJ736" s="3"/>
      <c r="AK736" s="3"/>
      <c r="AL736" s="3"/>
      <c r="AM736" s="3"/>
      <c r="AN736" s="3"/>
      <c r="AO736" s="7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7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</row>
    <row r="737">
      <c r="A737" s="3"/>
      <c r="F737" s="3"/>
      <c r="G737" s="3"/>
      <c r="I737" s="3"/>
      <c r="L737" s="3"/>
      <c r="M737" s="4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6"/>
      <c r="Y737" s="3"/>
      <c r="Z737" s="3"/>
      <c r="AA737" s="3"/>
      <c r="AB737" s="3"/>
      <c r="AC737" s="3"/>
      <c r="AD737" s="3"/>
      <c r="AE737" s="3"/>
      <c r="AF737" s="7"/>
      <c r="AG737" s="3"/>
      <c r="AH737" s="3"/>
      <c r="AI737" s="3"/>
      <c r="AJ737" s="3"/>
      <c r="AK737" s="3"/>
      <c r="AL737" s="3"/>
      <c r="AM737" s="3"/>
      <c r="AN737" s="3"/>
      <c r="AO737" s="7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7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</row>
    <row r="738">
      <c r="A738" s="3"/>
      <c r="F738" s="3"/>
      <c r="G738" s="3"/>
      <c r="I738" s="3"/>
      <c r="L738" s="3"/>
      <c r="M738" s="4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6"/>
      <c r="Y738" s="3"/>
      <c r="Z738" s="3"/>
      <c r="AA738" s="3"/>
      <c r="AB738" s="3"/>
      <c r="AC738" s="3"/>
      <c r="AD738" s="3"/>
      <c r="AE738" s="3"/>
      <c r="AF738" s="7"/>
      <c r="AG738" s="3"/>
      <c r="AH738" s="3"/>
      <c r="AI738" s="3"/>
      <c r="AJ738" s="3"/>
      <c r="AK738" s="3"/>
      <c r="AL738" s="3"/>
      <c r="AM738" s="3"/>
      <c r="AN738" s="3"/>
      <c r="AO738" s="7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7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</row>
    <row r="739">
      <c r="A739" s="3"/>
      <c r="F739" s="3"/>
      <c r="G739" s="3"/>
      <c r="I739" s="3"/>
      <c r="L739" s="3"/>
      <c r="M739" s="4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6"/>
      <c r="Y739" s="3"/>
      <c r="Z739" s="3"/>
      <c r="AA739" s="3"/>
      <c r="AB739" s="3"/>
      <c r="AC739" s="3"/>
      <c r="AD739" s="3"/>
      <c r="AE739" s="3"/>
      <c r="AF739" s="7"/>
      <c r="AG739" s="3"/>
      <c r="AH739" s="3"/>
      <c r="AI739" s="3"/>
      <c r="AJ739" s="3"/>
      <c r="AK739" s="3"/>
      <c r="AL739" s="3"/>
      <c r="AM739" s="3"/>
      <c r="AN739" s="3"/>
      <c r="AO739" s="7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7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</row>
    <row r="740">
      <c r="A740" s="3"/>
      <c r="F740" s="3"/>
      <c r="G740" s="3"/>
      <c r="I740" s="3"/>
      <c r="L740" s="3"/>
      <c r="M740" s="4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6"/>
      <c r="Y740" s="3"/>
      <c r="Z740" s="3"/>
      <c r="AA740" s="3"/>
      <c r="AB740" s="3"/>
      <c r="AC740" s="3"/>
      <c r="AD740" s="3"/>
      <c r="AE740" s="3"/>
      <c r="AF740" s="7"/>
      <c r="AG740" s="3"/>
      <c r="AH740" s="3"/>
      <c r="AI740" s="3"/>
      <c r="AJ740" s="3"/>
      <c r="AK740" s="3"/>
      <c r="AL740" s="3"/>
      <c r="AM740" s="3"/>
      <c r="AN740" s="3"/>
      <c r="AO740" s="7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7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</row>
    <row r="741">
      <c r="A741" s="3"/>
      <c r="F741" s="3"/>
      <c r="G741" s="3"/>
      <c r="I741" s="3"/>
      <c r="L741" s="3"/>
      <c r="M741" s="4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6"/>
      <c r="Y741" s="3"/>
      <c r="Z741" s="3"/>
      <c r="AA741" s="3"/>
      <c r="AB741" s="3"/>
      <c r="AC741" s="3"/>
      <c r="AD741" s="3"/>
      <c r="AE741" s="3"/>
      <c r="AF741" s="7"/>
      <c r="AG741" s="3"/>
      <c r="AH741" s="3"/>
      <c r="AI741" s="3"/>
      <c r="AJ741" s="3"/>
      <c r="AK741" s="3"/>
      <c r="AL741" s="3"/>
      <c r="AM741" s="3"/>
      <c r="AN741" s="3"/>
      <c r="AO741" s="7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7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</row>
    <row r="742">
      <c r="A742" s="3"/>
      <c r="F742" s="3"/>
      <c r="G742" s="3"/>
      <c r="I742" s="3"/>
      <c r="L742" s="3"/>
      <c r="M742" s="4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6"/>
      <c r="Y742" s="3"/>
      <c r="Z742" s="3"/>
      <c r="AA742" s="3"/>
      <c r="AB742" s="3"/>
      <c r="AC742" s="3"/>
      <c r="AD742" s="3"/>
      <c r="AE742" s="3"/>
      <c r="AF742" s="7"/>
      <c r="AG742" s="3"/>
      <c r="AH742" s="3"/>
      <c r="AI742" s="3"/>
      <c r="AJ742" s="3"/>
      <c r="AK742" s="3"/>
      <c r="AL742" s="3"/>
      <c r="AM742" s="3"/>
      <c r="AN742" s="3"/>
      <c r="AO742" s="7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7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</row>
    <row r="743">
      <c r="A743" s="3"/>
      <c r="F743" s="3"/>
      <c r="G743" s="3"/>
      <c r="I743" s="3"/>
      <c r="L743" s="3"/>
      <c r="M743" s="4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6"/>
      <c r="Y743" s="3"/>
      <c r="Z743" s="3"/>
      <c r="AA743" s="3"/>
      <c r="AB743" s="3"/>
      <c r="AC743" s="3"/>
      <c r="AD743" s="3"/>
      <c r="AE743" s="3"/>
      <c r="AF743" s="7"/>
      <c r="AG743" s="3"/>
      <c r="AH743" s="3"/>
      <c r="AI743" s="3"/>
      <c r="AJ743" s="3"/>
      <c r="AK743" s="3"/>
      <c r="AL743" s="3"/>
      <c r="AM743" s="3"/>
      <c r="AN743" s="3"/>
      <c r="AO743" s="7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7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</row>
    <row r="744">
      <c r="A744" s="3"/>
      <c r="F744" s="3"/>
      <c r="G744" s="3"/>
      <c r="I744" s="3"/>
      <c r="L744" s="3"/>
      <c r="M744" s="4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6"/>
      <c r="Y744" s="3"/>
      <c r="Z744" s="3"/>
      <c r="AA744" s="3"/>
      <c r="AB744" s="3"/>
      <c r="AC744" s="3"/>
      <c r="AD744" s="3"/>
      <c r="AE744" s="3"/>
      <c r="AF744" s="7"/>
      <c r="AG744" s="3"/>
      <c r="AH744" s="3"/>
      <c r="AI744" s="3"/>
      <c r="AJ744" s="3"/>
      <c r="AK744" s="3"/>
      <c r="AL744" s="3"/>
      <c r="AM744" s="3"/>
      <c r="AN744" s="3"/>
      <c r="AO744" s="7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7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</row>
    <row r="745">
      <c r="A745" s="3"/>
      <c r="F745" s="3"/>
      <c r="G745" s="3"/>
      <c r="I745" s="3"/>
      <c r="L745" s="3"/>
      <c r="M745" s="4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6"/>
      <c r="Y745" s="3"/>
      <c r="Z745" s="3"/>
      <c r="AA745" s="3"/>
      <c r="AB745" s="3"/>
      <c r="AC745" s="3"/>
      <c r="AD745" s="3"/>
      <c r="AE745" s="3"/>
      <c r="AF745" s="7"/>
      <c r="AG745" s="3"/>
      <c r="AH745" s="3"/>
      <c r="AI745" s="3"/>
      <c r="AJ745" s="3"/>
      <c r="AK745" s="3"/>
      <c r="AL745" s="3"/>
      <c r="AM745" s="3"/>
      <c r="AN745" s="3"/>
      <c r="AO745" s="7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7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</row>
    <row r="746">
      <c r="A746" s="3"/>
      <c r="F746" s="3"/>
      <c r="G746" s="3"/>
      <c r="I746" s="3"/>
      <c r="L746" s="3"/>
      <c r="M746" s="4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6"/>
      <c r="Y746" s="3"/>
      <c r="Z746" s="3"/>
      <c r="AA746" s="3"/>
      <c r="AB746" s="3"/>
      <c r="AC746" s="3"/>
      <c r="AD746" s="3"/>
      <c r="AE746" s="3"/>
      <c r="AF746" s="7"/>
      <c r="AG746" s="3"/>
      <c r="AH746" s="3"/>
      <c r="AI746" s="3"/>
      <c r="AJ746" s="3"/>
      <c r="AK746" s="3"/>
      <c r="AL746" s="3"/>
      <c r="AM746" s="3"/>
      <c r="AN746" s="3"/>
      <c r="AO746" s="7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7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</row>
    <row r="747">
      <c r="A747" s="3"/>
      <c r="F747" s="3"/>
      <c r="G747" s="3"/>
      <c r="I747" s="3"/>
      <c r="L747" s="3"/>
      <c r="M747" s="4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6"/>
      <c r="Y747" s="3"/>
      <c r="Z747" s="3"/>
      <c r="AA747" s="3"/>
      <c r="AB747" s="3"/>
      <c r="AC747" s="3"/>
      <c r="AD747" s="3"/>
      <c r="AE747" s="3"/>
      <c r="AF747" s="7"/>
      <c r="AG747" s="3"/>
      <c r="AH747" s="3"/>
      <c r="AI747" s="3"/>
      <c r="AJ747" s="3"/>
      <c r="AK747" s="3"/>
      <c r="AL747" s="3"/>
      <c r="AM747" s="3"/>
      <c r="AN747" s="3"/>
      <c r="AO747" s="7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7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</row>
    <row r="748">
      <c r="A748" s="3"/>
      <c r="F748" s="3"/>
      <c r="G748" s="3"/>
      <c r="I748" s="3"/>
      <c r="L748" s="3"/>
      <c r="M748" s="4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6"/>
      <c r="Y748" s="3"/>
      <c r="Z748" s="3"/>
      <c r="AA748" s="3"/>
      <c r="AB748" s="3"/>
      <c r="AC748" s="3"/>
      <c r="AD748" s="3"/>
      <c r="AE748" s="3"/>
      <c r="AF748" s="7"/>
      <c r="AG748" s="3"/>
      <c r="AH748" s="3"/>
      <c r="AI748" s="3"/>
      <c r="AJ748" s="3"/>
      <c r="AK748" s="3"/>
      <c r="AL748" s="3"/>
      <c r="AM748" s="3"/>
      <c r="AN748" s="3"/>
      <c r="AO748" s="7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7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</row>
    <row r="749">
      <c r="A749" s="3"/>
      <c r="F749" s="3"/>
      <c r="G749" s="3"/>
      <c r="I749" s="3"/>
      <c r="L749" s="3"/>
      <c r="M749" s="4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6"/>
      <c r="Y749" s="3"/>
      <c r="Z749" s="3"/>
      <c r="AA749" s="3"/>
      <c r="AB749" s="3"/>
      <c r="AC749" s="3"/>
      <c r="AD749" s="3"/>
      <c r="AE749" s="3"/>
      <c r="AF749" s="7"/>
      <c r="AG749" s="3"/>
      <c r="AH749" s="3"/>
      <c r="AI749" s="3"/>
      <c r="AJ749" s="3"/>
      <c r="AK749" s="3"/>
      <c r="AL749" s="3"/>
      <c r="AM749" s="3"/>
      <c r="AN749" s="3"/>
      <c r="AO749" s="7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7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</row>
    <row r="750">
      <c r="A750" s="3"/>
      <c r="F750" s="3"/>
      <c r="G750" s="3"/>
      <c r="I750" s="3"/>
      <c r="L750" s="3"/>
      <c r="M750" s="4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6"/>
      <c r="Y750" s="3"/>
      <c r="Z750" s="3"/>
      <c r="AA750" s="3"/>
      <c r="AB750" s="3"/>
      <c r="AC750" s="3"/>
      <c r="AD750" s="3"/>
      <c r="AE750" s="3"/>
      <c r="AF750" s="7"/>
      <c r="AG750" s="3"/>
      <c r="AH750" s="3"/>
      <c r="AI750" s="3"/>
      <c r="AJ750" s="3"/>
      <c r="AK750" s="3"/>
      <c r="AL750" s="3"/>
      <c r="AM750" s="3"/>
      <c r="AN750" s="3"/>
      <c r="AO750" s="7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7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</row>
    <row r="751">
      <c r="A751" s="3"/>
      <c r="F751" s="3"/>
      <c r="G751" s="3"/>
      <c r="I751" s="3"/>
      <c r="L751" s="3"/>
      <c r="M751" s="4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6"/>
      <c r="Y751" s="3"/>
      <c r="Z751" s="3"/>
      <c r="AA751" s="3"/>
      <c r="AB751" s="3"/>
      <c r="AC751" s="3"/>
      <c r="AD751" s="3"/>
      <c r="AE751" s="3"/>
      <c r="AF751" s="7"/>
      <c r="AG751" s="3"/>
      <c r="AH751" s="3"/>
      <c r="AI751" s="3"/>
      <c r="AJ751" s="3"/>
      <c r="AK751" s="3"/>
      <c r="AL751" s="3"/>
      <c r="AM751" s="3"/>
      <c r="AN751" s="3"/>
      <c r="AO751" s="7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7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</row>
    <row r="752">
      <c r="A752" s="3"/>
      <c r="F752" s="3"/>
      <c r="G752" s="3"/>
      <c r="I752" s="3"/>
      <c r="L752" s="3"/>
      <c r="M752" s="4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6"/>
      <c r="Y752" s="3"/>
      <c r="Z752" s="3"/>
      <c r="AA752" s="3"/>
      <c r="AB752" s="3"/>
      <c r="AC752" s="3"/>
      <c r="AD752" s="3"/>
      <c r="AE752" s="3"/>
      <c r="AF752" s="7"/>
      <c r="AG752" s="3"/>
      <c r="AH752" s="3"/>
      <c r="AI752" s="3"/>
      <c r="AJ752" s="3"/>
      <c r="AK752" s="3"/>
      <c r="AL752" s="3"/>
      <c r="AM752" s="3"/>
      <c r="AN752" s="3"/>
      <c r="AO752" s="7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7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</row>
    <row r="753">
      <c r="A753" s="3"/>
      <c r="F753" s="3"/>
      <c r="G753" s="3"/>
      <c r="I753" s="3"/>
      <c r="L753" s="3"/>
      <c r="M753" s="4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6"/>
      <c r="Y753" s="3"/>
      <c r="Z753" s="3"/>
      <c r="AA753" s="3"/>
      <c r="AB753" s="3"/>
      <c r="AC753" s="3"/>
      <c r="AD753" s="3"/>
      <c r="AE753" s="3"/>
      <c r="AF753" s="7"/>
      <c r="AG753" s="3"/>
      <c r="AH753" s="3"/>
      <c r="AI753" s="3"/>
      <c r="AJ753" s="3"/>
      <c r="AK753" s="3"/>
      <c r="AL753" s="3"/>
      <c r="AM753" s="3"/>
      <c r="AN753" s="3"/>
      <c r="AO753" s="7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7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</row>
    <row r="754">
      <c r="A754" s="3"/>
      <c r="F754" s="3"/>
      <c r="G754" s="3"/>
      <c r="I754" s="3"/>
      <c r="L754" s="3"/>
      <c r="M754" s="4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6"/>
      <c r="Y754" s="3"/>
      <c r="Z754" s="3"/>
      <c r="AA754" s="3"/>
      <c r="AB754" s="3"/>
      <c r="AC754" s="3"/>
      <c r="AD754" s="3"/>
      <c r="AE754" s="3"/>
      <c r="AF754" s="7"/>
      <c r="AG754" s="3"/>
      <c r="AH754" s="3"/>
      <c r="AI754" s="3"/>
      <c r="AJ754" s="3"/>
      <c r="AK754" s="3"/>
      <c r="AL754" s="3"/>
      <c r="AM754" s="3"/>
      <c r="AN754" s="3"/>
      <c r="AO754" s="7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7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</row>
    <row r="755">
      <c r="A755" s="3"/>
      <c r="F755" s="3"/>
      <c r="G755" s="3"/>
      <c r="I755" s="3"/>
      <c r="L755" s="3"/>
      <c r="M755" s="4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6"/>
      <c r="Y755" s="3"/>
      <c r="Z755" s="3"/>
      <c r="AA755" s="3"/>
      <c r="AB755" s="3"/>
      <c r="AC755" s="3"/>
      <c r="AD755" s="3"/>
      <c r="AE755" s="3"/>
      <c r="AF755" s="7"/>
      <c r="AG755" s="3"/>
      <c r="AH755" s="3"/>
      <c r="AI755" s="3"/>
      <c r="AJ755" s="3"/>
      <c r="AK755" s="3"/>
      <c r="AL755" s="3"/>
      <c r="AM755" s="3"/>
      <c r="AN755" s="3"/>
      <c r="AO755" s="7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7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</row>
    <row r="756">
      <c r="A756" s="3"/>
      <c r="F756" s="3"/>
      <c r="G756" s="3"/>
      <c r="I756" s="3"/>
      <c r="L756" s="3"/>
      <c r="M756" s="4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6"/>
      <c r="Y756" s="3"/>
      <c r="Z756" s="3"/>
      <c r="AA756" s="3"/>
      <c r="AB756" s="3"/>
      <c r="AC756" s="3"/>
      <c r="AD756" s="3"/>
      <c r="AE756" s="3"/>
      <c r="AF756" s="7"/>
      <c r="AG756" s="3"/>
      <c r="AH756" s="3"/>
      <c r="AI756" s="3"/>
      <c r="AJ756" s="3"/>
      <c r="AK756" s="3"/>
      <c r="AL756" s="3"/>
      <c r="AM756" s="3"/>
      <c r="AN756" s="3"/>
      <c r="AO756" s="7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7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</row>
    <row r="757">
      <c r="A757" s="3"/>
      <c r="F757" s="3"/>
      <c r="G757" s="3"/>
      <c r="I757" s="3"/>
      <c r="L757" s="3"/>
      <c r="M757" s="4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6"/>
      <c r="Y757" s="3"/>
      <c r="Z757" s="3"/>
      <c r="AA757" s="3"/>
      <c r="AB757" s="3"/>
      <c r="AC757" s="3"/>
      <c r="AD757" s="3"/>
      <c r="AE757" s="3"/>
      <c r="AF757" s="7"/>
      <c r="AG757" s="3"/>
      <c r="AH757" s="3"/>
      <c r="AI757" s="3"/>
      <c r="AJ757" s="3"/>
      <c r="AK757" s="3"/>
      <c r="AL757" s="3"/>
      <c r="AM757" s="3"/>
      <c r="AN757" s="3"/>
      <c r="AO757" s="7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7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</row>
    <row r="758">
      <c r="A758" s="3"/>
      <c r="F758" s="3"/>
      <c r="G758" s="3"/>
      <c r="I758" s="3"/>
      <c r="L758" s="3"/>
      <c r="M758" s="4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6"/>
      <c r="Y758" s="3"/>
      <c r="Z758" s="3"/>
      <c r="AA758" s="3"/>
      <c r="AB758" s="3"/>
      <c r="AC758" s="3"/>
      <c r="AD758" s="3"/>
      <c r="AE758" s="3"/>
      <c r="AF758" s="7"/>
      <c r="AG758" s="3"/>
      <c r="AH758" s="3"/>
      <c r="AI758" s="3"/>
      <c r="AJ758" s="3"/>
      <c r="AK758" s="3"/>
      <c r="AL758" s="3"/>
      <c r="AM758" s="3"/>
      <c r="AN758" s="3"/>
      <c r="AO758" s="7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7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</row>
    <row r="759">
      <c r="A759" s="3"/>
      <c r="F759" s="3"/>
      <c r="G759" s="3"/>
      <c r="I759" s="3"/>
      <c r="L759" s="3"/>
      <c r="M759" s="4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6"/>
      <c r="Y759" s="3"/>
      <c r="Z759" s="3"/>
      <c r="AA759" s="3"/>
      <c r="AB759" s="3"/>
      <c r="AC759" s="3"/>
      <c r="AD759" s="3"/>
      <c r="AE759" s="3"/>
      <c r="AF759" s="7"/>
      <c r="AG759" s="3"/>
      <c r="AH759" s="3"/>
      <c r="AI759" s="3"/>
      <c r="AJ759" s="3"/>
      <c r="AK759" s="3"/>
      <c r="AL759" s="3"/>
      <c r="AM759" s="3"/>
      <c r="AN759" s="3"/>
      <c r="AO759" s="7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7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</row>
    <row r="760">
      <c r="A760" s="3"/>
      <c r="F760" s="3"/>
      <c r="G760" s="3"/>
      <c r="I760" s="3"/>
      <c r="L760" s="3"/>
      <c r="M760" s="4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6"/>
      <c r="Y760" s="3"/>
      <c r="Z760" s="3"/>
      <c r="AA760" s="3"/>
      <c r="AB760" s="3"/>
      <c r="AC760" s="3"/>
      <c r="AD760" s="3"/>
      <c r="AE760" s="3"/>
      <c r="AF760" s="7"/>
      <c r="AG760" s="3"/>
      <c r="AH760" s="3"/>
      <c r="AI760" s="3"/>
      <c r="AJ760" s="3"/>
      <c r="AK760" s="3"/>
      <c r="AL760" s="3"/>
      <c r="AM760" s="3"/>
      <c r="AN760" s="3"/>
      <c r="AO760" s="7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7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</row>
    <row r="761">
      <c r="A761" s="3"/>
      <c r="F761" s="3"/>
      <c r="G761" s="3"/>
      <c r="I761" s="3"/>
      <c r="L761" s="3"/>
      <c r="M761" s="4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6"/>
      <c r="Y761" s="3"/>
      <c r="Z761" s="3"/>
      <c r="AA761" s="3"/>
      <c r="AB761" s="3"/>
      <c r="AC761" s="3"/>
      <c r="AD761" s="3"/>
      <c r="AE761" s="3"/>
      <c r="AF761" s="7"/>
      <c r="AG761" s="3"/>
      <c r="AH761" s="3"/>
      <c r="AI761" s="3"/>
      <c r="AJ761" s="3"/>
      <c r="AK761" s="3"/>
      <c r="AL761" s="3"/>
      <c r="AM761" s="3"/>
      <c r="AN761" s="3"/>
      <c r="AO761" s="7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7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</row>
    <row r="762">
      <c r="A762" s="3"/>
      <c r="F762" s="3"/>
      <c r="G762" s="3"/>
      <c r="I762" s="3"/>
      <c r="L762" s="3"/>
      <c r="M762" s="4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6"/>
      <c r="Y762" s="3"/>
      <c r="Z762" s="3"/>
      <c r="AA762" s="3"/>
      <c r="AB762" s="3"/>
      <c r="AC762" s="3"/>
      <c r="AD762" s="3"/>
      <c r="AE762" s="3"/>
      <c r="AF762" s="7"/>
      <c r="AG762" s="3"/>
      <c r="AH762" s="3"/>
      <c r="AI762" s="3"/>
      <c r="AJ762" s="3"/>
      <c r="AK762" s="3"/>
      <c r="AL762" s="3"/>
      <c r="AM762" s="3"/>
      <c r="AN762" s="3"/>
      <c r="AO762" s="7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7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</row>
    <row r="763">
      <c r="A763" s="3"/>
      <c r="F763" s="3"/>
      <c r="G763" s="3"/>
      <c r="I763" s="3"/>
      <c r="L763" s="3"/>
      <c r="M763" s="4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6"/>
      <c r="Y763" s="3"/>
      <c r="Z763" s="3"/>
      <c r="AA763" s="3"/>
      <c r="AB763" s="3"/>
      <c r="AC763" s="3"/>
      <c r="AD763" s="3"/>
      <c r="AE763" s="3"/>
      <c r="AF763" s="7"/>
      <c r="AG763" s="3"/>
      <c r="AH763" s="3"/>
      <c r="AI763" s="3"/>
      <c r="AJ763" s="3"/>
      <c r="AK763" s="3"/>
      <c r="AL763" s="3"/>
      <c r="AM763" s="3"/>
      <c r="AN763" s="3"/>
      <c r="AO763" s="7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7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</row>
    <row r="764">
      <c r="A764" s="3"/>
      <c r="F764" s="3"/>
      <c r="G764" s="3"/>
      <c r="I764" s="3"/>
      <c r="L764" s="3"/>
      <c r="M764" s="4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6"/>
      <c r="Y764" s="3"/>
      <c r="Z764" s="3"/>
      <c r="AA764" s="3"/>
      <c r="AB764" s="3"/>
      <c r="AC764" s="3"/>
      <c r="AD764" s="3"/>
      <c r="AE764" s="3"/>
      <c r="AF764" s="7"/>
      <c r="AG764" s="3"/>
      <c r="AH764" s="3"/>
      <c r="AI764" s="3"/>
      <c r="AJ764" s="3"/>
      <c r="AK764" s="3"/>
      <c r="AL764" s="3"/>
      <c r="AM764" s="3"/>
      <c r="AN764" s="3"/>
      <c r="AO764" s="7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7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</row>
    <row r="765">
      <c r="A765" s="3"/>
      <c r="F765" s="3"/>
      <c r="G765" s="3"/>
      <c r="I765" s="3"/>
      <c r="L765" s="3"/>
      <c r="M765" s="4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6"/>
      <c r="Y765" s="3"/>
      <c r="Z765" s="3"/>
      <c r="AA765" s="3"/>
      <c r="AB765" s="3"/>
      <c r="AC765" s="3"/>
      <c r="AD765" s="3"/>
      <c r="AE765" s="3"/>
      <c r="AF765" s="7"/>
      <c r="AG765" s="3"/>
      <c r="AH765" s="3"/>
      <c r="AI765" s="3"/>
      <c r="AJ765" s="3"/>
      <c r="AK765" s="3"/>
      <c r="AL765" s="3"/>
      <c r="AM765" s="3"/>
      <c r="AN765" s="3"/>
      <c r="AO765" s="7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7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</row>
    <row r="766">
      <c r="A766" s="3"/>
      <c r="F766" s="3"/>
      <c r="G766" s="3"/>
      <c r="I766" s="3"/>
      <c r="L766" s="3"/>
      <c r="M766" s="4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6"/>
      <c r="Y766" s="3"/>
      <c r="Z766" s="3"/>
      <c r="AA766" s="3"/>
      <c r="AB766" s="3"/>
      <c r="AC766" s="3"/>
      <c r="AD766" s="3"/>
      <c r="AE766" s="3"/>
      <c r="AF766" s="7"/>
      <c r="AG766" s="3"/>
      <c r="AH766" s="3"/>
      <c r="AI766" s="3"/>
      <c r="AJ766" s="3"/>
      <c r="AK766" s="3"/>
      <c r="AL766" s="3"/>
      <c r="AM766" s="3"/>
      <c r="AN766" s="3"/>
      <c r="AO766" s="7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7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</row>
    <row r="767">
      <c r="A767" s="3"/>
      <c r="F767" s="3"/>
      <c r="G767" s="3"/>
      <c r="I767" s="3"/>
      <c r="L767" s="3"/>
      <c r="M767" s="4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6"/>
      <c r="Y767" s="3"/>
      <c r="Z767" s="3"/>
      <c r="AA767" s="3"/>
      <c r="AB767" s="3"/>
      <c r="AC767" s="3"/>
      <c r="AD767" s="3"/>
      <c r="AE767" s="3"/>
      <c r="AF767" s="7"/>
      <c r="AG767" s="3"/>
      <c r="AH767" s="3"/>
      <c r="AI767" s="3"/>
      <c r="AJ767" s="3"/>
      <c r="AK767" s="3"/>
      <c r="AL767" s="3"/>
      <c r="AM767" s="3"/>
      <c r="AN767" s="3"/>
      <c r="AO767" s="7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7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</row>
    <row r="768">
      <c r="A768" s="3"/>
      <c r="F768" s="3"/>
      <c r="G768" s="3"/>
      <c r="I768" s="3"/>
      <c r="L768" s="3"/>
      <c r="M768" s="4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6"/>
      <c r="Y768" s="3"/>
      <c r="Z768" s="3"/>
      <c r="AA768" s="3"/>
      <c r="AB768" s="3"/>
      <c r="AC768" s="3"/>
      <c r="AD768" s="3"/>
      <c r="AE768" s="3"/>
      <c r="AF768" s="7"/>
      <c r="AG768" s="3"/>
      <c r="AH768" s="3"/>
      <c r="AI768" s="3"/>
      <c r="AJ768" s="3"/>
      <c r="AK768" s="3"/>
      <c r="AL768" s="3"/>
      <c r="AM768" s="3"/>
      <c r="AN768" s="3"/>
      <c r="AO768" s="7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7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</row>
    <row r="769">
      <c r="A769" s="3"/>
      <c r="F769" s="3"/>
      <c r="G769" s="3"/>
      <c r="I769" s="3"/>
      <c r="L769" s="3"/>
      <c r="M769" s="4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6"/>
      <c r="Y769" s="3"/>
      <c r="Z769" s="3"/>
      <c r="AA769" s="3"/>
      <c r="AB769" s="3"/>
      <c r="AC769" s="3"/>
      <c r="AD769" s="3"/>
      <c r="AE769" s="3"/>
      <c r="AF769" s="7"/>
      <c r="AG769" s="3"/>
      <c r="AH769" s="3"/>
      <c r="AI769" s="3"/>
      <c r="AJ769" s="3"/>
      <c r="AK769" s="3"/>
      <c r="AL769" s="3"/>
      <c r="AM769" s="3"/>
      <c r="AN769" s="3"/>
      <c r="AO769" s="7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7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</row>
    <row r="770">
      <c r="A770" s="3"/>
      <c r="F770" s="3"/>
      <c r="G770" s="3"/>
      <c r="I770" s="3"/>
      <c r="L770" s="3"/>
      <c r="M770" s="4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6"/>
      <c r="Y770" s="3"/>
      <c r="Z770" s="3"/>
      <c r="AA770" s="3"/>
      <c r="AB770" s="3"/>
      <c r="AC770" s="3"/>
      <c r="AD770" s="3"/>
      <c r="AE770" s="3"/>
      <c r="AF770" s="7"/>
      <c r="AG770" s="3"/>
      <c r="AH770" s="3"/>
      <c r="AI770" s="3"/>
      <c r="AJ770" s="3"/>
      <c r="AK770" s="3"/>
      <c r="AL770" s="3"/>
      <c r="AM770" s="3"/>
      <c r="AN770" s="3"/>
      <c r="AO770" s="7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7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</row>
    <row r="771">
      <c r="A771" s="3"/>
      <c r="F771" s="3"/>
      <c r="G771" s="3"/>
      <c r="I771" s="3"/>
      <c r="L771" s="3"/>
      <c r="M771" s="4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6"/>
      <c r="Y771" s="3"/>
      <c r="Z771" s="3"/>
      <c r="AA771" s="3"/>
      <c r="AB771" s="3"/>
      <c r="AC771" s="3"/>
      <c r="AD771" s="3"/>
      <c r="AE771" s="3"/>
      <c r="AF771" s="7"/>
      <c r="AG771" s="3"/>
      <c r="AH771" s="3"/>
      <c r="AI771" s="3"/>
      <c r="AJ771" s="3"/>
      <c r="AK771" s="3"/>
      <c r="AL771" s="3"/>
      <c r="AM771" s="3"/>
      <c r="AN771" s="3"/>
      <c r="AO771" s="7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7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</row>
    <row r="772">
      <c r="A772" s="3"/>
      <c r="F772" s="3"/>
      <c r="G772" s="3"/>
      <c r="I772" s="3"/>
      <c r="L772" s="3"/>
      <c r="M772" s="4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6"/>
      <c r="Y772" s="3"/>
      <c r="Z772" s="3"/>
      <c r="AA772" s="3"/>
      <c r="AB772" s="3"/>
      <c r="AC772" s="3"/>
      <c r="AD772" s="3"/>
      <c r="AE772" s="3"/>
      <c r="AF772" s="7"/>
      <c r="AG772" s="3"/>
      <c r="AH772" s="3"/>
      <c r="AI772" s="3"/>
      <c r="AJ772" s="3"/>
      <c r="AK772" s="3"/>
      <c r="AL772" s="3"/>
      <c r="AM772" s="3"/>
      <c r="AN772" s="3"/>
      <c r="AO772" s="7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7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</row>
    <row r="773">
      <c r="A773" s="3"/>
      <c r="F773" s="3"/>
      <c r="G773" s="3"/>
      <c r="I773" s="3"/>
      <c r="L773" s="3"/>
      <c r="M773" s="4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6"/>
      <c r="Y773" s="3"/>
      <c r="Z773" s="3"/>
      <c r="AA773" s="3"/>
      <c r="AB773" s="3"/>
      <c r="AC773" s="3"/>
      <c r="AD773" s="3"/>
      <c r="AE773" s="3"/>
      <c r="AF773" s="7"/>
      <c r="AG773" s="3"/>
      <c r="AH773" s="3"/>
      <c r="AI773" s="3"/>
      <c r="AJ773" s="3"/>
      <c r="AK773" s="3"/>
      <c r="AL773" s="3"/>
      <c r="AM773" s="3"/>
      <c r="AN773" s="3"/>
      <c r="AO773" s="7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7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</row>
    <row r="774">
      <c r="A774" s="3"/>
      <c r="F774" s="3"/>
      <c r="G774" s="3"/>
      <c r="I774" s="3"/>
      <c r="L774" s="3"/>
      <c r="M774" s="4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6"/>
      <c r="Y774" s="3"/>
      <c r="Z774" s="3"/>
      <c r="AA774" s="3"/>
      <c r="AB774" s="3"/>
      <c r="AC774" s="3"/>
      <c r="AD774" s="3"/>
      <c r="AE774" s="3"/>
      <c r="AF774" s="7"/>
      <c r="AG774" s="3"/>
      <c r="AH774" s="3"/>
      <c r="AI774" s="3"/>
      <c r="AJ774" s="3"/>
      <c r="AK774" s="3"/>
      <c r="AL774" s="3"/>
      <c r="AM774" s="3"/>
      <c r="AN774" s="3"/>
      <c r="AO774" s="7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7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</row>
    <row r="775">
      <c r="A775" s="3"/>
      <c r="F775" s="3"/>
      <c r="G775" s="3"/>
      <c r="I775" s="3"/>
      <c r="L775" s="3"/>
      <c r="M775" s="4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6"/>
      <c r="Y775" s="3"/>
      <c r="Z775" s="3"/>
      <c r="AA775" s="3"/>
      <c r="AB775" s="3"/>
      <c r="AC775" s="3"/>
      <c r="AD775" s="3"/>
      <c r="AE775" s="3"/>
      <c r="AF775" s="7"/>
      <c r="AG775" s="3"/>
      <c r="AH775" s="3"/>
      <c r="AI775" s="3"/>
      <c r="AJ775" s="3"/>
      <c r="AK775" s="3"/>
      <c r="AL775" s="3"/>
      <c r="AM775" s="3"/>
      <c r="AN775" s="3"/>
      <c r="AO775" s="7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7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</row>
    <row r="776">
      <c r="A776" s="3"/>
      <c r="F776" s="3"/>
      <c r="G776" s="3"/>
      <c r="I776" s="3"/>
      <c r="L776" s="3"/>
      <c r="M776" s="4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6"/>
      <c r="Y776" s="3"/>
      <c r="Z776" s="3"/>
      <c r="AA776" s="3"/>
      <c r="AB776" s="3"/>
      <c r="AC776" s="3"/>
      <c r="AD776" s="3"/>
      <c r="AE776" s="3"/>
      <c r="AF776" s="7"/>
      <c r="AG776" s="3"/>
      <c r="AH776" s="3"/>
      <c r="AI776" s="3"/>
      <c r="AJ776" s="3"/>
      <c r="AK776" s="3"/>
      <c r="AL776" s="3"/>
      <c r="AM776" s="3"/>
      <c r="AN776" s="3"/>
      <c r="AO776" s="7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7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</row>
    <row r="777">
      <c r="A777" s="3"/>
      <c r="F777" s="3"/>
      <c r="G777" s="3"/>
      <c r="I777" s="3"/>
      <c r="L777" s="3"/>
      <c r="M777" s="4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6"/>
      <c r="Y777" s="3"/>
      <c r="Z777" s="3"/>
      <c r="AA777" s="3"/>
      <c r="AB777" s="3"/>
      <c r="AC777" s="3"/>
      <c r="AD777" s="3"/>
      <c r="AE777" s="3"/>
      <c r="AF777" s="7"/>
      <c r="AG777" s="3"/>
      <c r="AH777" s="3"/>
      <c r="AI777" s="3"/>
      <c r="AJ777" s="3"/>
      <c r="AK777" s="3"/>
      <c r="AL777" s="3"/>
      <c r="AM777" s="3"/>
      <c r="AN777" s="3"/>
      <c r="AO777" s="7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7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</row>
    <row r="778">
      <c r="A778" s="3"/>
      <c r="F778" s="3"/>
      <c r="G778" s="3"/>
      <c r="I778" s="3"/>
      <c r="L778" s="3"/>
      <c r="M778" s="4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6"/>
      <c r="Y778" s="3"/>
      <c r="Z778" s="3"/>
      <c r="AA778" s="3"/>
      <c r="AB778" s="3"/>
      <c r="AC778" s="3"/>
      <c r="AD778" s="3"/>
      <c r="AE778" s="3"/>
      <c r="AF778" s="7"/>
      <c r="AG778" s="3"/>
      <c r="AH778" s="3"/>
      <c r="AI778" s="3"/>
      <c r="AJ778" s="3"/>
      <c r="AK778" s="3"/>
      <c r="AL778" s="3"/>
      <c r="AM778" s="3"/>
      <c r="AN778" s="3"/>
      <c r="AO778" s="7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7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</row>
    <row r="779">
      <c r="A779" s="3"/>
      <c r="F779" s="3"/>
      <c r="G779" s="3"/>
      <c r="I779" s="3"/>
      <c r="L779" s="3"/>
      <c r="M779" s="4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6"/>
      <c r="Y779" s="3"/>
      <c r="Z779" s="3"/>
      <c r="AA779" s="3"/>
      <c r="AB779" s="3"/>
      <c r="AC779" s="3"/>
      <c r="AD779" s="3"/>
      <c r="AE779" s="3"/>
      <c r="AF779" s="7"/>
      <c r="AG779" s="3"/>
      <c r="AH779" s="3"/>
      <c r="AI779" s="3"/>
      <c r="AJ779" s="3"/>
      <c r="AK779" s="3"/>
      <c r="AL779" s="3"/>
      <c r="AM779" s="3"/>
      <c r="AN779" s="3"/>
      <c r="AO779" s="7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7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</row>
    <row r="780">
      <c r="A780" s="3"/>
      <c r="F780" s="3"/>
      <c r="G780" s="3"/>
      <c r="I780" s="3"/>
      <c r="L780" s="3"/>
      <c r="M780" s="4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6"/>
      <c r="Y780" s="3"/>
      <c r="Z780" s="3"/>
      <c r="AA780" s="3"/>
      <c r="AB780" s="3"/>
      <c r="AC780" s="3"/>
      <c r="AD780" s="3"/>
      <c r="AE780" s="3"/>
      <c r="AF780" s="7"/>
      <c r="AG780" s="3"/>
      <c r="AH780" s="3"/>
      <c r="AI780" s="3"/>
      <c r="AJ780" s="3"/>
      <c r="AK780" s="3"/>
      <c r="AL780" s="3"/>
      <c r="AM780" s="3"/>
      <c r="AN780" s="3"/>
      <c r="AO780" s="7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7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</row>
    <row r="781">
      <c r="A781" s="3"/>
      <c r="F781" s="3"/>
      <c r="G781" s="3"/>
      <c r="I781" s="3"/>
      <c r="L781" s="3"/>
      <c r="M781" s="4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6"/>
      <c r="Y781" s="3"/>
      <c r="Z781" s="3"/>
      <c r="AA781" s="3"/>
      <c r="AB781" s="3"/>
      <c r="AC781" s="3"/>
      <c r="AD781" s="3"/>
      <c r="AE781" s="3"/>
      <c r="AF781" s="7"/>
      <c r="AG781" s="3"/>
      <c r="AH781" s="3"/>
      <c r="AI781" s="3"/>
      <c r="AJ781" s="3"/>
      <c r="AK781" s="3"/>
      <c r="AL781" s="3"/>
      <c r="AM781" s="3"/>
      <c r="AN781" s="3"/>
      <c r="AO781" s="7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7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</row>
    <row r="782">
      <c r="A782" s="3"/>
      <c r="F782" s="3"/>
      <c r="G782" s="3"/>
      <c r="I782" s="3"/>
      <c r="L782" s="3"/>
      <c r="M782" s="4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6"/>
      <c r="Y782" s="3"/>
      <c r="Z782" s="3"/>
      <c r="AA782" s="3"/>
      <c r="AB782" s="3"/>
      <c r="AC782" s="3"/>
      <c r="AD782" s="3"/>
      <c r="AE782" s="3"/>
      <c r="AF782" s="7"/>
      <c r="AG782" s="3"/>
      <c r="AH782" s="3"/>
      <c r="AI782" s="3"/>
      <c r="AJ782" s="3"/>
      <c r="AK782" s="3"/>
      <c r="AL782" s="3"/>
      <c r="AM782" s="3"/>
      <c r="AN782" s="3"/>
      <c r="AO782" s="7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7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</row>
    <row r="783">
      <c r="A783" s="3"/>
      <c r="F783" s="3"/>
      <c r="G783" s="3"/>
      <c r="I783" s="3"/>
      <c r="L783" s="3"/>
      <c r="M783" s="4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6"/>
      <c r="Y783" s="3"/>
      <c r="Z783" s="3"/>
      <c r="AA783" s="3"/>
      <c r="AB783" s="3"/>
      <c r="AC783" s="3"/>
      <c r="AD783" s="3"/>
      <c r="AE783" s="3"/>
      <c r="AF783" s="7"/>
      <c r="AG783" s="3"/>
      <c r="AH783" s="3"/>
      <c r="AI783" s="3"/>
      <c r="AJ783" s="3"/>
      <c r="AK783" s="3"/>
      <c r="AL783" s="3"/>
      <c r="AM783" s="3"/>
      <c r="AN783" s="3"/>
      <c r="AO783" s="7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7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</row>
    <row r="784">
      <c r="A784" s="3"/>
      <c r="F784" s="3"/>
      <c r="G784" s="3"/>
      <c r="I784" s="3"/>
      <c r="L784" s="3"/>
      <c r="M784" s="4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6"/>
      <c r="Y784" s="3"/>
      <c r="Z784" s="3"/>
      <c r="AA784" s="3"/>
      <c r="AB784" s="3"/>
      <c r="AC784" s="3"/>
      <c r="AD784" s="3"/>
      <c r="AE784" s="3"/>
      <c r="AF784" s="7"/>
      <c r="AG784" s="3"/>
      <c r="AH784" s="3"/>
      <c r="AI784" s="3"/>
      <c r="AJ784" s="3"/>
      <c r="AK784" s="3"/>
      <c r="AL784" s="3"/>
      <c r="AM784" s="3"/>
      <c r="AN784" s="3"/>
      <c r="AO784" s="7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7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</row>
    <row r="785">
      <c r="A785" s="3"/>
      <c r="F785" s="3"/>
      <c r="G785" s="3"/>
      <c r="I785" s="3"/>
      <c r="L785" s="3"/>
      <c r="M785" s="4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6"/>
      <c r="Y785" s="3"/>
      <c r="Z785" s="3"/>
      <c r="AA785" s="3"/>
      <c r="AB785" s="3"/>
      <c r="AC785" s="3"/>
      <c r="AD785" s="3"/>
      <c r="AE785" s="3"/>
      <c r="AF785" s="7"/>
      <c r="AG785" s="3"/>
      <c r="AH785" s="3"/>
      <c r="AI785" s="3"/>
      <c r="AJ785" s="3"/>
      <c r="AK785" s="3"/>
      <c r="AL785" s="3"/>
      <c r="AM785" s="3"/>
      <c r="AN785" s="3"/>
      <c r="AO785" s="7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7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</row>
    <row r="786">
      <c r="A786" s="3"/>
      <c r="F786" s="3"/>
      <c r="G786" s="3"/>
      <c r="I786" s="3"/>
      <c r="L786" s="3"/>
      <c r="M786" s="4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6"/>
      <c r="Y786" s="3"/>
      <c r="Z786" s="3"/>
      <c r="AA786" s="3"/>
      <c r="AB786" s="3"/>
      <c r="AC786" s="3"/>
      <c r="AD786" s="3"/>
      <c r="AE786" s="3"/>
      <c r="AF786" s="7"/>
      <c r="AG786" s="3"/>
      <c r="AH786" s="3"/>
      <c r="AI786" s="3"/>
      <c r="AJ786" s="3"/>
      <c r="AK786" s="3"/>
      <c r="AL786" s="3"/>
      <c r="AM786" s="3"/>
      <c r="AN786" s="3"/>
      <c r="AO786" s="7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7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</row>
    <row r="787">
      <c r="A787" s="3"/>
      <c r="F787" s="3"/>
      <c r="G787" s="3"/>
      <c r="I787" s="3"/>
      <c r="L787" s="3"/>
      <c r="M787" s="4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6"/>
      <c r="Y787" s="3"/>
      <c r="Z787" s="3"/>
      <c r="AA787" s="3"/>
      <c r="AB787" s="3"/>
      <c r="AC787" s="3"/>
      <c r="AD787" s="3"/>
      <c r="AE787" s="3"/>
      <c r="AF787" s="7"/>
      <c r="AG787" s="3"/>
      <c r="AH787" s="3"/>
      <c r="AI787" s="3"/>
      <c r="AJ787" s="3"/>
      <c r="AK787" s="3"/>
      <c r="AL787" s="3"/>
      <c r="AM787" s="3"/>
      <c r="AN787" s="3"/>
      <c r="AO787" s="7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7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</row>
    <row r="788">
      <c r="A788" s="3"/>
      <c r="F788" s="3"/>
      <c r="G788" s="3"/>
      <c r="I788" s="3"/>
      <c r="L788" s="3"/>
      <c r="M788" s="4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6"/>
      <c r="Y788" s="3"/>
      <c r="Z788" s="3"/>
      <c r="AA788" s="3"/>
      <c r="AB788" s="3"/>
      <c r="AC788" s="3"/>
      <c r="AD788" s="3"/>
      <c r="AE788" s="3"/>
      <c r="AF788" s="7"/>
      <c r="AG788" s="3"/>
      <c r="AH788" s="3"/>
      <c r="AI788" s="3"/>
      <c r="AJ788" s="3"/>
      <c r="AK788" s="3"/>
      <c r="AL788" s="3"/>
      <c r="AM788" s="3"/>
      <c r="AN788" s="3"/>
      <c r="AO788" s="7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7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</row>
    <row r="789">
      <c r="A789" s="3"/>
      <c r="F789" s="3"/>
      <c r="G789" s="3"/>
      <c r="I789" s="3"/>
      <c r="L789" s="3"/>
      <c r="M789" s="4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6"/>
      <c r="Y789" s="3"/>
      <c r="Z789" s="3"/>
      <c r="AA789" s="3"/>
      <c r="AB789" s="3"/>
      <c r="AC789" s="3"/>
      <c r="AD789" s="3"/>
      <c r="AE789" s="3"/>
      <c r="AF789" s="7"/>
      <c r="AG789" s="3"/>
      <c r="AH789" s="3"/>
      <c r="AI789" s="3"/>
      <c r="AJ789" s="3"/>
      <c r="AK789" s="3"/>
      <c r="AL789" s="3"/>
      <c r="AM789" s="3"/>
      <c r="AN789" s="3"/>
      <c r="AO789" s="7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7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</row>
    <row r="790">
      <c r="A790" s="3"/>
      <c r="F790" s="3"/>
      <c r="G790" s="3"/>
      <c r="I790" s="3"/>
      <c r="L790" s="3"/>
      <c r="M790" s="4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6"/>
      <c r="Y790" s="3"/>
      <c r="Z790" s="3"/>
      <c r="AA790" s="3"/>
      <c r="AB790" s="3"/>
      <c r="AC790" s="3"/>
      <c r="AD790" s="3"/>
      <c r="AE790" s="3"/>
      <c r="AF790" s="7"/>
      <c r="AG790" s="3"/>
      <c r="AH790" s="3"/>
      <c r="AI790" s="3"/>
      <c r="AJ790" s="3"/>
      <c r="AK790" s="3"/>
      <c r="AL790" s="3"/>
      <c r="AM790" s="3"/>
      <c r="AN790" s="3"/>
      <c r="AO790" s="7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7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</row>
    <row r="791">
      <c r="A791" s="3"/>
      <c r="F791" s="3"/>
      <c r="G791" s="3"/>
      <c r="I791" s="3"/>
      <c r="L791" s="3"/>
      <c r="M791" s="4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6"/>
      <c r="Y791" s="3"/>
      <c r="Z791" s="3"/>
      <c r="AA791" s="3"/>
      <c r="AB791" s="3"/>
      <c r="AC791" s="3"/>
      <c r="AD791" s="3"/>
      <c r="AE791" s="3"/>
      <c r="AF791" s="7"/>
      <c r="AG791" s="3"/>
      <c r="AH791" s="3"/>
      <c r="AI791" s="3"/>
      <c r="AJ791" s="3"/>
      <c r="AK791" s="3"/>
      <c r="AL791" s="3"/>
      <c r="AM791" s="3"/>
      <c r="AN791" s="3"/>
      <c r="AO791" s="7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7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</row>
    <row r="792">
      <c r="A792" s="3"/>
      <c r="F792" s="3"/>
      <c r="G792" s="3"/>
      <c r="I792" s="3"/>
      <c r="L792" s="3"/>
      <c r="M792" s="4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6"/>
      <c r="Y792" s="3"/>
      <c r="Z792" s="3"/>
      <c r="AA792" s="3"/>
      <c r="AB792" s="3"/>
      <c r="AC792" s="3"/>
      <c r="AD792" s="3"/>
      <c r="AE792" s="3"/>
      <c r="AF792" s="7"/>
      <c r="AG792" s="3"/>
      <c r="AH792" s="3"/>
      <c r="AI792" s="3"/>
      <c r="AJ792" s="3"/>
      <c r="AK792" s="3"/>
      <c r="AL792" s="3"/>
      <c r="AM792" s="3"/>
      <c r="AN792" s="3"/>
      <c r="AO792" s="7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7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</row>
    <row r="793">
      <c r="A793" s="3"/>
      <c r="F793" s="3"/>
      <c r="G793" s="3"/>
      <c r="I793" s="3"/>
      <c r="L793" s="3"/>
      <c r="M793" s="4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6"/>
      <c r="Y793" s="3"/>
      <c r="Z793" s="3"/>
      <c r="AA793" s="3"/>
      <c r="AB793" s="3"/>
      <c r="AC793" s="3"/>
      <c r="AD793" s="3"/>
      <c r="AE793" s="3"/>
      <c r="AF793" s="7"/>
      <c r="AG793" s="3"/>
      <c r="AH793" s="3"/>
      <c r="AI793" s="3"/>
      <c r="AJ793" s="3"/>
      <c r="AK793" s="3"/>
      <c r="AL793" s="3"/>
      <c r="AM793" s="3"/>
      <c r="AN793" s="3"/>
      <c r="AO793" s="7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7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</row>
    <row r="794">
      <c r="A794" s="3"/>
      <c r="F794" s="3"/>
      <c r="G794" s="3"/>
      <c r="I794" s="3"/>
      <c r="L794" s="3"/>
      <c r="M794" s="4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6"/>
      <c r="Y794" s="3"/>
      <c r="Z794" s="3"/>
      <c r="AA794" s="3"/>
      <c r="AB794" s="3"/>
      <c r="AC794" s="3"/>
      <c r="AD794" s="3"/>
      <c r="AE794" s="3"/>
      <c r="AF794" s="7"/>
      <c r="AG794" s="3"/>
      <c r="AH794" s="3"/>
      <c r="AI794" s="3"/>
      <c r="AJ794" s="3"/>
      <c r="AK794" s="3"/>
      <c r="AL794" s="3"/>
      <c r="AM794" s="3"/>
      <c r="AN794" s="3"/>
      <c r="AO794" s="7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7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</row>
    <row r="795">
      <c r="A795" s="3"/>
      <c r="F795" s="3"/>
      <c r="G795" s="3"/>
      <c r="I795" s="3"/>
      <c r="L795" s="3"/>
      <c r="M795" s="4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6"/>
      <c r="Y795" s="3"/>
      <c r="Z795" s="3"/>
      <c r="AA795" s="3"/>
      <c r="AB795" s="3"/>
      <c r="AC795" s="3"/>
      <c r="AD795" s="3"/>
      <c r="AE795" s="3"/>
      <c r="AF795" s="7"/>
      <c r="AG795" s="3"/>
      <c r="AH795" s="3"/>
      <c r="AI795" s="3"/>
      <c r="AJ795" s="3"/>
      <c r="AK795" s="3"/>
      <c r="AL795" s="3"/>
      <c r="AM795" s="3"/>
      <c r="AN795" s="3"/>
      <c r="AO795" s="7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7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</row>
    <row r="796">
      <c r="A796" s="3"/>
      <c r="F796" s="3"/>
      <c r="G796" s="3"/>
      <c r="I796" s="3"/>
      <c r="L796" s="3"/>
      <c r="M796" s="4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6"/>
      <c r="Y796" s="3"/>
      <c r="Z796" s="3"/>
      <c r="AA796" s="3"/>
      <c r="AB796" s="3"/>
      <c r="AC796" s="3"/>
      <c r="AD796" s="3"/>
      <c r="AE796" s="3"/>
      <c r="AF796" s="7"/>
      <c r="AG796" s="3"/>
      <c r="AH796" s="3"/>
      <c r="AI796" s="3"/>
      <c r="AJ796" s="3"/>
      <c r="AK796" s="3"/>
      <c r="AL796" s="3"/>
      <c r="AM796" s="3"/>
      <c r="AN796" s="3"/>
      <c r="AO796" s="7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7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</row>
    <row r="797">
      <c r="A797" s="3"/>
      <c r="F797" s="3"/>
      <c r="G797" s="3"/>
      <c r="I797" s="3"/>
      <c r="L797" s="3"/>
      <c r="M797" s="4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6"/>
      <c r="Y797" s="3"/>
      <c r="Z797" s="3"/>
      <c r="AA797" s="3"/>
      <c r="AB797" s="3"/>
      <c r="AC797" s="3"/>
      <c r="AD797" s="3"/>
      <c r="AE797" s="3"/>
      <c r="AF797" s="7"/>
      <c r="AG797" s="3"/>
      <c r="AH797" s="3"/>
      <c r="AI797" s="3"/>
      <c r="AJ797" s="3"/>
      <c r="AK797" s="3"/>
      <c r="AL797" s="3"/>
      <c r="AM797" s="3"/>
      <c r="AN797" s="3"/>
      <c r="AO797" s="7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7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</row>
    <row r="798">
      <c r="A798" s="3"/>
      <c r="F798" s="3"/>
      <c r="G798" s="3"/>
      <c r="I798" s="3"/>
      <c r="L798" s="3"/>
      <c r="M798" s="4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6"/>
      <c r="Y798" s="3"/>
      <c r="Z798" s="3"/>
      <c r="AA798" s="3"/>
      <c r="AB798" s="3"/>
      <c r="AC798" s="3"/>
      <c r="AD798" s="3"/>
      <c r="AE798" s="3"/>
      <c r="AF798" s="7"/>
      <c r="AG798" s="3"/>
      <c r="AH798" s="3"/>
      <c r="AI798" s="3"/>
      <c r="AJ798" s="3"/>
      <c r="AK798" s="3"/>
      <c r="AL798" s="3"/>
      <c r="AM798" s="3"/>
      <c r="AN798" s="3"/>
      <c r="AO798" s="7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7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</row>
    <row r="799">
      <c r="A799" s="3"/>
      <c r="F799" s="3"/>
      <c r="G799" s="3"/>
      <c r="I799" s="3"/>
      <c r="L799" s="3"/>
      <c r="M799" s="4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6"/>
      <c r="Y799" s="3"/>
      <c r="Z799" s="3"/>
      <c r="AA799" s="3"/>
      <c r="AB799" s="3"/>
      <c r="AC799" s="3"/>
      <c r="AD799" s="3"/>
      <c r="AE799" s="3"/>
      <c r="AF799" s="7"/>
      <c r="AG799" s="3"/>
      <c r="AH799" s="3"/>
      <c r="AI799" s="3"/>
      <c r="AJ799" s="3"/>
      <c r="AK799" s="3"/>
      <c r="AL799" s="3"/>
      <c r="AM799" s="3"/>
      <c r="AN799" s="3"/>
      <c r="AO799" s="7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7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</row>
    <row r="800">
      <c r="A800" s="3"/>
      <c r="F800" s="3"/>
      <c r="G800" s="3"/>
      <c r="I800" s="3"/>
      <c r="L800" s="3"/>
      <c r="M800" s="4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6"/>
      <c r="Y800" s="3"/>
      <c r="Z800" s="3"/>
      <c r="AA800" s="3"/>
      <c r="AB800" s="3"/>
      <c r="AC800" s="3"/>
      <c r="AD800" s="3"/>
      <c r="AE800" s="3"/>
      <c r="AF800" s="7"/>
      <c r="AG800" s="3"/>
      <c r="AH800" s="3"/>
      <c r="AI800" s="3"/>
      <c r="AJ800" s="3"/>
      <c r="AK800" s="3"/>
      <c r="AL800" s="3"/>
      <c r="AM800" s="3"/>
      <c r="AN800" s="3"/>
      <c r="AO800" s="7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7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</row>
    <row r="801">
      <c r="A801" s="3"/>
      <c r="F801" s="3"/>
      <c r="G801" s="3"/>
      <c r="I801" s="3"/>
      <c r="L801" s="3"/>
      <c r="M801" s="4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6"/>
      <c r="Y801" s="3"/>
      <c r="Z801" s="3"/>
      <c r="AA801" s="3"/>
      <c r="AB801" s="3"/>
      <c r="AC801" s="3"/>
      <c r="AD801" s="3"/>
      <c r="AE801" s="3"/>
      <c r="AF801" s="7"/>
      <c r="AG801" s="3"/>
      <c r="AH801" s="3"/>
      <c r="AI801" s="3"/>
      <c r="AJ801" s="3"/>
      <c r="AK801" s="3"/>
      <c r="AL801" s="3"/>
      <c r="AM801" s="3"/>
      <c r="AN801" s="3"/>
      <c r="AO801" s="7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7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</row>
    <row r="802">
      <c r="A802" s="3"/>
      <c r="F802" s="3"/>
      <c r="G802" s="3"/>
      <c r="I802" s="3"/>
      <c r="L802" s="3"/>
      <c r="M802" s="4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6"/>
      <c r="Y802" s="3"/>
      <c r="Z802" s="3"/>
      <c r="AA802" s="3"/>
      <c r="AB802" s="3"/>
      <c r="AC802" s="3"/>
      <c r="AD802" s="3"/>
      <c r="AE802" s="3"/>
      <c r="AF802" s="7"/>
      <c r="AG802" s="3"/>
      <c r="AH802" s="3"/>
      <c r="AI802" s="3"/>
      <c r="AJ802" s="3"/>
      <c r="AK802" s="3"/>
      <c r="AL802" s="3"/>
      <c r="AM802" s="3"/>
      <c r="AN802" s="3"/>
      <c r="AO802" s="7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7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</row>
    <row r="803">
      <c r="A803" s="3"/>
      <c r="F803" s="3"/>
      <c r="G803" s="3"/>
      <c r="I803" s="3"/>
      <c r="L803" s="3"/>
      <c r="M803" s="4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6"/>
      <c r="Y803" s="3"/>
      <c r="Z803" s="3"/>
      <c r="AA803" s="3"/>
      <c r="AB803" s="3"/>
      <c r="AC803" s="3"/>
      <c r="AD803" s="3"/>
      <c r="AE803" s="3"/>
      <c r="AF803" s="7"/>
      <c r="AG803" s="3"/>
      <c r="AH803" s="3"/>
      <c r="AI803" s="3"/>
      <c r="AJ803" s="3"/>
      <c r="AK803" s="3"/>
      <c r="AL803" s="3"/>
      <c r="AM803" s="3"/>
      <c r="AN803" s="3"/>
      <c r="AO803" s="7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7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</row>
    <row r="804">
      <c r="A804" s="3"/>
      <c r="F804" s="3"/>
      <c r="G804" s="3"/>
      <c r="I804" s="3"/>
      <c r="L804" s="3"/>
      <c r="M804" s="4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6"/>
      <c r="Y804" s="3"/>
      <c r="Z804" s="3"/>
      <c r="AA804" s="3"/>
      <c r="AB804" s="3"/>
      <c r="AC804" s="3"/>
      <c r="AD804" s="3"/>
      <c r="AE804" s="3"/>
      <c r="AF804" s="7"/>
      <c r="AG804" s="3"/>
      <c r="AH804" s="3"/>
      <c r="AI804" s="3"/>
      <c r="AJ804" s="3"/>
      <c r="AK804" s="3"/>
      <c r="AL804" s="3"/>
      <c r="AM804" s="3"/>
      <c r="AN804" s="3"/>
      <c r="AO804" s="7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7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</row>
    <row r="805">
      <c r="A805" s="3"/>
      <c r="F805" s="3"/>
      <c r="G805" s="3"/>
      <c r="I805" s="3"/>
      <c r="L805" s="3"/>
      <c r="M805" s="4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6"/>
      <c r="Y805" s="3"/>
      <c r="Z805" s="3"/>
      <c r="AA805" s="3"/>
      <c r="AB805" s="3"/>
      <c r="AC805" s="3"/>
      <c r="AD805" s="3"/>
      <c r="AE805" s="3"/>
      <c r="AF805" s="7"/>
      <c r="AG805" s="3"/>
      <c r="AH805" s="3"/>
      <c r="AI805" s="3"/>
      <c r="AJ805" s="3"/>
      <c r="AK805" s="3"/>
      <c r="AL805" s="3"/>
      <c r="AM805" s="3"/>
      <c r="AN805" s="3"/>
      <c r="AO805" s="7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7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</row>
    <row r="806">
      <c r="A806" s="3"/>
      <c r="F806" s="3"/>
      <c r="G806" s="3"/>
      <c r="I806" s="3"/>
      <c r="L806" s="3"/>
      <c r="M806" s="4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6"/>
      <c r="Y806" s="3"/>
      <c r="Z806" s="3"/>
      <c r="AA806" s="3"/>
      <c r="AB806" s="3"/>
      <c r="AC806" s="3"/>
      <c r="AD806" s="3"/>
      <c r="AE806" s="3"/>
      <c r="AF806" s="7"/>
      <c r="AG806" s="3"/>
      <c r="AH806" s="3"/>
      <c r="AI806" s="3"/>
      <c r="AJ806" s="3"/>
      <c r="AK806" s="3"/>
      <c r="AL806" s="3"/>
      <c r="AM806" s="3"/>
      <c r="AN806" s="3"/>
      <c r="AO806" s="7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7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</row>
    <row r="807">
      <c r="A807" s="3"/>
      <c r="F807" s="3"/>
      <c r="G807" s="3"/>
      <c r="I807" s="3"/>
      <c r="L807" s="3"/>
      <c r="M807" s="4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6"/>
      <c r="Y807" s="3"/>
      <c r="Z807" s="3"/>
      <c r="AA807" s="3"/>
      <c r="AB807" s="3"/>
      <c r="AC807" s="3"/>
      <c r="AD807" s="3"/>
      <c r="AE807" s="3"/>
      <c r="AF807" s="7"/>
      <c r="AG807" s="3"/>
      <c r="AH807" s="3"/>
      <c r="AI807" s="3"/>
      <c r="AJ807" s="3"/>
      <c r="AK807" s="3"/>
      <c r="AL807" s="3"/>
      <c r="AM807" s="3"/>
      <c r="AN807" s="3"/>
      <c r="AO807" s="7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7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</row>
    <row r="808">
      <c r="A808" s="3"/>
      <c r="F808" s="3"/>
      <c r="G808" s="3"/>
      <c r="I808" s="3"/>
      <c r="L808" s="3"/>
      <c r="M808" s="4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6"/>
      <c r="Y808" s="3"/>
      <c r="Z808" s="3"/>
      <c r="AA808" s="3"/>
      <c r="AB808" s="3"/>
      <c r="AC808" s="3"/>
      <c r="AD808" s="3"/>
      <c r="AE808" s="3"/>
      <c r="AF808" s="7"/>
      <c r="AG808" s="3"/>
      <c r="AH808" s="3"/>
      <c r="AI808" s="3"/>
      <c r="AJ808" s="3"/>
      <c r="AK808" s="3"/>
      <c r="AL808" s="3"/>
      <c r="AM808" s="3"/>
      <c r="AN808" s="3"/>
      <c r="AO808" s="7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7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</row>
    <row r="809">
      <c r="A809" s="3"/>
      <c r="F809" s="3"/>
      <c r="G809" s="3"/>
      <c r="I809" s="3"/>
      <c r="L809" s="3"/>
      <c r="M809" s="4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6"/>
      <c r="Y809" s="3"/>
      <c r="Z809" s="3"/>
      <c r="AA809" s="3"/>
      <c r="AB809" s="3"/>
      <c r="AC809" s="3"/>
      <c r="AD809" s="3"/>
      <c r="AE809" s="3"/>
      <c r="AF809" s="7"/>
      <c r="AG809" s="3"/>
      <c r="AH809" s="3"/>
      <c r="AI809" s="3"/>
      <c r="AJ809" s="3"/>
      <c r="AK809" s="3"/>
      <c r="AL809" s="3"/>
      <c r="AM809" s="3"/>
      <c r="AN809" s="3"/>
      <c r="AO809" s="7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7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</row>
    <row r="810">
      <c r="A810" s="3"/>
      <c r="F810" s="3"/>
      <c r="G810" s="3"/>
      <c r="I810" s="3"/>
      <c r="L810" s="3"/>
      <c r="M810" s="4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6"/>
      <c r="Y810" s="3"/>
      <c r="Z810" s="3"/>
      <c r="AA810" s="3"/>
      <c r="AB810" s="3"/>
      <c r="AC810" s="3"/>
      <c r="AD810" s="3"/>
      <c r="AE810" s="3"/>
      <c r="AF810" s="7"/>
      <c r="AG810" s="3"/>
      <c r="AH810" s="3"/>
      <c r="AI810" s="3"/>
      <c r="AJ810" s="3"/>
      <c r="AK810" s="3"/>
      <c r="AL810" s="3"/>
      <c r="AM810" s="3"/>
      <c r="AN810" s="3"/>
      <c r="AO810" s="7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7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</row>
    <row r="811">
      <c r="A811" s="3"/>
      <c r="F811" s="3"/>
      <c r="G811" s="3"/>
      <c r="I811" s="3"/>
      <c r="L811" s="3"/>
      <c r="M811" s="4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6"/>
      <c r="Y811" s="3"/>
      <c r="Z811" s="3"/>
      <c r="AA811" s="3"/>
      <c r="AB811" s="3"/>
      <c r="AC811" s="3"/>
      <c r="AD811" s="3"/>
      <c r="AE811" s="3"/>
      <c r="AF811" s="7"/>
      <c r="AG811" s="3"/>
      <c r="AH811" s="3"/>
      <c r="AI811" s="3"/>
      <c r="AJ811" s="3"/>
      <c r="AK811" s="3"/>
      <c r="AL811" s="3"/>
      <c r="AM811" s="3"/>
      <c r="AN811" s="3"/>
      <c r="AO811" s="7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7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</row>
    <row r="812">
      <c r="A812" s="3"/>
      <c r="F812" s="3"/>
      <c r="G812" s="3"/>
      <c r="I812" s="3"/>
      <c r="L812" s="3"/>
      <c r="M812" s="4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6"/>
      <c r="Y812" s="3"/>
      <c r="Z812" s="3"/>
      <c r="AA812" s="3"/>
      <c r="AB812" s="3"/>
      <c r="AC812" s="3"/>
      <c r="AD812" s="3"/>
      <c r="AE812" s="3"/>
      <c r="AF812" s="7"/>
      <c r="AG812" s="3"/>
      <c r="AH812" s="3"/>
      <c r="AI812" s="3"/>
      <c r="AJ812" s="3"/>
      <c r="AK812" s="3"/>
      <c r="AL812" s="3"/>
      <c r="AM812" s="3"/>
      <c r="AN812" s="3"/>
      <c r="AO812" s="7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7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</row>
    <row r="813">
      <c r="A813" s="3"/>
      <c r="F813" s="3"/>
      <c r="G813" s="3"/>
      <c r="I813" s="3"/>
      <c r="L813" s="3"/>
      <c r="M813" s="4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6"/>
      <c r="Y813" s="3"/>
      <c r="Z813" s="3"/>
      <c r="AA813" s="3"/>
      <c r="AB813" s="3"/>
      <c r="AC813" s="3"/>
      <c r="AD813" s="3"/>
      <c r="AE813" s="3"/>
      <c r="AF813" s="7"/>
      <c r="AG813" s="3"/>
      <c r="AH813" s="3"/>
      <c r="AI813" s="3"/>
      <c r="AJ813" s="3"/>
      <c r="AK813" s="3"/>
      <c r="AL813" s="3"/>
      <c r="AM813" s="3"/>
      <c r="AN813" s="3"/>
      <c r="AO813" s="7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7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</row>
    <row r="814">
      <c r="A814" s="3"/>
      <c r="F814" s="3"/>
      <c r="G814" s="3"/>
      <c r="I814" s="3"/>
      <c r="L814" s="3"/>
      <c r="M814" s="4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6"/>
      <c r="Y814" s="3"/>
      <c r="Z814" s="3"/>
      <c r="AA814" s="3"/>
      <c r="AB814" s="3"/>
      <c r="AC814" s="3"/>
      <c r="AD814" s="3"/>
      <c r="AE814" s="3"/>
      <c r="AF814" s="7"/>
      <c r="AG814" s="3"/>
      <c r="AH814" s="3"/>
      <c r="AI814" s="3"/>
      <c r="AJ814" s="3"/>
      <c r="AK814" s="3"/>
      <c r="AL814" s="3"/>
      <c r="AM814" s="3"/>
      <c r="AN814" s="3"/>
      <c r="AO814" s="7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7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</row>
    <row r="815">
      <c r="A815" s="3"/>
      <c r="F815" s="3"/>
      <c r="G815" s="3"/>
      <c r="I815" s="3"/>
      <c r="L815" s="3"/>
      <c r="M815" s="4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6"/>
      <c r="Y815" s="3"/>
      <c r="Z815" s="3"/>
      <c r="AA815" s="3"/>
      <c r="AB815" s="3"/>
      <c r="AC815" s="3"/>
      <c r="AD815" s="3"/>
      <c r="AE815" s="3"/>
      <c r="AF815" s="7"/>
      <c r="AG815" s="3"/>
      <c r="AH815" s="3"/>
      <c r="AI815" s="3"/>
      <c r="AJ815" s="3"/>
      <c r="AK815" s="3"/>
      <c r="AL815" s="3"/>
      <c r="AM815" s="3"/>
      <c r="AN815" s="3"/>
      <c r="AO815" s="7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7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</row>
    <row r="816">
      <c r="A816" s="3"/>
      <c r="F816" s="3"/>
      <c r="G816" s="3"/>
      <c r="I816" s="3"/>
      <c r="L816" s="3"/>
      <c r="M816" s="4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6"/>
      <c r="Y816" s="3"/>
      <c r="Z816" s="3"/>
      <c r="AA816" s="3"/>
      <c r="AB816" s="3"/>
      <c r="AC816" s="3"/>
      <c r="AD816" s="3"/>
      <c r="AE816" s="3"/>
      <c r="AF816" s="7"/>
      <c r="AG816" s="3"/>
      <c r="AH816" s="3"/>
      <c r="AI816" s="3"/>
      <c r="AJ816" s="3"/>
      <c r="AK816" s="3"/>
      <c r="AL816" s="3"/>
      <c r="AM816" s="3"/>
      <c r="AN816" s="3"/>
      <c r="AO816" s="7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7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</row>
    <row r="817">
      <c r="A817" s="3"/>
      <c r="F817" s="3"/>
      <c r="G817" s="3"/>
      <c r="I817" s="3"/>
      <c r="L817" s="3"/>
      <c r="M817" s="4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6"/>
      <c r="Y817" s="3"/>
      <c r="Z817" s="3"/>
      <c r="AA817" s="3"/>
      <c r="AB817" s="3"/>
      <c r="AC817" s="3"/>
      <c r="AD817" s="3"/>
      <c r="AE817" s="3"/>
      <c r="AF817" s="7"/>
      <c r="AG817" s="3"/>
      <c r="AH817" s="3"/>
      <c r="AI817" s="3"/>
      <c r="AJ817" s="3"/>
      <c r="AK817" s="3"/>
      <c r="AL817" s="3"/>
      <c r="AM817" s="3"/>
      <c r="AN817" s="3"/>
      <c r="AO817" s="7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7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</row>
    <row r="818">
      <c r="A818" s="3"/>
      <c r="F818" s="3"/>
      <c r="G818" s="3"/>
      <c r="I818" s="3"/>
      <c r="L818" s="3"/>
      <c r="M818" s="4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6"/>
      <c r="Y818" s="3"/>
      <c r="Z818" s="3"/>
      <c r="AA818" s="3"/>
      <c r="AB818" s="3"/>
      <c r="AC818" s="3"/>
      <c r="AD818" s="3"/>
      <c r="AE818" s="3"/>
      <c r="AF818" s="7"/>
      <c r="AG818" s="3"/>
      <c r="AH818" s="3"/>
      <c r="AI818" s="3"/>
      <c r="AJ818" s="3"/>
      <c r="AK818" s="3"/>
      <c r="AL818" s="3"/>
      <c r="AM818" s="3"/>
      <c r="AN818" s="3"/>
      <c r="AO818" s="7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7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</row>
    <row r="819">
      <c r="A819" s="3"/>
      <c r="F819" s="3"/>
      <c r="G819" s="3"/>
      <c r="I819" s="3"/>
      <c r="L819" s="3"/>
      <c r="M819" s="4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6"/>
      <c r="Y819" s="3"/>
      <c r="Z819" s="3"/>
      <c r="AA819" s="3"/>
      <c r="AB819" s="3"/>
      <c r="AC819" s="3"/>
      <c r="AD819" s="3"/>
      <c r="AE819" s="3"/>
      <c r="AF819" s="7"/>
      <c r="AG819" s="3"/>
      <c r="AH819" s="3"/>
      <c r="AI819" s="3"/>
      <c r="AJ819" s="3"/>
      <c r="AK819" s="3"/>
      <c r="AL819" s="3"/>
      <c r="AM819" s="3"/>
      <c r="AN819" s="3"/>
      <c r="AO819" s="7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7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</row>
    <row r="820">
      <c r="A820" s="3"/>
      <c r="F820" s="3"/>
      <c r="G820" s="3"/>
      <c r="I820" s="3"/>
      <c r="L820" s="3"/>
      <c r="M820" s="4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6"/>
      <c r="Y820" s="3"/>
      <c r="Z820" s="3"/>
      <c r="AA820" s="3"/>
      <c r="AB820" s="3"/>
      <c r="AC820" s="3"/>
      <c r="AD820" s="3"/>
      <c r="AE820" s="3"/>
      <c r="AF820" s="7"/>
      <c r="AG820" s="3"/>
      <c r="AH820" s="3"/>
      <c r="AI820" s="3"/>
      <c r="AJ820" s="3"/>
      <c r="AK820" s="3"/>
      <c r="AL820" s="3"/>
      <c r="AM820" s="3"/>
      <c r="AN820" s="3"/>
      <c r="AO820" s="7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7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</row>
    <row r="821">
      <c r="A821" s="3"/>
      <c r="F821" s="3"/>
      <c r="G821" s="3"/>
      <c r="I821" s="3"/>
      <c r="L821" s="3"/>
      <c r="M821" s="4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6"/>
      <c r="Y821" s="3"/>
      <c r="Z821" s="3"/>
      <c r="AA821" s="3"/>
      <c r="AB821" s="3"/>
      <c r="AC821" s="3"/>
      <c r="AD821" s="3"/>
      <c r="AE821" s="3"/>
      <c r="AF821" s="7"/>
      <c r="AG821" s="3"/>
      <c r="AH821" s="3"/>
      <c r="AI821" s="3"/>
      <c r="AJ821" s="3"/>
      <c r="AK821" s="3"/>
      <c r="AL821" s="3"/>
      <c r="AM821" s="3"/>
      <c r="AN821" s="3"/>
      <c r="AO821" s="7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7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</row>
    <row r="822">
      <c r="A822" s="3"/>
      <c r="F822" s="3"/>
      <c r="G822" s="3"/>
      <c r="I822" s="3"/>
      <c r="L822" s="3"/>
      <c r="M822" s="4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6"/>
      <c r="Y822" s="3"/>
      <c r="Z822" s="3"/>
      <c r="AA822" s="3"/>
      <c r="AB822" s="3"/>
      <c r="AC822" s="3"/>
      <c r="AD822" s="3"/>
      <c r="AE822" s="3"/>
      <c r="AF822" s="7"/>
      <c r="AG822" s="3"/>
      <c r="AH822" s="3"/>
      <c r="AI822" s="3"/>
      <c r="AJ822" s="3"/>
      <c r="AK822" s="3"/>
      <c r="AL822" s="3"/>
      <c r="AM822" s="3"/>
      <c r="AN822" s="3"/>
      <c r="AO822" s="7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7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</row>
    <row r="823">
      <c r="A823" s="3"/>
      <c r="F823" s="3"/>
      <c r="G823" s="3"/>
      <c r="I823" s="3"/>
      <c r="L823" s="3"/>
      <c r="M823" s="4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6"/>
      <c r="Y823" s="3"/>
      <c r="Z823" s="3"/>
      <c r="AA823" s="3"/>
      <c r="AB823" s="3"/>
      <c r="AC823" s="3"/>
      <c r="AD823" s="3"/>
      <c r="AE823" s="3"/>
      <c r="AF823" s="7"/>
      <c r="AG823" s="3"/>
      <c r="AH823" s="3"/>
      <c r="AI823" s="3"/>
      <c r="AJ823" s="3"/>
      <c r="AK823" s="3"/>
      <c r="AL823" s="3"/>
      <c r="AM823" s="3"/>
      <c r="AN823" s="3"/>
      <c r="AO823" s="7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7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</row>
    <row r="824">
      <c r="A824" s="3"/>
      <c r="F824" s="3"/>
      <c r="G824" s="3"/>
      <c r="I824" s="3"/>
      <c r="L824" s="3"/>
      <c r="M824" s="4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6"/>
      <c r="Y824" s="3"/>
      <c r="Z824" s="3"/>
      <c r="AA824" s="3"/>
      <c r="AB824" s="3"/>
      <c r="AC824" s="3"/>
      <c r="AD824" s="3"/>
      <c r="AE824" s="3"/>
      <c r="AF824" s="7"/>
      <c r="AG824" s="3"/>
      <c r="AH824" s="3"/>
      <c r="AI824" s="3"/>
      <c r="AJ824" s="3"/>
      <c r="AK824" s="3"/>
      <c r="AL824" s="3"/>
      <c r="AM824" s="3"/>
      <c r="AN824" s="3"/>
      <c r="AO824" s="7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7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</row>
    <row r="825">
      <c r="A825" s="3"/>
      <c r="F825" s="3"/>
      <c r="G825" s="3"/>
      <c r="I825" s="3"/>
      <c r="L825" s="3"/>
      <c r="M825" s="4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6"/>
      <c r="Y825" s="3"/>
      <c r="Z825" s="3"/>
      <c r="AA825" s="3"/>
      <c r="AB825" s="3"/>
      <c r="AC825" s="3"/>
      <c r="AD825" s="3"/>
      <c r="AE825" s="3"/>
      <c r="AF825" s="7"/>
      <c r="AG825" s="3"/>
      <c r="AH825" s="3"/>
      <c r="AI825" s="3"/>
      <c r="AJ825" s="3"/>
      <c r="AK825" s="3"/>
      <c r="AL825" s="3"/>
      <c r="AM825" s="3"/>
      <c r="AN825" s="3"/>
      <c r="AO825" s="7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7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</row>
    <row r="826">
      <c r="A826" s="3"/>
      <c r="F826" s="3"/>
      <c r="G826" s="3"/>
      <c r="I826" s="3"/>
      <c r="L826" s="3"/>
      <c r="M826" s="4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6"/>
      <c r="Y826" s="3"/>
      <c r="Z826" s="3"/>
      <c r="AA826" s="3"/>
      <c r="AB826" s="3"/>
      <c r="AC826" s="3"/>
      <c r="AD826" s="3"/>
      <c r="AE826" s="3"/>
      <c r="AF826" s="7"/>
      <c r="AG826" s="3"/>
      <c r="AH826" s="3"/>
      <c r="AI826" s="3"/>
      <c r="AJ826" s="3"/>
      <c r="AK826" s="3"/>
      <c r="AL826" s="3"/>
      <c r="AM826" s="3"/>
      <c r="AN826" s="3"/>
      <c r="AO826" s="7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7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</row>
    <row r="827">
      <c r="A827" s="3"/>
      <c r="F827" s="3"/>
      <c r="G827" s="3"/>
      <c r="I827" s="3"/>
      <c r="L827" s="3"/>
      <c r="M827" s="4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6"/>
      <c r="Y827" s="3"/>
      <c r="Z827" s="3"/>
      <c r="AA827" s="3"/>
      <c r="AB827" s="3"/>
      <c r="AC827" s="3"/>
      <c r="AD827" s="3"/>
      <c r="AE827" s="3"/>
      <c r="AF827" s="7"/>
      <c r="AG827" s="3"/>
      <c r="AH827" s="3"/>
      <c r="AI827" s="3"/>
      <c r="AJ827" s="3"/>
      <c r="AK827" s="3"/>
      <c r="AL827" s="3"/>
      <c r="AM827" s="3"/>
      <c r="AN827" s="3"/>
      <c r="AO827" s="7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7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</row>
    <row r="828">
      <c r="A828" s="3"/>
      <c r="F828" s="3"/>
      <c r="G828" s="3"/>
      <c r="I828" s="3"/>
      <c r="L828" s="3"/>
      <c r="M828" s="4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6"/>
      <c r="Y828" s="3"/>
      <c r="Z828" s="3"/>
      <c r="AA828" s="3"/>
      <c r="AB828" s="3"/>
      <c r="AC828" s="3"/>
      <c r="AD828" s="3"/>
      <c r="AE828" s="3"/>
      <c r="AF828" s="7"/>
      <c r="AG828" s="3"/>
      <c r="AH828" s="3"/>
      <c r="AI828" s="3"/>
      <c r="AJ828" s="3"/>
      <c r="AK828" s="3"/>
      <c r="AL828" s="3"/>
      <c r="AM828" s="3"/>
      <c r="AN828" s="3"/>
      <c r="AO828" s="7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7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</row>
    <row r="829">
      <c r="A829" s="3"/>
      <c r="F829" s="3"/>
      <c r="G829" s="3"/>
      <c r="I829" s="3"/>
      <c r="L829" s="3"/>
      <c r="M829" s="4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6"/>
      <c r="Y829" s="3"/>
      <c r="Z829" s="3"/>
      <c r="AA829" s="3"/>
      <c r="AB829" s="3"/>
      <c r="AC829" s="3"/>
      <c r="AD829" s="3"/>
      <c r="AE829" s="3"/>
      <c r="AF829" s="7"/>
      <c r="AG829" s="3"/>
      <c r="AH829" s="3"/>
      <c r="AI829" s="3"/>
      <c r="AJ829" s="3"/>
      <c r="AK829" s="3"/>
      <c r="AL829" s="3"/>
      <c r="AM829" s="3"/>
      <c r="AN829" s="3"/>
      <c r="AO829" s="7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7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</row>
    <row r="830">
      <c r="A830" s="3"/>
      <c r="F830" s="3"/>
      <c r="G830" s="3"/>
      <c r="I830" s="3"/>
      <c r="L830" s="3"/>
      <c r="M830" s="4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6"/>
      <c r="Y830" s="3"/>
      <c r="Z830" s="3"/>
      <c r="AA830" s="3"/>
      <c r="AB830" s="3"/>
      <c r="AC830" s="3"/>
      <c r="AD830" s="3"/>
      <c r="AE830" s="3"/>
      <c r="AF830" s="7"/>
      <c r="AG830" s="3"/>
      <c r="AH830" s="3"/>
      <c r="AI830" s="3"/>
      <c r="AJ830" s="3"/>
      <c r="AK830" s="3"/>
      <c r="AL830" s="3"/>
      <c r="AM830" s="3"/>
      <c r="AN830" s="3"/>
      <c r="AO830" s="7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7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</row>
    <row r="831">
      <c r="A831" s="3"/>
      <c r="F831" s="3"/>
      <c r="G831" s="3"/>
      <c r="I831" s="3"/>
      <c r="L831" s="3"/>
      <c r="M831" s="4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6"/>
      <c r="Y831" s="3"/>
      <c r="Z831" s="3"/>
      <c r="AA831" s="3"/>
      <c r="AB831" s="3"/>
      <c r="AC831" s="3"/>
      <c r="AD831" s="3"/>
      <c r="AE831" s="3"/>
      <c r="AF831" s="7"/>
      <c r="AG831" s="3"/>
      <c r="AH831" s="3"/>
      <c r="AI831" s="3"/>
      <c r="AJ831" s="3"/>
      <c r="AK831" s="3"/>
      <c r="AL831" s="3"/>
      <c r="AM831" s="3"/>
      <c r="AN831" s="3"/>
      <c r="AO831" s="7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7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</row>
    <row r="832">
      <c r="A832" s="3"/>
      <c r="F832" s="3"/>
      <c r="G832" s="3"/>
      <c r="I832" s="3"/>
      <c r="L832" s="3"/>
      <c r="M832" s="4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6"/>
      <c r="Y832" s="3"/>
      <c r="Z832" s="3"/>
      <c r="AA832" s="3"/>
      <c r="AB832" s="3"/>
      <c r="AC832" s="3"/>
      <c r="AD832" s="3"/>
      <c r="AE832" s="3"/>
      <c r="AF832" s="7"/>
      <c r="AG832" s="3"/>
      <c r="AH832" s="3"/>
      <c r="AI832" s="3"/>
      <c r="AJ832" s="3"/>
      <c r="AK832" s="3"/>
      <c r="AL832" s="3"/>
      <c r="AM832" s="3"/>
      <c r="AN832" s="3"/>
      <c r="AO832" s="7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7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</row>
    <row r="833">
      <c r="A833" s="3"/>
      <c r="F833" s="3"/>
      <c r="G833" s="3"/>
      <c r="I833" s="3"/>
      <c r="L833" s="3"/>
      <c r="M833" s="4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6"/>
      <c r="Y833" s="3"/>
      <c r="Z833" s="3"/>
      <c r="AA833" s="3"/>
      <c r="AB833" s="3"/>
      <c r="AC833" s="3"/>
      <c r="AD833" s="3"/>
      <c r="AE833" s="3"/>
      <c r="AF833" s="7"/>
      <c r="AG833" s="3"/>
      <c r="AH833" s="3"/>
      <c r="AI833" s="3"/>
      <c r="AJ833" s="3"/>
      <c r="AK833" s="3"/>
      <c r="AL833" s="3"/>
      <c r="AM833" s="3"/>
      <c r="AN833" s="3"/>
      <c r="AO833" s="7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7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</row>
    <row r="834">
      <c r="A834" s="3"/>
      <c r="F834" s="3"/>
      <c r="G834" s="3"/>
      <c r="I834" s="3"/>
      <c r="L834" s="3"/>
      <c r="M834" s="4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6"/>
      <c r="Y834" s="3"/>
      <c r="Z834" s="3"/>
      <c r="AA834" s="3"/>
      <c r="AB834" s="3"/>
      <c r="AC834" s="3"/>
      <c r="AD834" s="3"/>
      <c r="AE834" s="3"/>
      <c r="AF834" s="7"/>
      <c r="AG834" s="3"/>
      <c r="AH834" s="3"/>
      <c r="AI834" s="3"/>
      <c r="AJ834" s="3"/>
      <c r="AK834" s="3"/>
      <c r="AL834" s="3"/>
      <c r="AM834" s="3"/>
      <c r="AN834" s="3"/>
      <c r="AO834" s="7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7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</row>
    <row r="835">
      <c r="A835" s="3"/>
      <c r="F835" s="3"/>
      <c r="G835" s="3"/>
      <c r="I835" s="3"/>
      <c r="L835" s="3"/>
      <c r="M835" s="4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6"/>
      <c r="Y835" s="3"/>
      <c r="Z835" s="3"/>
      <c r="AA835" s="3"/>
      <c r="AB835" s="3"/>
      <c r="AC835" s="3"/>
      <c r="AD835" s="3"/>
      <c r="AE835" s="3"/>
      <c r="AF835" s="7"/>
      <c r="AG835" s="3"/>
      <c r="AH835" s="3"/>
      <c r="AI835" s="3"/>
      <c r="AJ835" s="3"/>
      <c r="AK835" s="3"/>
      <c r="AL835" s="3"/>
      <c r="AM835" s="3"/>
      <c r="AN835" s="3"/>
      <c r="AO835" s="7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7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</row>
    <row r="836">
      <c r="A836" s="3"/>
      <c r="F836" s="3"/>
      <c r="G836" s="3"/>
      <c r="I836" s="3"/>
      <c r="L836" s="3"/>
      <c r="M836" s="4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6"/>
      <c r="Y836" s="3"/>
      <c r="Z836" s="3"/>
      <c r="AA836" s="3"/>
      <c r="AB836" s="3"/>
      <c r="AC836" s="3"/>
      <c r="AD836" s="3"/>
      <c r="AE836" s="3"/>
      <c r="AF836" s="7"/>
      <c r="AG836" s="3"/>
      <c r="AH836" s="3"/>
      <c r="AI836" s="3"/>
      <c r="AJ836" s="3"/>
      <c r="AK836" s="3"/>
      <c r="AL836" s="3"/>
      <c r="AM836" s="3"/>
      <c r="AN836" s="3"/>
      <c r="AO836" s="7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7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</row>
    <row r="837">
      <c r="A837" s="3"/>
      <c r="F837" s="3"/>
      <c r="G837" s="3"/>
      <c r="I837" s="3"/>
      <c r="L837" s="3"/>
      <c r="M837" s="4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6"/>
      <c r="Y837" s="3"/>
      <c r="Z837" s="3"/>
      <c r="AA837" s="3"/>
      <c r="AB837" s="3"/>
      <c r="AC837" s="3"/>
      <c r="AD837" s="3"/>
      <c r="AE837" s="3"/>
      <c r="AF837" s="7"/>
      <c r="AG837" s="3"/>
      <c r="AH837" s="3"/>
      <c r="AI837" s="3"/>
      <c r="AJ837" s="3"/>
      <c r="AK837" s="3"/>
      <c r="AL837" s="3"/>
      <c r="AM837" s="3"/>
      <c r="AN837" s="3"/>
      <c r="AO837" s="7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7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</row>
    <row r="838">
      <c r="A838" s="3"/>
      <c r="F838" s="3"/>
      <c r="G838" s="3"/>
      <c r="I838" s="3"/>
      <c r="L838" s="3"/>
      <c r="M838" s="4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6"/>
      <c r="Y838" s="3"/>
      <c r="Z838" s="3"/>
      <c r="AA838" s="3"/>
      <c r="AB838" s="3"/>
      <c r="AC838" s="3"/>
      <c r="AD838" s="3"/>
      <c r="AE838" s="3"/>
      <c r="AF838" s="7"/>
      <c r="AG838" s="3"/>
      <c r="AH838" s="3"/>
      <c r="AI838" s="3"/>
      <c r="AJ838" s="3"/>
      <c r="AK838" s="3"/>
      <c r="AL838" s="3"/>
      <c r="AM838" s="3"/>
      <c r="AN838" s="3"/>
      <c r="AO838" s="7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7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</row>
    <row r="839">
      <c r="A839" s="3"/>
      <c r="F839" s="3"/>
      <c r="G839" s="3"/>
      <c r="I839" s="3"/>
      <c r="L839" s="3"/>
      <c r="M839" s="4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6"/>
      <c r="Y839" s="3"/>
      <c r="Z839" s="3"/>
      <c r="AA839" s="3"/>
      <c r="AB839" s="3"/>
      <c r="AC839" s="3"/>
      <c r="AD839" s="3"/>
      <c r="AE839" s="3"/>
      <c r="AF839" s="7"/>
      <c r="AG839" s="3"/>
      <c r="AH839" s="3"/>
      <c r="AI839" s="3"/>
      <c r="AJ839" s="3"/>
      <c r="AK839" s="3"/>
      <c r="AL839" s="3"/>
      <c r="AM839" s="3"/>
      <c r="AN839" s="3"/>
      <c r="AO839" s="7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7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</row>
    <row r="840">
      <c r="A840" s="3"/>
      <c r="F840" s="3"/>
      <c r="G840" s="3"/>
      <c r="I840" s="3"/>
      <c r="L840" s="3"/>
      <c r="M840" s="4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6"/>
      <c r="Y840" s="3"/>
      <c r="Z840" s="3"/>
      <c r="AA840" s="3"/>
      <c r="AB840" s="3"/>
      <c r="AC840" s="3"/>
      <c r="AD840" s="3"/>
      <c r="AE840" s="3"/>
      <c r="AF840" s="7"/>
      <c r="AG840" s="3"/>
      <c r="AH840" s="3"/>
      <c r="AI840" s="3"/>
      <c r="AJ840" s="3"/>
      <c r="AK840" s="3"/>
      <c r="AL840" s="3"/>
      <c r="AM840" s="3"/>
      <c r="AN840" s="3"/>
      <c r="AO840" s="7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7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</row>
    <row r="841">
      <c r="A841" s="3"/>
      <c r="F841" s="3"/>
      <c r="G841" s="3"/>
      <c r="I841" s="3"/>
      <c r="L841" s="3"/>
      <c r="M841" s="4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6"/>
      <c r="Y841" s="3"/>
      <c r="Z841" s="3"/>
      <c r="AA841" s="3"/>
      <c r="AB841" s="3"/>
      <c r="AC841" s="3"/>
      <c r="AD841" s="3"/>
      <c r="AE841" s="3"/>
      <c r="AF841" s="7"/>
      <c r="AG841" s="3"/>
      <c r="AH841" s="3"/>
      <c r="AI841" s="3"/>
      <c r="AJ841" s="3"/>
      <c r="AK841" s="3"/>
      <c r="AL841" s="3"/>
      <c r="AM841" s="3"/>
      <c r="AN841" s="3"/>
      <c r="AO841" s="7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7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</row>
    <row r="842">
      <c r="A842" s="3"/>
      <c r="F842" s="3"/>
      <c r="G842" s="3"/>
      <c r="I842" s="3"/>
      <c r="L842" s="3"/>
      <c r="M842" s="4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6"/>
      <c r="Y842" s="3"/>
      <c r="Z842" s="3"/>
      <c r="AA842" s="3"/>
      <c r="AB842" s="3"/>
      <c r="AC842" s="3"/>
      <c r="AD842" s="3"/>
      <c r="AE842" s="3"/>
      <c r="AF842" s="7"/>
      <c r="AG842" s="3"/>
      <c r="AH842" s="3"/>
      <c r="AI842" s="3"/>
      <c r="AJ842" s="3"/>
      <c r="AK842" s="3"/>
      <c r="AL842" s="3"/>
      <c r="AM842" s="3"/>
      <c r="AN842" s="3"/>
      <c r="AO842" s="7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7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</row>
    <row r="843">
      <c r="A843" s="3"/>
      <c r="F843" s="3"/>
      <c r="G843" s="3"/>
      <c r="I843" s="3"/>
      <c r="L843" s="3"/>
      <c r="M843" s="4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6"/>
      <c r="Y843" s="3"/>
      <c r="Z843" s="3"/>
      <c r="AA843" s="3"/>
      <c r="AB843" s="3"/>
      <c r="AC843" s="3"/>
      <c r="AD843" s="3"/>
      <c r="AE843" s="3"/>
      <c r="AF843" s="7"/>
      <c r="AG843" s="3"/>
      <c r="AH843" s="3"/>
      <c r="AI843" s="3"/>
      <c r="AJ843" s="3"/>
      <c r="AK843" s="3"/>
      <c r="AL843" s="3"/>
      <c r="AM843" s="3"/>
      <c r="AN843" s="3"/>
      <c r="AO843" s="7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7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</row>
    <row r="844">
      <c r="A844" s="3"/>
      <c r="F844" s="3"/>
      <c r="G844" s="3"/>
      <c r="I844" s="3"/>
      <c r="L844" s="3"/>
      <c r="M844" s="4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6"/>
      <c r="Y844" s="3"/>
      <c r="Z844" s="3"/>
      <c r="AA844" s="3"/>
      <c r="AB844" s="3"/>
      <c r="AC844" s="3"/>
      <c r="AD844" s="3"/>
      <c r="AE844" s="3"/>
      <c r="AF844" s="7"/>
      <c r="AG844" s="3"/>
      <c r="AH844" s="3"/>
      <c r="AI844" s="3"/>
      <c r="AJ844" s="3"/>
      <c r="AK844" s="3"/>
      <c r="AL844" s="3"/>
      <c r="AM844" s="3"/>
      <c r="AN844" s="3"/>
      <c r="AO844" s="7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7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</row>
    <row r="845">
      <c r="A845" s="3"/>
      <c r="F845" s="3"/>
      <c r="G845" s="3"/>
      <c r="I845" s="3"/>
      <c r="L845" s="3"/>
      <c r="M845" s="4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6"/>
      <c r="Y845" s="3"/>
      <c r="Z845" s="3"/>
      <c r="AA845" s="3"/>
      <c r="AB845" s="3"/>
      <c r="AC845" s="3"/>
      <c r="AD845" s="3"/>
      <c r="AE845" s="3"/>
      <c r="AF845" s="7"/>
      <c r="AG845" s="3"/>
      <c r="AH845" s="3"/>
      <c r="AI845" s="3"/>
      <c r="AJ845" s="3"/>
      <c r="AK845" s="3"/>
      <c r="AL845" s="3"/>
      <c r="AM845" s="3"/>
      <c r="AN845" s="3"/>
      <c r="AO845" s="7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7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</row>
    <row r="846">
      <c r="A846" s="3"/>
      <c r="F846" s="3"/>
      <c r="G846" s="3"/>
      <c r="I846" s="3"/>
      <c r="L846" s="3"/>
      <c r="M846" s="4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6"/>
      <c r="Y846" s="3"/>
      <c r="Z846" s="3"/>
      <c r="AA846" s="3"/>
      <c r="AB846" s="3"/>
      <c r="AC846" s="3"/>
      <c r="AD846" s="3"/>
      <c r="AE846" s="3"/>
      <c r="AF846" s="7"/>
      <c r="AG846" s="3"/>
      <c r="AH846" s="3"/>
      <c r="AI846" s="3"/>
      <c r="AJ846" s="3"/>
      <c r="AK846" s="3"/>
      <c r="AL846" s="3"/>
      <c r="AM846" s="3"/>
      <c r="AN846" s="3"/>
      <c r="AO846" s="7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7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</row>
    <row r="847">
      <c r="A847" s="3"/>
      <c r="F847" s="3"/>
      <c r="G847" s="3"/>
      <c r="I847" s="3"/>
      <c r="L847" s="3"/>
      <c r="M847" s="4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6"/>
      <c r="Y847" s="3"/>
      <c r="Z847" s="3"/>
      <c r="AA847" s="3"/>
      <c r="AB847" s="3"/>
      <c r="AC847" s="3"/>
      <c r="AD847" s="3"/>
      <c r="AE847" s="3"/>
      <c r="AF847" s="7"/>
      <c r="AG847" s="3"/>
      <c r="AH847" s="3"/>
      <c r="AI847" s="3"/>
      <c r="AJ847" s="3"/>
      <c r="AK847" s="3"/>
      <c r="AL847" s="3"/>
      <c r="AM847" s="3"/>
      <c r="AN847" s="3"/>
      <c r="AO847" s="7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7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</row>
    <row r="848">
      <c r="A848" s="3"/>
      <c r="F848" s="3"/>
      <c r="G848" s="3"/>
      <c r="I848" s="3"/>
      <c r="L848" s="3"/>
      <c r="M848" s="4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6"/>
      <c r="Y848" s="3"/>
      <c r="Z848" s="3"/>
      <c r="AA848" s="3"/>
      <c r="AB848" s="3"/>
      <c r="AC848" s="3"/>
      <c r="AD848" s="3"/>
      <c r="AE848" s="3"/>
      <c r="AF848" s="7"/>
      <c r="AG848" s="3"/>
      <c r="AH848" s="3"/>
      <c r="AI848" s="3"/>
      <c r="AJ848" s="3"/>
      <c r="AK848" s="3"/>
      <c r="AL848" s="3"/>
      <c r="AM848" s="3"/>
      <c r="AN848" s="3"/>
      <c r="AO848" s="7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7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</row>
    <row r="849">
      <c r="A849" s="3"/>
      <c r="F849" s="3"/>
      <c r="G849" s="3"/>
      <c r="I849" s="3"/>
      <c r="L849" s="3"/>
      <c r="M849" s="4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6"/>
      <c r="Y849" s="3"/>
      <c r="Z849" s="3"/>
      <c r="AA849" s="3"/>
      <c r="AB849" s="3"/>
      <c r="AC849" s="3"/>
      <c r="AD849" s="3"/>
      <c r="AE849" s="3"/>
      <c r="AF849" s="7"/>
      <c r="AG849" s="3"/>
      <c r="AH849" s="3"/>
      <c r="AI849" s="3"/>
      <c r="AJ849" s="3"/>
      <c r="AK849" s="3"/>
      <c r="AL849" s="3"/>
      <c r="AM849" s="3"/>
      <c r="AN849" s="3"/>
      <c r="AO849" s="7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7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</row>
    <row r="850">
      <c r="A850" s="3"/>
      <c r="F850" s="3"/>
      <c r="G850" s="3"/>
      <c r="I850" s="3"/>
      <c r="L850" s="3"/>
      <c r="M850" s="4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6"/>
      <c r="Y850" s="3"/>
      <c r="Z850" s="3"/>
      <c r="AA850" s="3"/>
      <c r="AB850" s="3"/>
      <c r="AC850" s="3"/>
      <c r="AD850" s="3"/>
      <c r="AE850" s="3"/>
      <c r="AF850" s="7"/>
      <c r="AG850" s="3"/>
      <c r="AH850" s="3"/>
      <c r="AI850" s="3"/>
      <c r="AJ850" s="3"/>
      <c r="AK850" s="3"/>
      <c r="AL850" s="3"/>
      <c r="AM850" s="3"/>
      <c r="AN850" s="3"/>
      <c r="AO850" s="7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7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</row>
    <row r="851">
      <c r="A851" s="3"/>
      <c r="F851" s="3"/>
      <c r="G851" s="3"/>
      <c r="I851" s="3"/>
      <c r="L851" s="3"/>
      <c r="M851" s="4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6"/>
      <c r="Y851" s="3"/>
      <c r="Z851" s="3"/>
      <c r="AA851" s="3"/>
      <c r="AB851" s="3"/>
      <c r="AC851" s="3"/>
      <c r="AD851" s="3"/>
      <c r="AE851" s="3"/>
      <c r="AF851" s="7"/>
      <c r="AG851" s="3"/>
      <c r="AH851" s="3"/>
      <c r="AI851" s="3"/>
      <c r="AJ851" s="3"/>
      <c r="AK851" s="3"/>
      <c r="AL851" s="3"/>
      <c r="AM851" s="3"/>
      <c r="AN851" s="3"/>
      <c r="AO851" s="7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7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</row>
    <row r="852">
      <c r="A852" s="3"/>
      <c r="F852" s="3"/>
      <c r="G852" s="3"/>
      <c r="I852" s="3"/>
      <c r="L852" s="3"/>
      <c r="M852" s="4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6"/>
      <c r="Y852" s="3"/>
      <c r="Z852" s="3"/>
      <c r="AA852" s="3"/>
      <c r="AB852" s="3"/>
      <c r="AC852" s="3"/>
      <c r="AD852" s="3"/>
      <c r="AE852" s="3"/>
      <c r="AF852" s="7"/>
      <c r="AG852" s="3"/>
      <c r="AH852" s="3"/>
      <c r="AI852" s="3"/>
      <c r="AJ852" s="3"/>
      <c r="AK852" s="3"/>
      <c r="AL852" s="3"/>
      <c r="AM852" s="3"/>
      <c r="AN852" s="3"/>
      <c r="AO852" s="7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7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</row>
    <row r="853">
      <c r="A853" s="3"/>
      <c r="F853" s="3"/>
      <c r="G853" s="3"/>
      <c r="I853" s="3"/>
      <c r="L853" s="3"/>
      <c r="M853" s="4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6"/>
      <c r="Y853" s="3"/>
      <c r="Z853" s="3"/>
      <c r="AA853" s="3"/>
      <c r="AB853" s="3"/>
      <c r="AC853" s="3"/>
      <c r="AD853" s="3"/>
      <c r="AE853" s="3"/>
      <c r="AF853" s="7"/>
      <c r="AG853" s="3"/>
      <c r="AH853" s="3"/>
      <c r="AI853" s="3"/>
      <c r="AJ853" s="3"/>
      <c r="AK853" s="3"/>
      <c r="AL853" s="3"/>
      <c r="AM853" s="3"/>
      <c r="AN853" s="3"/>
      <c r="AO853" s="7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7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</row>
    <row r="854">
      <c r="A854" s="3"/>
      <c r="F854" s="3"/>
      <c r="G854" s="3"/>
      <c r="I854" s="3"/>
      <c r="L854" s="3"/>
      <c r="M854" s="4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6"/>
      <c r="Y854" s="3"/>
      <c r="Z854" s="3"/>
      <c r="AA854" s="3"/>
      <c r="AB854" s="3"/>
      <c r="AC854" s="3"/>
      <c r="AD854" s="3"/>
      <c r="AE854" s="3"/>
      <c r="AF854" s="7"/>
      <c r="AG854" s="3"/>
      <c r="AH854" s="3"/>
      <c r="AI854" s="3"/>
      <c r="AJ854" s="3"/>
      <c r="AK854" s="3"/>
      <c r="AL854" s="3"/>
      <c r="AM854" s="3"/>
      <c r="AN854" s="3"/>
      <c r="AO854" s="7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7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</row>
    <row r="855">
      <c r="A855" s="3"/>
      <c r="F855" s="3"/>
      <c r="G855" s="3"/>
      <c r="I855" s="3"/>
      <c r="L855" s="3"/>
      <c r="M855" s="4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6"/>
      <c r="Y855" s="3"/>
      <c r="Z855" s="3"/>
      <c r="AA855" s="3"/>
      <c r="AB855" s="3"/>
      <c r="AC855" s="3"/>
      <c r="AD855" s="3"/>
      <c r="AE855" s="3"/>
      <c r="AF855" s="7"/>
      <c r="AG855" s="3"/>
      <c r="AH855" s="3"/>
      <c r="AI855" s="3"/>
      <c r="AJ855" s="3"/>
      <c r="AK855" s="3"/>
      <c r="AL855" s="3"/>
      <c r="AM855" s="3"/>
      <c r="AN855" s="3"/>
      <c r="AO855" s="7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7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</row>
    <row r="856">
      <c r="A856" s="3"/>
      <c r="F856" s="3"/>
      <c r="G856" s="3"/>
      <c r="I856" s="3"/>
      <c r="L856" s="3"/>
      <c r="M856" s="4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6"/>
      <c r="Y856" s="3"/>
      <c r="Z856" s="3"/>
      <c r="AA856" s="3"/>
      <c r="AB856" s="3"/>
      <c r="AC856" s="3"/>
      <c r="AD856" s="3"/>
      <c r="AE856" s="3"/>
      <c r="AF856" s="7"/>
      <c r="AG856" s="3"/>
      <c r="AH856" s="3"/>
      <c r="AI856" s="3"/>
      <c r="AJ856" s="3"/>
      <c r="AK856" s="3"/>
      <c r="AL856" s="3"/>
      <c r="AM856" s="3"/>
      <c r="AN856" s="3"/>
      <c r="AO856" s="7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7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</row>
    <row r="857">
      <c r="A857" s="3"/>
      <c r="F857" s="3"/>
      <c r="G857" s="3"/>
      <c r="I857" s="3"/>
      <c r="L857" s="3"/>
      <c r="M857" s="4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6"/>
      <c r="Y857" s="3"/>
      <c r="Z857" s="3"/>
      <c r="AA857" s="3"/>
      <c r="AB857" s="3"/>
      <c r="AC857" s="3"/>
      <c r="AD857" s="3"/>
      <c r="AE857" s="3"/>
      <c r="AF857" s="7"/>
      <c r="AG857" s="3"/>
      <c r="AH857" s="3"/>
      <c r="AI857" s="3"/>
      <c r="AJ857" s="3"/>
      <c r="AK857" s="3"/>
      <c r="AL857" s="3"/>
      <c r="AM857" s="3"/>
      <c r="AN857" s="3"/>
      <c r="AO857" s="7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7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</row>
    <row r="858">
      <c r="A858" s="3"/>
      <c r="F858" s="3"/>
      <c r="G858" s="3"/>
      <c r="I858" s="3"/>
      <c r="L858" s="3"/>
      <c r="M858" s="4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6"/>
      <c r="Y858" s="3"/>
      <c r="Z858" s="3"/>
      <c r="AA858" s="3"/>
      <c r="AB858" s="3"/>
      <c r="AC858" s="3"/>
      <c r="AD858" s="3"/>
      <c r="AE858" s="3"/>
      <c r="AF858" s="7"/>
      <c r="AG858" s="3"/>
      <c r="AH858" s="3"/>
      <c r="AI858" s="3"/>
      <c r="AJ858" s="3"/>
      <c r="AK858" s="3"/>
      <c r="AL858" s="3"/>
      <c r="AM858" s="3"/>
      <c r="AN858" s="3"/>
      <c r="AO858" s="7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7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</row>
    <row r="859">
      <c r="A859" s="3"/>
      <c r="F859" s="3"/>
      <c r="G859" s="3"/>
      <c r="I859" s="3"/>
      <c r="L859" s="3"/>
      <c r="M859" s="4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6"/>
      <c r="Y859" s="3"/>
      <c r="Z859" s="3"/>
      <c r="AA859" s="3"/>
      <c r="AB859" s="3"/>
      <c r="AC859" s="3"/>
      <c r="AD859" s="3"/>
      <c r="AE859" s="3"/>
      <c r="AF859" s="7"/>
      <c r="AG859" s="3"/>
      <c r="AH859" s="3"/>
      <c r="AI859" s="3"/>
      <c r="AJ859" s="3"/>
      <c r="AK859" s="3"/>
      <c r="AL859" s="3"/>
      <c r="AM859" s="3"/>
      <c r="AN859" s="3"/>
      <c r="AO859" s="7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7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</row>
    <row r="860">
      <c r="A860" s="3"/>
      <c r="F860" s="3"/>
      <c r="G860" s="3"/>
      <c r="I860" s="3"/>
      <c r="L860" s="3"/>
      <c r="M860" s="4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6"/>
      <c r="Y860" s="3"/>
      <c r="Z860" s="3"/>
      <c r="AA860" s="3"/>
      <c r="AB860" s="3"/>
      <c r="AC860" s="3"/>
      <c r="AD860" s="3"/>
      <c r="AE860" s="3"/>
      <c r="AF860" s="7"/>
      <c r="AG860" s="3"/>
      <c r="AH860" s="3"/>
      <c r="AI860" s="3"/>
      <c r="AJ860" s="3"/>
      <c r="AK860" s="3"/>
      <c r="AL860" s="3"/>
      <c r="AM860" s="3"/>
      <c r="AN860" s="3"/>
      <c r="AO860" s="7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7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</row>
    <row r="861">
      <c r="A861" s="3"/>
      <c r="F861" s="3"/>
      <c r="G861" s="3"/>
      <c r="I861" s="3"/>
      <c r="L861" s="3"/>
      <c r="M861" s="4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6"/>
      <c r="Y861" s="3"/>
      <c r="Z861" s="3"/>
      <c r="AA861" s="3"/>
      <c r="AB861" s="3"/>
      <c r="AC861" s="3"/>
      <c r="AD861" s="3"/>
      <c r="AE861" s="3"/>
      <c r="AF861" s="7"/>
      <c r="AG861" s="3"/>
      <c r="AH861" s="3"/>
      <c r="AI861" s="3"/>
      <c r="AJ861" s="3"/>
      <c r="AK861" s="3"/>
      <c r="AL861" s="3"/>
      <c r="AM861" s="3"/>
      <c r="AN861" s="3"/>
      <c r="AO861" s="7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7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</row>
    <row r="862">
      <c r="A862" s="3"/>
      <c r="F862" s="3"/>
      <c r="G862" s="3"/>
      <c r="I862" s="3"/>
      <c r="L862" s="3"/>
      <c r="M862" s="4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6"/>
      <c r="Y862" s="3"/>
      <c r="Z862" s="3"/>
      <c r="AA862" s="3"/>
      <c r="AB862" s="3"/>
      <c r="AC862" s="3"/>
      <c r="AD862" s="3"/>
      <c r="AE862" s="3"/>
      <c r="AF862" s="7"/>
      <c r="AG862" s="3"/>
      <c r="AH862" s="3"/>
      <c r="AI862" s="3"/>
      <c r="AJ862" s="3"/>
      <c r="AK862" s="3"/>
      <c r="AL862" s="3"/>
      <c r="AM862" s="3"/>
      <c r="AN862" s="3"/>
      <c r="AO862" s="7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7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</row>
    <row r="863">
      <c r="A863" s="3"/>
      <c r="F863" s="3"/>
      <c r="G863" s="3"/>
      <c r="I863" s="3"/>
      <c r="L863" s="3"/>
      <c r="M863" s="4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6"/>
      <c r="Y863" s="3"/>
      <c r="Z863" s="3"/>
      <c r="AA863" s="3"/>
      <c r="AB863" s="3"/>
      <c r="AC863" s="3"/>
      <c r="AD863" s="3"/>
      <c r="AE863" s="3"/>
      <c r="AF863" s="7"/>
      <c r="AG863" s="3"/>
      <c r="AH863" s="3"/>
      <c r="AI863" s="3"/>
      <c r="AJ863" s="3"/>
      <c r="AK863" s="3"/>
      <c r="AL863" s="3"/>
      <c r="AM863" s="3"/>
      <c r="AN863" s="3"/>
      <c r="AO863" s="7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7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</row>
    <row r="864">
      <c r="A864" s="3"/>
      <c r="F864" s="3"/>
      <c r="G864" s="3"/>
      <c r="I864" s="3"/>
      <c r="L864" s="3"/>
      <c r="M864" s="4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6"/>
      <c r="Y864" s="3"/>
      <c r="Z864" s="3"/>
      <c r="AA864" s="3"/>
      <c r="AB864" s="3"/>
      <c r="AC864" s="3"/>
      <c r="AD864" s="3"/>
      <c r="AE864" s="3"/>
      <c r="AF864" s="7"/>
      <c r="AG864" s="3"/>
      <c r="AH864" s="3"/>
      <c r="AI864" s="3"/>
      <c r="AJ864" s="3"/>
      <c r="AK864" s="3"/>
      <c r="AL864" s="3"/>
      <c r="AM864" s="3"/>
      <c r="AN864" s="3"/>
      <c r="AO864" s="7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7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</row>
    <row r="865">
      <c r="A865" s="3"/>
      <c r="F865" s="3"/>
      <c r="G865" s="3"/>
      <c r="I865" s="3"/>
      <c r="L865" s="3"/>
      <c r="M865" s="4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6"/>
      <c r="Y865" s="3"/>
      <c r="Z865" s="3"/>
      <c r="AA865" s="3"/>
      <c r="AB865" s="3"/>
      <c r="AC865" s="3"/>
      <c r="AD865" s="3"/>
      <c r="AE865" s="3"/>
      <c r="AF865" s="7"/>
      <c r="AG865" s="3"/>
      <c r="AH865" s="3"/>
      <c r="AI865" s="3"/>
      <c r="AJ865" s="3"/>
      <c r="AK865" s="3"/>
      <c r="AL865" s="3"/>
      <c r="AM865" s="3"/>
      <c r="AN865" s="3"/>
      <c r="AO865" s="7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7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</row>
    <row r="866">
      <c r="A866" s="3"/>
      <c r="F866" s="3"/>
      <c r="G866" s="3"/>
      <c r="I866" s="3"/>
      <c r="L866" s="3"/>
      <c r="M866" s="4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6"/>
      <c r="Y866" s="3"/>
      <c r="Z866" s="3"/>
      <c r="AA866" s="3"/>
      <c r="AB866" s="3"/>
      <c r="AC866" s="3"/>
      <c r="AD866" s="3"/>
      <c r="AE866" s="3"/>
      <c r="AF866" s="7"/>
      <c r="AG866" s="3"/>
      <c r="AH866" s="3"/>
      <c r="AI866" s="3"/>
      <c r="AJ866" s="3"/>
      <c r="AK866" s="3"/>
      <c r="AL866" s="3"/>
      <c r="AM866" s="3"/>
      <c r="AN866" s="3"/>
      <c r="AO866" s="7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7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</row>
    <row r="867">
      <c r="A867" s="3"/>
      <c r="F867" s="3"/>
      <c r="G867" s="3"/>
      <c r="I867" s="3"/>
      <c r="L867" s="3"/>
      <c r="M867" s="4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6"/>
      <c r="Y867" s="3"/>
      <c r="Z867" s="3"/>
      <c r="AA867" s="3"/>
      <c r="AB867" s="3"/>
      <c r="AC867" s="3"/>
      <c r="AD867" s="3"/>
      <c r="AE867" s="3"/>
      <c r="AF867" s="7"/>
      <c r="AG867" s="3"/>
      <c r="AH867" s="3"/>
      <c r="AI867" s="3"/>
      <c r="AJ867" s="3"/>
      <c r="AK867" s="3"/>
      <c r="AL867" s="3"/>
      <c r="AM867" s="3"/>
      <c r="AN867" s="3"/>
      <c r="AO867" s="7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7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</row>
    <row r="868">
      <c r="A868" s="3"/>
      <c r="F868" s="3"/>
      <c r="G868" s="3"/>
      <c r="I868" s="3"/>
      <c r="L868" s="3"/>
      <c r="M868" s="4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6"/>
      <c r="Y868" s="3"/>
      <c r="Z868" s="3"/>
      <c r="AA868" s="3"/>
      <c r="AB868" s="3"/>
      <c r="AC868" s="3"/>
      <c r="AD868" s="3"/>
      <c r="AE868" s="3"/>
      <c r="AF868" s="7"/>
      <c r="AG868" s="3"/>
      <c r="AH868" s="3"/>
      <c r="AI868" s="3"/>
      <c r="AJ868" s="3"/>
      <c r="AK868" s="3"/>
      <c r="AL868" s="3"/>
      <c r="AM868" s="3"/>
      <c r="AN868" s="3"/>
      <c r="AO868" s="7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7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</row>
    <row r="869">
      <c r="A869" s="3"/>
      <c r="F869" s="3"/>
      <c r="G869" s="3"/>
      <c r="I869" s="3"/>
      <c r="L869" s="3"/>
      <c r="M869" s="4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6"/>
      <c r="Y869" s="3"/>
      <c r="Z869" s="3"/>
      <c r="AA869" s="3"/>
      <c r="AB869" s="3"/>
      <c r="AC869" s="3"/>
      <c r="AD869" s="3"/>
      <c r="AE869" s="3"/>
      <c r="AF869" s="7"/>
      <c r="AG869" s="3"/>
      <c r="AH869" s="3"/>
      <c r="AI869" s="3"/>
      <c r="AJ869" s="3"/>
      <c r="AK869" s="3"/>
      <c r="AL869" s="3"/>
      <c r="AM869" s="3"/>
      <c r="AN869" s="3"/>
      <c r="AO869" s="7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7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</row>
    <row r="870">
      <c r="A870" s="3"/>
      <c r="F870" s="3"/>
      <c r="G870" s="3"/>
      <c r="I870" s="3"/>
      <c r="L870" s="3"/>
      <c r="M870" s="4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6"/>
      <c r="Y870" s="3"/>
      <c r="Z870" s="3"/>
      <c r="AA870" s="3"/>
      <c r="AB870" s="3"/>
      <c r="AC870" s="3"/>
      <c r="AD870" s="3"/>
      <c r="AE870" s="3"/>
      <c r="AF870" s="7"/>
      <c r="AG870" s="3"/>
      <c r="AH870" s="3"/>
      <c r="AI870" s="3"/>
      <c r="AJ870" s="3"/>
      <c r="AK870" s="3"/>
      <c r="AL870" s="3"/>
      <c r="AM870" s="3"/>
      <c r="AN870" s="3"/>
      <c r="AO870" s="7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7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</row>
    <row r="871">
      <c r="A871" s="3"/>
      <c r="F871" s="3"/>
      <c r="G871" s="3"/>
      <c r="I871" s="3"/>
      <c r="L871" s="3"/>
      <c r="M871" s="4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6"/>
      <c r="Y871" s="3"/>
      <c r="Z871" s="3"/>
      <c r="AA871" s="3"/>
      <c r="AB871" s="3"/>
      <c r="AC871" s="3"/>
      <c r="AD871" s="3"/>
      <c r="AE871" s="3"/>
      <c r="AF871" s="7"/>
      <c r="AG871" s="3"/>
      <c r="AH871" s="3"/>
      <c r="AI871" s="3"/>
      <c r="AJ871" s="3"/>
      <c r="AK871" s="3"/>
      <c r="AL871" s="3"/>
      <c r="AM871" s="3"/>
      <c r="AN871" s="3"/>
      <c r="AO871" s="7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7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</row>
    <row r="872">
      <c r="A872" s="3"/>
      <c r="F872" s="3"/>
      <c r="G872" s="3"/>
      <c r="I872" s="3"/>
      <c r="L872" s="3"/>
      <c r="M872" s="4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6"/>
      <c r="Y872" s="3"/>
      <c r="Z872" s="3"/>
      <c r="AA872" s="3"/>
      <c r="AB872" s="3"/>
      <c r="AC872" s="3"/>
      <c r="AD872" s="3"/>
      <c r="AE872" s="3"/>
      <c r="AF872" s="7"/>
      <c r="AG872" s="3"/>
      <c r="AH872" s="3"/>
      <c r="AI872" s="3"/>
      <c r="AJ872" s="3"/>
      <c r="AK872" s="3"/>
      <c r="AL872" s="3"/>
      <c r="AM872" s="3"/>
      <c r="AN872" s="3"/>
      <c r="AO872" s="7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7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</row>
    <row r="873">
      <c r="A873" s="3"/>
      <c r="F873" s="3"/>
      <c r="G873" s="3"/>
      <c r="I873" s="3"/>
      <c r="L873" s="3"/>
      <c r="M873" s="4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6"/>
      <c r="Y873" s="3"/>
      <c r="Z873" s="3"/>
      <c r="AA873" s="3"/>
      <c r="AB873" s="3"/>
      <c r="AC873" s="3"/>
      <c r="AD873" s="3"/>
      <c r="AE873" s="3"/>
      <c r="AF873" s="7"/>
      <c r="AG873" s="3"/>
      <c r="AH873" s="3"/>
      <c r="AI873" s="3"/>
      <c r="AJ873" s="3"/>
      <c r="AK873" s="3"/>
      <c r="AL873" s="3"/>
      <c r="AM873" s="3"/>
      <c r="AN873" s="3"/>
      <c r="AO873" s="7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7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</row>
    <row r="874">
      <c r="A874" s="3"/>
      <c r="F874" s="3"/>
      <c r="G874" s="3"/>
      <c r="I874" s="3"/>
      <c r="L874" s="3"/>
      <c r="M874" s="4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6"/>
      <c r="Y874" s="3"/>
      <c r="Z874" s="3"/>
      <c r="AA874" s="3"/>
      <c r="AB874" s="3"/>
      <c r="AC874" s="3"/>
      <c r="AD874" s="3"/>
      <c r="AE874" s="3"/>
      <c r="AF874" s="7"/>
      <c r="AG874" s="3"/>
      <c r="AH874" s="3"/>
      <c r="AI874" s="3"/>
      <c r="AJ874" s="3"/>
      <c r="AK874" s="3"/>
      <c r="AL874" s="3"/>
      <c r="AM874" s="3"/>
      <c r="AN874" s="3"/>
      <c r="AO874" s="7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7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</row>
    <row r="875">
      <c r="A875" s="3"/>
      <c r="F875" s="3"/>
      <c r="G875" s="3"/>
      <c r="I875" s="3"/>
      <c r="L875" s="3"/>
      <c r="M875" s="4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6"/>
      <c r="Y875" s="3"/>
      <c r="Z875" s="3"/>
      <c r="AA875" s="3"/>
      <c r="AB875" s="3"/>
      <c r="AC875" s="3"/>
      <c r="AD875" s="3"/>
      <c r="AE875" s="3"/>
      <c r="AF875" s="7"/>
      <c r="AG875" s="3"/>
      <c r="AH875" s="3"/>
      <c r="AI875" s="3"/>
      <c r="AJ875" s="3"/>
      <c r="AK875" s="3"/>
      <c r="AL875" s="3"/>
      <c r="AM875" s="3"/>
      <c r="AN875" s="3"/>
      <c r="AO875" s="7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7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</row>
    <row r="876">
      <c r="A876" s="3"/>
      <c r="F876" s="3"/>
      <c r="G876" s="3"/>
      <c r="I876" s="3"/>
      <c r="L876" s="3"/>
      <c r="M876" s="4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6"/>
      <c r="Y876" s="3"/>
      <c r="Z876" s="3"/>
      <c r="AA876" s="3"/>
      <c r="AB876" s="3"/>
      <c r="AC876" s="3"/>
      <c r="AD876" s="3"/>
      <c r="AE876" s="3"/>
      <c r="AF876" s="7"/>
      <c r="AG876" s="3"/>
      <c r="AH876" s="3"/>
      <c r="AI876" s="3"/>
      <c r="AJ876" s="3"/>
      <c r="AK876" s="3"/>
      <c r="AL876" s="3"/>
      <c r="AM876" s="3"/>
      <c r="AN876" s="3"/>
      <c r="AO876" s="7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7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</row>
    <row r="877">
      <c r="A877" s="3"/>
      <c r="F877" s="3"/>
      <c r="G877" s="3"/>
      <c r="I877" s="3"/>
      <c r="L877" s="3"/>
      <c r="M877" s="4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6"/>
      <c r="Y877" s="3"/>
      <c r="Z877" s="3"/>
      <c r="AA877" s="3"/>
      <c r="AB877" s="3"/>
      <c r="AC877" s="3"/>
      <c r="AD877" s="3"/>
      <c r="AE877" s="3"/>
      <c r="AF877" s="7"/>
      <c r="AG877" s="3"/>
      <c r="AH877" s="3"/>
      <c r="AI877" s="3"/>
      <c r="AJ877" s="3"/>
      <c r="AK877" s="3"/>
      <c r="AL877" s="3"/>
      <c r="AM877" s="3"/>
      <c r="AN877" s="3"/>
      <c r="AO877" s="7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7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</row>
    <row r="878">
      <c r="A878" s="3"/>
      <c r="F878" s="3"/>
      <c r="G878" s="3"/>
      <c r="I878" s="3"/>
      <c r="L878" s="3"/>
      <c r="M878" s="4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6"/>
      <c r="Y878" s="3"/>
      <c r="Z878" s="3"/>
      <c r="AA878" s="3"/>
      <c r="AB878" s="3"/>
      <c r="AC878" s="3"/>
      <c r="AD878" s="3"/>
      <c r="AE878" s="3"/>
      <c r="AF878" s="7"/>
      <c r="AG878" s="3"/>
      <c r="AH878" s="3"/>
      <c r="AI878" s="3"/>
      <c r="AJ878" s="3"/>
      <c r="AK878" s="3"/>
      <c r="AL878" s="3"/>
      <c r="AM878" s="3"/>
      <c r="AN878" s="3"/>
      <c r="AO878" s="7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7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</row>
    <row r="879">
      <c r="A879" s="3"/>
      <c r="F879" s="3"/>
      <c r="G879" s="3"/>
      <c r="I879" s="3"/>
      <c r="L879" s="3"/>
      <c r="M879" s="4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6"/>
      <c r="Y879" s="3"/>
      <c r="Z879" s="3"/>
      <c r="AA879" s="3"/>
      <c r="AB879" s="3"/>
      <c r="AC879" s="3"/>
      <c r="AD879" s="3"/>
      <c r="AE879" s="3"/>
      <c r="AF879" s="7"/>
      <c r="AG879" s="3"/>
      <c r="AH879" s="3"/>
      <c r="AI879" s="3"/>
      <c r="AJ879" s="3"/>
      <c r="AK879" s="3"/>
      <c r="AL879" s="3"/>
      <c r="AM879" s="3"/>
      <c r="AN879" s="3"/>
      <c r="AO879" s="7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7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</row>
    <row r="880">
      <c r="A880" s="3"/>
      <c r="F880" s="3"/>
      <c r="G880" s="3"/>
      <c r="I880" s="3"/>
      <c r="L880" s="3"/>
      <c r="M880" s="4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6"/>
      <c r="Y880" s="3"/>
      <c r="Z880" s="3"/>
      <c r="AA880" s="3"/>
      <c r="AB880" s="3"/>
      <c r="AC880" s="3"/>
      <c r="AD880" s="3"/>
      <c r="AE880" s="3"/>
      <c r="AF880" s="7"/>
      <c r="AG880" s="3"/>
      <c r="AH880" s="3"/>
      <c r="AI880" s="3"/>
      <c r="AJ880" s="3"/>
      <c r="AK880" s="3"/>
      <c r="AL880" s="3"/>
      <c r="AM880" s="3"/>
      <c r="AN880" s="3"/>
      <c r="AO880" s="7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7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</row>
    <row r="881">
      <c r="A881" s="3"/>
      <c r="F881" s="3"/>
      <c r="G881" s="3"/>
      <c r="I881" s="3"/>
      <c r="L881" s="3"/>
      <c r="M881" s="4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6"/>
      <c r="Y881" s="3"/>
      <c r="Z881" s="3"/>
      <c r="AA881" s="3"/>
      <c r="AB881" s="3"/>
      <c r="AC881" s="3"/>
      <c r="AD881" s="3"/>
      <c r="AE881" s="3"/>
      <c r="AF881" s="7"/>
      <c r="AG881" s="3"/>
      <c r="AH881" s="3"/>
      <c r="AI881" s="3"/>
      <c r="AJ881" s="3"/>
      <c r="AK881" s="3"/>
      <c r="AL881" s="3"/>
      <c r="AM881" s="3"/>
      <c r="AN881" s="3"/>
      <c r="AO881" s="7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7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</row>
    <row r="882">
      <c r="A882" s="3"/>
      <c r="F882" s="3"/>
      <c r="G882" s="3"/>
      <c r="I882" s="3"/>
      <c r="L882" s="3"/>
      <c r="M882" s="4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6"/>
      <c r="Y882" s="3"/>
      <c r="Z882" s="3"/>
      <c r="AA882" s="3"/>
      <c r="AB882" s="3"/>
      <c r="AC882" s="3"/>
      <c r="AD882" s="3"/>
      <c r="AE882" s="3"/>
      <c r="AF882" s="7"/>
      <c r="AG882" s="3"/>
      <c r="AH882" s="3"/>
      <c r="AI882" s="3"/>
      <c r="AJ882" s="3"/>
      <c r="AK882" s="3"/>
      <c r="AL882" s="3"/>
      <c r="AM882" s="3"/>
      <c r="AN882" s="3"/>
      <c r="AO882" s="7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7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</row>
    <row r="883">
      <c r="A883" s="3"/>
      <c r="F883" s="3"/>
      <c r="G883" s="3"/>
      <c r="I883" s="3"/>
      <c r="L883" s="3"/>
      <c r="M883" s="4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6"/>
      <c r="Y883" s="3"/>
      <c r="Z883" s="3"/>
      <c r="AA883" s="3"/>
      <c r="AB883" s="3"/>
      <c r="AC883" s="3"/>
      <c r="AD883" s="3"/>
      <c r="AE883" s="3"/>
      <c r="AF883" s="7"/>
      <c r="AG883" s="3"/>
      <c r="AH883" s="3"/>
      <c r="AI883" s="3"/>
      <c r="AJ883" s="3"/>
      <c r="AK883" s="3"/>
      <c r="AL883" s="3"/>
      <c r="AM883" s="3"/>
      <c r="AN883" s="3"/>
      <c r="AO883" s="7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7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</row>
    <row r="884">
      <c r="A884" s="3"/>
      <c r="F884" s="3"/>
      <c r="G884" s="3"/>
      <c r="I884" s="3"/>
      <c r="L884" s="3"/>
      <c r="M884" s="4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6"/>
      <c r="Y884" s="3"/>
      <c r="Z884" s="3"/>
      <c r="AA884" s="3"/>
      <c r="AB884" s="3"/>
      <c r="AC884" s="3"/>
      <c r="AD884" s="3"/>
      <c r="AE884" s="3"/>
      <c r="AF884" s="7"/>
      <c r="AG884" s="3"/>
      <c r="AH884" s="3"/>
      <c r="AI884" s="3"/>
      <c r="AJ884" s="3"/>
      <c r="AK884" s="3"/>
      <c r="AL884" s="3"/>
      <c r="AM884" s="3"/>
      <c r="AN884" s="3"/>
      <c r="AO884" s="7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7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</row>
    <row r="885">
      <c r="A885" s="3"/>
      <c r="F885" s="3"/>
      <c r="G885" s="3"/>
      <c r="I885" s="3"/>
      <c r="L885" s="3"/>
      <c r="M885" s="4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6"/>
      <c r="Y885" s="3"/>
      <c r="Z885" s="3"/>
      <c r="AA885" s="3"/>
      <c r="AB885" s="3"/>
      <c r="AC885" s="3"/>
      <c r="AD885" s="3"/>
      <c r="AE885" s="3"/>
      <c r="AF885" s="7"/>
      <c r="AG885" s="3"/>
      <c r="AH885" s="3"/>
      <c r="AI885" s="3"/>
      <c r="AJ885" s="3"/>
      <c r="AK885" s="3"/>
      <c r="AL885" s="3"/>
      <c r="AM885" s="3"/>
      <c r="AN885" s="3"/>
      <c r="AO885" s="7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7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</row>
    <row r="886">
      <c r="A886" s="3"/>
      <c r="F886" s="3"/>
      <c r="G886" s="3"/>
      <c r="I886" s="3"/>
      <c r="L886" s="3"/>
      <c r="M886" s="4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6"/>
      <c r="Y886" s="3"/>
      <c r="Z886" s="3"/>
      <c r="AA886" s="3"/>
      <c r="AB886" s="3"/>
      <c r="AC886" s="3"/>
      <c r="AD886" s="3"/>
      <c r="AE886" s="3"/>
      <c r="AF886" s="7"/>
      <c r="AG886" s="3"/>
      <c r="AH886" s="3"/>
      <c r="AI886" s="3"/>
      <c r="AJ886" s="3"/>
      <c r="AK886" s="3"/>
      <c r="AL886" s="3"/>
      <c r="AM886" s="3"/>
      <c r="AN886" s="3"/>
      <c r="AO886" s="7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7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</row>
    <row r="887">
      <c r="A887" s="3"/>
      <c r="F887" s="3"/>
      <c r="G887" s="3"/>
      <c r="I887" s="3"/>
      <c r="L887" s="3"/>
      <c r="M887" s="4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6"/>
      <c r="Y887" s="3"/>
      <c r="Z887" s="3"/>
      <c r="AA887" s="3"/>
      <c r="AB887" s="3"/>
      <c r="AC887" s="3"/>
      <c r="AD887" s="3"/>
      <c r="AE887" s="3"/>
      <c r="AF887" s="7"/>
      <c r="AG887" s="3"/>
      <c r="AH887" s="3"/>
      <c r="AI887" s="3"/>
      <c r="AJ887" s="3"/>
      <c r="AK887" s="3"/>
      <c r="AL887" s="3"/>
      <c r="AM887" s="3"/>
      <c r="AN887" s="3"/>
      <c r="AO887" s="7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7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</row>
    <row r="888">
      <c r="A888" s="3"/>
      <c r="F888" s="3"/>
      <c r="G888" s="3"/>
      <c r="I888" s="3"/>
      <c r="L888" s="3"/>
      <c r="M888" s="4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6"/>
      <c r="Y888" s="3"/>
      <c r="Z888" s="3"/>
      <c r="AA888" s="3"/>
      <c r="AB888" s="3"/>
      <c r="AC888" s="3"/>
      <c r="AD888" s="3"/>
      <c r="AE888" s="3"/>
      <c r="AF888" s="7"/>
      <c r="AG888" s="3"/>
      <c r="AH888" s="3"/>
      <c r="AI888" s="3"/>
      <c r="AJ888" s="3"/>
      <c r="AK888" s="3"/>
      <c r="AL888" s="3"/>
      <c r="AM888" s="3"/>
      <c r="AN888" s="3"/>
      <c r="AO888" s="7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7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</row>
    <row r="889">
      <c r="A889" s="3"/>
      <c r="F889" s="3"/>
      <c r="G889" s="3"/>
      <c r="I889" s="3"/>
      <c r="L889" s="3"/>
      <c r="M889" s="4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6"/>
      <c r="Y889" s="3"/>
      <c r="Z889" s="3"/>
      <c r="AA889" s="3"/>
      <c r="AB889" s="3"/>
      <c r="AC889" s="3"/>
      <c r="AD889" s="3"/>
      <c r="AE889" s="3"/>
      <c r="AF889" s="7"/>
      <c r="AG889" s="3"/>
      <c r="AH889" s="3"/>
      <c r="AI889" s="3"/>
      <c r="AJ889" s="3"/>
      <c r="AK889" s="3"/>
      <c r="AL889" s="3"/>
      <c r="AM889" s="3"/>
      <c r="AN889" s="3"/>
      <c r="AO889" s="7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7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</row>
    <row r="890">
      <c r="A890" s="3"/>
      <c r="F890" s="3"/>
      <c r="G890" s="3"/>
      <c r="I890" s="3"/>
      <c r="L890" s="3"/>
      <c r="M890" s="4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6"/>
      <c r="Y890" s="3"/>
      <c r="Z890" s="3"/>
      <c r="AA890" s="3"/>
      <c r="AB890" s="3"/>
      <c r="AC890" s="3"/>
      <c r="AD890" s="3"/>
      <c r="AE890" s="3"/>
      <c r="AF890" s="7"/>
      <c r="AG890" s="3"/>
      <c r="AH890" s="3"/>
      <c r="AI890" s="3"/>
      <c r="AJ890" s="3"/>
      <c r="AK890" s="3"/>
      <c r="AL890" s="3"/>
      <c r="AM890" s="3"/>
      <c r="AN890" s="3"/>
      <c r="AO890" s="7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7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</row>
    <row r="891">
      <c r="A891" s="3"/>
      <c r="F891" s="3"/>
      <c r="G891" s="3"/>
      <c r="I891" s="3"/>
      <c r="L891" s="3"/>
      <c r="M891" s="4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6"/>
      <c r="Y891" s="3"/>
      <c r="Z891" s="3"/>
      <c r="AA891" s="3"/>
      <c r="AB891" s="3"/>
      <c r="AC891" s="3"/>
      <c r="AD891" s="3"/>
      <c r="AE891" s="3"/>
      <c r="AF891" s="7"/>
      <c r="AG891" s="3"/>
      <c r="AH891" s="3"/>
      <c r="AI891" s="3"/>
      <c r="AJ891" s="3"/>
      <c r="AK891" s="3"/>
      <c r="AL891" s="3"/>
      <c r="AM891" s="3"/>
      <c r="AN891" s="3"/>
      <c r="AO891" s="7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7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</row>
    <row r="892">
      <c r="A892" s="3"/>
      <c r="F892" s="3"/>
      <c r="G892" s="3"/>
      <c r="I892" s="3"/>
      <c r="L892" s="3"/>
      <c r="M892" s="4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6"/>
      <c r="Y892" s="3"/>
      <c r="Z892" s="3"/>
      <c r="AA892" s="3"/>
      <c r="AB892" s="3"/>
      <c r="AC892" s="3"/>
      <c r="AD892" s="3"/>
      <c r="AE892" s="3"/>
      <c r="AF892" s="7"/>
      <c r="AG892" s="3"/>
      <c r="AH892" s="3"/>
      <c r="AI892" s="3"/>
      <c r="AJ892" s="3"/>
      <c r="AK892" s="3"/>
      <c r="AL892" s="3"/>
      <c r="AM892" s="3"/>
      <c r="AN892" s="3"/>
      <c r="AO892" s="7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7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</row>
    <row r="893">
      <c r="A893" s="3"/>
      <c r="F893" s="3"/>
      <c r="G893" s="3"/>
      <c r="I893" s="3"/>
      <c r="L893" s="3"/>
      <c r="M893" s="4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6"/>
      <c r="Y893" s="3"/>
      <c r="Z893" s="3"/>
      <c r="AA893" s="3"/>
      <c r="AB893" s="3"/>
      <c r="AC893" s="3"/>
      <c r="AD893" s="3"/>
      <c r="AE893" s="3"/>
      <c r="AF893" s="7"/>
      <c r="AG893" s="3"/>
      <c r="AH893" s="3"/>
      <c r="AI893" s="3"/>
      <c r="AJ893" s="3"/>
      <c r="AK893" s="3"/>
      <c r="AL893" s="3"/>
      <c r="AM893" s="3"/>
      <c r="AN893" s="3"/>
      <c r="AO893" s="7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7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</row>
    <row r="894">
      <c r="A894" s="3"/>
      <c r="F894" s="3"/>
      <c r="G894" s="3"/>
      <c r="I894" s="3"/>
      <c r="L894" s="3"/>
      <c r="M894" s="4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6"/>
      <c r="Y894" s="3"/>
      <c r="Z894" s="3"/>
      <c r="AA894" s="3"/>
      <c r="AB894" s="3"/>
      <c r="AC894" s="3"/>
      <c r="AD894" s="3"/>
      <c r="AE894" s="3"/>
      <c r="AF894" s="7"/>
      <c r="AG894" s="3"/>
      <c r="AH894" s="3"/>
      <c r="AI894" s="3"/>
      <c r="AJ894" s="3"/>
      <c r="AK894" s="3"/>
      <c r="AL894" s="3"/>
      <c r="AM894" s="3"/>
      <c r="AN894" s="3"/>
      <c r="AO894" s="7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7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</row>
    <row r="895">
      <c r="A895" s="3"/>
      <c r="F895" s="3"/>
      <c r="G895" s="3"/>
      <c r="I895" s="3"/>
      <c r="L895" s="3"/>
      <c r="M895" s="4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6"/>
      <c r="Y895" s="3"/>
      <c r="Z895" s="3"/>
      <c r="AA895" s="3"/>
      <c r="AB895" s="3"/>
      <c r="AC895" s="3"/>
      <c r="AD895" s="3"/>
      <c r="AE895" s="3"/>
      <c r="AF895" s="7"/>
      <c r="AG895" s="3"/>
      <c r="AH895" s="3"/>
      <c r="AI895" s="3"/>
      <c r="AJ895" s="3"/>
      <c r="AK895" s="3"/>
      <c r="AL895" s="3"/>
      <c r="AM895" s="3"/>
      <c r="AN895" s="3"/>
      <c r="AO895" s="7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7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</row>
    <row r="896">
      <c r="A896" s="3"/>
      <c r="F896" s="3"/>
      <c r="G896" s="3"/>
      <c r="I896" s="3"/>
      <c r="L896" s="3"/>
      <c r="M896" s="4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6"/>
      <c r="Y896" s="3"/>
      <c r="Z896" s="3"/>
      <c r="AA896" s="3"/>
      <c r="AB896" s="3"/>
      <c r="AC896" s="3"/>
      <c r="AD896" s="3"/>
      <c r="AE896" s="3"/>
      <c r="AF896" s="7"/>
      <c r="AG896" s="3"/>
      <c r="AH896" s="3"/>
      <c r="AI896" s="3"/>
      <c r="AJ896" s="3"/>
      <c r="AK896" s="3"/>
      <c r="AL896" s="3"/>
      <c r="AM896" s="3"/>
      <c r="AN896" s="3"/>
      <c r="AO896" s="7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7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</row>
    <row r="897">
      <c r="A897" s="3"/>
      <c r="F897" s="3"/>
      <c r="G897" s="3"/>
      <c r="I897" s="3"/>
      <c r="L897" s="3"/>
      <c r="M897" s="4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6"/>
      <c r="Y897" s="3"/>
      <c r="Z897" s="3"/>
      <c r="AA897" s="3"/>
      <c r="AB897" s="3"/>
      <c r="AC897" s="3"/>
      <c r="AD897" s="3"/>
      <c r="AE897" s="3"/>
      <c r="AF897" s="7"/>
      <c r="AG897" s="3"/>
      <c r="AH897" s="3"/>
      <c r="AI897" s="3"/>
      <c r="AJ897" s="3"/>
      <c r="AK897" s="3"/>
      <c r="AL897" s="3"/>
      <c r="AM897" s="3"/>
      <c r="AN897" s="3"/>
      <c r="AO897" s="7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7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</row>
    <row r="898">
      <c r="A898" s="3"/>
      <c r="F898" s="3"/>
      <c r="G898" s="3"/>
      <c r="I898" s="3"/>
      <c r="L898" s="3"/>
      <c r="M898" s="4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6"/>
      <c r="Y898" s="3"/>
      <c r="Z898" s="3"/>
      <c r="AA898" s="3"/>
      <c r="AB898" s="3"/>
      <c r="AC898" s="3"/>
      <c r="AD898" s="3"/>
      <c r="AE898" s="3"/>
      <c r="AF898" s="7"/>
      <c r="AG898" s="3"/>
      <c r="AH898" s="3"/>
      <c r="AI898" s="3"/>
      <c r="AJ898" s="3"/>
      <c r="AK898" s="3"/>
      <c r="AL898" s="3"/>
      <c r="AM898" s="3"/>
      <c r="AN898" s="3"/>
      <c r="AO898" s="7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7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</row>
    <row r="899">
      <c r="A899" s="3"/>
      <c r="F899" s="3"/>
      <c r="G899" s="3"/>
      <c r="I899" s="3"/>
      <c r="L899" s="3"/>
      <c r="M899" s="4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6"/>
      <c r="Y899" s="3"/>
      <c r="Z899" s="3"/>
      <c r="AA899" s="3"/>
      <c r="AB899" s="3"/>
      <c r="AC899" s="3"/>
      <c r="AD899" s="3"/>
      <c r="AE899" s="3"/>
      <c r="AF899" s="7"/>
      <c r="AG899" s="3"/>
      <c r="AH899" s="3"/>
      <c r="AI899" s="3"/>
      <c r="AJ899" s="3"/>
      <c r="AK899" s="3"/>
      <c r="AL899" s="3"/>
      <c r="AM899" s="3"/>
      <c r="AN899" s="3"/>
      <c r="AO899" s="7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7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</row>
    <row r="900">
      <c r="A900" s="3"/>
      <c r="F900" s="3"/>
      <c r="G900" s="3"/>
      <c r="I900" s="3"/>
      <c r="L900" s="3"/>
      <c r="M900" s="4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6"/>
      <c r="Y900" s="3"/>
      <c r="Z900" s="3"/>
      <c r="AA900" s="3"/>
      <c r="AB900" s="3"/>
      <c r="AC900" s="3"/>
      <c r="AD900" s="3"/>
      <c r="AE900" s="3"/>
      <c r="AF900" s="7"/>
      <c r="AG900" s="3"/>
      <c r="AH900" s="3"/>
      <c r="AI900" s="3"/>
      <c r="AJ900" s="3"/>
      <c r="AK900" s="3"/>
      <c r="AL900" s="3"/>
      <c r="AM900" s="3"/>
      <c r="AN900" s="3"/>
      <c r="AO900" s="7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7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</row>
    <row r="901">
      <c r="A901" s="3"/>
      <c r="F901" s="3"/>
      <c r="G901" s="3"/>
      <c r="I901" s="3"/>
      <c r="L901" s="3"/>
      <c r="M901" s="4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6"/>
      <c r="Y901" s="3"/>
      <c r="Z901" s="3"/>
      <c r="AA901" s="3"/>
      <c r="AB901" s="3"/>
      <c r="AC901" s="3"/>
      <c r="AD901" s="3"/>
      <c r="AE901" s="3"/>
      <c r="AF901" s="7"/>
      <c r="AG901" s="3"/>
      <c r="AH901" s="3"/>
      <c r="AI901" s="3"/>
      <c r="AJ901" s="3"/>
      <c r="AK901" s="3"/>
      <c r="AL901" s="3"/>
      <c r="AM901" s="3"/>
      <c r="AN901" s="3"/>
      <c r="AO901" s="7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7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</row>
    <row r="902">
      <c r="A902" s="3"/>
      <c r="F902" s="3"/>
      <c r="G902" s="3"/>
      <c r="I902" s="3"/>
      <c r="L902" s="3"/>
      <c r="M902" s="4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6"/>
      <c r="Y902" s="3"/>
      <c r="Z902" s="3"/>
      <c r="AA902" s="3"/>
      <c r="AB902" s="3"/>
      <c r="AC902" s="3"/>
      <c r="AD902" s="3"/>
      <c r="AE902" s="3"/>
      <c r="AF902" s="7"/>
      <c r="AG902" s="3"/>
      <c r="AH902" s="3"/>
      <c r="AI902" s="3"/>
      <c r="AJ902" s="3"/>
      <c r="AK902" s="3"/>
      <c r="AL902" s="3"/>
      <c r="AM902" s="3"/>
      <c r="AN902" s="3"/>
      <c r="AO902" s="7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7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</row>
    <row r="903">
      <c r="A903" s="3"/>
      <c r="F903" s="3"/>
      <c r="G903" s="3"/>
      <c r="I903" s="3"/>
      <c r="L903" s="3"/>
      <c r="M903" s="4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6"/>
      <c r="Y903" s="3"/>
      <c r="Z903" s="3"/>
      <c r="AA903" s="3"/>
      <c r="AB903" s="3"/>
      <c r="AC903" s="3"/>
      <c r="AD903" s="3"/>
      <c r="AE903" s="3"/>
      <c r="AF903" s="7"/>
      <c r="AG903" s="3"/>
      <c r="AH903" s="3"/>
      <c r="AI903" s="3"/>
      <c r="AJ903" s="3"/>
      <c r="AK903" s="3"/>
      <c r="AL903" s="3"/>
      <c r="AM903" s="3"/>
      <c r="AN903" s="3"/>
      <c r="AO903" s="7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7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</row>
    <row r="904">
      <c r="A904" s="3"/>
      <c r="F904" s="3"/>
      <c r="G904" s="3"/>
      <c r="I904" s="3"/>
      <c r="L904" s="3"/>
      <c r="M904" s="4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6"/>
      <c r="Y904" s="3"/>
      <c r="Z904" s="3"/>
      <c r="AA904" s="3"/>
      <c r="AB904" s="3"/>
      <c r="AC904" s="3"/>
      <c r="AD904" s="3"/>
      <c r="AE904" s="3"/>
      <c r="AF904" s="7"/>
      <c r="AG904" s="3"/>
      <c r="AH904" s="3"/>
      <c r="AI904" s="3"/>
      <c r="AJ904" s="3"/>
      <c r="AK904" s="3"/>
      <c r="AL904" s="3"/>
      <c r="AM904" s="3"/>
      <c r="AN904" s="3"/>
      <c r="AO904" s="7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7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</row>
    <row r="905">
      <c r="A905" s="3"/>
      <c r="F905" s="3"/>
      <c r="G905" s="3"/>
      <c r="I905" s="3"/>
      <c r="L905" s="3"/>
      <c r="M905" s="4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6"/>
      <c r="Y905" s="3"/>
      <c r="Z905" s="3"/>
      <c r="AA905" s="3"/>
      <c r="AB905" s="3"/>
      <c r="AC905" s="3"/>
      <c r="AD905" s="3"/>
      <c r="AE905" s="3"/>
      <c r="AF905" s="7"/>
      <c r="AG905" s="3"/>
      <c r="AH905" s="3"/>
      <c r="AI905" s="3"/>
      <c r="AJ905" s="3"/>
      <c r="AK905" s="3"/>
      <c r="AL905" s="3"/>
      <c r="AM905" s="3"/>
      <c r="AN905" s="3"/>
      <c r="AO905" s="7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7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</row>
    <row r="906">
      <c r="A906" s="3"/>
      <c r="F906" s="3"/>
      <c r="G906" s="3"/>
      <c r="I906" s="3"/>
      <c r="L906" s="3"/>
      <c r="M906" s="4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6"/>
      <c r="Y906" s="3"/>
      <c r="Z906" s="3"/>
      <c r="AA906" s="3"/>
      <c r="AB906" s="3"/>
      <c r="AC906" s="3"/>
      <c r="AD906" s="3"/>
      <c r="AE906" s="3"/>
      <c r="AF906" s="7"/>
      <c r="AG906" s="3"/>
      <c r="AH906" s="3"/>
      <c r="AI906" s="3"/>
      <c r="AJ906" s="3"/>
      <c r="AK906" s="3"/>
      <c r="AL906" s="3"/>
      <c r="AM906" s="3"/>
      <c r="AN906" s="3"/>
      <c r="AO906" s="7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7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</row>
    <row r="907">
      <c r="A907" s="3"/>
      <c r="F907" s="3"/>
      <c r="G907" s="3"/>
      <c r="I907" s="3"/>
      <c r="L907" s="3"/>
      <c r="M907" s="4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6"/>
      <c r="Y907" s="3"/>
      <c r="Z907" s="3"/>
      <c r="AA907" s="3"/>
      <c r="AB907" s="3"/>
      <c r="AC907" s="3"/>
      <c r="AD907" s="3"/>
      <c r="AE907" s="3"/>
      <c r="AF907" s="7"/>
      <c r="AG907" s="3"/>
      <c r="AH907" s="3"/>
      <c r="AI907" s="3"/>
      <c r="AJ907" s="3"/>
      <c r="AK907" s="3"/>
      <c r="AL907" s="3"/>
      <c r="AM907" s="3"/>
      <c r="AN907" s="3"/>
      <c r="AO907" s="7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7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</row>
    <row r="908">
      <c r="A908" s="3"/>
      <c r="F908" s="3"/>
      <c r="G908" s="3"/>
      <c r="I908" s="3"/>
      <c r="L908" s="3"/>
      <c r="M908" s="4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6"/>
      <c r="Y908" s="3"/>
      <c r="Z908" s="3"/>
      <c r="AA908" s="3"/>
      <c r="AB908" s="3"/>
      <c r="AC908" s="3"/>
      <c r="AD908" s="3"/>
      <c r="AE908" s="3"/>
      <c r="AF908" s="7"/>
      <c r="AG908" s="3"/>
      <c r="AH908" s="3"/>
      <c r="AI908" s="3"/>
      <c r="AJ908" s="3"/>
      <c r="AK908" s="3"/>
      <c r="AL908" s="3"/>
      <c r="AM908" s="3"/>
      <c r="AN908" s="3"/>
      <c r="AO908" s="7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7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</row>
    <row r="909">
      <c r="A909" s="3"/>
      <c r="F909" s="3"/>
      <c r="G909" s="3"/>
      <c r="I909" s="3"/>
      <c r="L909" s="3"/>
      <c r="M909" s="4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6"/>
      <c r="Y909" s="3"/>
      <c r="Z909" s="3"/>
      <c r="AA909" s="3"/>
      <c r="AB909" s="3"/>
      <c r="AC909" s="3"/>
      <c r="AD909" s="3"/>
      <c r="AE909" s="3"/>
      <c r="AF909" s="7"/>
      <c r="AG909" s="3"/>
      <c r="AH909" s="3"/>
      <c r="AI909" s="3"/>
      <c r="AJ909" s="3"/>
      <c r="AK909" s="3"/>
      <c r="AL909" s="3"/>
      <c r="AM909" s="3"/>
      <c r="AN909" s="3"/>
      <c r="AO909" s="7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7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</row>
    <row r="910">
      <c r="A910" s="3"/>
      <c r="F910" s="3"/>
      <c r="G910" s="3"/>
      <c r="I910" s="3"/>
      <c r="L910" s="3"/>
      <c r="M910" s="4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6"/>
      <c r="Y910" s="3"/>
      <c r="Z910" s="3"/>
      <c r="AA910" s="3"/>
      <c r="AB910" s="3"/>
      <c r="AC910" s="3"/>
      <c r="AD910" s="3"/>
      <c r="AE910" s="3"/>
      <c r="AF910" s="7"/>
      <c r="AG910" s="3"/>
      <c r="AH910" s="3"/>
      <c r="AI910" s="3"/>
      <c r="AJ910" s="3"/>
      <c r="AK910" s="3"/>
      <c r="AL910" s="3"/>
      <c r="AM910" s="3"/>
      <c r="AN910" s="3"/>
      <c r="AO910" s="7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7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</row>
    <row r="911">
      <c r="A911" s="3"/>
      <c r="F911" s="3"/>
      <c r="G911" s="3"/>
      <c r="I911" s="3"/>
      <c r="L911" s="3"/>
      <c r="M911" s="4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6"/>
      <c r="Y911" s="3"/>
      <c r="Z911" s="3"/>
      <c r="AA911" s="3"/>
      <c r="AB911" s="3"/>
      <c r="AC911" s="3"/>
      <c r="AD911" s="3"/>
      <c r="AE911" s="3"/>
      <c r="AF911" s="7"/>
      <c r="AG911" s="3"/>
      <c r="AH911" s="3"/>
      <c r="AI911" s="3"/>
      <c r="AJ911" s="3"/>
      <c r="AK911" s="3"/>
      <c r="AL911" s="3"/>
      <c r="AM911" s="3"/>
      <c r="AN911" s="3"/>
      <c r="AO911" s="7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7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</row>
    <row r="912">
      <c r="A912" s="3"/>
      <c r="F912" s="3"/>
      <c r="G912" s="3"/>
      <c r="I912" s="3"/>
      <c r="L912" s="3"/>
      <c r="M912" s="4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6"/>
      <c r="Y912" s="3"/>
      <c r="Z912" s="3"/>
      <c r="AA912" s="3"/>
      <c r="AB912" s="3"/>
      <c r="AC912" s="3"/>
      <c r="AD912" s="3"/>
      <c r="AE912" s="3"/>
      <c r="AF912" s="7"/>
      <c r="AG912" s="3"/>
      <c r="AH912" s="3"/>
      <c r="AI912" s="3"/>
      <c r="AJ912" s="3"/>
      <c r="AK912" s="3"/>
      <c r="AL912" s="3"/>
      <c r="AM912" s="3"/>
      <c r="AN912" s="3"/>
      <c r="AO912" s="7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7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</row>
    <row r="913">
      <c r="A913" s="3"/>
      <c r="F913" s="3"/>
      <c r="G913" s="3"/>
      <c r="I913" s="3"/>
      <c r="L913" s="3"/>
      <c r="M913" s="4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6"/>
      <c r="Y913" s="3"/>
      <c r="Z913" s="3"/>
      <c r="AA913" s="3"/>
      <c r="AB913" s="3"/>
      <c r="AC913" s="3"/>
      <c r="AD913" s="3"/>
      <c r="AE913" s="3"/>
      <c r="AF913" s="7"/>
      <c r="AG913" s="3"/>
      <c r="AH913" s="3"/>
      <c r="AI913" s="3"/>
      <c r="AJ913" s="3"/>
      <c r="AK913" s="3"/>
      <c r="AL913" s="3"/>
      <c r="AM913" s="3"/>
      <c r="AN913" s="3"/>
      <c r="AO913" s="7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7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</row>
    <row r="914">
      <c r="A914" s="3"/>
      <c r="F914" s="3"/>
      <c r="G914" s="3"/>
      <c r="I914" s="3"/>
      <c r="L914" s="3"/>
      <c r="M914" s="4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6"/>
      <c r="Y914" s="3"/>
      <c r="Z914" s="3"/>
      <c r="AA914" s="3"/>
      <c r="AB914" s="3"/>
      <c r="AC914" s="3"/>
      <c r="AD914" s="3"/>
      <c r="AE914" s="3"/>
      <c r="AF914" s="7"/>
      <c r="AG914" s="3"/>
      <c r="AH914" s="3"/>
      <c r="AI914" s="3"/>
      <c r="AJ914" s="3"/>
      <c r="AK914" s="3"/>
      <c r="AL914" s="3"/>
      <c r="AM914" s="3"/>
      <c r="AN914" s="3"/>
      <c r="AO914" s="7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7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</row>
    <row r="915">
      <c r="A915" s="3"/>
      <c r="F915" s="3"/>
      <c r="G915" s="3"/>
      <c r="I915" s="3"/>
      <c r="L915" s="3"/>
      <c r="M915" s="4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6"/>
      <c r="Y915" s="3"/>
      <c r="Z915" s="3"/>
      <c r="AA915" s="3"/>
      <c r="AB915" s="3"/>
      <c r="AC915" s="3"/>
      <c r="AD915" s="3"/>
      <c r="AE915" s="3"/>
      <c r="AF915" s="7"/>
      <c r="AG915" s="3"/>
      <c r="AH915" s="3"/>
      <c r="AI915" s="3"/>
      <c r="AJ915" s="3"/>
      <c r="AK915" s="3"/>
      <c r="AL915" s="3"/>
      <c r="AM915" s="3"/>
      <c r="AN915" s="3"/>
      <c r="AO915" s="7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7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</row>
    <row r="916">
      <c r="A916" s="3"/>
      <c r="F916" s="3"/>
      <c r="G916" s="3"/>
      <c r="I916" s="3"/>
      <c r="L916" s="3"/>
      <c r="M916" s="4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6"/>
      <c r="Y916" s="3"/>
      <c r="Z916" s="3"/>
      <c r="AA916" s="3"/>
      <c r="AB916" s="3"/>
      <c r="AC916" s="3"/>
      <c r="AD916" s="3"/>
      <c r="AE916" s="3"/>
      <c r="AF916" s="7"/>
      <c r="AG916" s="3"/>
      <c r="AH916" s="3"/>
      <c r="AI916" s="3"/>
      <c r="AJ916" s="3"/>
      <c r="AK916" s="3"/>
      <c r="AL916" s="3"/>
      <c r="AM916" s="3"/>
      <c r="AN916" s="3"/>
      <c r="AO916" s="7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7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</row>
    <row r="917">
      <c r="A917" s="3"/>
      <c r="F917" s="3"/>
      <c r="G917" s="3"/>
      <c r="I917" s="3"/>
      <c r="L917" s="3"/>
      <c r="M917" s="4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6"/>
      <c r="Y917" s="3"/>
      <c r="Z917" s="3"/>
      <c r="AA917" s="3"/>
      <c r="AB917" s="3"/>
      <c r="AC917" s="3"/>
      <c r="AD917" s="3"/>
      <c r="AE917" s="3"/>
      <c r="AF917" s="7"/>
      <c r="AG917" s="3"/>
      <c r="AH917" s="3"/>
      <c r="AI917" s="3"/>
      <c r="AJ917" s="3"/>
      <c r="AK917" s="3"/>
      <c r="AL917" s="3"/>
      <c r="AM917" s="3"/>
      <c r="AN917" s="3"/>
      <c r="AO917" s="7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7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</row>
    <row r="918">
      <c r="A918" s="3"/>
      <c r="F918" s="3"/>
      <c r="G918" s="3"/>
      <c r="I918" s="3"/>
      <c r="L918" s="3"/>
      <c r="M918" s="4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6"/>
      <c r="Y918" s="3"/>
      <c r="Z918" s="3"/>
      <c r="AA918" s="3"/>
      <c r="AB918" s="3"/>
      <c r="AC918" s="3"/>
      <c r="AD918" s="3"/>
      <c r="AE918" s="3"/>
      <c r="AF918" s="7"/>
      <c r="AG918" s="3"/>
      <c r="AH918" s="3"/>
      <c r="AI918" s="3"/>
      <c r="AJ918" s="3"/>
      <c r="AK918" s="3"/>
      <c r="AL918" s="3"/>
      <c r="AM918" s="3"/>
      <c r="AN918" s="3"/>
      <c r="AO918" s="7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7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</row>
    <row r="919">
      <c r="A919" s="3"/>
      <c r="F919" s="3"/>
      <c r="G919" s="3"/>
      <c r="I919" s="3"/>
      <c r="L919" s="3"/>
      <c r="M919" s="4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6"/>
      <c r="Y919" s="3"/>
      <c r="Z919" s="3"/>
      <c r="AA919" s="3"/>
      <c r="AB919" s="3"/>
      <c r="AC919" s="3"/>
      <c r="AD919" s="3"/>
      <c r="AE919" s="3"/>
      <c r="AF919" s="7"/>
      <c r="AG919" s="3"/>
      <c r="AH919" s="3"/>
      <c r="AI919" s="3"/>
      <c r="AJ919" s="3"/>
      <c r="AK919" s="3"/>
      <c r="AL919" s="3"/>
      <c r="AM919" s="3"/>
      <c r="AN919" s="3"/>
      <c r="AO919" s="7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7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</row>
    <row r="920">
      <c r="A920" s="3"/>
      <c r="F920" s="3"/>
      <c r="G920" s="3"/>
      <c r="I920" s="3"/>
      <c r="L920" s="3"/>
      <c r="M920" s="4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6"/>
      <c r="Y920" s="3"/>
      <c r="Z920" s="3"/>
      <c r="AA920" s="3"/>
      <c r="AB920" s="3"/>
      <c r="AC920" s="3"/>
      <c r="AD920" s="3"/>
      <c r="AE920" s="3"/>
      <c r="AF920" s="7"/>
      <c r="AG920" s="3"/>
      <c r="AH920" s="3"/>
      <c r="AI920" s="3"/>
      <c r="AJ920" s="3"/>
      <c r="AK920" s="3"/>
      <c r="AL920" s="3"/>
      <c r="AM920" s="3"/>
      <c r="AN920" s="3"/>
      <c r="AO920" s="7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7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</row>
    <row r="921">
      <c r="A921" s="3"/>
      <c r="F921" s="3"/>
      <c r="G921" s="3"/>
      <c r="I921" s="3"/>
      <c r="L921" s="3"/>
      <c r="M921" s="4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6"/>
      <c r="Y921" s="3"/>
      <c r="Z921" s="3"/>
      <c r="AA921" s="3"/>
      <c r="AB921" s="3"/>
      <c r="AC921" s="3"/>
      <c r="AD921" s="3"/>
      <c r="AE921" s="3"/>
      <c r="AF921" s="7"/>
      <c r="AG921" s="3"/>
      <c r="AH921" s="3"/>
      <c r="AI921" s="3"/>
      <c r="AJ921" s="3"/>
      <c r="AK921" s="3"/>
      <c r="AL921" s="3"/>
      <c r="AM921" s="3"/>
      <c r="AN921" s="3"/>
      <c r="AO921" s="7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7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</row>
    <row r="922">
      <c r="A922" s="3"/>
      <c r="F922" s="3"/>
      <c r="G922" s="3"/>
      <c r="I922" s="3"/>
      <c r="L922" s="3"/>
      <c r="M922" s="4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6"/>
      <c r="Y922" s="3"/>
      <c r="Z922" s="3"/>
      <c r="AA922" s="3"/>
      <c r="AB922" s="3"/>
      <c r="AC922" s="3"/>
      <c r="AD922" s="3"/>
      <c r="AE922" s="3"/>
      <c r="AF922" s="7"/>
      <c r="AG922" s="3"/>
      <c r="AH922" s="3"/>
      <c r="AI922" s="3"/>
      <c r="AJ922" s="3"/>
      <c r="AK922" s="3"/>
      <c r="AL922" s="3"/>
      <c r="AM922" s="3"/>
      <c r="AN922" s="3"/>
      <c r="AO922" s="7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7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</row>
    <row r="923">
      <c r="A923" s="3"/>
      <c r="F923" s="3"/>
      <c r="G923" s="3"/>
      <c r="I923" s="3"/>
      <c r="L923" s="3"/>
      <c r="M923" s="4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6"/>
      <c r="Y923" s="3"/>
      <c r="Z923" s="3"/>
      <c r="AA923" s="3"/>
      <c r="AB923" s="3"/>
      <c r="AC923" s="3"/>
      <c r="AD923" s="3"/>
      <c r="AE923" s="3"/>
      <c r="AF923" s="7"/>
      <c r="AG923" s="3"/>
      <c r="AH923" s="3"/>
      <c r="AI923" s="3"/>
      <c r="AJ923" s="3"/>
      <c r="AK923" s="3"/>
      <c r="AL923" s="3"/>
      <c r="AM923" s="3"/>
      <c r="AN923" s="3"/>
      <c r="AO923" s="7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7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</row>
    <row r="924">
      <c r="A924" s="3"/>
      <c r="F924" s="3"/>
      <c r="G924" s="3"/>
      <c r="I924" s="3"/>
      <c r="L924" s="3"/>
      <c r="M924" s="4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6"/>
      <c r="Y924" s="3"/>
      <c r="Z924" s="3"/>
      <c r="AA924" s="3"/>
      <c r="AB924" s="3"/>
      <c r="AC924" s="3"/>
      <c r="AD924" s="3"/>
      <c r="AE924" s="3"/>
      <c r="AF924" s="7"/>
      <c r="AG924" s="3"/>
      <c r="AH924" s="3"/>
      <c r="AI924" s="3"/>
      <c r="AJ924" s="3"/>
      <c r="AK924" s="3"/>
      <c r="AL924" s="3"/>
      <c r="AM924" s="3"/>
      <c r="AN924" s="3"/>
      <c r="AO924" s="7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7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</row>
    <row r="925">
      <c r="A925" s="3"/>
      <c r="F925" s="3"/>
      <c r="G925" s="3"/>
      <c r="I925" s="3"/>
      <c r="L925" s="3"/>
      <c r="M925" s="4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6"/>
      <c r="Y925" s="3"/>
      <c r="Z925" s="3"/>
      <c r="AA925" s="3"/>
      <c r="AB925" s="3"/>
      <c r="AC925" s="3"/>
      <c r="AD925" s="3"/>
      <c r="AE925" s="3"/>
      <c r="AF925" s="7"/>
      <c r="AG925" s="3"/>
      <c r="AH925" s="3"/>
      <c r="AI925" s="3"/>
      <c r="AJ925" s="3"/>
      <c r="AK925" s="3"/>
      <c r="AL925" s="3"/>
      <c r="AM925" s="3"/>
      <c r="AN925" s="3"/>
      <c r="AO925" s="7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7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</row>
    <row r="926">
      <c r="A926" s="3"/>
      <c r="F926" s="3"/>
      <c r="G926" s="3"/>
      <c r="I926" s="3"/>
      <c r="L926" s="3"/>
      <c r="M926" s="4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6"/>
      <c r="Y926" s="3"/>
      <c r="Z926" s="3"/>
      <c r="AA926" s="3"/>
      <c r="AB926" s="3"/>
      <c r="AC926" s="3"/>
      <c r="AD926" s="3"/>
      <c r="AE926" s="3"/>
      <c r="AF926" s="7"/>
      <c r="AG926" s="3"/>
      <c r="AH926" s="3"/>
      <c r="AI926" s="3"/>
      <c r="AJ926" s="3"/>
      <c r="AK926" s="3"/>
      <c r="AL926" s="3"/>
      <c r="AM926" s="3"/>
      <c r="AN926" s="3"/>
      <c r="AO926" s="7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7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</row>
    <row r="927">
      <c r="A927" s="3"/>
      <c r="F927" s="3"/>
      <c r="G927" s="3"/>
      <c r="I927" s="3"/>
      <c r="L927" s="3"/>
      <c r="M927" s="4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6"/>
      <c r="Y927" s="3"/>
      <c r="Z927" s="3"/>
      <c r="AA927" s="3"/>
      <c r="AB927" s="3"/>
      <c r="AC927" s="3"/>
      <c r="AD927" s="3"/>
      <c r="AE927" s="3"/>
      <c r="AF927" s="7"/>
      <c r="AG927" s="3"/>
      <c r="AH927" s="3"/>
      <c r="AI927" s="3"/>
      <c r="AJ927" s="3"/>
      <c r="AK927" s="3"/>
      <c r="AL927" s="3"/>
      <c r="AM927" s="3"/>
      <c r="AN927" s="3"/>
      <c r="AO927" s="7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7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</row>
    <row r="928">
      <c r="A928" s="3"/>
      <c r="F928" s="3"/>
      <c r="G928" s="3"/>
      <c r="I928" s="3"/>
      <c r="L928" s="3"/>
      <c r="M928" s="4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6"/>
      <c r="Y928" s="3"/>
      <c r="Z928" s="3"/>
      <c r="AA928" s="3"/>
      <c r="AB928" s="3"/>
      <c r="AC928" s="3"/>
      <c r="AD928" s="3"/>
      <c r="AE928" s="3"/>
      <c r="AF928" s="7"/>
      <c r="AG928" s="3"/>
      <c r="AH928" s="3"/>
      <c r="AI928" s="3"/>
      <c r="AJ928" s="3"/>
      <c r="AK928" s="3"/>
      <c r="AL928" s="3"/>
      <c r="AM928" s="3"/>
      <c r="AN928" s="3"/>
      <c r="AO928" s="7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7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</row>
    <row r="929">
      <c r="A929" s="3"/>
      <c r="F929" s="3"/>
      <c r="G929" s="3"/>
      <c r="I929" s="3"/>
      <c r="L929" s="3"/>
      <c r="M929" s="4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6"/>
      <c r="Y929" s="3"/>
      <c r="Z929" s="3"/>
      <c r="AA929" s="3"/>
      <c r="AB929" s="3"/>
      <c r="AC929" s="3"/>
      <c r="AD929" s="3"/>
      <c r="AE929" s="3"/>
      <c r="AF929" s="7"/>
      <c r="AG929" s="3"/>
      <c r="AH929" s="3"/>
      <c r="AI929" s="3"/>
      <c r="AJ929" s="3"/>
      <c r="AK929" s="3"/>
      <c r="AL929" s="3"/>
      <c r="AM929" s="3"/>
      <c r="AN929" s="3"/>
      <c r="AO929" s="7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7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</row>
    <row r="930">
      <c r="A930" s="3"/>
      <c r="F930" s="3"/>
      <c r="G930" s="3"/>
      <c r="I930" s="3"/>
      <c r="L930" s="3"/>
      <c r="M930" s="4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6"/>
      <c r="Y930" s="3"/>
      <c r="Z930" s="3"/>
      <c r="AA930" s="3"/>
      <c r="AB930" s="3"/>
      <c r="AC930" s="3"/>
      <c r="AD930" s="3"/>
      <c r="AE930" s="3"/>
      <c r="AF930" s="7"/>
      <c r="AG930" s="3"/>
      <c r="AH930" s="3"/>
      <c r="AI930" s="3"/>
      <c r="AJ930" s="3"/>
      <c r="AK930" s="3"/>
      <c r="AL930" s="3"/>
      <c r="AM930" s="3"/>
      <c r="AN930" s="3"/>
      <c r="AO930" s="7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7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</row>
    <row r="931">
      <c r="A931" s="3"/>
      <c r="F931" s="3"/>
      <c r="G931" s="3"/>
      <c r="I931" s="3"/>
      <c r="L931" s="3"/>
      <c r="M931" s="4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6"/>
      <c r="Y931" s="3"/>
      <c r="Z931" s="3"/>
      <c r="AA931" s="3"/>
      <c r="AB931" s="3"/>
      <c r="AC931" s="3"/>
      <c r="AD931" s="3"/>
      <c r="AE931" s="3"/>
      <c r="AF931" s="7"/>
      <c r="AG931" s="3"/>
      <c r="AH931" s="3"/>
      <c r="AI931" s="3"/>
      <c r="AJ931" s="3"/>
      <c r="AK931" s="3"/>
      <c r="AL931" s="3"/>
      <c r="AM931" s="3"/>
      <c r="AN931" s="3"/>
      <c r="AO931" s="7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7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</row>
    <row r="932">
      <c r="A932" s="3"/>
      <c r="F932" s="3"/>
      <c r="G932" s="3"/>
      <c r="I932" s="3"/>
      <c r="L932" s="3"/>
      <c r="M932" s="4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6"/>
      <c r="Y932" s="3"/>
      <c r="Z932" s="3"/>
      <c r="AA932" s="3"/>
      <c r="AB932" s="3"/>
      <c r="AC932" s="3"/>
      <c r="AD932" s="3"/>
      <c r="AE932" s="3"/>
      <c r="AF932" s="7"/>
      <c r="AG932" s="3"/>
      <c r="AH932" s="3"/>
      <c r="AI932" s="3"/>
      <c r="AJ932" s="3"/>
      <c r="AK932" s="3"/>
      <c r="AL932" s="3"/>
      <c r="AM932" s="3"/>
      <c r="AN932" s="3"/>
      <c r="AO932" s="7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7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</row>
    <row r="933">
      <c r="A933" s="3"/>
      <c r="F933" s="3"/>
      <c r="G933" s="3"/>
      <c r="I933" s="3"/>
      <c r="L933" s="3"/>
      <c r="M933" s="4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6"/>
      <c r="Y933" s="3"/>
      <c r="Z933" s="3"/>
      <c r="AA933" s="3"/>
      <c r="AB933" s="3"/>
      <c r="AC933" s="3"/>
      <c r="AD933" s="3"/>
      <c r="AE933" s="3"/>
      <c r="AF933" s="7"/>
      <c r="AG933" s="3"/>
      <c r="AH933" s="3"/>
      <c r="AI933" s="3"/>
      <c r="AJ933" s="3"/>
      <c r="AK933" s="3"/>
      <c r="AL933" s="3"/>
      <c r="AM933" s="3"/>
      <c r="AN933" s="3"/>
      <c r="AO933" s="7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7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</row>
    <row r="934">
      <c r="A934" s="3"/>
      <c r="F934" s="3"/>
      <c r="G934" s="3"/>
      <c r="I934" s="3"/>
      <c r="L934" s="3"/>
      <c r="M934" s="4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6"/>
      <c r="Y934" s="3"/>
      <c r="Z934" s="3"/>
      <c r="AA934" s="3"/>
      <c r="AB934" s="3"/>
      <c r="AC934" s="3"/>
      <c r="AD934" s="3"/>
      <c r="AE934" s="3"/>
      <c r="AF934" s="7"/>
      <c r="AG934" s="3"/>
      <c r="AH934" s="3"/>
      <c r="AI934" s="3"/>
      <c r="AJ934" s="3"/>
      <c r="AK934" s="3"/>
      <c r="AL934" s="3"/>
      <c r="AM934" s="3"/>
      <c r="AN934" s="3"/>
      <c r="AO934" s="7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7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</row>
    <row r="935">
      <c r="A935" s="3"/>
      <c r="F935" s="3"/>
      <c r="G935" s="3"/>
      <c r="I935" s="3"/>
      <c r="L935" s="3"/>
      <c r="M935" s="4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6"/>
      <c r="Y935" s="3"/>
      <c r="Z935" s="3"/>
      <c r="AA935" s="3"/>
      <c r="AB935" s="3"/>
      <c r="AC935" s="3"/>
      <c r="AD935" s="3"/>
      <c r="AE935" s="3"/>
      <c r="AF935" s="7"/>
      <c r="AG935" s="3"/>
      <c r="AH935" s="3"/>
      <c r="AI935" s="3"/>
      <c r="AJ935" s="3"/>
      <c r="AK935" s="3"/>
      <c r="AL935" s="3"/>
      <c r="AM935" s="3"/>
      <c r="AN935" s="3"/>
      <c r="AO935" s="7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7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</row>
    <row r="936">
      <c r="A936" s="3"/>
      <c r="F936" s="3"/>
      <c r="G936" s="3"/>
      <c r="I936" s="3"/>
      <c r="L936" s="3"/>
      <c r="M936" s="4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6"/>
      <c r="Y936" s="3"/>
      <c r="Z936" s="3"/>
      <c r="AA936" s="3"/>
      <c r="AB936" s="3"/>
      <c r="AC936" s="3"/>
      <c r="AD936" s="3"/>
      <c r="AE936" s="3"/>
      <c r="AF936" s="7"/>
      <c r="AG936" s="3"/>
      <c r="AH936" s="3"/>
      <c r="AI936" s="3"/>
      <c r="AJ936" s="3"/>
      <c r="AK936" s="3"/>
      <c r="AL936" s="3"/>
      <c r="AM936" s="3"/>
      <c r="AN936" s="3"/>
      <c r="AO936" s="7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7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</row>
    <row r="937">
      <c r="A937" s="3"/>
      <c r="F937" s="3"/>
      <c r="G937" s="3"/>
      <c r="I937" s="3"/>
      <c r="L937" s="3"/>
      <c r="M937" s="4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6"/>
      <c r="Y937" s="3"/>
      <c r="Z937" s="3"/>
      <c r="AA937" s="3"/>
      <c r="AB937" s="3"/>
      <c r="AC937" s="3"/>
      <c r="AD937" s="3"/>
      <c r="AE937" s="3"/>
      <c r="AF937" s="7"/>
      <c r="AG937" s="3"/>
      <c r="AH937" s="3"/>
      <c r="AI937" s="3"/>
      <c r="AJ937" s="3"/>
      <c r="AK937" s="3"/>
      <c r="AL937" s="3"/>
      <c r="AM937" s="3"/>
      <c r="AN937" s="3"/>
      <c r="AO937" s="7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7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</row>
    <row r="938">
      <c r="A938" s="3"/>
      <c r="F938" s="3"/>
      <c r="G938" s="3"/>
      <c r="I938" s="3"/>
      <c r="L938" s="3"/>
      <c r="M938" s="4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6"/>
      <c r="Y938" s="3"/>
      <c r="Z938" s="3"/>
      <c r="AA938" s="3"/>
      <c r="AB938" s="3"/>
      <c r="AC938" s="3"/>
      <c r="AD938" s="3"/>
      <c r="AE938" s="3"/>
      <c r="AF938" s="7"/>
      <c r="AG938" s="3"/>
      <c r="AH938" s="3"/>
      <c r="AI938" s="3"/>
      <c r="AJ938" s="3"/>
      <c r="AK938" s="3"/>
      <c r="AL938" s="3"/>
      <c r="AM938" s="3"/>
      <c r="AN938" s="3"/>
      <c r="AO938" s="7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7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</row>
    <row r="939">
      <c r="A939" s="3"/>
      <c r="F939" s="3"/>
      <c r="G939" s="3"/>
      <c r="I939" s="3"/>
      <c r="L939" s="3"/>
      <c r="M939" s="4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6"/>
      <c r="Y939" s="3"/>
      <c r="Z939" s="3"/>
      <c r="AA939" s="3"/>
      <c r="AB939" s="3"/>
      <c r="AC939" s="3"/>
      <c r="AD939" s="3"/>
      <c r="AE939" s="3"/>
      <c r="AF939" s="7"/>
      <c r="AG939" s="3"/>
      <c r="AH939" s="3"/>
      <c r="AI939" s="3"/>
      <c r="AJ939" s="3"/>
      <c r="AK939" s="3"/>
      <c r="AL939" s="3"/>
      <c r="AM939" s="3"/>
      <c r="AN939" s="3"/>
      <c r="AO939" s="7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7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</row>
    <row r="940">
      <c r="A940" s="3"/>
      <c r="F940" s="3"/>
      <c r="G940" s="3"/>
      <c r="I940" s="3"/>
      <c r="L940" s="3"/>
      <c r="M940" s="4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6"/>
      <c r="Y940" s="3"/>
      <c r="Z940" s="3"/>
      <c r="AA940" s="3"/>
      <c r="AB940" s="3"/>
      <c r="AC940" s="3"/>
      <c r="AD940" s="3"/>
      <c r="AE940" s="3"/>
      <c r="AF940" s="7"/>
      <c r="AG940" s="3"/>
      <c r="AH940" s="3"/>
      <c r="AI940" s="3"/>
      <c r="AJ940" s="3"/>
      <c r="AK940" s="3"/>
      <c r="AL940" s="3"/>
      <c r="AM940" s="3"/>
      <c r="AN940" s="3"/>
      <c r="AO940" s="7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7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</row>
    <row r="941">
      <c r="A941" s="3"/>
      <c r="F941" s="3"/>
      <c r="G941" s="3"/>
      <c r="I941" s="3"/>
      <c r="L941" s="3"/>
      <c r="M941" s="4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6"/>
      <c r="Y941" s="3"/>
      <c r="Z941" s="3"/>
      <c r="AA941" s="3"/>
      <c r="AB941" s="3"/>
      <c r="AC941" s="3"/>
      <c r="AD941" s="3"/>
      <c r="AE941" s="3"/>
      <c r="AF941" s="7"/>
      <c r="AG941" s="3"/>
      <c r="AH941" s="3"/>
      <c r="AI941" s="3"/>
      <c r="AJ941" s="3"/>
      <c r="AK941" s="3"/>
      <c r="AL941" s="3"/>
      <c r="AM941" s="3"/>
      <c r="AN941" s="3"/>
      <c r="AO941" s="7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7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</row>
    <row r="942">
      <c r="A942" s="3"/>
      <c r="F942" s="3"/>
      <c r="G942" s="3"/>
      <c r="I942" s="3"/>
      <c r="L942" s="3"/>
      <c r="M942" s="4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6"/>
      <c r="Y942" s="3"/>
      <c r="Z942" s="3"/>
      <c r="AA942" s="3"/>
      <c r="AB942" s="3"/>
      <c r="AC942" s="3"/>
      <c r="AD942" s="3"/>
      <c r="AE942" s="3"/>
      <c r="AF942" s="7"/>
      <c r="AG942" s="3"/>
      <c r="AH942" s="3"/>
      <c r="AI942" s="3"/>
      <c r="AJ942" s="3"/>
      <c r="AK942" s="3"/>
      <c r="AL942" s="3"/>
      <c r="AM942" s="3"/>
      <c r="AN942" s="3"/>
      <c r="AO942" s="7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7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</row>
    <row r="943">
      <c r="A943" s="3"/>
      <c r="F943" s="3"/>
      <c r="G943" s="3"/>
      <c r="I943" s="3"/>
      <c r="L943" s="3"/>
      <c r="M943" s="4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6"/>
      <c r="Y943" s="3"/>
      <c r="Z943" s="3"/>
      <c r="AA943" s="3"/>
      <c r="AB943" s="3"/>
      <c r="AC943" s="3"/>
      <c r="AD943" s="3"/>
      <c r="AE943" s="3"/>
      <c r="AF943" s="7"/>
      <c r="AG943" s="3"/>
      <c r="AH943" s="3"/>
      <c r="AI943" s="3"/>
      <c r="AJ943" s="3"/>
      <c r="AK943" s="3"/>
      <c r="AL943" s="3"/>
      <c r="AM943" s="3"/>
      <c r="AN943" s="3"/>
      <c r="AO943" s="7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7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</row>
    <row r="944">
      <c r="A944" s="3"/>
      <c r="F944" s="3"/>
      <c r="G944" s="3"/>
      <c r="I944" s="3"/>
      <c r="L944" s="3"/>
      <c r="M944" s="4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6"/>
      <c r="Y944" s="3"/>
      <c r="Z944" s="3"/>
      <c r="AA944" s="3"/>
      <c r="AB944" s="3"/>
      <c r="AC944" s="3"/>
      <c r="AD944" s="3"/>
      <c r="AE944" s="3"/>
      <c r="AF944" s="7"/>
      <c r="AG944" s="3"/>
      <c r="AH944" s="3"/>
      <c r="AI944" s="3"/>
      <c r="AJ944" s="3"/>
      <c r="AK944" s="3"/>
      <c r="AL944" s="3"/>
      <c r="AM944" s="3"/>
      <c r="AN944" s="3"/>
      <c r="AO944" s="7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7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</row>
    <row r="945">
      <c r="A945" s="3"/>
      <c r="F945" s="3"/>
      <c r="G945" s="3"/>
      <c r="I945" s="3"/>
      <c r="L945" s="3"/>
      <c r="M945" s="4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6"/>
      <c r="Y945" s="3"/>
      <c r="Z945" s="3"/>
      <c r="AA945" s="3"/>
      <c r="AB945" s="3"/>
      <c r="AC945" s="3"/>
      <c r="AD945" s="3"/>
      <c r="AE945" s="3"/>
      <c r="AF945" s="7"/>
      <c r="AG945" s="3"/>
      <c r="AH945" s="3"/>
      <c r="AI945" s="3"/>
      <c r="AJ945" s="3"/>
      <c r="AK945" s="3"/>
      <c r="AL945" s="3"/>
      <c r="AM945" s="3"/>
      <c r="AN945" s="3"/>
      <c r="AO945" s="7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7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</row>
    <row r="946">
      <c r="A946" s="3"/>
      <c r="F946" s="3"/>
      <c r="G946" s="3"/>
      <c r="I946" s="3"/>
      <c r="L946" s="3"/>
      <c r="M946" s="4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6"/>
      <c r="Y946" s="3"/>
      <c r="Z946" s="3"/>
      <c r="AA946" s="3"/>
      <c r="AB946" s="3"/>
      <c r="AC946" s="3"/>
      <c r="AD946" s="3"/>
      <c r="AE946" s="3"/>
      <c r="AF946" s="7"/>
      <c r="AG946" s="3"/>
      <c r="AH946" s="3"/>
      <c r="AI946" s="3"/>
      <c r="AJ946" s="3"/>
      <c r="AK946" s="3"/>
      <c r="AL946" s="3"/>
      <c r="AM946" s="3"/>
      <c r="AN946" s="3"/>
      <c r="AO946" s="7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7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</row>
    <row r="947">
      <c r="A947" s="3"/>
      <c r="F947" s="3"/>
      <c r="G947" s="3"/>
      <c r="I947" s="3"/>
      <c r="L947" s="3"/>
      <c r="M947" s="4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6"/>
      <c r="Y947" s="3"/>
      <c r="Z947" s="3"/>
      <c r="AA947" s="3"/>
      <c r="AB947" s="3"/>
      <c r="AC947" s="3"/>
      <c r="AD947" s="3"/>
      <c r="AE947" s="3"/>
      <c r="AF947" s="7"/>
      <c r="AG947" s="3"/>
      <c r="AH947" s="3"/>
      <c r="AI947" s="3"/>
      <c r="AJ947" s="3"/>
      <c r="AK947" s="3"/>
      <c r="AL947" s="3"/>
      <c r="AM947" s="3"/>
      <c r="AN947" s="3"/>
      <c r="AO947" s="7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7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</row>
    <row r="948">
      <c r="A948" s="3"/>
      <c r="F948" s="3"/>
      <c r="G948" s="3"/>
      <c r="I948" s="3"/>
      <c r="L948" s="3"/>
      <c r="M948" s="4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6"/>
      <c r="Y948" s="3"/>
      <c r="Z948" s="3"/>
      <c r="AA948" s="3"/>
      <c r="AB948" s="3"/>
      <c r="AC948" s="3"/>
      <c r="AD948" s="3"/>
      <c r="AE948" s="3"/>
      <c r="AF948" s="7"/>
      <c r="AG948" s="3"/>
      <c r="AH948" s="3"/>
      <c r="AI948" s="3"/>
      <c r="AJ948" s="3"/>
      <c r="AK948" s="3"/>
      <c r="AL948" s="3"/>
      <c r="AM948" s="3"/>
      <c r="AN948" s="3"/>
      <c r="AO948" s="7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7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</row>
    <row r="949">
      <c r="A949" s="3"/>
      <c r="F949" s="3"/>
      <c r="G949" s="3"/>
      <c r="I949" s="3"/>
      <c r="L949" s="3"/>
      <c r="M949" s="4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6"/>
      <c r="Y949" s="3"/>
      <c r="Z949" s="3"/>
      <c r="AA949" s="3"/>
      <c r="AB949" s="3"/>
      <c r="AC949" s="3"/>
      <c r="AD949" s="3"/>
      <c r="AE949" s="3"/>
      <c r="AF949" s="7"/>
      <c r="AG949" s="3"/>
      <c r="AH949" s="3"/>
      <c r="AI949" s="3"/>
      <c r="AJ949" s="3"/>
      <c r="AK949" s="3"/>
      <c r="AL949" s="3"/>
      <c r="AM949" s="3"/>
      <c r="AN949" s="3"/>
      <c r="AO949" s="7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7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</row>
    <row r="950">
      <c r="A950" s="3"/>
      <c r="F950" s="3"/>
      <c r="G950" s="3"/>
      <c r="I950" s="3"/>
      <c r="L950" s="3"/>
      <c r="M950" s="4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6"/>
      <c r="Y950" s="3"/>
      <c r="Z950" s="3"/>
      <c r="AA950" s="3"/>
      <c r="AB950" s="3"/>
      <c r="AC950" s="3"/>
      <c r="AD950" s="3"/>
      <c r="AE950" s="3"/>
      <c r="AF950" s="7"/>
      <c r="AG950" s="3"/>
      <c r="AH950" s="3"/>
      <c r="AI950" s="3"/>
      <c r="AJ950" s="3"/>
      <c r="AK950" s="3"/>
      <c r="AL950" s="3"/>
      <c r="AM950" s="3"/>
      <c r="AN950" s="3"/>
      <c r="AO950" s="7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7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</row>
    <row r="951">
      <c r="A951" s="3"/>
      <c r="F951" s="3"/>
      <c r="G951" s="3"/>
      <c r="I951" s="3"/>
      <c r="L951" s="3"/>
      <c r="M951" s="4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6"/>
      <c r="Y951" s="3"/>
      <c r="Z951" s="3"/>
      <c r="AA951" s="3"/>
      <c r="AB951" s="3"/>
      <c r="AC951" s="3"/>
      <c r="AD951" s="3"/>
      <c r="AE951" s="3"/>
      <c r="AF951" s="7"/>
      <c r="AG951" s="3"/>
      <c r="AH951" s="3"/>
      <c r="AI951" s="3"/>
      <c r="AJ951" s="3"/>
      <c r="AK951" s="3"/>
      <c r="AL951" s="3"/>
      <c r="AM951" s="3"/>
      <c r="AN951" s="3"/>
      <c r="AO951" s="7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7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</row>
    <row r="952">
      <c r="A952" s="3"/>
      <c r="F952" s="3"/>
      <c r="G952" s="3"/>
      <c r="I952" s="3"/>
      <c r="L952" s="3"/>
      <c r="M952" s="4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6"/>
      <c r="Y952" s="3"/>
      <c r="Z952" s="3"/>
      <c r="AA952" s="3"/>
      <c r="AB952" s="3"/>
      <c r="AC952" s="3"/>
      <c r="AD952" s="3"/>
      <c r="AE952" s="3"/>
      <c r="AF952" s="7"/>
      <c r="AG952" s="3"/>
      <c r="AH952" s="3"/>
      <c r="AI952" s="3"/>
      <c r="AJ952" s="3"/>
      <c r="AK952" s="3"/>
      <c r="AL952" s="3"/>
      <c r="AM952" s="3"/>
      <c r="AN952" s="3"/>
      <c r="AO952" s="7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7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</row>
    <row r="953">
      <c r="A953" s="3"/>
      <c r="F953" s="3"/>
      <c r="G953" s="3"/>
      <c r="I953" s="3"/>
      <c r="L953" s="3"/>
      <c r="M953" s="4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6"/>
      <c r="Y953" s="3"/>
      <c r="Z953" s="3"/>
      <c r="AA953" s="3"/>
      <c r="AB953" s="3"/>
      <c r="AC953" s="3"/>
      <c r="AD953" s="3"/>
      <c r="AE953" s="3"/>
      <c r="AF953" s="7"/>
      <c r="AG953" s="3"/>
      <c r="AH953" s="3"/>
      <c r="AI953" s="3"/>
      <c r="AJ953" s="3"/>
      <c r="AK953" s="3"/>
      <c r="AL953" s="3"/>
      <c r="AM953" s="3"/>
      <c r="AN953" s="3"/>
      <c r="AO953" s="7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7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</row>
    <row r="954">
      <c r="A954" s="3"/>
      <c r="F954" s="3"/>
      <c r="G954" s="3"/>
      <c r="I954" s="3"/>
      <c r="L954" s="3"/>
      <c r="M954" s="4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6"/>
      <c r="Y954" s="3"/>
      <c r="Z954" s="3"/>
      <c r="AA954" s="3"/>
      <c r="AB954" s="3"/>
      <c r="AC954" s="3"/>
      <c r="AD954" s="3"/>
      <c r="AE954" s="3"/>
      <c r="AF954" s="7"/>
      <c r="AG954" s="3"/>
      <c r="AH954" s="3"/>
      <c r="AI954" s="3"/>
      <c r="AJ954" s="3"/>
      <c r="AK954" s="3"/>
      <c r="AL954" s="3"/>
      <c r="AM954" s="3"/>
      <c r="AN954" s="3"/>
      <c r="AO954" s="7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7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</row>
    <row r="955">
      <c r="A955" s="3"/>
      <c r="F955" s="3"/>
      <c r="G955" s="3"/>
      <c r="I955" s="3"/>
      <c r="L955" s="3"/>
      <c r="M955" s="4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6"/>
      <c r="Y955" s="3"/>
      <c r="Z955" s="3"/>
      <c r="AA955" s="3"/>
      <c r="AB955" s="3"/>
      <c r="AC955" s="3"/>
      <c r="AD955" s="3"/>
      <c r="AE955" s="3"/>
      <c r="AF955" s="7"/>
      <c r="AG955" s="3"/>
      <c r="AH955" s="3"/>
      <c r="AI955" s="3"/>
      <c r="AJ955" s="3"/>
      <c r="AK955" s="3"/>
      <c r="AL955" s="3"/>
      <c r="AM955" s="3"/>
      <c r="AN955" s="3"/>
      <c r="AO955" s="7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7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</row>
    <row r="956">
      <c r="A956" s="3"/>
      <c r="F956" s="3"/>
      <c r="G956" s="3"/>
      <c r="I956" s="3"/>
      <c r="L956" s="3"/>
      <c r="M956" s="4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6"/>
      <c r="Y956" s="3"/>
      <c r="Z956" s="3"/>
      <c r="AA956" s="3"/>
      <c r="AB956" s="3"/>
      <c r="AC956" s="3"/>
      <c r="AD956" s="3"/>
      <c r="AE956" s="3"/>
      <c r="AF956" s="7"/>
      <c r="AG956" s="3"/>
      <c r="AH956" s="3"/>
      <c r="AI956" s="3"/>
      <c r="AJ956" s="3"/>
      <c r="AK956" s="3"/>
      <c r="AL956" s="3"/>
      <c r="AM956" s="3"/>
      <c r="AN956" s="3"/>
      <c r="AO956" s="7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7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</row>
    <row r="957">
      <c r="A957" s="3"/>
      <c r="F957" s="3"/>
      <c r="G957" s="3"/>
      <c r="I957" s="3"/>
      <c r="L957" s="3"/>
      <c r="M957" s="4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6"/>
      <c r="Y957" s="3"/>
      <c r="Z957" s="3"/>
      <c r="AA957" s="3"/>
      <c r="AB957" s="3"/>
      <c r="AC957" s="3"/>
      <c r="AD957" s="3"/>
      <c r="AE957" s="3"/>
      <c r="AF957" s="7"/>
      <c r="AG957" s="3"/>
      <c r="AH957" s="3"/>
      <c r="AI957" s="3"/>
      <c r="AJ957" s="3"/>
      <c r="AK957" s="3"/>
      <c r="AL957" s="3"/>
      <c r="AM957" s="3"/>
      <c r="AN957" s="3"/>
      <c r="AO957" s="7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7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</row>
    <row r="958">
      <c r="A958" s="3"/>
      <c r="F958" s="3"/>
      <c r="G958" s="3"/>
      <c r="I958" s="3"/>
      <c r="L958" s="3"/>
      <c r="M958" s="4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6"/>
      <c r="Y958" s="3"/>
      <c r="Z958" s="3"/>
      <c r="AA958" s="3"/>
      <c r="AB958" s="3"/>
      <c r="AC958" s="3"/>
      <c r="AD958" s="3"/>
      <c r="AE958" s="3"/>
      <c r="AF958" s="7"/>
      <c r="AG958" s="3"/>
      <c r="AH958" s="3"/>
      <c r="AI958" s="3"/>
      <c r="AJ958" s="3"/>
      <c r="AK958" s="3"/>
      <c r="AL958" s="3"/>
      <c r="AM958" s="3"/>
      <c r="AN958" s="3"/>
      <c r="AO958" s="7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7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</row>
    <row r="959">
      <c r="A959" s="3"/>
      <c r="F959" s="3"/>
      <c r="G959" s="3"/>
      <c r="I959" s="3"/>
      <c r="L959" s="3"/>
      <c r="M959" s="4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6"/>
      <c r="Y959" s="3"/>
      <c r="Z959" s="3"/>
      <c r="AA959" s="3"/>
      <c r="AB959" s="3"/>
      <c r="AC959" s="3"/>
      <c r="AD959" s="3"/>
      <c r="AE959" s="3"/>
      <c r="AF959" s="7"/>
      <c r="AG959" s="3"/>
      <c r="AH959" s="3"/>
      <c r="AI959" s="3"/>
      <c r="AJ959" s="3"/>
      <c r="AK959" s="3"/>
      <c r="AL959" s="3"/>
      <c r="AM959" s="3"/>
      <c r="AN959" s="3"/>
      <c r="AO959" s="7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7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</row>
    <row r="960">
      <c r="A960" s="3"/>
      <c r="F960" s="3"/>
      <c r="G960" s="3"/>
      <c r="I960" s="3"/>
      <c r="L960" s="3"/>
      <c r="M960" s="4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6"/>
      <c r="Y960" s="3"/>
      <c r="Z960" s="3"/>
      <c r="AA960" s="3"/>
      <c r="AB960" s="3"/>
      <c r="AC960" s="3"/>
      <c r="AD960" s="3"/>
      <c r="AE960" s="3"/>
      <c r="AF960" s="7"/>
      <c r="AG960" s="3"/>
      <c r="AH960" s="3"/>
      <c r="AI960" s="3"/>
      <c r="AJ960" s="3"/>
      <c r="AK960" s="3"/>
      <c r="AL960" s="3"/>
      <c r="AM960" s="3"/>
      <c r="AN960" s="3"/>
      <c r="AO960" s="7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7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</row>
    <row r="961">
      <c r="A961" s="3"/>
      <c r="F961" s="3"/>
      <c r="G961" s="3"/>
      <c r="I961" s="3"/>
      <c r="L961" s="3"/>
      <c r="M961" s="4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6"/>
      <c r="Y961" s="3"/>
      <c r="Z961" s="3"/>
      <c r="AA961" s="3"/>
      <c r="AB961" s="3"/>
      <c r="AC961" s="3"/>
      <c r="AD961" s="3"/>
      <c r="AE961" s="3"/>
      <c r="AF961" s="7"/>
      <c r="AG961" s="3"/>
      <c r="AH961" s="3"/>
      <c r="AI961" s="3"/>
      <c r="AJ961" s="3"/>
      <c r="AK961" s="3"/>
      <c r="AL961" s="3"/>
      <c r="AM961" s="3"/>
      <c r="AN961" s="3"/>
      <c r="AO961" s="7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7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</row>
    <row r="962">
      <c r="A962" s="3"/>
      <c r="F962" s="3"/>
      <c r="G962" s="3"/>
      <c r="I962" s="3"/>
      <c r="L962" s="3"/>
      <c r="M962" s="4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6"/>
      <c r="Y962" s="3"/>
      <c r="Z962" s="3"/>
      <c r="AA962" s="3"/>
      <c r="AB962" s="3"/>
      <c r="AC962" s="3"/>
      <c r="AD962" s="3"/>
      <c r="AE962" s="3"/>
      <c r="AF962" s="7"/>
      <c r="AG962" s="3"/>
      <c r="AH962" s="3"/>
      <c r="AI962" s="3"/>
      <c r="AJ962" s="3"/>
      <c r="AK962" s="3"/>
      <c r="AL962" s="3"/>
      <c r="AM962" s="3"/>
      <c r="AN962" s="3"/>
      <c r="AO962" s="7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7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</row>
    <row r="963">
      <c r="A963" s="3"/>
      <c r="F963" s="3"/>
      <c r="G963" s="3"/>
      <c r="I963" s="3"/>
      <c r="L963" s="3"/>
      <c r="M963" s="4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6"/>
      <c r="Y963" s="3"/>
      <c r="Z963" s="3"/>
      <c r="AA963" s="3"/>
      <c r="AB963" s="3"/>
      <c r="AC963" s="3"/>
      <c r="AD963" s="3"/>
      <c r="AE963" s="3"/>
      <c r="AF963" s="7"/>
      <c r="AG963" s="3"/>
      <c r="AH963" s="3"/>
      <c r="AI963" s="3"/>
      <c r="AJ963" s="3"/>
      <c r="AK963" s="3"/>
      <c r="AL963" s="3"/>
      <c r="AM963" s="3"/>
      <c r="AN963" s="3"/>
      <c r="AO963" s="7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7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</row>
    <row r="964">
      <c r="A964" s="3"/>
      <c r="F964" s="3"/>
      <c r="G964" s="3"/>
      <c r="I964" s="3"/>
      <c r="L964" s="3"/>
      <c r="M964" s="4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6"/>
      <c r="Y964" s="3"/>
      <c r="Z964" s="3"/>
      <c r="AA964" s="3"/>
      <c r="AB964" s="3"/>
      <c r="AC964" s="3"/>
      <c r="AD964" s="3"/>
      <c r="AE964" s="3"/>
      <c r="AF964" s="7"/>
      <c r="AG964" s="3"/>
      <c r="AH964" s="3"/>
      <c r="AI964" s="3"/>
      <c r="AJ964" s="3"/>
      <c r="AK964" s="3"/>
      <c r="AL964" s="3"/>
      <c r="AM964" s="3"/>
      <c r="AN964" s="3"/>
      <c r="AO964" s="7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7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</row>
    <row r="965">
      <c r="A965" s="3"/>
      <c r="F965" s="3"/>
      <c r="G965" s="3"/>
      <c r="I965" s="3"/>
      <c r="L965" s="3"/>
      <c r="M965" s="4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6"/>
      <c r="Y965" s="3"/>
      <c r="Z965" s="3"/>
      <c r="AA965" s="3"/>
      <c r="AB965" s="3"/>
      <c r="AC965" s="3"/>
      <c r="AD965" s="3"/>
      <c r="AE965" s="3"/>
      <c r="AF965" s="7"/>
      <c r="AG965" s="3"/>
      <c r="AH965" s="3"/>
      <c r="AI965" s="3"/>
      <c r="AJ965" s="3"/>
      <c r="AK965" s="3"/>
      <c r="AL965" s="3"/>
      <c r="AM965" s="3"/>
      <c r="AN965" s="3"/>
      <c r="AO965" s="7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7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</row>
    <row r="966">
      <c r="A966" s="3"/>
      <c r="F966" s="3"/>
      <c r="G966" s="3"/>
      <c r="I966" s="3"/>
      <c r="L966" s="3"/>
      <c r="M966" s="4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6"/>
      <c r="Y966" s="3"/>
      <c r="Z966" s="3"/>
      <c r="AA966" s="3"/>
      <c r="AB966" s="3"/>
      <c r="AC966" s="3"/>
      <c r="AD966" s="3"/>
      <c r="AE966" s="3"/>
      <c r="AF966" s="7"/>
      <c r="AG966" s="3"/>
      <c r="AH966" s="3"/>
      <c r="AI966" s="3"/>
      <c r="AJ966" s="3"/>
      <c r="AK966" s="3"/>
      <c r="AL966" s="3"/>
      <c r="AM966" s="3"/>
      <c r="AN966" s="3"/>
      <c r="AO966" s="7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7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</row>
    <row r="967">
      <c r="A967" s="3"/>
      <c r="F967" s="3"/>
      <c r="G967" s="3"/>
      <c r="I967" s="3"/>
      <c r="L967" s="3"/>
      <c r="M967" s="4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6"/>
      <c r="Y967" s="3"/>
      <c r="Z967" s="3"/>
      <c r="AA967" s="3"/>
      <c r="AB967" s="3"/>
      <c r="AC967" s="3"/>
      <c r="AD967" s="3"/>
      <c r="AE967" s="3"/>
      <c r="AF967" s="7"/>
      <c r="AG967" s="3"/>
      <c r="AH967" s="3"/>
      <c r="AI967" s="3"/>
      <c r="AJ967" s="3"/>
      <c r="AK967" s="3"/>
      <c r="AL967" s="3"/>
      <c r="AM967" s="3"/>
      <c r="AN967" s="3"/>
      <c r="AO967" s="7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7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</row>
    <row r="968">
      <c r="A968" s="3"/>
      <c r="F968" s="3"/>
      <c r="G968" s="3"/>
      <c r="I968" s="3"/>
      <c r="L968" s="3"/>
      <c r="M968" s="4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6"/>
      <c r="Y968" s="3"/>
      <c r="Z968" s="3"/>
      <c r="AA968" s="3"/>
      <c r="AB968" s="3"/>
      <c r="AC968" s="3"/>
      <c r="AD968" s="3"/>
      <c r="AE968" s="3"/>
      <c r="AF968" s="7"/>
      <c r="AG968" s="3"/>
      <c r="AH968" s="3"/>
      <c r="AI968" s="3"/>
      <c r="AJ968" s="3"/>
      <c r="AK968" s="3"/>
      <c r="AL968" s="3"/>
      <c r="AM968" s="3"/>
      <c r="AN968" s="3"/>
      <c r="AO968" s="7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7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</row>
    <row r="969">
      <c r="A969" s="3"/>
      <c r="F969" s="3"/>
      <c r="G969" s="3"/>
      <c r="I969" s="3"/>
      <c r="L969" s="3"/>
      <c r="M969" s="4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6"/>
      <c r="Y969" s="3"/>
      <c r="Z969" s="3"/>
      <c r="AA969" s="3"/>
      <c r="AB969" s="3"/>
      <c r="AC969" s="3"/>
      <c r="AD969" s="3"/>
      <c r="AE969" s="3"/>
      <c r="AF969" s="7"/>
      <c r="AG969" s="3"/>
      <c r="AH969" s="3"/>
      <c r="AI969" s="3"/>
      <c r="AJ969" s="3"/>
      <c r="AK969" s="3"/>
      <c r="AL969" s="3"/>
      <c r="AM969" s="3"/>
      <c r="AN969" s="3"/>
      <c r="AO969" s="7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7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</row>
    <row r="970">
      <c r="A970" s="3"/>
      <c r="F970" s="3"/>
      <c r="G970" s="3"/>
      <c r="I970" s="3"/>
      <c r="L970" s="3"/>
      <c r="M970" s="4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6"/>
      <c r="Y970" s="3"/>
      <c r="Z970" s="3"/>
      <c r="AA970" s="3"/>
      <c r="AB970" s="3"/>
      <c r="AC970" s="3"/>
      <c r="AD970" s="3"/>
      <c r="AE970" s="3"/>
      <c r="AF970" s="7"/>
      <c r="AG970" s="3"/>
      <c r="AH970" s="3"/>
      <c r="AI970" s="3"/>
      <c r="AJ970" s="3"/>
      <c r="AK970" s="3"/>
      <c r="AL970" s="3"/>
      <c r="AM970" s="3"/>
      <c r="AN970" s="3"/>
      <c r="AO970" s="7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7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</row>
    <row r="971">
      <c r="A971" s="3"/>
      <c r="F971" s="3"/>
      <c r="G971" s="3"/>
      <c r="I971" s="3"/>
      <c r="L971" s="3"/>
      <c r="M971" s="4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6"/>
      <c r="Y971" s="3"/>
      <c r="Z971" s="3"/>
      <c r="AA971" s="3"/>
      <c r="AB971" s="3"/>
      <c r="AC971" s="3"/>
      <c r="AD971" s="3"/>
      <c r="AE971" s="3"/>
      <c r="AF971" s="7"/>
      <c r="AG971" s="3"/>
      <c r="AH971" s="3"/>
      <c r="AI971" s="3"/>
      <c r="AJ971" s="3"/>
      <c r="AK971" s="3"/>
      <c r="AL971" s="3"/>
      <c r="AM971" s="3"/>
      <c r="AN971" s="3"/>
      <c r="AO971" s="7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7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</row>
    <row r="972">
      <c r="A972" s="3"/>
      <c r="F972" s="3"/>
      <c r="G972" s="3"/>
      <c r="I972" s="3"/>
      <c r="L972" s="3"/>
      <c r="M972" s="4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6"/>
      <c r="Y972" s="3"/>
      <c r="Z972" s="3"/>
      <c r="AA972" s="3"/>
      <c r="AB972" s="3"/>
      <c r="AC972" s="3"/>
      <c r="AD972" s="3"/>
      <c r="AE972" s="3"/>
      <c r="AF972" s="7"/>
      <c r="AG972" s="3"/>
      <c r="AH972" s="3"/>
      <c r="AI972" s="3"/>
      <c r="AJ972" s="3"/>
      <c r="AK972" s="3"/>
      <c r="AL972" s="3"/>
      <c r="AM972" s="3"/>
      <c r="AN972" s="3"/>
      <c r="AO972" s="7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7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</row>
    <row r="973">
      <c r="A973" s="3"/>
      <c r="F973" s="3"/>
      <c r="G973" s="3"/>
      <c r="I973" s="3"/>
      <c r="L973" s="3"/>
      <c r="M973" s="4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6"/>
      <c r="Y973" s="3"/>
      <c r="Z973" s="3"/>
      <c r="AA973" s="3"/>
      <c r="AB973" s="3"/>
      <c r="AC973" s="3"/>
      <c r="AD973" s="3"/>
      <c r="AE973" s="3"/>
      <c r="AF973" s="7"/>
      <c r="AG973" s="3"/>
      <c r="AH973" s="3"/>
      <c r="AI973" s="3"/>
      <c r="AJ973" s="3"/>
      <c r="AK973" s="3"/>
      <c r="AL973" s="3"/>
      <c r="AM973" s="3"/>
      <c r="AN973" s="3"/>
      <c r="AO973" s="7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7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</row>
    <row r="974">
      <c r="A974" s="3"/>
      <c r="F974" s="3"/>
      <c r="G974" s="3"/>
      <c r="I974" s="3"/>
      <c r="L974" s="3"/>
      <c r="M974" s="4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6"/>
      <c r="Y974" s="3"/>
      <c r="Z974" s="3"/>
      <c r="AA974" s="3"/>
      <c r="AB974" s="3"/>
      <c r="AC974" s="3"/>
      <c r="AD974" s="3"/>
      <c r="AE974" s="3"/>
      <c r="AF974" s="7"/>
      <c r="AG974" s="3"/>
      <c r="AH974" s="3"/>
      <c r="AI974" s="3"/>
      <c r="AJ974" s="3"/>
      <c r="AK974" s="3"/>
      <c r="AL974" s="3"/>
      <c r="AM974" s="3"/>
      <c r="AN974" s="3"/>
      <c r="AO974" s="7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7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</row>
    <row r="975">
      <c r="A975" s="3"/>
      <c r="F975" s="3"/>
      <c r="G975" s="3"/>
      <c r="I975" s="3"/>
      <c r="L975" s="3"/>
      <c r="M975" s="4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6"/>
      <c r="Y975" s="3"/>
      <c r="Z975" s="3"/>
      <c r="AA975" s="3"/>
      <c r="AB975" s="3"/>
      <c r="AC975" s="3"/>
      <c r="AD975" s="3"/>
      <c r="AE975" s="3"/>
      <c r="AF975" s="7"/>
      <c r="AG975" s="3"/>
      <c r="AH975" s="3"/>
      <c r="AI975" s="3"/>
      <c r="AJ975" s="3"/>
      <c r="AK975" s="3"/>
      <c r="AL975" s="3"/>
      <c r="AM975" s="3"/>
      <c r="AN975" s="3"/>
      <c r="AO975" s="7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7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</row>
    <row r="976">
      <c r="A976" s="3"/>
      <c r="F976" s="3"/>
      <c r="G976" s="3"/>
      <c r="I976" s="3"/>
      <c r="L976" s="3"/>
      <c r="M976" s="4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6"/>
      <c r="Y976" s="3"/>
      <c r="Z976" s="3"/>
      <c r="AA976" s="3"/>
      <c r="AB976" s="3"/>
      <c r="AC976" s="3"/>
      <c r="AD976" s="3"/>
      <c r="AE976" s="3"/>
      <c r="AF976" s="7"/>
      <c r="AG976" s="3"/>
      <c r="AH976" s="3"/>
      <c r="AI976" s="3"/>
      <c r="AJ976" s="3"/>
      <c r="AK976" s="3"/>
      <c r="AL976" s="3"/>
      <c r="AM976" s="3"/>
      <c r="AN976" s="3"/>
      <c r="AO976" s="7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7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</row>
    <row r="977">
      <c r="A977" s="3"/>
      <c r="F977" s="3"/>
      <c r="G977" s="3"/>
      <c r="I977" s="3"/>
      <c r="L977" s="3"/>
      <c r="M977" s="4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6"/>
      <c r="Y977" s="3"/>
      <c r="Z977" s="3"/>
      <c r="AA977" s="3"/>
      <c r="AB977" s="3"/>
      <c r="AC977" s="3"/>
      <c r="AD977" s="3"/>
      <c r="AE977" s="3"/>
      <c r="AF977" s="7"/>
      <c r="AG977" s="3"/>
      <c r="AH977" s="3"/>
      <c r="AI977" s="3"/>
      <c r="AJ977" s="3"/>
      <c r="AK977" s="3"/>
      <c r="AL977" s="3"/>
      <c r="AM977" s="3"/>
      <c r="AN977" s="3"/>
      <c r="AO977" s="7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7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</row>
    <row r="978">
      <c r="A978" s="3"/>
      <c r="F978" s="3"/>
      <c r="G978" s="3"/>
      <c r="I978" s="3"/>
      <c r="L978" s="3"/>
      <c r="M978" s="4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6"/>
      <c r="Y978" s="3"/>
      <c r="Z978" s="3"/>
      <c r="AA978" s="3"/>
      <c r="AB978" s="3"/>
      <c r="AC978" s="3"/>
      <c r="AD978" s="3"/>
      <c r="AE978" s="3"/>
      <c r="AF978" s="7"/>
      <c r="AG978" s="3"/>
      <c r="AH978" s="3"/>
      <c r="AI978" s="3"/>
      <c r="AJ978" s="3"/>
      <c r="AK978" s="3"/>
      <c r="AL978" s="3"/>
      <c r="AM978" s="3"/>
      <c r="AN978" s="3"/>
      <c r="AO978" s="7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7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</row>
    <row r="979">
      <c r="A979" s="3"/>
      <c r="F979" s="3"/>
      <c r="G979" s="3"/>
      <c r="I979" s="3"/>
      <c r="L979" s="3"/>
      <c r="M979" s="4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6"/>
      <c r="Y979" s="3"/>
      <c r="Z979" s="3"/>
      <c r="AA979" s="3"/>
      <c r="AB979" s="3"/>
      <c r="AC979" s="3"/>
      <c r="AD979" s="3"/>
      <c r="AE979" s="3"/>
      <c r="AF979" s="7"/>
      <c r="AG979" s="3"/>
      <c r="AH979" s="3"/>
      <c r="AI979" s="3"/>
      <c r="AJ979" s="3"/>
      <c r="AK979" s="3"/>
      <c r="AL979" s="3"/>
      <c r="AM979" s="3"/>
      <c r="AN979" s="3"/>
      <c r="AO979" s="7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7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</row>
    <row r="980">
      <c r="A980" s="3"/>
      <c r="F980" s="3"/>
      <c r="G980" s="3"/>
      <c r="I980" s="3"/>
      <c r="L980" s="3"/>
      <c r="M980" s="4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6"/>
      <c r="Y980" s="3"/>
      <c r="Z980" s="3"/>
      <c r="AA980" s="3"/>
      <c r="AB980" s="3"/>
      <c r="AC980" s="3"/>
      <c r="AD980" s="3"/>
      <c r="AE980" s="3"/>
      <c r="AF980" s="7"/>
      <c r="AG980" s="3"/>
      <c r="AH980" s="3"/>
      <c r="AI980" s="3"/>
      <c r="AJ980" s="3"/>
      <c r="AK980" s="3"/>
      <c r="AL980" s="3"/>
      <c r="AM980" s="3"/>
      <c r="AN980" s="3"/>
      <c r="AO980" s="7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7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</row>
    <row r="981">
      <c r="A981" s="3"/>
      <c r="F981" s="3"/>
      <c r="G981" s="3"/>
      <c r="I981" s="3"/>
      <c r="L981" s="3"/>
      <c r="M981" s="4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6"/>
      <c r="Y981" s="3"/>
      <c r="Z981" s="3"/>
      <c r="AA981" s="3"/>
      <c r="AB981" s="3"/>
      <c r="AC981" s="3"/>
      <c r="AD981" s="3"/>
      <c r="AE981" s="3"/>
      <c r="AF981" s="7"/>
      <c r="AG981" s="3"/>
      <c r="AH981" s="3"/>
      <c r="AI981" s="3"/>
      <c r="AJ981" s="3"/>
      <c r="AK981" s="3"/>
      <c r="AL981" s="3"/>
      <c r="AM981" s="3"/>
      <c r="AN981" s="3"/>
      <c r="AO981" s="7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7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</row>
    <row r="982">
      <c r="A982" s="3"/>
      <c r="F982" s="3"/>
      <c r="G982" s="3"/>
      <c r="I982" s="3"/>
      <c r="L982" s="3"/>
      <c r="M982" s="4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6"/>
      <c r="Y982" s="3"/>
      <c r="Z982" s="3"/>
      <c r="AA982" s="3"/>
      <c r="AB982" s="3"/>
      <c r="AC982" s="3"/>
      <c r="AD982" s="3"/>
      <c r="AE982" s="3"/>
      <c r="AF982" s="7"/>
      <c r="AG982" s="3"/>
      <c r="AH982" s="3"/>
      <c r="AI982" s="3"/>
      <c r="AJ982" s="3"/>
      <c r="AK982" s="3"/>
      <c r="AL982" s="3"/>
      <c r="AM982" s="3"/>
      <c r="AN982" s="3"/>
      <c r="AO982" s="7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7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</row>
    <row r="983">
      <c r="A983" s="3"/>
      <c r="F983" s="3"/>
      <c r="G983" s="3"/>
      <c r="I983" s="3"/>
      <c r="L983" s="3"/>
      <c r="M983" s="4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6"/>
      <c r="Y983" s="3"/>
      <c r="Z983" s="3"/>
      <c r="AA983" s="3"/>
      <c r="AB983" s="3"/>
      <c r="AC983" s="3"/>
      <c r="AD983" s="3"/>
      <c r="AE983" s="3"/>
      <c r="AF983" s="7"/>
      <c r="AG983" s="3"/>
      <c r="AH983" s="3"/>
      <c r="AI983" s="3"/>
      <c r="AJ983" s="3"/>
      <c r="AK983" s="3"/>
      <c r="AL983" s="3"/>
      <c r="AM983" s="3"/>
      <c r="AN983" s="3"/>
      <c r="AO983" s="7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7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</row>
    <row r="984">
      <c r="A984" s="3"/>
      <c r="F984" s="3"/>
      <c r="G984" s="3"/>
      <c r="I984" s="3"/>
      <c r="L984" s="3"/>
      <c r="M984" s="4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6"/>
      <c r="Y984" s="3"/>
      <c r="Z984" s="3"/>
      <c r="AA984" s="3"/>
      <c r="AB984" s="3"/>
      <c r="AC984" s="3"/>
      <c r="AD984" s="3"/>
      <c r="AE984" s="3"/>
      <c r="AF984" s="7"/>
      <c r="AG984" s="3"/>
      <c r="AH984" s="3"/>
      <c r="AI984" s="3"/>
      <c r="AJ984" s="3"/>
      <c r="AK984" s="3"/>
      <c r="AL984" s="3"/>
      <c r="AM984" s="3"/>
      <c r="AN984" s="3"/>
      <c r="AO984" s="7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7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</row>
    <row r="985">
      <c r="A985" s="3"/>
      <c r="F985" s="3"/>
      <c r="G985" s="3"/>
      <c r="I985" s="3"/>
      <c r="L985" s="3"/>
      <c r="M985" s="4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6"/>
      <c r="Y985" s="3"/>
      <c r="Z985" s="3"/>
      <c r="AA985" s="3"/>
      <c r="AB985" s="3"/>
      <c r="AC985" s="3"/>
      <c r="AD985" s="3"/>
      <c r="AE985" s="3"/>
      <c r="AF985" s="7"/>
      <c r="AG985" s="3"/>
      <c r="AH985" s="3"/>
      <c r="AI985" s="3"/>
      <c r="AJ985" s="3"/>
      <c r="AK985" s="3"/>
      <c r="AL985" s="3"/>
      <c r="AM985" s="3"/>
      <c r="AN985" s="3"/>
      <c r="AO985" s="7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7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</row>
    <row r="986">
      <c r="A986" s="3"/>
      <c r="F986" s="3"/>
      <c r="G986" s="3"/>
      <c r="I986" s="3"/>
      <c r="L986" s="3"/>
      <c r="M986" s="4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6"/>
      <c r="Y986" s="3"/>
      <c r="Z986" s="3"/>
      <c r="AA986" s="3"/>
      <c r="AB986" s="3"/>
      <c r="AC986" s="3"/>
      <c r="AD986" s="3"/>
      <c r="AE986" s="3"/>
      <c r="AF986" s="7"/>
      <c r="AG986" s="3"/>
      <c r="AH986" s="3"/>
      <c r="AI986" s="3"/>
      <c r="AJ986" s="3"/>
      <c r="AK986" s="3"/>
      <c r="AL986" s="3"/>
      <c r="AM986" s="3"/>
      <c r="AN986" s="3"/>
      <c r="AO986" s="7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7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</row>
    <row r="987">
      <c r="A987" s="3"/>
      <c r="F987" s="3"/>
      <c r="G987" s="3"/>
      <c r="I987" s="3"/>
      <c r="L987" s="3"/>
      <c r="M987" s="4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6"/>
      <c r="Y987" s="3"/>
      <c r="Z987" s="3"/>
      <c r="AA987" s="3"/>
      <c r="AB987" s="3"/>
      <c r="AC987" s="3"/>
      <c r="AD987" s="3"/>
      <c r="AE987" s="3"/>
      <c r="AF987" s="7"/>
      <c r="AG987" s="3"/>
      <c r="AH987" s="3"/>
      <c r="AI987" s="3"/>
      <c r="AJ987" s="3"/>
      <c r="AK987" s="3"/>
      <c r="AL987" s="3"/>
      <c r="AM987" s="3"/>
      <c r="AN987" s="3"/>
      <c r="AO987" s="7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7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</row>
    <row r="988">
      <c r="A988" s="3"/>
      <c r="F988" s="3"/>
      <c r="G988" s="3"/>
      <c r="I988" s="3"/>
      <c r="L988" s="3"/>
      <c r="M988" s="4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6"/>
      <c r="Y988" s="3"/>
      <c r="Z988" s="3"/>
      <c r="AA988" s="3"/>
      <c r="AB988" s="3"/>
      <c r="AC988" s="3"/>
      <c r="AD988" s="3"/>
      <c r="AE988" s="3"/>
      <c r="AF988" s="7"/>
      <c r="AG988" s="3"/>
      <c r="AH988" s="3"/>
      <c r="AI988" s="3"/>
      <c r="AJ988" s="3"/>
      <c r="AK988" s="3"/>
      <c r="AL988" s="3"/>
      <c r="AM988" s="3"/>
      <c r="AN988" s="3"/>
      <c r="AO988" s="7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7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</row>
    <row r="989">
      <c r="A989" s="3"/>
      <c r="F989" s="3"/>
      <c r="G989" s="3"/>
      <c r="I989" s="3"/>
      <c r="L989" s="3"/>
      <c r="M989" s="4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6"/>
      <c r="Y989" s="3"/>
      <c r="Z989" s="3"/>
      <c r="AA989" s="3"/>
      <c r="AB989" s="3"/>
      <c r="AC989" s="3"/>
      <c r="AD989" s="3"/>
      <c r="AE989" s="3"/>
      <c r="AF989" s="7"/>
      <c r="AG989" s="3"/>
      <c r="AH989" s="3"/>
      <c r="AI989" s="3"/>
      <c r="AJ989" s="3"/>
      <c r="AK989" s="3"/>
      <c r="AL989" s="3"/>
      <c r="AM989" s="3"/>
      <c r="AN989" s="3"/>
      <c r="AO989" s="7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7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</row>
    <row r="990">
      <c r="A990" s="3"/>
      <c r="F990" s="3"/>
      <c r="G990" s="3"/>
      <c r="I990" s="3"/>
      <c r="L990" s="3"/>
      <c r="M990" s="4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6"/>
      <c r="Y990" s="3"/>
      <c r="Z990" s="3"/>
      <c r="AA990" s="3"/>
      <c r="AB990" s="3"/>
      <c r="AC990" s="3"/>
      <c r="AD990" s="3"/>
      <c r="AE990" s="3"/>
      <c r="AF990" s="7"/>
      <c r="AG990" s="3"/>
      <c r="AH990" s="3"/>
      <c r="AI990" s="3"/>
      <c r="AJ990" s="3"/>
      <c r="AK990" s="3"/>
      <c r="AL990" s="3"/>
      <c r="AM990" s="3"/>
      <c r="AN990" s="3"/>
      <c r="AO990" s="7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7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</row>
    <row r="991">
      <c r="A991" s="3"/>
      <c r="F991" s="3"/>
      <c r="G991" s="3"/>
      <c r="I991" s="3"/>
      <c r="L991" s="3"/>
      <c r="M991" s="4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6"/>
      <c r="Y991" s="3"/>
      <c r="Z991" s="3"/>
      <c r="AA991" s="3"/>
      <c r="AB991" s="3"/>
      <c r="AC991" s="3"/>
      <c r="AD991" s="3"/>
      <c r="AE991" s="3"/>
      <c r="AF991" s="7"/>
      <c r="AG991" s="3"/>
      <c r="AH991" s="3"/>
      <c r="AI991" s="3"/>
      <c r="AJ991" s="3"/>
      <c r="AK991" s="3"/>
      <c r="AL991" s="3"/>
      <c r="AM991" s="3"/>
      <c r="AN991" s="3"/>
      <c r="AO991" s="7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7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</row>
    <row r="992">
      <c r="A992" s="3"/>
      <c r="F992" s="3"/>
      <c r="G992" s="3"/>
      <c r="I992" s="3"/>
      <c r="L992" s="3"/>
      <c r="M992" s="4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6"/>
      <c r="Y992" s="3"/>
      <c r="Z992" s="3"/>
      <c r="AA992" s="3"/>
      <c r="AB992" s="3"/>
      <c r="AC992" s="3"/>
      <c r="AD992" s="3"/>
      <c r="AE992" s="3"/>
      <c r="AF992" s="7"/>
      <c r="AG992" s="3"/>
      <c r="AH992" s="3"/>
      <c r="AI992" s="3"/>
      <c r="AJ992" s="3"/>
      <c r="AK992" s="3"/>
      <c r="AL992" s="3"/>
      <c r="AM992" s="3"/>
      <c r="AN992" s="3"/>
      <c r="AO992" s="7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7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</row>
    <row r="993">
      <c r="A993" s="3"/>
      <c r="F993" s="3"/>
      <c r="G993" s="3"/>
      <c r="I993" s="3"/>
      <c r="L993" s="3"/>
      <c r="M993" s="4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6"/>
      <c r="Y993" s="3"/>
      <c r="Z993" s="3"/>
      <c r="AA993" s="3"/>
      <c r="AB993" s="3"/>
      <c r="AC993" s="3"/>
      <c r="AD993" s="3"/>
      <c r="AE993" s="3"/>
      <c r="AF993" s="7"/>
      <c r="AG993" s="3"/>
      <c r="AH993" s="3"/>
      <c r="AI993" s="3"/>
      <c r="AJ993" s="3"/>
      <c r="AK993" s="3"/>
      <c r="AL993" s="3"/>
      <c r="AM993" s="3"/>
      <c r="AN993" s="3"/>
      <c r="AO993" s="7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7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</row>
    <row r="994">
      <c r="A994" s="3"/>
      <c r="F994" s="3"/>
      <c r="G994" s="3"/>
      <c r="I994" s="3"/>
      <c r="L994" s="3"/>
      <c r="M994" s="4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6"/>
      <c r="Y994" s="3"/>
      <c r="Z994" s="3"/>
      <c r="AA994" s="3"/>
      <c r="AB994" s="3"/>
      <c r="AC994" s="3"/>
      <c r="AD994" s="3"/>
      <c r="AE994" s="3"/>
      <c r="AF994" s="7"/>
      <c r="AG994" s="3"/>
      <c r="AH994" s="3"/>
      <c r="AI994" s="3"/>
      <c r="AJ994" s="3"/>
      <c r="AK994" s="3"/>
      <c r="AL994" s="3"/>
      <c r="AM994" s="3"/>
      <c r="AN994" s="3"/>
      <c r="AO994" s="7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7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</row>
    <row r="995">
      <c r="A995" s="3"/>
      <c r="F995" s="3"/>
      <c r="G995" s="3"/>
      <c r="I995" s="3"/>
      <c r="L995" s="3"/>
      <c r="M995" s="4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6"/>
      <c r="Y995" s="3"/>
      <c r="Z995" s="3"/>
      <c r="AA995" s="3"/>
      <c r="AB995" s="3"/>
      <c r="AC995" s="3"/>
      <c r="AD995" s="3"/>
      <c r="AE995" s="3"/>
      <c r="AF995" s="7"/>
      <c r="AG995" s="3"/>
      <c r="AH995" s="3"/>
      <c r="AI995" s="3"/>
      <c r="AJ995" s="3"/>
      <c r="AK995" s="3"/>
      <c r="AL995" s="3"/>
      <c r="AM995" s="3"/>
      <c r="AN995" s="3"/>
      <c r="AO995" s="7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7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</row>
    <row r="996">
      <c r="A996" s="3"/>
      <c r="F996" s="3"/>
      <c r="G996" s="3"/>
      <c r="I996" s="3"/>
      <c r="L996" s="3"/>
      <c r="M996" s="4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6"/>
      <c r="Y996" s="3"/>
      <c r="Z996" s="3"/>
      <c r="AA996" s="3"/>
      <c r="AB996" s="3"/>
      <c r="AC996" s="3"/>
      <c r="AD996" s="3"/>
      <c r="AE996" s="3"/>
      <c r="AF996" s="7"/>
      <c r="AG996" s="3"/>
      <c r="AH996" s="3"/>
      <c r="AI996" s="3"/>
      <c r="AJ996" s="3"/>
      <c r="AK996" s="3"/>
      <c r="AL996" s="3"/>
      <c r="AM996" s="3"/>
      <c r="AN996" s="3"/>
      <c r="AO996" s="7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7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</row>
    <row r="997">
      <c r="A997" s="3"/>
      <c r="F997" s="3"/>
      <c r="G997" s="3"/>
      <c r="I997" s="3"/>
      <c r="L997" s="3"/>
      <c r="M997" s="4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6"/>
      <c r="Y997" s="3"/>
      <c r="Z997" s="3"/>
      <c r="AA997" s="3"/>
      <c r="AB997" s="3"/>
      <c r="AC997" s="3"/>
      <c r="AD997" s="3"/>
      <c r="AE997" s="3"/>
      <c r="AF997" s="7"/>
      <c r="AG997" s="3"/>
      <c r="AH997" s="3"/>
      <c r="AI997" s="3"/>
      <c r="AJ997" s="3"/>
      <c r="AK997" s="3"/>
      <c r="AL997" s="3"/>
      <c r="AM997" s="3"/>
      <c r="AN997" s="3"/>
      <c r="AO997" s="7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7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</row>
    <row r="998">
      <c r="A998" s="3"/>
      <c r="F998" s="3"/>
      <c r="G998" s="3"/>
      <c r="I998" s="3"/>
      <c r="L998" s="3"/>
      <c r="M998" s="4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6"/>
      <c r="Y998" s="3"/>
      <c r="Z998" s="3"/>
      <c r="AA998" s="3"/>
      <c r="AB998" s="3"/>
      <c r="AC998" s="3"/>
      <c r="AD998" s="3"/>
      <c r="AE998" s="3"/>
      <c r="AF998" s="7"/>
      <c r="AG998" s="3"/>
      <c r="AH998" s="3"/>
      <c r="AI998" s="3"/>
      <c r="AJ998" s="3"/>
      <c r="AK998" s="3"/>
      <c r="AL998" s="3"/>
      <c r="AM998" s="3"/>
      <c r="AN998" s="3"/>
      <c r="AO998" s="7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7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</row>
    <row r="999">
      <c r="A999" s="3"/>
      <c r="F999" s="3"/>
      <c r="G999" s="3"/>
      <c r="I999" s="3"/>
      <c r="L999" s="3"/>
      <c r="M999" s="4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6"/>
      <c r="Y999" s="3"/>
      <c r="Z999" s="3"/>
      <c r="AA999" s="3"/>
      <c r="AB999" s="3"/>
      <c r="AC999" s="3"/>
      <c r="AD999" s="3"/>
      <c r="AE999" s="3"/>
      <c r="AF999" s="7"/>
      <c r="AG999" s="3"/>
      <c r="AH999" s="3"/>
      <c r="AI999" s="3"/>
      <c r="AJ999" s="3"/>
      <c r="AK999" s="3"/>
      <c r="AL999" s="3"/>
      <c r="AM999" s="3"/>
      <c r="AN999" s="3"/>
      <c r="AO999" s="7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7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</row>
    <row r="1000">
      <c r="A1000" s="3"/>
      <c r="F1000" s="3"/>
      <c r="G1000" s="3"/>
      <c r="I1000" s="3"/>
      <c r="L1000" s="3"/>
      <c r="M1000" s="4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6"/>
      <c r="Y1000" s="3"/>
      <c r="Z1000" s="3"/>
      <c r="AA1000" s="3"/>
      <c r="AB1000" s="3"/>
      <c r="AC1000" s="3"/>
      <c r="AD1000" s="3"/>
      <c r="AE1000" s="3"/>
      <c r="AF1000" s="7"/>
      <c r="AG1000" s="3"/>
      <c r="AH1000" s="3"/>
      <c r="AI1000" s="3"/>
      <c r="AJ1000" s="3"/>
      <c r="AK1000" s="3"/>
      <c r="AL1000" s="3"/>
      <c r="AM1000" s="3"/>
      <c r="AN1000" s="3"/>
      <c r="AO1000" s="7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7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</row>
  </sheetData>
  <mergeCells count="11">
    <mergeCell ref="I11:K11"/>
    <mergeCell ref="O34:P34"/>
    <mergeCell ref="Q34:R34"/>
    <mergeCell ref="G104:M104"/>
    <mergeCell ref="B2:J2"/>
    <mergeCell ref="I3:K3"/>
    <mergeCell ref="I4:K4"/>
    <mergeCell ref="I5:K5"/>
    <mergeCell ref="B6:C6"/>
    <mergeCell ref="I6:K6"/>
    <mergeCell ref="D19:E19"/>
  </mergeCells>
  <dataValidations>
    <dataValidation type="list" allowBlank="1" showErrorMessage="1" sqref="I21 D23 I29">
      <formula1>$F$106:$F$149</formula1>
    </dataValidation>
    <dataValidation type="list" allowBlank="1" showErrorMessage="1" sqref="I22 D24 I30">
      <formula1>$C$106:$C$118</formula1>
    </dataValidation>
    <dataValidation type="list" allowBlank="1" showErrorMessage="1" sqref="I11">
      <formula1>$N$3:$N$7</formula1>
    </dataValidation>
    <dataValidation type="list" allowBlank="1" showErrorMessage="1" sqref="D19">
      <formula1>$T$9:$T$11</formula1>
    </dataValidation>
  </dataValidations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5" width="8.71"/>
    <col customWidth="1" min="6" max="6" width="7.86"/>
    <col customWidth="1" min="7" max="7" width="10.71"/>
    <col customWidth="1" min="8" max="8" width="8.71"/>
    <col customWidth="1" min="9" max="9" width="10.86"/>
    <col customWidth="1" min="10" max="11" width="8.71"/>
    <col customWidth="1" min="12" max="12" width="3.29"/>
    <col customWidth="1" hidden="1" min="13" max="13" width="5.86"/>
    <col customWidth="1" hidden="1" min="14" max="16" width="0.14"/>
    <col customWidth="1" hidden="1" min="17" max="17" width="9.14"/>
    <col customWidth="1" hidden="1" min="18" max="20" width="0.14"/>
    <col customWidth="1" hidden="1" min="21" max="21" width="10.0"/>
    <col customWidth="1" hidden="1" min="22" max="23" width="0.14"/>
    <col customWidth="1" hidden="1" min="24" max="24" width="3.86"/>
    <col customWidth="1" hidden="1" min="25" max="53" width="9.14"/>
    <col customWidth="1" hidden="1" min="54" max="64" width="0.14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6"/>
      <c r="Y1" s="3"/>
      <c r="Z1" s="3"/>
      <c r="AA1" s="3"/>
      <c r="AB1" s="3"/>
      <c r="AC1" s="3"/>
      <c r="AD1" s="3"/>
      <c r="AE1" s="3"/>
      <c r="AF1" s="7"/>
      <c r="AG1" s="3"/>
      <c r="AH1" s="3"/>
      <c r="AI1" s="3"/>
      <c r="AJ1" s="3"/>
      <c r="AK1" s="3"/>
      <c r="AL1" s="3"/>
      <c r="AM1" s="3"/>
      <c r="AN1" s="3"/>
      <c r="AO1" s="7"/>
      <c r="AP1" s="3"/>
      <c r="AQ1" s="3"/>
      <c r="AR1" s="3"/>
      <c r="AS1" s="3"/>
      <c r="AT1" s="3"/>
      <c r="AU1" s="3"/>
      <c r="AV1" s="3"/>
      <c r="AW1" s="3"/>
      <c r="AX1" s="3"/>
      <c r="AY1" s="3"/>
      <c r="AZ1" s="7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ht="19.5" customHeight="1">
      <c r="A2" s="8"/>
      <c r="B2" s="9" t="s">
        <v>0</v>
      </c>
      <c r="K2" s="10"/>
      <c r="L2" s="3"/>
      <c r="M2" s="4">
        <v>1.0</v>
      </c>
      <c r="N2" s="11" t="s">
        <v>1</v>
      </c>
      <c r="O2" s="11"/>
      <c r="P2" s="11"/>
      <c r="Q2" s="11"/>
      <c r="R2" s="11"/>
      <c r="S2" s="11"/>
      <c r="T2" s="12" t="s">
        <v>2</v>
      </c>
      <c r="U2" s="3"/>
      <c r="V2" s="3"/>
      <c r="W2" s="3"/>
      <c r="X2" s="6"/>
      <c r="Y2" s="12" t="s">
        <v>3</v>
      </c>
      <c r="Z2" s="3"/>
      <c r="AA2" s="3"/>
      <c r="AB2" s="3"/>
      <c r="AC2" s="3"/>
      <c r="AD2" s="3"/>
      <c r="AE2" s="3"/>
      <c r="AF2" s="7"/>
      <c r="AG2" s="3"/>
      <c r="AH2" s="12" t="s">
        <v>4</v>
      </c>
      <c r="AI2" s="3"/>
      <c r="AJ2" s="3"/>
      <c r="AK2" s="3"/>
      <c r="AL2" s="3"/>
      <c r="AM2" s="3"/>
      <c r="AN2" s="3"/>
      <c r="AO2" s="7"/>
      <c r="AP2" s="3"/>
      <c r="AQ2" s="12" t="s">
        <v>5</v>
      </c>
      <c r="AR2" s="3"/>
      <c r="AS2" s="3"/>
      <c r="AT2" s="3"/>
      <c r="AU2" s="3" t="s">
        <v>6</v>
      </c>
      <c r="AV2" s="3">
        <v>6.0</v>
      </c>
      <c r="AW2" s="3"/>
      <c r="AX2" s="3"/>
      <c r="AY2" s="3"/>
      <c r="AZ2" s="7"/>
      <c r="BA2" s="3"/>
      <c r="BB2" s="12" t="s">
        <v>7</v>
      </c>
      <c r="BC2" s="3"/>
      <c r="BD2" s="3"/>
      <c r="BE2" s="3"/>
      <c r="BF2" s="3"/>
      <c r="BG2" s="3"/>
      <c r="BH2" s="3"/>
      <c r="BI2" s="3"/>
      <c r="BJ2" s="3"/>
      <c r="BK2" s="3"/>
      <c r="BL2" s="3"/>
    </row>
    <row r="3">
      <c r="A3" s="7"/>
      <c r="B3" s="13" t="s">
        <v>8</v>
      </c>
      <c r="C3" s="2"/>
      <c r="D3" s="2"/>
      <c r="E3" s="2"/>
      <c r="F3" s="2"/>
      <c r="G3" s="14" t="s">
        <v>9</v>
      </c>
      <c r="I3" s="15" t="s">
        <v>10</v>
      </c>
      <c r="J3" s="16"/>
      <c r="K3" s="17"/>
      <c r="L3" s="3"/>
      <c r="M3" s="4"/>
      <c r="N3" s="18" t="s">
        <v>11</v>
      </c>
      <c r="O3" s="3"/>
      <c r="P3" s="3"/>
      <c r="Q3" s="4"/>
      <c r="R3" s="4">
        <v>1.0</v>
      </c>
      <c r="S3" s="3"/>
      <c r="T3" s="3" t="s">
        <v>12</v>
      </c>
      <c r="U3" s="3"/>
      <c r="V3" s="27">
        <f t="shared" ref="V3:V6" si="1">D10</f>
        <v>22046.226</v>
      </c>
      <c r="W3" s="3" t="s">
        <v>13</v>
      </c>
      <c r="X3" s="6"/>
      <c r="Y3" s="19" t="s">
        <v>14</v>
      </c>
      <c r="Z3" s="20" t="s">
        <v>15</v>
      </c>
      <c r="AA3" s="20" t="s">
        <v>16</v>
      </c>
      <c r="AB3" s="20" t="s">
        <v>17</v>
      </c>
      <c r="AC3" s="20" t="s">
        <v>18</v>
      </c>
      <c r="AD3" s="20" t="s">
        <v>19</v>
      </c>
      <c r="AE3" s="20" t="s">
        <v>20</v>
      </c>
      <c r="AF3" s="21" t="s">
        <v>21</v>
      </c>
      <c r="AG3" s="22" t="s">
        <v>22</v>
      </c>
      <c r="AH3" s="19" t="s">
        <v>14</v>
      </c>
      <c r="AI3" s="20" t="s">
        <v>15</v>
      </c>
      <c r="AJ3" s="20" t="s">
        <v>16</v>
      </c>
      <c r="AK3" s="20" t="s">
        <v>17</v>
      </c>
      <c r="AL3" s="20" t="s">
        <v>18</v>
      </c>
      <c r="AM3" s="20" t="s">
        <v>19</v>
      </c>
      <c r="AN3" s="20" t="s">
        <v>20</v>
      </c>
      <c r="AO3" s="21" t="s">
        <v>21</v>
      </c>
      <c r="AP3" s="20" t="s">
        <v>22</v>
      </c>
      <c r="AQ3" s="19" t="s">
        <v>14</v>
      </c>
      <c r="AR3" s="20" t="s">
        <v>15</v>
      </c>
      <c r="AS3" s="20" t="s">
        <v>16</v>
      </c>
      <c r="AT3" s="20" t="s">
        <v>17</v>
      </c>
      <c r="AU3" s="20" t="s">
        <v>18</v>
      </c>
      <c r="AV3" s="20" t="s">
        <v>19</v>
      </c>
      <c r="AW3" s="20" t="s">
        <v>20</v>
      </c>
      <c r="AX3" s="20" t="s">
        <v>23</v>
      </c>
      <c r="AY3" s="20" t="s">
        <v>24</v>
      </c>
      <c r="AZ3" s="21" t="s">
        <v>21</v>
      </c>
      <c r="BA3" s="22" t="s">
        <v>22</v>
      </c>
      <c r="BB3" s="19" t="s">
        <v>14</v>
      </c>
      <c r="BC3" s="20" t="s">
        <v>15</v>
      </c>
      <c r="BD3" s="20" t="s">
        <v>16</v>
      </c>
      <c r="BE3" s="20" t="s">
        <v>17</v>
      </c>
      <c r="BF3" s="20" t="s">
        <v>18</v>
      </c>
      <c r="BG3" s="20" t="s">
        <v>19</v>
      </c>
      <c r="BH3" s="20" t="s">
        <v>20</v>
      </c>
      <c r="BI3" s="20" t="s">
        <v>23</v>
      </c>
      <c r="BJ3" s="20" t="s">
        <v>24</v>
      </c>
      <c r="BK3" s="20" t="s">
        <v>21</v>
      </c>
      <c r="BL3" s="22" t="s">
        <v>22</v>
      </c>
    </row>
    <row r="4">
      <c r="A4" s="7"/>
      <c r="B4" s="23" t="s">
        <v>25</v>
      </c>
      <c r="C4" s="2"/>
      <c r="D4" s="2"/>
      <c r="E4" s="2"/>
      <c r="F4" s="2"/>
      <c r="G4" s="14" t="s">
        <v>26</v>
      </c>
      <c r="I4" s="15" t="s">
        <v>27</v>
      </c>
      <c r="J4" s="16"/>
      <c r="K4" s="17"/>
      <c r="L4" s="3"/>
      <c r="M4" s="4"/>
      <c r="N4" s="18" t="s">
        <v>28</v>
      </c>
      <c r="O4" s="3"/>
      <c r="P4" s="3"/>
      <c r="Q4" s="4"/>
      <c r="R4" s="4">
        <v>0.6</v>
      </c>
      <c r="S4" s="3"/>
      <c r="T4" s="3" t="s">
        <v>29</v>
      </c>
      <c r="U4" s="3"/>
      <c r="V4" s="2">
        <f t="shared" si="1"/>
        <v>1.259796274</v>
      </c>
      <c r="W4" s="3" t="s">
        <v>30</v>
      </c>
      <c r="X4" s="6"/>
      <c r="Y4" s="24" t="s">
        <v>101</v>
      </c>
      <c r="Z4" s="18" t="s">
        <v>99</v>
      </c>
      <c r="AA4" s="18" t="s">
        <v>91</v>
      </c>
      <c r="AB4" s="18" t="s">
        <v>91</v>
      </c>
      <c r="AC4" s="18" t="s">
        <v>91</v>
      </c>
      <c r="AD4" s="18" t="s">
        <v>91</v>
      </c>
      <c r="AE4" s="18" t="s">
        <v>91</v>
      </c>
      <c r="AF4" s="18" t="s">
        <v>91</v>
      </c>
      <c r="AG4" s="25"/>
      <c r="AH4" s="24" t="s">
        <v>101</v>
      </c>
      <c r="AI4" s="18" t="s">
        <v>99</v>
      </c>
      <c r="AJ4" s="18" t="s">
        <v>91</v>
      </c>
      <c r="AK4" s="18" t="s">
        <v>91</v>
      </c>
      <c r="AL4" s="18" t="s">
        <v>91</v>
      </c>
      <c r="AM4" s="18" t="s">
        <v>91</v>
      </c>
      <c r="AN4" s="18" t="s">
        <v>91</v>
      </c>
      <c r="AO4" s="18" t="s">
        <v>91</v>
      </c>
      <c r="AP4" s="18"/>
      <c r="AQ4" s="24" t="s">
        <v>101</v>
      </c>
      <c r="AR4" s="18" t="s">
        <v>99</v>
      </c>
      <c r="AS4" s="18" t="s">
        <v>91</v>
      </c>
      <c r="AT4" s="18" t="s">
        <v>91</v>
      </c>
      <c r="AU4" s="18" t="s">
        <v>91</v>
      </c>
      <c r="AV4" s="18" t="s">
        <v>91</v>
      </c>
      <c r="AW4" s="18" t="s">
        <v>91</v>
      </c>
      <c r="AX4" s="18" t="s">
        <v>91</v>
      </c>
      <c r="AY4" s="18" t="s">
        <v>91</v>
      </c>
      <c r="AZ4" s="18" t="s">
        <v>91</v>
      </c>
      <c r="BA4" s="25"/>
      <c r="BB4" s="24" t="s">
        <v>101</v>
      </c>
      <c r="BC4" s="18" t="s">
        <v>99</v>
      </c>
      <c r="BD4" s="18" t="s">
        <v>91</v>
      </c>
      <c r="BE4" s="18" t="s">
        <v>91</v>
      </c>
      <c r="BF4" s="18" t="s">
        <v>91</v>
      </c>
      <c r="BG4" s="18" t="s">
        <v>91</v>
      </c>
      <c r="BH4" s="18" t="s">
        <v>91</v>
      </c>
      <c r="BI4" s="18" t="s">
        <v>91</v>
      </c>
      <c r="BJ4" s="18" t="s">
        <v>91</v>
      </c>
      <c r="BK4" s="18" t="s">
        <v>91</v>
      </c>
      <c r="BL4" s="25"/>
    </row>
    <row r="5">
      <c r="A5" s="7"/>
      <c r="B5" s="2"/>
      <c r="C5" s="2"/>
      <c r="D5" s="2"/>
      <c r="E5" s="2"/>
      <c r="F5" s="2"/>
      <c r="G5" s="14" t="s">
        <v>33</v>
      </c>
      <c r="I5" s="26">
        <v>42896.0</v>
      </c>
      <c r="J5" s="16"/>
      <c r="K5" s="17"/>
      <c r="L5" s="3"/>
      <c r="M5" s="4"/>
      <c r="N5" s="18" t="s">
        <v>34</v>
      </c>
      <c r="O5" s="3"/>
      <c r="P5" s="3"/>
      <c r="Q5" s="4"/>
      <c r="R5" s="4">
        <v>0.7</v>
      </c>
      <c r="S5" s="3"/>
      <c r="T5" s="3" t="s">
        <v>35</v>
      </c>
      <c r="U5" s="3"/>
      <c r="V5" s="27">
        <f t="shared" si="1"/>
        <v>11023.113</v>
      </c>
      <c r="W5" s="3" t="s">
        <v>13</v>
      </c>
      <c r="X5" s="6">
        <v>1.0</v>
      </c>
      <c r="Y5" s="65">
        <f>S29</f>
        <v>3</v>
      </c>
      <c r="Z5" s="2">
        <f t="shared" ref="Z5:Z205" si="2">PI()*(Y5)^2/4</f>
        <v>7.068583471</v>
      </c>
      <c r="AA5" s="18">
        <f t="shared" ref="AA5:AA205" si="3">IF($I$10&lt;=1000,6,12)</f>
        <v>6</v>
      </c>
      <c r="AB5" s="7">
        <f t="shared" ref="AB5:AB205" si="4">MAX(18,$Q$32/Z5*12)</f>
        <v>67.868483</v>
      </c>
      <c r="AC5" s="18">
        <f t="shared" ref="AC5:AC205" si="5">MAX(0.3*Y5*12,12)</f>
        <v>12</v>
      </c>
      <c r="AD5" s="27">
        <f t="shared" ref="AD5:AD205" si="6">$S$33</f>
        <v>6.625</v>
      </c>
      <c r="AE5" s="18">
        <f t="shared" ref="AE5:AE205" si="7">MAX(0.9*Y5*12,36)</f>
        <v>36</v>
      </c>
      <c r="AF5" s="7">
        <f t="shared" ref="AF5:AF205" si="8">CEILING(AA5+AB5+AC5+AD5+AE5,6)</f>
        <v>132</v>
      </c>
      <c r="AG5" s="28">
        <f t="shared" ref="AG5:AG205" si="9">AF5/(Y5*12)</f>
        <v>3.666666667</v>
      </c>
      <c r="AH5" s="65">
        <f>S29</f>
        <v>3</v>
      </c>
      <c r="AI5" s="2">
        <f t="shared" ref="AI5:AI205" si="10">PI()*(AH5)^2/4</f>
        <v>7.068583471</v>
      </c>
      <c r="AJ5" s="18">
        <f t="shared" ref="AJ5:AJ205" si="11">IF($I$10&lt;=1000,6,12)</f>
        <v>6</v>
      </c>
      <c r="AK5" s="7">
        <f t="shared" ref="AK5:AK205" si="12">MAX(18,$Q$32/AI5*12)</f>
        <v>67.868483</v>
      </c>
      <c r="AL5" s="18">
        <f t="shared" ref="AL5:AL205" si="13">MAX(0.05*AH5,6)</f>
        <v>6</v>
      </c>
      <c r="AM5" s="27">
        <f t="shared" ref="AM5:AM205" si="14">$S$33+20/25.4</f>
        <v>7.412401575</v>
      </c>
      <c r="AN5" s="18">
        <f t="shared" ref="AN5:AN205" si="15">MAX(0.6*AH5,24)</f>
        <v>24</v>
      </c>
      <c r="AO5" s="7">
        <f t="shared" ref="AO5:AO205" si="16">CEILING(AJ5+AK5+AL5+AM5+AN5,6)</f>
        <v>114</v>
      </c>
      <c r="AP5" s="29">
        <f t="shared" ref="AP5:AP205" si="17">AO5/(AH5*12)</f>
        <v>3.166666667</v>
      </c>
      <c r="AQ5" s="65">
        <f>Y5</f>
        <v>3</v>
      </c>
      <c r="AR5" s="2">
        <f t="shared" ref="AR5:AR205" si="18">PI()*(AQ5)^2/4</f>
        <v>7.068583471</v>
      </c>
      <c r="AS5" s="18">
        <f t="shared" ref="AS5:AS205" si="19">IF($I$10&lt;=1000,6,12)</f>
        <v>6</v>
      </c>
      <c r="AT5" s="7">
        <f t="shared" ref="AT5:AT205" si="20">MAX(18,$Q$32/AR5*12)</f>
        <v>67.868483</v>
      </c>
      <c r="AU5" s="18">
        <f t="shared" ref="AU5:AU205" si="21">MAX(0.3*AQ5,12)</f>
        <v>12</v>
      </c>
      <c r="AV5" s="27">
        <f t="shared" ref="AV5:AV205" si="22">$S$33</f>
        <v>6.625</v>
      </c>
      <c r="AW5" s="18">
        <f t="shared" ref="AW5:AW205" si="23">MAX(0.45*AQ5,24)</f>
        <v>24</v>
      </c>
      <c r="AX5" s="18">
        <f t="shared" ref="AX5:AX205" si="24">$AV$2</f>
        <v>6</v>
      </c>
      <c r="AY5" s="18">
        <f t="shared" ref="AY5:AY205" si="25">MAX(0.15*AQ5,12)</f>
        <v>12</v>
      </c>
      <c r="AZ5" s="7">
        <f t="shared" ref="AZ5:AZ205" si="26">CEILING(AS5+AT5+AU5+AV5+AW5+AX5+AY5,6)</f>
        <v>138</v>
      </c>
      <c r="BA5" s="28">
        <f t="shared" ref="BA5:BA205" si="27">AZ5/(AQ5*12)</f>
        <v>3.833333333</v>
      </c>
      <c r="BB5" s="65">
        <f>AQ5</f>
        <v>3</v>
      </c>
      <c r="BC5" s="2">
        <f t="shared" ref="BC5:BC205" si="28">PI()*(BB5)^2/4</f>
        <v>7.068583471</v>
      </c>
      <c r="BD5" s="18">
        <f t="shared" ref="BD5:BD205" si="29">IF($I$10&lt;=1000,6,12)</f>
        <v>6</v>
      </c>
      <c r="BE5" s="7">
        <f t="shared" ref="BE5:BE205" si="30">MAX(18,$Q$32/BC5*12)</f>
        <v>67.868483</v>
      </c>
      <c r="BF5" s="18">
        <f t="shared" ref="BF5:BF205" si="31">MAX(0.05*BB5,6)</f>
        <v>6</v>
      </c>
      <c r="BG5" s="27">
        <f t="shared" ref="BG5:BG205" si="32">$S$33+20/25.4</f>
        <v>7.412401575</v>
      </c>
      <c r="BH5" s="27">
        <f t="shared" ref="BH5:BH205" si="33">MAX($S$33,12)</f>
        <v>12</v>
      </c>
      <c r="BI5" s="18">
        <f t="shared" ref="BI5:BI205" si="34">$AV$2</f>
        <v>6</v>
      </c>
      <c r="BJ5" s="18">
        <f t="shared" ref="BJ5:BJ205" si="35">MAX(0.15*BB5,12)</f>
        <v>12</v>
      </c>
      <c r="BK5" s="18">
        <f t="shared" ref="BK5:BK205" si="36">CEILING(BD5+BE5+BF5+BG5+BH5+BI5+BJ5,6)</f>
        <v>120</v>
      </c>
      <c r="BL5" s="28">
        <f t="shared" ref="BL5:BL205" si="37">BK5/(12*BB5)</f>
        <v>3.333333333</v>
      </c>
    </row>
    <row r="6" ht="14.25" customHeight="1">
      <c r="A6" s="7"/>
      <c r="B6" s="30" t="s">
        <v>36</v>
      </c>
      <c r="D6" s="31"/>
      <c r="E6" s="32"/>
      <c r="F6" s="2"/>
      <c r="G6" s="14" t="s">
        <v>37</v>
      </c>
      <c r="I6" s="33" t="s">
        <v>38</v>
      </c>
      <c r="J6" s="16"/>
      <c r="K6" s="17"/>
      <c r="L6" s="3"/>
      <c r="M6" s="4"/>
      <c r="N6" s="18" t="s">
        <v>39</v>
      </c>
      <c r="O6" s="3"/>
      <c r="P6" s="3"/>
      <c r="Q6" s="4"/>
      <c r="R6" s="4">
        <v>0.7</v>
      </c>
      <c r="S6" s="3"/>
      <c r="T6" s="3" t="s">
        <v>40</v>
      </c>
      <c r="U6" s="3"/>
      <c r="V6" s="2">
        <f t="shared" si="1"/>
        <v>45.95322285</v>
      </c>
      <c r="W6" s="3" t="s">
        <v>30</v>
      </c>
      <c r="X6" s="6">
        <v>2.0</v>
      </c>
      <c r="Y6" s="65">
        <f t="shared" ref="Y6:Y204" si="38">IF(AG5&lt;=$D$16,Y5,Y5+0.5)</f>
        <v>3.5</v>
      </c>
      <c r="Z6" s="2">
        <f t="shared" si="2"/>
        <v>9.621127502</v>
      </c>
      <c r="AA6" s="18">
        <f t="shared" si="3"/>
        <v>6</v>
      </c>
      <c r="AB6" s="7">
        <f t="shared" si="4"/>
        <v>49.86255894</v>
      </c>
      <c r="AC6" s="18">
        <f t="shared" si="5"/>
        <v>12.6</v>
      </c>
      <c r="AD6" s="27">
        <f t="shared" si="6"/>
        <v>6.625</v>
      </c>
      <c r="AE6" s="18">
        <f t="shared" si="7"/>
        <v>37.8</v>
      </c>
      <c r="AF6" s="7">
        <f t="shared" si="8"/>
        <v>114</v>
      </c>
      <c r="AG6" s="28">
        <f t="shared" si="9"/>
        <v>2.714285714</v>
      </c>
      <c r="AH6" s="65">
        <f t="shared" ref="AH6:AH204" si="39">IF(AP5&lt;=$D$16,AH5,AH5+0.5)</f>
        <v>3.5</v>
      </c>
      <c r="AI6" s="2">
        <f t="shared" si="10"/>
        <v>9.621127502</v>
      </c>
      <c r="AJ6" s="18">
        <f t="shared" si="11"/>
        <v>6</v>
      </c>
      <c r="AK6" s="7">
        <f t="shared" si="12"/>
        <v>49.86255894</v>
      </c>
      <c r="AL6" s="18">
        <f t="shared" si="13"/>
        <v>6</v>
      </c>
      <c r="AM6" s="27">
        <f t="shared" si="14"/>
        <v>7.412401575</v>
      </c>
      <c r="AN6" s="18">
        <f t="shared" si="15"/>
        <v>24</v>
      </c>
      <c r="AO6" s="7">
        <f t="shared" si="16"/>
        <v>96</v>
      </c>
      <c r="AP6" s="29">
        <f t="shared" si="17"/>
        <v>2.285714286</v>
      </c>
      <c r="AQ6" s="65">
        <f t="shared" ref="AQ6:AQ204" si="40">IF(BA5&lt;=$D$16,AQ5,AQ5+0.5)</f>
        <v>3.5</v>
      </c>
      <c r="AR6" s="2">
        <f t="shared" si="18"/>
        <v>9.621127502</v>
      </c>
      <c r="AS6" s="18">
        <f t="shared" si="19"/>
        <v>6</v>
      </c>
      <c r="AT6" s="7">
        <f t="shared" si="20"/>
        <v>49.86255894</v>
      </c>
      <c r="AU6" s="18">
        <f t="shared" si="21"/>
        <v>12</v>
      </c>
      <c r="AV6" s="27">
        <f t="shared" si="22"/>
        <v>6.625</v>
      </c>
      <c r="AW6" s="18">
        <f t="shared" si="23"/>
        <v>24</v>
      </c>
      <c r="AX6" s="18">
        <f t="shared" si="24"/>
        <v>6</v>
      </c>
      <c r="AY6" s="18">
        <f t="shared" si="25"/>
        <v>12</v>
      </c>
      <c r="AZ6" s="7">
        <f t="shared" si="26"/>
        <v>120</v>
      </c>
      <c r="BA6" s="28">
        <f t="shared" si="27"/>
        <v>2.857142857</v>
      </c>
      <c r="BB6" s="65">
        <f t="shared" ref="BB6:BB204" si="41">IF(BL5&lt;=$D$16,BB5,BB5+0.5)</f>
        <v>3.5</v>
      </c>
      <c r="BC6" s="2">
        <f t="shared" si="28"/>
        <v>9.621127502</v>
      </c>
      <c r="BD6" s="18">
        <f t="shared" si="29"/>
        <v>6</v>
      </c>
      <c r="BE6" s="7">
        <f t="shared" si="30"/>
        <v>49.86255894</v>
      </c>
      <c r="BF6" s="18">
        <f t="shared" si="31"/>
        <v>6</v>
      </c>
      <c r="BG6" s="27">
        <f t="shared" si="32"/>
        <v>7.412401575</v>
      </c>
      <c r="BH6" s="27">
        <f t="shared" si="33"/>
        <v>12</v>
      </c>
      <c r="BI6" s="18">
        <f t="shared" si="34"/>
        <v>6</v>
      </c>
      <c r="BJ6" s="18">
        <f t="shared" si="35"/>
        <v>12</v>
      </c>
      <c r="BK6" s="18">
        <f t="shared" si="36"/>
        <v>102</v>
      </c>
      <c r="BL6" s="28">
        <f t="shared" si="37"/>
        <v>2.428571429</v>
      </c>
    </row>
    <row r="7">
      <c r="A7" s="3"/>
      <c r="F7" s="3"/>
      <c r="G7" s="18"/>
      <c r="H7" s="18"/>
      <c r="I7" s="18"/>
      <c r="J7" s="18"/>
      <c r="K7" s="18"/>
      <c r="L7" s="3"/>
      <c r="M7" s="4"/>
      <c r="N7" s="18" t="s">
        <v>41</v>
      </c>
      <c r="O7" s="3"/>
      <c r="P7" s="3"/>
      <c r="Q7" s="4"/>
      <c r="R7" s="4">
        <v>0.5</v>
      </c>
      <c r="S7" s="3"/>
      <c r="T7" s="3"/>
      <c r="U7" s="3"/>
      <c r="V7" s="3"/>
      <c r="W7" s="3"/>
      <c r="X7" s="6">
        <v>3.0</v>
      </c>
      <c r="Y7" s="65">
        <f t="shared" si="38"/>
        <v>3.5</v>
      </c>
      <c r="Z7" s="2">
        <f t="shared" si="2"/>
        <v>9.621127502</v>
      </c>
      <c r="AA7" s="18">
        <f t="shared" si="3"/>
        <v>6</v>
      </c>
      <c r="AB7" s="7">
        <f t="shared" si="4"/>
        <v>49.86255894</v>
      </c>
      <c r="AC7" s="18">
        <f t="shared" si="5"/>
        <v>12.6</v>
      </c>
      <c r="AD7" s="27">
        <f t="shared" si="6"/>
        <v>6.625</v>
      </c>
      <c r="AE7" s="18">
        <f t="shared" si="7"/>
        <v>37.8</v>
      </c>
      <c r="AF7" s="7">
        <f t="shared" si="8"/>
        <v>114</v>
      </c>
      <c r="AG7" s="28">
        <f t="shared" si="9"/>
        <v>2.714285714</v>
      </c>
      <c r="AH7" s="65">
        <f t="shared" si="39"/>
        <v>3.5</v>
      </c>
      <c r="AI7" s="2">
        <f t="shared" si="10"/>
        <v>9.621127502</v>
      </c>
      <c r="AJ7" s="18">
        <f t="shared" si="11"/>
        <v>6</v>
      </c>
      <c r="AK7" s="7">
        <f t="shared" si="12"/>
        <v>49.86255894</v>
      </c>
      <c r="AL7" s="18">
        <f t="shared" si="13"/>
        <v>6</v>
      </c>
      <c r="AM7" s="27">
        <f t="shared" si="14"/>
        <v>7.412401575</v>
      </c>
      <c r="AN7" s="18">
        <f t="shared" si="15"/>
        <v>24</v>
      </c>
      <c r="AO7" s="7">
        <f t="shared" si="16"/>
        <v>96</v>
      </c>
      <c r="AP7" s="29">
        <f t="shared" si="17"/>
        <v>2.285714286</v>
      </c>
      <c r="AQ7" s="65">
        <f t="shared" si="40"/>
        <v>3.5</v>
      </c>
      <c r="AR7" s="2">
        <f t="shared" si="18"/>
        <v>9.621127502</v>
      </c>
      <c r="AS7" s="18">
        <f t="shared" si="19"/>
        <v>6</v>
      </c>
      <c r="AT7" s="7">
        <f t="shared" si="20"/>
        <v>49.86255894</v>
      </c>
      <c r="AU7" s="18">
        <f t="shared" si="21"/>
        <v>12</v>
      </c>
      <c r="AV7" s="27">
        <f t="shared" si="22"/>
        <v>6.625</v>
      </c>
      <c r="AW7" s="18">
        <f t="shared" si="23"/>
        <v>24</v>
      </c>
      <c r="AX7" s="18">
        <f t="shared" si="24"/>
        <v>6</v>
      </c>
      <c r="AY7" s="18">
        <f t="shared" si="25"/>
        <v>12</v>
      </c>
      <c r="AZ7" s="7">
        <f t="shared" si="26"/>
        <v>120</v>
      </c>
      <c r="BA7" s="28">
        <f t="shared" si="27"/>
        <v>2.857142857</v>
      </c>
      <c r="BB7" s="65">
        <f t="shared" si="41"/>
        <v>3.5</v>
      </c>
      <c r="BC7" s="2">
        <f t="shared" si="28"/>
        <v>9.621127502</v>
      </c>
      <c r="BD7" s="18">
        <f t="shared" si="29"/>
        <v>6</v>
      </c>
      <c r="BE7" s="7">
        <f t="shared" si="30"/>
        <v>49.86255894</v>
      </c>
      <c r="BF7" s="18">
        <f t="shared" si="31"/>
        <v>6</v>
      </c>
      <c r="BG7" s="27">
        <f t="shared" si="32"/>
        <v>7.412401575</v>
      </c>
      <c r="BH7" s="27">
        <f t="shared" si="33"/>
        <v>12</v>
      </c>
      <c r="BI7" s="18">
        <f t="shared" si="34"/>
        <v>6</v>
      </c>
      <c r="BJ7" s="18">
        <f t="shared" si="35"/>
        <v>12</v>
      </c>
      <c r="BK7" s="18">
        <f t="shared" si="36"/>
        <v>102</v>
      </c>
      <c r="BL7" s="28">
        <f t="shared" si="37"/>
        <v>2.428571429</v>
      </c>
    </row>
    <row r="8">
      <c r="A8" s="3"/>
      <c r="F8" s="3"/>
      <c r="G8" s="3"/>
      <c r="I8" s="3"/>
      <c r="L8" s="3"/>
      <c r="M8" s="4"/>
      <c r="N8" s="3"/>
      <c r="O8" s="3"/>
      <c r="P8" s="3"/>
      <c r="Q8" s="3"/>
      <c r="R8" s="3"/>
      <c r="S8" s="3"/>
      <c r="T8" s="12" t="s">
        <v>42</v>
      </c>
      <c r="U8" s="3"/>
      <c r="V8" s="3"/>
      <c r="W8" s="3"/>
      <c r="X8" s="6">
        <v>4.0</v>
      </c>
      <c r="Y8" s="65">
        <f t="shared" si="38"/>
        <v>3.5</v>
      </c>
      <c r="Z8" s="2">
        <f t="shared" si="2"/>
        <v>9.621127502</v>
      </c>
      <c r="AA8" s="18">
        <f t="shared" si="3"/>
        <v>6</v>
      </c>
      <c r="AB8" s="7">
        <f t="shared" si="4"/>
        <v>49.86255894</v>
      </c>
      <c r="AC8" s="18">
        <f t="shared" si="5"/>
        <v>12.6</v>
      </c>
      <c r="AD8" s="27">
        <f t="shared" si="6"/>
        <v>6.625</v>
      </c>
      <c r="AE8" s="18">
        <f t="shared" si="7"/>
        <v>37.8</v>
      </c>
      <c r="AF8" s="7">
        <f t="shared" si="8"/>
        <v>114</v>
      </c>
      <c r="AG8" s="28">
        <f t="shared" si="9"/>
        <v>2.714285714</v>
      </c>
      <c r="AH8" s="65">
        <f t="shared" si="39"/>
        <v>3.5</v>
      </c>
      <c r="AI8" s="2">
        <f t="shared" si="10"/>
        <v>9.621127502</v>
      </c>
      <c r="AJ8" s="18">
        <f t="shared" si="11"/>
        <v>6</v>
      </c>
      <c r="AK8" s="7">
        <f t="shared" si="12"/>
        <v>49.86255894</v>
      </c>
      <c r="AL8" s="18">
        <f t="shared" si="13"/>
        <v>6</v>
      </c>
      <c r="AM8" s="27">
        <f t="shared" si="14"/>
        <v>7.412401575</v>
      </c>
      <c r="AN8" s="18">
        <f t="shared" si="15"/>
        <v>24</v>
      </c>
      <c r="AO8" s="7">
        <f t="shared" si="16"/>
        <v>96</v>
      </c>
      <c r="AP8" s="29">
        <f t="shared" si="17"/>
        <v>2.285714286</v>
      </c>
      <c r="AQ8" s="65">
        <f t="shared" si="40"/>
        <v>3.5</v>
      </c>
      <c r="AR8" s="2">
        <f t="shared" si="18"/>
        <v>9.621127502</v>
      </c>
      <c r="AS8" s="18">
        <f t="shared" si="19"/>
        <v>6</v>
      </c>
      <c r="AT8" s="7">
        <f t="shared" si="20"/>
        <v>49.86255894</v>
      </c>
      <c r="AU8" s="18">
        <f t="shared" si="21"/>
        <v>12</v>
      </c>
      <c r="AV8" s="27">
        <f t="shared" si="22"/>
        <v>6.625</v>
      </c>
      <c r="AW8" s="18">
        <f t="shared" si="23"/>
        <v>24</v>
      </c>
      <c r="AX8" s="18">
        <f t="shared" si="24"/>
        <v>6</v>
      </c>
      <c r="AY8" s="18">
        <f t="shared" si="25"/>
        <v>12</v>
      </c>
      <c r="AZ8" s="7">
        <f t="shared" si="26"/>
        <v>120</v>
      </c>
      <c r="BA8" s="28">
        <f t="shared" si="27"/>
        <v>2.857142857</v>
      </c>
      <c r="BB8" s="65">
        <f t="shared" si="41"/>
        <v>3.5</v>
      </c>
      <c r="BC8" s="2">
        <f t="shared" si="28"/>
        <v>9.621127502</v>
      </c>
      <c r="BD8" s="18">
        <f t="shared" si="29"/>
        <v>6</v>
      </c>
      <c r="BE8" s="7">
        <f t="shared" si="30"/>
        <v>49.86255894</v>
      </c>
      <c r="BF8" s="18">
        <f t="shared" si="31"/>
        <v>6</v>
      </c>
      <c r="BG8" s="27">
        <f t="shared" si="32"/>
        <v>7.412401575</v>
      </c>
      <c r="BH8" s="27">
        <f t="shared" si="33"/>
        <v>12</v>
      </c>
      <c r="BI8" s="18">
        <f t="shared" si="34"/>
        <v>6</v>
      </c>
      <c r="BJ8" s="18">
        <f t="shared" si="35"/>
        <v>12</v>
      </c>
      <c r="BK8" s="18">
        <f t="shared" si="36"/>
        <v>102</v>
      </c>
      <c r="BL8" s="28">
        <f t="shared" si="37"/>
        <v>2.428571429</v>
      </c>
    </row>
    <row r="9">
      <c r="A9" s="3"/>
      <c r="B9" s="34" t="s">
        <v>43</v>
      </c>
      <c r="C9" s="35"/>
      <c r="D9" s="35"/>
      <c r="E9" s="35"/>
      <c r="F9" s="18"/>
      <c r="G9" s="18"/>
      <c r="I9" s="3"/>
      <c r="L9" s="3"/>
      <c r="M9" s="4">
        <v>2.0</v>
      </c>
      <c r="N9" s="18" t="s">
        <v>44</v>
      </c>
      <c r="O9" s="3"/>
      <c r="P9" s="3"/>
      <c r="Q9" s="3">
        <f>IF(I11=N3,R3,IF(I11=N4,R4,IF(I11=N5,R5,IF(I11=N6,R6,R7))))</f>
        <v>1</v>
      </c>
      <c r="R9" s="3"/>
      <c r="S9" s="3"/>
      <c r="T9" s="3" t="s">
        <v>45</v>
      </c>
      <c r="U9" s="3"/>
      <c r="V9" s="7">
        <v>1000.0</v>
      </c>
      <c r="W9" s="7">
        <f>1400*2.2046226*0.3048</f>
        <v>940.7565559</v>
      </c>
      <c r="X9" s="6">
        <v>5.0</v>
      </c>
      <c r="Y9" s="65">
        <f t="shared" si="38"/>
        <v>3.5</v>
      </c>
      <c r="Z9" s="2">
        <f t="shared" si="2"/>
        <v>9.621127502</v>
      </c>
      <c r="AA9" s="18">
        <f t="shared" si="3"/>
        <v>6</v>
      </c>
      <c r="AB9" s="7">
        <f t="shared" si="4"/>
        <v>49.86255894</v>
      </c>
      <c r="AC9" s="18">
        <f t="shared" si="5"/>
        <v>12.6</v>
      </c>
      <c r="AD9" s="27">
        <f t="shared" si="6"/>
        <v>6.625</v>
      </c>
      <c r="AE9" s="18">
        <f t="shared" si="7"/>
        <v>37.8</v>
      </c>
      <c r="AF9" s="7">
        <f t="shared" si="8"/>
        <v>114</v>
      </c>
      <c r="AG9" s="28">
        <f t="shared" si="9"/>
        <v>2.714285714</v>
      </c>
      <c r="AH9" s="65">
        <f t="shared" si="39"/>
        <v>3.5</v>
      </c>
      <c r="AI9" s="2">
        <f t="shared" si="10"/>
        <v>9.621127502</v>
      </c>
      <c r="AJ9" s="18">
        <f t="shared" si="11"/>
        <v>6</v>
      </c>
      <c r="AK9" s="7">
        <f t="shared" si="12"/>
        <v>49.86255894</v>
      </c>
      <c r="AL9" s="18">
        <f t="shared" si="13"/>
        <v>6</v>
      </c>
      <c r="AM9" s="27">
        <f t="shared" si="14"/>
        <v>7.412401575</v>
      </c>
      <c r="AN9" s="18">
        <f t="shared" si="15"/>
        <v>24</v>
      </c>
      <c r="AO9" s="7">
        <f t="shared" si="16"/>
        <v>96</v>
      </c>
      <c r="AP9" s="29">
        <f t="shared" si="17"/>
        <v>2.285714286</v>
      </c>
      <c r="AQ9" s="65">
        <f t="shared" si="40"/>
        <v>3.5</v>
      </c>
      <c r="AR9" s="2">
        <f t="shared" si="18"/>
        <v>9.621127502</v>
      </c>
      <c r="AS9" s="18">
        <f t="shared" si="19"/>
        <v>6</v>
      </c>
      <c r="AT9" s="7">
        <f t="shared" si="20"/>
        <v>49.86255894</v>
      </c>
      <c r="AU9" s="18">
        <f t="shared" si="21"/>
        <v>12</v>
      </c>
      <c r="AV9" s="27">
        <f t="shared" si="22"/>
        <v>6.625</v>
      </c>
      <c r="AW9" s="18">
        <f t="shared" si="23"/>
        <v>24</v>
      </c>
      <c r="AX9" s="18">
        <f t="shared" si="24"/>
        <v>6</v>
      </c>
      <c r="AY9" s="18">
        <f t="shared" si="25"/>
        <v>12</v>
      </c>
      <c r="AZ9" s="7">
        <f t="shared" si="26"/>
        <v>120</v>
      </c>
      <c r="BA9" s="28">
        <f t="shared" si="27"/>
        <v>2.857142857</v>
      </c>
      <c r="BB9" s="65">
        <f t="shared" si="41"/>
        <v>3.5</v>
      </c>
      <c r="BC9" s="2">
        <f t="shared" si="28"/>
        <v>9.621127502</v>
      </c>
      <c r="BD9" s="18">
        <f t="shared" si="29"/>
        <v>6</v>
      </c>
      <c r="BE9" s="7">
        <f t="shared" si="30"/>
        <v>49.86255894</v>
      </c>
      <c r="BF9" s="18">
        <f t="shared" si="31"/>
        <v>6</v>
      </c>
      <c r="BG9" s="27">
        <f t="shared" si="32"/>
        <v>7.412401575</v>
      </c>
      <c r="BH9" s="27">
        <f t="shared" si="33"/>
        <v>12</v>
      </c>
      <c r="BI9" s="18">
        <f t="shared" si="34"/>
        <v>6</v>
      </c>
      <c r="BJ9" s="18">
        <f t="shared" si="35"/>
        <v>12</v>
      </c>
      <c r="BK9" s="18">
        <f t="shared" si="36"/>
        <v>102</v>
      </c>
      <c r="BL9" s="28">
        <f t="shared" si="37"/>
        <v>2.428571429</v>
      </c>
    </row>
    <row r="10">
      <c r="A10" s="3"/>
      <c r="B10" s="3" t="s">
        <v>12</v>
      </c>
      <c r="D10" s="36">
        <v>22046.226</v>
      </c>
      <c r="E10" s="37" t="s">
        <v>13</v>
      </c>
      <c r="F10" s="37"/>
      <c r="G10" s="3" t="s">
        <v>47</v>
      </c>
      <c r="I10" s="36">
        <v>145.03773999999999</v>
      </c>
      <c r="J10" s="37" t="s">
        <v>49</v>
      </c>
      <c r="L10" s="3"/>
      <c r="M10" s="4">
        <v>3.0</v>
      </c>
      <c r="N10" s="18" t="s">
        <v>47</v>
      </c>
      <c r="O10" s="3"/>
      <c r="P10" s="3"/>
      <c r="Q10" s="29">
        <f>I10</f>
        <v>145.03774</v>
      </c>
      <c r="R10" s="3" t="s">
        <v>49</v>
      </c>
      <c r="S10" s="3"/>
      <c r="T10" s="3" t="s">
        <v>50</v>
      </c>
      <c r="U10" s="3"/>
      <c r="V10" s="7">
        <v>1400.0</v>
      </c>
      <c r="W10" s="7">
        <f>2100*2.2046226*0.3048</f>
        <v>1411.134834</v>
      </c>
      <c r="X10" s="6">
        <v>6.0</v>
      </c>
      <c r="Y10" s="65">
        <f t="shared" si="38"/>
        <v>3.5</v>
      </c>
      <c r="Z10" s="2">
        <f t="shared" si="2"/>
        <v>9.621127502</v>
      </c>
      <c r="AA10" s="18">
        <f t="shared" si="3"/>
        <v>6</v>
      </c>
      <c r="AB10" s="7">
        <f t="shared" si="4"/>
        <v>49.86255894</v>
      </c>
      <c r="AC10" s="18">
        <f t="shared" si="5"/>
        <v>12.6</v>
      </c>
      <c r="AD10" s="27">
        <f t="shared" si="6"/>
        <v>6.625</v>
      </c>
      <c r="AE10" s="18">
        <f t="shared" si="7"/>
        <v>37.8</v>
      </c>
      <c r="AF10" s="7">
        <f t="shared" si="8"/>
        <v>114</v>
      </c>
      <c r="AG10" s="28">
        <f t="shared" si="9"/>
        <v>2.714285714</v>
      </c>
      <c r="AH10" s="65">
        <f t="shared" si="39"/>
        <v>3.5</v>
      </c>
      <c r="AI10" s="2">
        <f t="shared" si="10"/>
        <v>9.621127502</v>
      </c>
      <c r="AJ10" s="18">
        <f t="shared" si="11"/>
        <v>6</v>
      </c>
      <c r="AK10" s="7">
        <f t="shared" si="12"/>
        <v>49.86255894</v>
      </c>
      <c r="AL10" s="18">
        <f t="shared" si="13"/>
        <v>6</v>
      </c>
      <c r="AM10" s="27">
        <f t="shared" si="14"/>
        <v>7.412401575</v>
      </c>
      <c r="AN10" s="18">
        <f t="shared" si="15"/>
        <v>24</v>
      </c>
      <c r="AO10" s="7">
        <f t="shared" si="16"/>
        <v>96</v>
      </c>
      <c r="AP10" s="29">
        <f t="shared" si="17"/>
        <v>2.285714286</v>
      </c>
      <c r="AQ10" s="65">
        <f t="shared" si="40"/>
        <v>3.5</v>
      </c>
      <c r="AR10" s="2">
        <f t="shared" si="18"/>
        <v>9.621127502</v>
      </c>
      <c r="AS10" s="18">
        <f t="shared" si="19"/>
        <v>6</v>
      </c>
      <c r="AT10" s="7">
        <f t="shared" si="20"/>
        <v>49.86255894</v>
      </c>
      <c r="AU10" s="18">
        <f t="shared" si="21"/>
        <v>12</v>
      </c>
      <c r="AV10" s="27">
        <f t="shared" si="22"/>
        <v>6.625</v>
      </c>
      <c r="AW10" s="18">
        <f t="shared" si="23"/>
        <v>24</v>
      </c>
      <c r="AX10" s="18">
        <f t="shared" si="24"/>
        <v>6</v>
      </c>
      <c r="AY10" s="18">
        <f t="shared" si="25"/>
        <v>12</v>
      </c>
      <c r="AZ10" s="7">
        <f t="shared" si="26"/>
        <v>120</v>
      </c>
      <c r="BA10" s="28">
        <f t="shared" si="27"/>
        <v>2.857142857</v>
      </c>
      <c r="BB10" s="65">
        <f t="shared" si="41"/>
        <v>3.5</v>
      </c>
      <c r="BC10" s="2">
        <f t="shared" si="28"/>
        <v>9.621127502</v>
      </c>
      <c r="BD10" s="18">
        <f t="shared" si="29"/>
        <v>6</v>
      </c>
      <c r="BE10" s="7">
        <f t="shared" si="30"/>
        <v>49.86255894</v>
      </c>
      <c r="BF10" s="18">
        <f t="shared" si="31"/>
        <v>6</v>
      </c>
      <c r="BG10" s="27">
        <f t="shared" si="32"/>
        <v>7.412401575</v>
      </c>
      <c r="BH10" s="27">
        <f t="shared" si="33"/>
        <v>12</v>
      </c>
      <c r="BI10" s="18">
        <f t="shared" si="34"/>
        <v>6</v>
      </c>
      <c r="BJ10" s="18">
        <f t="shared" si="35"/>
        <v>12</v>
      </c>
      <c r="BK10" s="18">
        <f t="shared" si="36"/>
        <v>102</v>
      </c>
      <c r="BL10" s="28">
        <f t="shared" si="37"/>
        <v>2.428571429</v>
      </c>
    </row>
    <row r="11">
      <c r="A11" s="3"/>
      <c r="B11" s="3" t="s">
        <v>29</v>
      </c>
      <c r="D11" s="38">
        <v>1.2597962738372588</v>
      </c>
      <c r="E11" s="37" t="s">
        <v>144</v>
      </c>
      <c r="F11" s="37"/>
      <c r="G11" s="3" t="s">
        <v>52</v>
      </c>
      <c r="I11" s="66" t="s">
        <v>11</v>
      </c>
      <c r="J11" s="16"/>
      <c r="K11" s="17"/>
      <c r="L11" s="3"/>
      <c r="M11" s="4">
        <v>4.0</v>
      </c>
      <c r="N11" s="11" t="s">
        <v>53</v>
      </c>
      <c r="O11" s="3"/>
      <c r="P11" s="3"/>
      <c r="Q11" s="2">
        <f>0.35-0.01*(Q10-100)/100</f>
        <v>0.345496226</v>
      </c>
      <c r="R11" s="3" t="s">
        <v>54</v>
      </c>
      <c r="S11" s="3"/>
      <c r="T11" s="3" t="s">
        <v>55</v>
      </c>
      <c r="U11" s="3"/>
      <c r="V11" s="7">
        <v>5400.0</v>
      </c>
      <c r="W11" s="7">
        <f>8000*2.2046226*0.3048</f>
        <v>5375.751748</v>
      </c>
      <c r="X11" s="6">
        <v>7.0</v>
      </c>
      <c r="Y11" s="65">
        <f t="shared" si="38"/>
        <v>3.5</v>
      </c>
      <c r="Z11" s="2">
        <f t="shared" si="2"/>
        <v>9.621127502</v>
      </c>
      <c r="AA11" s="18">
        <f t="shared" si="3"/>
        <v>6</v>
      </c>
      <c r="AB11" s="7">
        <f t="shared" si="4"/>
        <v>49.86255894</v>
      </c>
      <c r="AC11" s="18">
        <f t="shared" si="5"/>
        <v>12.6</v>
      </c>
      <c r="AD11" s="27">
        <f t="shared" si="6"/>
        <v>6.625</v>
      </c>
      <c r="AE11" s="18">
        <f t="shared" si="7"/>
        <v>37.8</v>
      </c>
      <c r="AF11" s="7">
        <f t="shared" si="8"/>
        <v>114</v>
      </c>
      <c r="AG11" s="28">
        <f t="shared" si="9"/>
        <v>2.714285714</v>
      </c>
      <c r="AH11" s="65">
        <f t="shared" si="39"/>
        <v>3.5</v>
      </c>
      <c r="AI11" s="2">
        <f t="shared" si="10"/>
        <v>9.621127502</v>
      </c>
      <c r="AJ11" s="18">
        <f t="shared" si="11"/>
        <v>6</v>
      </c>
      <c r="AK11" s="7">
        <f t="shared" si="12"/>
        <v>49.86255894</v>
      </c>
      <c r="AL11" s="18">
        <f t="shared" si="13"/>
        <v>6</v>
      </c>
      <c r="AM11" s="27">
        <f t="shared" si="14"/>
        <v>7.412401575</v>
      </c>
      <c r="AN11" s="18">
        <f t="shared" si="15"/>
        <v>24</v>
      </c>
      <c r="AO11" s="7">
        <f t="shared" si="16"/>
        <v>96</v>
      </c>
      <c r="AP11" s="29">
        <f t="shared" si="17"/>
        <v>2.285714286</v>
      </c>
      <c r="AQ11" s="65">
        <f t="shared" si="40"/>
        <v>3.5</v>
      </c>
      <c r="AR11" s="2">
        <f t="shared" si="18"/>
        <v>9.621127502</v>
      </c>
      <c r="AS11" s="18">
        <f t="shared" si="19"/>
        <v>6</v>
      </c>
      <c r="AT11" s="7">
        <f t="shared" si="20"/>
        <v>49.86255894</v>
      </c>
      <c r="AU11" s="18">
        <f t="shared" si="21"/>
        <v>12</v>
      </c>
      <c r="AV11" s="27">
        <f t="shared" si="22"/>
        <v>6.625</v>
      </c>
      <c r="AW11" s="18">
        <f t="shared" si="23"/>
        <v>24</v>
      </c>
      <c r="AX11" s="18">
        <f t="shared" si="24"/>
        <v>6</v>
      </c>
      <c r="AY11" s="18">
        <f t="shared" si="25"/>
        <v>12</v>
      </c>
      <c r="AZ11" s="7">
        <f t="shared" si="26"/>
        <v>120</v>
      </c>
      <c r="BA11" s="28">
        <f t="shared" si="27"/>
        <v>2.857142857</v>
      </c>
      <c r="BB11" s="65">
        <f t="shared" si="41"/>
        <v>3.5</v>
      </c>
      <c r="BC11" s="2">
        <f t="shared" si="28"/>
        <v>9.621127502</v>
      </c>
      <c r="BD11" s="18">
        <f t="shared" si="29"/>
        <v>6</v>
      </c>
      <c r="BE11" s="7">
        <f t="shared" si="30"/>
        <v>49.86255894</v>
      </c>
      <c r="BF11" s="18">
        <f t="shared" si="31"/>
        <v>6</v>
      </c>
      <c r="BG11" s="27">
        <f t="shared" si="32"/>
        <v>7.412401575</v>
      </c>
      <c r="BH11" s="27">
        <f t="shared" si="33"/>
        <v>12</v>
      </c>
      <c r="BI11" s="18">
        <f t="shared" si="34"/>
        <v>6</v>
      </c>
      <c r="BJ11" s="18">
        <f t="shared" si="35"/>
        <v>12</v>
      </c>
      <c r="BK11" s="18">
        <f t="shared" si="36"/>
        <v>102</v>
      </c>
      <c r="BL11" s="28">
        <f t="shared" si="37"/>
        <v>2.428571429</v>
      </c>
    </row>
    <row r="12">
      <c r="A12" s="3"/>
      <c r="B12" s="3" t="s">
        <v>35</v>
      </c>
      <c r="D12" s="36">
        <v>11023.113</v>
      </c>
      <c r="E12" s="37" t="s">
        <v>13</v>
      </c>
      <c r="F12" s="37"/>
      <c r="G12" s="3" t="s">
        <v>56</v>
      </c>
      <c r="I12" s="2">
        <f>Q20</f>
        <v>0.345496226</v>
      </c>
      <c r="J12" s="37" t="s">
        <v>54</v>
      </c>
      <c r="L12" s="3"/>
      <c r="M12" s="4"/>
      <c r="N12" s="18" t="s">
        <v>58</v>
      </c>
      <c r="O12" s="3"/>
      <c r="P12" s="3"/>
      <c r="Q12" s="3"/>
      <c r="R12" s="3"/>
      <c r="S12" s="3"/>
      <c r="T12" s="3" t="s">
        <v>59</v>
      </c>
      <c r="U12" s="3"/>
      <c r="V12" s="67">
        <f>IF(ISNUMBER(D21),D21,D20)</f>
        <v>1400</v>
      </c>
      <c r="W12" s="3" t="s">
        <v>145</v>
      </c>
      <c r="X12" s="6">
        <v>8.0</v>
      </c>
      <c r="Y12" s="65">
        <f t="shared" si="38"/>
        <v>3.5</v>
      </c>
      <c r="Z12" s="2">
        <f t="shared" si="2"/>
        <v>9.621127502</v>
      </c>
      <c r="AA12" s="18">
        <f t="shared" si="3"/>
        <v>6</v>
      </c>
      <c r="AB12" s="7">
        <f t="shared" si="4"/>
        <v>49.86255894</v>
      </c>
      <c r="AC12" s="18">
        <f t="shared" si="5"/>
        <v>12.6</v>
      </c>
      <c r="AD12" s="27">
        <f t="shared" si="6"/>
        <v>6.625</v>
      </c>
      <c r="AE12" s="18">
        <f t="shared" si="7"/>
        <v>37.8</v>
      </c>
      <c r="AF12" s="7">
        <f t="shared" si="8"/>
        <v>114</v>
      </c>
      <c r="AG12" s="28">
        <f t="shared" si="9"/>
        <v>2.714285714</v>
      </c>
      <c r="AH12" s="65">
        <f t="shared" si="39"/>
        <v>3.5</v>
      </c>
      <c r="AI12" s="2">
        <f t="shared" si="10"/>
        <v>9.621127502</v>
      </c>
      <c r="AJ12" s="18">
        <f t="shared" si="11"/>
        <v>6</v>
      </c>
      <c r="AK12" s="7">
        <f t="shared" si="12"/>
        <v>49.86255894</v>
      </c>
      <c r="AL12" s="18">
        <f t="shared" si="13"/>
        <v>6</v>
      </c>
      <c r="AM12" s="27">
        <f t="shared" si="14"/>
        <v>7.412401575</v>
      </c>
      <c r="AN12" s="18">
        <f t="shared" si="15"/>
        <v>24</v>
      </c>
      <c r="AO12" s="7">
        <f t="shared" si="16"/>
        <v>96</v>
      </c>
      <c r="AP12" s="29">
        <f t="shared" si="17"/>
        <v>2.285714286</v>
      </c>
      <c r="AQ12" s="65">
        <f t="shared" si="40"/>
        <v>3.5</v>
      </c>
      <c r="AR12" s="2">
        <f t="shared" si="18"/>
        <v>9.621127502</v>
      </c>
      <c r="AS12" s="18">
        <f t="shared" si="19"/>
        <v>6</v>
      </c>
      <c r="AT12" s="7">
        <f t="shared" si="20"/>
        <v>49.86255894</v>
      </c>
      <c r="AU12" s="18">
        <f t="shared" si="21"/>
        <v>12</v>
      </c>
      <c r="AV12" s="27">
        <f t="shared" si="22"/>
        <v>6.625</v>
      </c>
      <c r="AW12" s="18">
        <f t="shared" si="23"/>
        <v>24</v>
      </c>
      <c r="AX12" s="18">
        <f t="shared" si="24"/>
        <v>6</v>
      </c>
      <c r="AY12" s="18">
        <f t="shared" si="25"/>
        <v>12</v>
      </c>
      <c r="AZ12" s="7">
        <f t="shared" si="26"/>
        <v>120</v>
      </c>
      <c r="BA12" s="28">
        <f t="shared" si="27"/>
        <v>2.857142857</v>
      </c>
      <c r="BB12" s="65">
        <f t="shared" si="41"/>
        <v>3.5</v>
      </c>
      <c r="BC12" s="2">
        <f t="shared" si="28"/>
        <v>9.621127502</v>
      </c>
      <c r="BD12" s="18">
        <f t="shared" si="29"/>
        <v>6</v>
      </c>
      <c r="BE12" s="7">
        <f t="shared" si="30"/>
        <v>49.86255894</v>
      </c>
      <c r="BF12" s="18">
        <f t="shared" si="31"/>
        <v>6</v>
      </c>
      <c r="BG12" s="27">
        <f t="shared" si="32"/>
        <v>7.412401575</v>
      </c>
      <c r="BH12" s="27">
        <f t="shared" si="33"/>
        <v>12</v>
      </c>
      <c r="BI12" s="18">
        <f t="shared" si="34"/>
        <v>6</v>
      </c>
      <c r="BJ12" s="18">
        <f t="shared" si="35"/>
        <v>12</v>
      </c>
      <c r="BK12" s="18">
        <f t="shared" si="36"/>
        <v>102</v>
      </c>
      <c r="BL12" s="28">
        <f t="shared" si="37"/>
        <v>2.428571429</v>
      </c>
    </row>
    <row r="13">
      <c r="A13" s="3"/>
      <c r="B13" s="3" t="s">
        <v>40</v>
      </c>
      <c r="D13" s="40">
        <v>45.953222852904176</v>
      </c>
      <c r="E13" s="37" t="s">
        <v>146</v>
      </c>
      <c r="F13" s="37"/>
      <c r="G13" s="3" t="s">
        <v>62</v>
      </c>
      <c r="I13" s="38"/>
      <c r="J13" s="37" t="s">
        <v>54</v>
      </c>
      <c r="K13" s="41"/>
      <c r="L13" s="3"/>
      <c r="M13" s="4"/>
      <c r="N13" s="3"/>
      <c r="O13" s="3">
        <v>0.0</v>
      </c>
      <c r="P13" s="3" t="s">
        <v>63</v>
      </c>
      <c r="Q13" s="3">
        <v>0.35</v>
      </c>
      <c r="R13" s="3" t="s">
        <v>54</v>
      </c>
      <c r="S13" s="3"/>
      <c r="T13" s="3" t="s">
        <v>64</v>
      </c>
      <c r="U13" s="3"/>
      <c r="V13" s="27">
        <f>(D10+D12)/(D10/D11+D12/D13)</f>
        <v>1.864141915</v>
      </c>
      <c r="W13" s="3" t="s">
        <v>30</v>
      </c>
      <c r="X13" s="6">
        <v>9.0</v>
      </c>
      <c r="Y13" s="65">
        <f t="shared" si="38"/>
        <v>3.5</v>
      </c>
      <c r="Z13" s="2">
        <f t="shared" si="2"/>
        <v>9.621127502</v>
      </c>
      <c r="AA13" s="18">
        <f t="shared" si="3"/>
        <v>6</v>
      </c>
      <c r="AB13" s="7">
        <f t="shared" si="4"/>
        <v>49.86255894</v>
      </c>
      <c r="AC13" s="18">
        <f t="shared" si="5"/>
        <v>12.6</v>
      </c>
      <c r="AD13" s="27">
        <f t="shared" si="6"/>
        <v>6.625</v>
      </c>
      <c r="AE13" s="18">
        <f t="shared" si="7"/>
        <v>37.8</v>
      </c>
      <c r="AF13" s="7">
        <f t="shared" si="8"/>
        <v>114</v>
      </c>
      <c r="AG13" s="28">
        <f t="shared" si="9"/>
        <v>2.714285714</v>
      </c>
      <c r="AH13" s="65">
        <f t="shared" si="39"/>
        <v>3.5</v>
      </c>
      <c r="AI13" s="2">
        <f t="shared" si="10"/>
        <v>9.621127502</v>
      </c>
      <c r="AJ13" s="18">
        <f t="shared" si="11"/>
        <v>6</v>
      </c>
      <c r="AK13" s="7">
        <f t="shared" si="12"/>
        <v>49.86255894</v>
      </c>
      <c r="AL13" s="18">
        <f t="shared" si="13"/>
        <v>6</v>
      </c>
      <c r="AM13" s="27">
        <f t="shared" si="14"/>
        <v>7.412401575</v>
      </c>
      <c r="AN13" s="18">
        <f t="shared" si="15"/>
        <v>24</v>
      </c>
      <c r="AO13" s="7">
        <f t="shared" si="16"/>
        <v>96</v>
      </c>
      <c r="AP13" s="29">
        <f t="shared" si="17"/>
        <v>2.285714286</v>
      </c>
      <c r="AQ13" s="65">
        <f t="shared" si="40"/>
        <v>3.5</v>
      </c>
      <c r="AR13" s="2">
        <f t="shared" si="18"/>
        <v>9.621127502</v>
      </c>
      <c r="AS13" s="18">
        <f t="shared" si="19"/>
        <v>6</v>
      </c>
      <c r="AT13" s="7">
        <f t="shared" si="20"/>
        <v>49.86255894</v>
      </c>
      <c r="AU13" s="18">
        <f t="shared" si="21"/>
        <v>12</v>
      </c>
      <c r="AV13" s="27">
        <f t="shared" si="22"/>
        <v>6.625</v>
      </c>
      <c r="AW13" s="18">
        <f t="shared" si="23"/>
        <v>24</v>
      </c>
      <c r="AX13" s="18">
        <f t="shared" si="24"/>
        <v>6</v>
      </c>
      <c r="AY13" s="18">
        <f t="shared" si="25"/>
        <v>12</v>
      </c>
      <c r="AZ13" s="7">
        <f t="shared" si="26"/>
        <v>120</v>
      </c>
      <c r="BA13" s="28">
        <f t="shared" si="27"/>
        <v>2.857142857</v>
      </c>
      <c r="BB13" s="65">
        <f t="shared" si="41"/>
        <v>3.5</v>
      </c>
      <c r="BC13" s="2">
        <f t="shared" si="28"/>
        <v>9.621127502</v>
      </c>
      <c r="BD13" s="18">
        <f t="shared" si="29"/>
        <v>6</v>
      </c>
      <c r="BE13" s="7">
        <f t="shared" si="30"/>
        <v>49.86255894</v>
      </c>
      <c r="BF13" s="18">
        <f t="shared" si="31"/>
        <v>6</v>
      </c>
      <c r="BG13" s="27">
        <f t="shared" si="32"/>
        <v>7.412401575</v>
      </c>
      <c r="BH13" s="27">
        <f t="shared" si="33"/>
        <v>12</v>
      </c>
      <c r="BI13" s="18">
        <f t="shared" si="34"/>
        <v>6</v>
      </c>
      <c r="BJ13" s="18">
        <f t="shared" si="35"/>
        <v>12</v>
      </c>
      <c r="BK13" s="18">
        <f t="shared" si="36"/>
        <v>102</v>
      </c>
      <c r="BL13" s="28">
        <f t="shared" si="37"/>
        <v>2.428571429</v>
      </c>
    </row>
    <row r="14">
      <c r="A14" s="3"/>
      <c r="B14" s="3" t="s">
        <v>66</v>
      </c>
      <c r="D14" s="36">
        <v>5.0</v>
      </c>
      <c r="E14" s="37" t="s">
        <v>67</v>
      </c>
      <c r="F14" s="3"/>
      <c r="G14" s="3" t="s">
        <v>68</v>
      </c>
      <c r="I14" s="29">
        <f>P49</f>
        <v>3.5</v>
      </c>
      <c r="J14" s="37" t="s">
        <v>101</v>
      </c>
      <c r="L14" s="3"/>
      <c r="M14" s="4"/>
      <c r="N14" s="3"/>
      <c r="O14" s="3">
        <v>100.0</v>
      </c>
      <c r="P14" s="3" t="s">
        <v>63</v>
      </c>
      <c r="Q14" s="3">
        <v>0.35</v>
      </c>
      <c r="R14" s="3" t="s">
        <v>54</v>
      </c>
      <c r="S14" s="3"/>
      <c r="T14" s="3" t="s">
        <v>69</v>
      </c>
      <c r="U14" s="3"/>
      <c r="V14" s="27">
        <f>SQRT(V12/V13)</f>
        <v>27.40466717</v>
      </c>
      <c r="W14" s="3" t="s">
        <v>54</v>
      </c>
      <c r="X14" s="6">
        <v>10.0</v>
      </c>
      <c r="Y14" s="65">
        <f t="shared" si="38"/>
        <v>3.5</v>
      </c>
      <c r="Z14" s="2">
        <f t="shared" si="2"/>
        <v>9.621127502</v>
      </c>
      <c r="AA14" s="18">
        <f t="shared" si="3"/>
        <v>6</v>
      </c>
      <c r="AB14" s="7">
        <f t="shared" si="4"/>
        <v>49.86255894</v>
      </c>
      <c r="AC14" s="18">
        <f t="shared" si="5"/>
        <v>12.6</v>
      </c>
      <c r="AD14" s="27">
        <f t="shared" si="6"/>
        <v>6.625</v>
      </c>
      <c r="AE14" s="18">
        <f t="shared" si="7"/>
        <v>37.8</v>
      </c>
      <c r="AF14" s="7">
        <f t="shared" si="8"/>
        <v>114</v>
      </c>
      <c r="AG14" s="28">
        <f t="shared" si="9"/>
        <v>2.714285714</v>
      </c>
      <c r="AH14" s="65">
        <f t="shared" si="39"/>
        <v>3.5</v>
      </c>
      <c r="AI14" s="2">
        <f t="shared" si="10"/>
        <v>9.621127502</v>
      </c>
      <c r="AJ14" s="18">
        <f t="shared" si="11"/>
        <v>6</v>
      </c>
      <c r="AK14" s="7">
        <f t="shared" si="12"/>
        <v>49.86255894</v>
      </c>
      <c r="AL14" s="18">
        <f t="shared" si="13"/>
        <v>6</v>
      </c>
      <c r="AM14" s="27">
        <f t="shared" si="14"/>
        <v>7.412401575</v>
      </c>
      <c r="AN14" s="18">
        <f t="shared" si="15"/>
        <v>24</v>
      </c>
      <c r="AO14" s="7">
        <f t="shared" si="16"/>
        <v>96</v>
      </c>
      <c r="AP14" s="29">
        <f t="shared" si="17"/>
        <v>2.285714286</v>
      </c>
      <c r="AQ14" s="65">
        <f t="shared" si="40"/>
        <v>3.5</v>
      </c>
      <c r="AR14" s="2">
        <f t="shared" si="18"/>
        <v>9.621127502</v>
      </c>
      <c r="AS14" s="18">
        <f t="shared" si="19"/>
        <v>6</v>
      </c>
      <c r="AT14" s="7">
        <f t="shared" si="20"/>
        <v>49.86255894</v>
      </c>
      <c r="AU14" s="18">
        <f t="shared" si="21"/>
        <v>12</v>
      </c>
      <c r="AV14" s="27">
        <f t="shared" si="22"/>
        <v>6.625</v>
      </c>
      <c r="AW14" s="18">
        <f t="shared" si="23"/>
        <v>24</v>
      </c>
      <c r="AX14" s="18">
        <f t="shared" si="24"/>
        <v>6</v>
      </c>
      <c r="AY14" s="18">
        <f t="shared" si="25"/>
        <v>12</v>
      </c>
      <c r="AZ14" s="7">
        <f t="shared" si="26"/>
        <v>120</v>
      </c>
      <c r="BA14" s="28">
        <f t="shared" si="27"/>
        <v>2.857142857</v>
      </c>
      <c r="BB14" s="65">
        <f t="shared" si="41"/>
        <v>3.5</v>
      </c>
      <c r="BC14" s="2">
        <f t="shared" si="28"/>
        <v>9.621127502</v>
      </c>
      <c r="BD14" s="18">
        <f t="shared" si="29"/>
        <v>6</v>
      </c>
      <c r="BE14" s="7">
        <f t="shared" si="30"/>
        <v>49.86255894</v>
      </c>
      <c r="BF14" s="18">
        <f t="shared" si="31"/>
        <v>6</v>
      </c>
      <c r="BG14" s="27">
        <f t="shared" si="32"/>
        <v>7.412401575</v>
      </c>
      <c r="BH14" s="27">
        <f t="shared" si="33"/>
        <v>12</v>
      </c>
      <c r="BI14" s="18">
        <f t="shared" si="34"/>
        <v>6</v>
      </c>
      <c r="BJ14" s="18">
        <f t="shared" si="35"/>
        <v>12</v>
      </c>
      <c r="BK14" s="18">
        <f t="shared" si="36"/>
        <v>102</v>
      </c>
      <c r="BL14" s="28">
        <f t="shared" si="37"/>
        <v>2.428571429</v>
      </c>
    </row>
    <row r="15">
      <c r="A15" s="3"/>
      <c r="B15" s="3" t="s">
        <v>70</v>
      </c>
      <c r="D15" s="40">
        <v>149.52138202409057</v>
      </c>
      <c r="E15" s="37" t="s">
        <v>147</v>
      </c>
      <c r="F15" s="3"/>
      <c r="G15" s="3" t="s">
        <v>72</v>
      </c>
      <c r="I15" s="36"/>
      <c r="J15" s="37" t="s">
        <v>101</v>
      </c>
      <c r="K15" s="41"/>
      <c r="L15" s="3"/>
      <c r="M15" s="4"/>
      <c r="N15" s="3"/>
      <c r="O15" s="3">
        <v>300.0</v>
      </c>
      <c r="P15" s="3" t="s">
        <v>63</v>
      </c>
      <c r="Q15" s="3">
        <v>0.33</v>
      </c>
      <c r="R15" s="3" t="s">
        <v>54</v>
      </c>
      <c r="S15" s="3"/>
      <c r="T15" s="3" t="s">
        <v>73</v>
      </c>
      <c r="U15" s="3"/>
      <c r="V15" s="27">
        <f>(D10/D11+D12/D13)/3600</f>
        <v>4.927697524</v>
      </c>
      <c r="W15" s="3" t="s">
        <v>96</v>
      </c>
      <c r="X15" s="6">
        <v>11.0</v>
      </c>
      <c r="Y15" s="65">
        <f t="shared" si="38"/>
        <v>3.5</v>
      </c>
      <c r="Z15" s="2">
        <f t="shared" si="2"/>
        <v>9.621127502</v>
      </c>
      <c r="AA15" s="18">
        <f t="shared" si="3"/>
        <v>6</v>
      </c>
      <c r="AB15" s="7">
        <f t="shared" si="4"/>
        <v>49.86255894</v>
      </c>
      <c r="AC15" s="18">
        <f t="shared" si="5"/>
        <v>12.6</v>
      </c>
      <c r="AD15" s="27">
        <f t="shared" si="6"/>
        <v>6.625</v>
      </c>
      <c r="AE15" s="18">
        <f t="shared" si="7"/>
        <v>37.8</v>
      </c>
      <c r="AF15" s="7">
        <f t="shared" si="8"/>
        <v>114</v>
      </c>
      <c r="AG15" s="28">
        <f t="shared" si="9"/>
        <v>2.714285714</v>
      </c>
      <c r="AH15" s="65">
        <f t="shared" si="39"/>
        <v>3.5</v>
      </c>
      <c r="AI15" s="2">
        <f t="shared" si="10"/>
        <v>9.621127502</v>
      </c>
      <c r="AJ15" s="18">
        <f t="shared" si="11"/>
        <v>6</v>
      </c>
      <c r="AK15" s="7">
        <f t="shared" si="12"/>
        <v>49.86255894</v>
      </c>
      <c r="AL15" s="18">
        <f t="shared" si="13"/>
        <v>6</v>
      </c>
      <c r="AM15" s="27">
        <f t="shared" si="14"/>
        <v>7.412401575</v>
      </c>
      <c r="AN15" s="18">
        <f t="shared" si="15"/>
        <v>24</v>
      </c>
      <c r="AO15" s="7">
        <f t="shared" si="16"/>
        <v>96</v>
      </c>
      <c r="AP15" s="29">
        <f t="shared" si="17"/>
        <v>2.285714286</v>
      </c>
      <c r="AQ15" s="65">
        <f t="shared" si="40"/>
        <v>3.5</v>
      </c>
      <c r="AR15" s="2">
        <f t="shared" si="18"/>
        <v>9.621127502</v>
      </c>
      <c r="AS15" s="18">
        <f t="shared" si="19"/>
        <v>6</v>
      </c>
      <c r="AT15" s="7">
        <f t="shared" si="20"/>
        <v>49.86255894</v>
      </c>
      <c r="AU15" s="18">
        <f t="shared" si="21"/>
        <v>12</v>
      </c>
      <c r="AV15" s="27">
        <f t="shared" si="22"/>
        <v>6.625</v>
      </c>
      <c r="AW15" s="18">
        <f t="shared" si="23"/>
        <v>24</v>
      </c>
      <c r="AX15" s="18">
        <f t="shared" si="24"/>
        <v>6</v>
      </c>
      <c r="AY15" s="18">
        <f t="shared" si="25"/>
        <v>12</v>
      </c>
      <c r="AZ15" s="7">
        <f t="shared" si="26"/>
        <v>120</v>
      </c>
      <c r="BA15" s="28">
        <f t="shared" si="27"/>
        <v>2.857142857</v>
      </c>
      <c r="BB15" s="65">
        <f t="shared" si="41"/>
        <v>3.5</v>
      </c>
      <c r="BC15" s="2">
        <f t="shared" si="28"/>
        <v>9.621127502</v>
      </c>
      <c r="BD15" s="18">
        <f t="shared" si="29"/>
        <v>6</v>
      </c>
      <c r="BE15" s="7">
        <f t="shared" si="30"/>
        <v>49.86255894</v>
      </c>
      <c r="BF15" s="18">
        <f t="shared" si="31"/>
        <v>6</v>
      </c>
      <c r="BG15" s="27">
        <f t="shared" si="32"/>
        <v>7.412401575</v>
      </c>
      <c r="BH15" s="27">
        <f t="shared" si="33"/>
        <v>12</v>
      </c>
      <c r="BI15" s="18">
        <f t="shared" si="34"/>
        <v>6</v>
      </c>
      <c r="BJ15" s="18">
        <f t="shared" si="35"/>
        <v>12</v>
      </c>
      <c r="BK15" s="18">
        <f t="shared" si="36"/>
        <v>102</v>
      </c>
      <c r="BL15" s="28">
        <f t="shared" si="37"/>
        <v>2.428571429</v>
      </c>
    </row>
    <row r="16">
      <c r="A16" s="3"/>
      <c r="B16" s="3" t="s">
        <v>75</v>
      </c>
      <c r="D16" s="36">
        <v>3.0</v>
      </c>
      <c r="F16" s="3"/>
      <c r="G16" s="43" t="str">
        <f>IF(P50&lt;=D16,"","Increase Diameter to reduce L/D")</f>
        <v/>
      </c>
      <c r="I16" s="3"/>
      <c r="L16" s="3"/>
      <c r="M16" s="4"/>
      <c r="N16" s="3"/>
      <c r="O16" s="3">
        <v>600.0</v>
      </c>
      <c r="P16" s="3" t="s">
        <v>63</v>
      </c>
      <c r="Q16" s="3">
        <v>0.3</v>
      </c>
      <c r="R16" s="3" t="s">
        <v>54</v>
      </c>
      <c r="S16" s="3"/>
      <c r="T16" s="3" t="s">
        <v>76</v>
      </c>
      <c r="U16" s="3"/>
      <c r="V16" s="27">
        <f>V15/V14</f>
        <v>0.179812347</v>
      </c>
      <c r="W16" s="3" t="s">
        <v>99</v>
      </c>
      <c r="X16" s="6">
        <v>12.0</v>
      </c>
      <c r="Y16" s="65">
        <f t="shared" si="38"/>
        <v>3.5</v>
      </c>
      <c r="Z16" s="2">
        <f t="shared" si="2"/>
        <v>9.621127502</v>
      </c>
      <c r="AA16" s="18">
        <f t="shared" si="3"/>
        <v>6</v>
      </c>
      <c r="AB16" s="7">
        <f t="shared" si="4"/>
        <v>49.86255894</v>
      </c>
      <c r="AC16" s="18">
        <f t="shared" si="5"/>
        <v>12.6</v>
      </c>
      <c r="AD16" s="27">
        <f t="shared" si="6"/>
        <v>6.625</v>
      </c>
      <c r="AE16" s="18">
        <f t="shared" si="7"/>
        <v>37.8</v>
      </c>
      <c r="AF16" s="7">
        <f t="shared" si="8"/>
        <v>114</v>
      </c>
      <c r="AG16" s="28">
        <f t="shared" si="9"/>
        <v>2.714285714</v>
      </c>
      <c r="AH16" s="65">
        <f t="shared" si="39"/>
        <v>3.5</v>
      </c>
      <c r="AI16" s="2">
        <f t="shared" si="10"/>
        <v>9.621127502</v>
      </c>
      <c r="AJ16" s="18">
        <f t="shared" si="11"/>
        <v>6</v>
      </c>
      <c r="AK16" s="7">
        <f t="shared" si="12"/>
        <v>49.86255894</v>
      </c>
      <c r="AL16" s="18">
        <f t="shared" si="13"/>
        <v>6</v>
      </c>
      <c r="AM16" s="27">
        <f t="shared" si="14"/>
        <v>7.412401575</v>
      </c>
      <c r="AN16" s="18">
        <f t="shared" si="15"/>
        <v>24</v>
      </c>
      <c r="AO16" s="7">
        <f t="shared" si="16"/>
        <v>96</v>
      </c>
      <c r="AP16" s="29">
        <f t="shared" si="17"/>
        <v>2.285714286</v>
      </c>
      <c r="AQ16" s="65">
        <f t="shared" si="40"/>
        <v>3.5</v>
      </c>
      <c r="AR16" s="2">
        <f t="shared" si="18"/>
        <v>9.621127502</v>
      </c>
      <c r="AS16" s="18">
        <f t="shared" si="19"/>
        <v>6</v>
      </c>
      <c r="AT16" s="7">
        <f t="shared" si="20"/>
        <v>49.86255894</v>
      </c>
      <c r="AU16" s="18">
        <f t="shared" si="21"/>
        <v>12</v>
      </c>
      <c r="AV16" s="27">
        <f t="shared" si="22"/>
        <v>6.625</v>
      </c>
      <c r="AW16" s="18">
        <f t="shared" si="23"/>
        <v>24</v>
      </c>
      <c r="AX16" s="18">
        <f t="shared" si="24"/>
        <v>6</v>
      </c>
      <c r="AY16" s="18">
        <f t="shared" si="25"/>
        <v>12</v>
      </c>
      <c r="AZ16" s="7">
        <f t="shared" si="26"/>
        <v>120</v>
      </c>
      <c r="BA16" s="28">
        <f t="shared" si="27"/>
        <v>2.857142857</v>
      </c>
      <c r="BB16" s="65">
        <f t="shared" si="41"/>
        <v>3.5</v>
      </c>
      <c r="BC16" s="2">
        <f t="shared" si="28"/>
        <v>9.621127502</v>
      </c>
      <c r="BD16" s="18">
        <f t="shared" si="29"/>
        <v>6</v>
      </c>
      <c r="BE16" s="7">
        <f t="shared" si="30"/>
        <v>49.86255894</v>
      </c>
      <c r="BF16" s="18">
        <f t="shared" si="31"/>
        <v>6</v>
      </c>
      <c r="BG16" s="27">
        <f t="shared" si="32"/>
        <v>7.412401575</v>
      </c>
      <c r="BH16" s="27">
        <f t="shared" si="33"/>
        <v>12</v>
      </c>
      <c r="BI16" s="18">
        <f t="shared" si="34"/>
        <v>6</v>
      </c>
      <c r="BJ16" s="18">
        <f t="shared" si="35"/>
        <v>12</v>
      </c>
      <c r="BK16" s="18">
        <f t="shared" si="36"/>
        <v>102</v>
      </c>
      <c r="BL16" s="28">
        <f t="shared" si="37"/>
        <v>2.428571429</v>
      </c>
    </row>
    <row r="17">
      <c r="A17" s="3"/>
      <c r="F17" s="3"/>
      <c r="G17" s="3"/>
      <c r="I17" s="3"/>
      <c r="L17" s="3"/>
      <c r="M17" s="4"/>
      <c r="N17" s="3"/>
      <c r="O17" s="3">
        <v>900.0</v>
      </c>
      <c r="P17" s="3" t="s">
        <v>63</v>
      </c>
      <c r="Q17" s="3">
        <v>0.27</v>
      </c>
      <c r="R17" s="3" t="s">
        <v>54</v>
      </c>
      <c r="S17" s="3"/>
      <c r="T17" s="3" t="s">
        <v>77</v>
      </c>
      <c r="U17" s="3"/>
      <c r="V17" s="29">
        <f>SQRT(4*V16/PI())*12</f>
        <v>5.741773549</v>
      </c>
      <c r="W17" s="3" t="s">
        <v>91</v>
      </c>
      <c r="X17" s="6">
        <v>13.0</v>
      </c>
      <c r="Y17" s="65">
        <f t="shared" si="38"/>
        <v>3.5</v>
      </c>
      <c r="Z17" s="2">
        <f t="shared" si="2"/>
        <v>9.621127502</v>
      </c>
      <c r="AA17" s="18">
        <f t="shared" si="3"/>
        <v>6</v>
      </c>
      <c r="AB17" s="7">
        <f t="shared" si="4"/>
        <v>49.86255894</v>
      </c>
      <c r="AC17" s="18">
        <f t="shared" si="5"/>
        <v>12.6</v>
      </c>
      <c r="AD17" s="27">
        <f t="shared" si="6"/>
        <v>6.625</v>
      </c>
      <c r="AE17" s="18">
        <f t="shared" si="7"/>
        <v>37.8</v>
      </c>
      <c r="AF17" s="7">
        <f t="shared" si="8"/>
        <v>114</v>
      </c>
      <c r="AG17" s="28">
        <f t="shared" si="9"/>
        <v>2.714285714</v>
      </c>
      <c r="AH17" s="65">
        <f t="shared" si="39"/>
        <v>3.5</v>
      </c>
      <c r="AI17" s="2">
        <f t="shared" si="10"/>
        <v>9.621127502</v>
      </c>
      <c r="AJ17" s="18">
        <f t="shared" si="11"/>
        <v>6</v>
      </c>
      <c r="AK17" s="7">
        <f t="shared" si="12"/>
        <v>49.86255894</v>
      </c>
      <c r="AL17" s="18">
        <f t="shared" si="13"/>
        <v>6</v>
      </c>
      <c r="AM17" s="27">
        <f t="shared" si="14"/>
        <v>7.412401575</v>
      </c>
      <c r="AN17" s="18">
        <f t="shared" si="15"/>
        <v>24</v>
      </c>
      <c r="AO17" s="7">
        <f t="shared" si="16"/>
        <v>96</v>
      </c>
      <c r="AP17" s="29">
        <f t="shared" si="17"/>
        <v>2.285714286</v>
      </c>
      <c r="AQ17" s="65">
        <f t="shared" si="40"/>
        <v>3.5</v>
      </c>
      <c r="AR17" s="2">
        <f t="shared" si="18"/>
        <v>9.621127502</v>
      </c>
      <c r="AS17" s="18">
        <f t="shared" si="19"/>
        <v>6</v>
      </c>
      <c r="AT17" s="7">
        <f t="shared" si="20"/>
        <v>49.86255894</v>
      </c>
      <c r="AU17" s="18">
        <f t="shared" si="21"/>
        <v>12</v>
      </c>
      <c r="AV17" s="27">
        <f t="shared" si="22"/>
        <v>6.625</v>
      </c>
      <c r="AW17" s="18">
        <f t="shared" si="23"/>
        <v>24</v>
      </c>
      <c r="AX17" s="18">
        <f t="shared" si="24"/>
        <v>6</v>
      </c>
      <c r="AY17" s="18">
        <f t="shared" si="25"/>
        <v>12</v>
      </c>
      <c r="AZ17" s="7">
        <f t="shared" si="26"/>
        <v>120</v>
      </c>
      <c r="BA17" s="28">
        <f t="shared" si="27"/>
        <v>2.857142857</v>
      </c>
      <c r="BB17" s="65">
        <f t="shared" si="41"/>
        <v>3.5</v>
      </c>
      <c r="BC17" s="2">
        <f t="shared" si="28"/>
        <v>9.621127502</v>
      </c>
      <c r="BD17" s="18">
        <f t="shared" si="29"/>
        <v>6</v>
      </c>
      <c r="BE17" s="7">
        <f t="shared" si="30"/>
        <v>49.86255894</v>
      </c>
      <c r="BF17" s="18">
        <f t="shared" si="31"/>
        <v>6</v>
      </c>
      <c r="BG17" s="27">
        <f t="shared" si="32"/>
        <v>7.412401575</v>
      </c>
      <c r="BH17" s="27">
        <f t="shared" si="33"/>
        <v>12</v>
      </c>
      <c r="BI17" s="18">
        <f t="shared" si="34"/>
        <v>6</v>
      </c>
      <c r="BJ17" s="18">
        <f t="shared" si="35"/>
        <v>12</v>
      </c>
      <c r="BK17" s="18">
        <f t="shared" si="36"/>
        <v>102</v>
      </c>
      <c r="BL17" s="28">
        <f t="shared" si="37"/>
        <v>2.428571429</v>
      </c>
    </row>
    <row r="18">
      <c r="A18" s="3"/>
      <c r="B18" s="34" t="s">
        <v>78</v>
      </c>
      <c r="C18" s="35"/>
      <c r="D18" s="35"/>
      <c r="E18" s="35"/>
      <c r="F18" s="3"/>
      <c r="G18" s="34" t="s">
        <v>79</v>
      </c>
      <c r="H18" s="35"/>
      <c r="I18" s="35"/>
      <c r="J18" s="35"/>
      <c r="L18" s="3"/>
      <c r="M18" s="4"/>
      <c r="N18" s="3"/>
      <c r="O18" s="3">
        <v>1500.0</v>
      </c>
      <c r="P18" s="3" t="s">
        <v>63</v>
      </c>
      <c r="Q18" s="3">
        <v>0.21</v>
      </c>
      <c r="R18" s="3" t="s">
        <v>54</v>
      </c>
      <c r="S18" s="3"/>
      <c r="T18" s="3"/>
      <c r="U18" s="3"/>
      <c r="V18" s="3"/>
      <c r="W18" s="3"/>
      <c r="X18" s="6">
        <v>14.0</v>
      </c>
      <c r="Y18" s="65">
        <f t="shared" si="38"/>
        <v>3.5</v>
      </c>
      <c r="Z18" s="2">
        <f t="shared" si="2"/>
        <v>9.621127502</v>
      </c>
      <c r="AA18" s="18">
        <f t="shared" si="3"/>
        <v>6</v>
      </c>
      <c r="AB18" s="7">
        <f t="shared" si="4"/>
        <v>49.86255894</v>
      </c>
      <c r="AC18" s="18">
        <f t="shared" si="5"/>
        <v>12.6</v>
      </c>
      <c r="AD18" s="27">
        <f t="shared" si="6"/>
        <v>6.625</v>
      </c>
      <c r="AE18" s="18">
        <f t="shared" si="7"/>
        <v>37.8</v>
      </c>
      <c r="AF18" s="7">
        <f t="shared" si="8"/>
        <v>114</v>
      </c>
      <c r="AG18" s="28">
        <f t="shared" si="9"/>
        <v>2.714285714</v>
      </c>
      <c r="AH18" s="65">
        <f t="shared" si="39"/>
        <v>3.5</v>
      </c>
      <c r="AI18" s="2">
        <f t="shared" si="10"/>
        <v>9.621127502</v>
      </c>
      <c r="AJ18" s="18">
        <f t="shared" si="11"/>
        <v>6</v>
      </c>
      <c r="AK18" s="7">
        <f t="shared" si="12"/>
        <v>49.86255894</v>
      </c>
      <c r="AL18" s="18">
        <f t="shared" si="13"/>
        <v>6</v>
      </c>
      <c r="AM18" s="27">
        <f t="shared" si="14"/>
        <v>7.412401575</v>
      </c>
      <c r="AN18" s="18">
        <f t="shared" si="15"/>
        <v>24</v>
      </c>
      <c r="AO18" s="7">
        <f t="shared" si="16"/>
        <v>96</v>
      </c>
      <c r="AP18" s="29">
        <f t="shared" si="17"/>
        <v>2.285714286</v>
      </c>
      <c r="AQ18" s="65">
        <f t="shared" si="40"/>
        <v>3.5</v>
      </c>
      <c r="AR18" s="2">
        <f t="shared" si="18"/>
        <v>9.621127502</v>
      </c>
      <c r="AS18" s="18">
        <f t="shared" si="19"/>
        <v>6</v>
      </c>
      <c r="AT18" s="7">
        <f t="shared" si="20"/>
        <v>49.86255894</v>
      </c>
      <c r="AU18" s="18">
        <f t="shared" si="21"/>
        <v>12</v>
      </c>
      <c r="AV18" s="27">
        <f t="shared" si="22"/>
        <v>6.625</v>
      </c>
      <c r="AW18" s="18">
        <f t="shared" si="23"/>
        <v>24</v>
      </c>
      <c r="AX18" s="18">
        <f t="shared" si="24"/>
        <v>6</v>
      </c>
      <c r="AY18" s="18">
        <f t="shared" si="25"/>
        <v>12</v>
      </c>
      <c r="AZ18" s="7">
        <f t="shared" si="26"/>
        <v>120</v>
      </c>
      <c r="BA18" s="28">
        <f t="shared" si="27"/>
        <v>2.857142857</v>
      </c>
      <c r="BB18" s="65">
        <f t="shared" si="41"/>
        <v>3.5</v>
      </c>
      <c r="BC18" s="2">
        <f t="shared" si="28"/>
        <v>9.621127502</v>
      </c>
      <c r="BD18" s="18">
        <f t="shared" si="29"/>
        <v>6</v>
      </c>
      <c r="BE18" s="7">
        <f t="shared" si="30"/>
        <v>49.86255894</v>
      </c>
      <c r="BF18" s="18">
        <f t="shared" si="31"/>
        <v>6</v>
      </c>
      <c r="BG18" s="27">
        <f t="shared" si="32"/>
        <v>7.412401575</v>
      </c>
      <c r="BH18" s="27">
        <f t="shared" si="33"/>
        <v>12</v>
      </c>
      <c r="BI18" s="18">
        <f t="shared" si="34"/>
        <v>6</v>
      </c>
      <c r="BJ18" s="18">
        <f t="shared" si="35"/>
        <v>12</v>
      </c>
      <c r="BK18" s="18">
        <f t="shared" si="36"/>
        <v>102</v>
      </c>
      <c r="BL18" s="28">
        <f t="shared" si="37"/>
        <v>2.428571429</v>
      </c>
    </row>
    <row r="19">
      <c r="A19" s="3"/>
      <c r="B19" s="12" t="s">
        <v>80</v>
      </c>
      <c r="D19" s="66" t="s">
        <v>50</v>
      </c>
      <c r="E19" s="17"/>
      <c r="F19" s="3"/>
      <c r="G19" s="3" t="s">
        <v>81</v>
      </c>
      <c r="I19" s="44">
        <v>3000.0</v>
      </c>
      <c r="J19" s="37" t="s">
        <v>148</v>
      </c>
      <c r="L19" s="3"/>
      <c r="M19" s="4"/>
      <c r="N19" s="3" t="s">
        <v>83</v>
      </c>
      <c r="O19" s="3"/>
      <c r="P19" s="3"/>
      <c r="Q19" s="2">
        <f>IF(Q10&lt;=O14,Q14,IF(Q10&gt;=O18,Q18,Q11))</f>
        <v>0.345496226</v>
      </c>
      <c r="R19" s="3"/>
      <c r="S19" s="3"/>
      <c r="T19" s="3" t="s">
        <v>84</v>
      </c>
      <c r="U19" s="3"/>
      <c r="V19" s="3">
        <f>VLOOKUP(D23,$F$106:$U$149,16)</f>
        <v>8</v>
      </c>
      <c r="W19" s="3"/>
      <c r="X19" s="6">
        <v>15.0</v>
      </c>
      <c r="Y19" s="65">
        <f t="shared" si="38"/>
        <v>3.5</v>
      </c>
      <c r="Z19" s="2">
        <f t="shared" si="2"/>
        <v>9.621127502</v>
      </c>
      <c r="AA19" s="18">
        <f t="shared" si="3"/>
        <v>6</v>
      </c>
      <c r="AB19" s="7">
        <f t="shared" si="4"/>
        <v>49.86255894</v>
      </c>
      <c r="AC19" s="18">
        <f t="shared" si="5"/>
        <v>12.6</v>
      </c>
      <c r="AD19" s="27">
        <f t="shared" si="6"/>
        <v>6.625</v>
      </c>
      <c r="AE19" s="18">
        <f t="shared" si="7"/>
        <v>37.8</v>
      </c>
      <c r="AF19" s="7">
        <f t="shared" si="8"/>
        <v>114</v>
      </c>
      <c r="AG19" s="28">
        <f t="shared" si="9"/>
        <v>2.714285714</v>
      </c>
      <c r="AH19" s="65">
        <f t="shared" si="39"/>
        <v>3.5</v>
      </c>
      <c r="AI19" s="2">
        <f t="shared" si="10"/>
        <v>9.621127502</v>
      </c>
      <c r="AJ19" s="18">
        <f t="shared" si="11"/>
        <v>6</v>
      </c>
      <c r="AK19" s="7">
        <f t="shared" si="12"/>
        <v>49.86255894</v>
      </c>
      <c r="AL19" s="18">
        <f t="shared" si="13"/>
        <v>6</v>
      </c>
      <c r="AM19" s="27">
        <f t="shared" si="14"/>
        <v>7.412401575</v>
      </c>
      <c r="AN19" s="18">
        <f t="shared" si="15"/>
        <v>24</v>
      </c>
      <c r="AO19" s="7">
        <f t="shared" si="16"/>
        <v>96</v>
      </c>
      <c r="AP19" s="29">
        <f t="shared" si="17"/>
        <v>2.285714286</v>
      </c>
      <c r="AQ19" s="65">
        <f t="shared" si="40"/>
        <v>3.5</v>
      </c>
      <c r="AR19" s="2">
        <f t="shared" si="18"/>
        <v>9.621127502</v>
      </c>
      <c r="AS19" s="18">
        <f t="shared" si="19"/>
        <v>6</v>
      </c>
      <c r="AT19" s="7">
        <f t="shared" si="20"/>
        <v>49.86255894</v>
      </c>
      <c r="AU19" s="18">
        <f t="shared" si="21"/>
        <v>12</v>
      </c>
      <c r="AV19" s="27">
        <f t="shared" si="22"/>
        <v>6.625</v>
      </c>
      <c r="AW19" s="18">
        <f t="shared" si="23"/>
        <v>24</v>
      </c>
      <c r="AX19" s="18">
        <f t="shared" si="24"/>
        <v>6</v>
      </c>
      <c r="AY19" s="18">
        <f t="shared" si="25"/>
        <v>12</v>
      </c>
      <c r="AZ19" s="7">
        <f t="shared" si="26"/>
        <v>120</v>
      </c>
      <c r="BA19" s="28">
        <f t="shared" si="27"/>
        <v>2.857142857</v>
      </c>
      <c r="BB19" s="65">
        <f t="shared" si="41"/>
        <v>3.5</v>
      </c>
      <c r="BC19" s="2">
        <f t="shared" si="28"/>
        <v>9.621127502</v>
      </c>
      <c r="BD19" s="18">
        <f t="shared" si="29"/>
        <v>6</v>
      </c>
      <c r="BE19" s="7">
        <f t="shared" si="30"/>
        <v>49.86255894</v>
      </c>
      <c r="BF19" s="18">
        <f t="shared" si="31"/>
        <v>6</v>
      </c>
      <c r="BG19" s="27">
        <f t="shared" si="32"/>
        <v>7.412401575</v>
      </c>
      <c r="BH19" s="27">
        <f t="shared" si="33"/>
        <v>12</v>
      </c>
      <c r="BI19" s="18">
        <f t="shared" si="34"/>
        <v>6</v>
      </c>
      <c r="BJ19" s="18">
        <f t="shared" si="35"/>
        <v>12</v>
      </c>
      <c r="BK19" s="18">
        <f t="shared" si="36"/>
        <v>102</v>
      </c>
      <c r="BL19" s="28">
        <f t="shared" si="37"/>
        <v>2.428571429</v>
      </c>
    </row>
    <row r="20">
      <c r="A20" s="3"/>
      <c r="B20" s="3" t="s">
        <v>81</v>
      </c>
      <c r="D20" s="7">
        <f>IF(D19=T9,V9,IF(D19=T10,V10,V11))</f>
        <v>1400</v>
      </c>
      <c r="E20" s="37" t="s">
        <v>149</v>
      </c>
      <c r="F20" s="3"/>
      <c r="G20" s="3" t="s">
        <v>86</v>
      </c>
      <c r="I20" s="27">
        <f>V29</f>
        <v>4.273628717</v>
      </c>
      <c r="J20" s="37" t="s">
        <v>91</v>
      </c>
      <c r="L20" s="3"/>
      <c r="M20" s="4">
        <v>5.0</v>
      </c>
      <c r="N20" s="3" t="s">
        <v>56</v>
      </c>
      <c r="O20" s="3"/>
      <c r="P20" s="3"/>
      <c r="Q20" s="2">
        <f>Q19*Q9</f>
        <v>0.345496226</v>
      </c>
      <c r="R20" s="3" t="s">
        <v>54</v>
      </c>
      <c r="S20" s="3"/>
      <c r="T20" s="3" t="s">
        <v>87</v>
      </c>
      <c r="U20" s="3"/>
      <c r="V20" s="3">
        <f>VLOOKUP(D24,$C$106:$D$118,2)</f>
        <v>7</v>
      </c>
      <c r="W20" s="3"/>
      <c r="X20" s="6">
        <v>16.0</v>
      </c>
      <c r="Y20" s="65">
        <f t="shared" si="38"/>
        <v>3.5</v>
      </c>
      <c r="Z20" s="2">
        <f t="shared" si="2"/>
        <v>9.621127502</v>
      </c>
      <c r="AA20" s="18">
        <f t="shared" si="3"/>
        <v>6</v>
      </c>
      <c r="AB20" s="7">
        <f t="shared" si="4"/>
        <v>49.86255894</v>
      </c>
      <c r="AC20" s="18">
        <f t="shared" si="5"/>
        <v>12.6</v>
      </c>
      <c r="AD20" s="27">
        <f t="shared" si="6"/>
        <v>6.625</v>
      </c>
      <c r="AE20" s="18">
        <f t="shared" si="7"/>
        <v>37.8</v>
      </c>
      <c r="AF20" s="7">
        <f t="shared" si="8"/>
        <v>114</v>
      </c>
      <c r="AG20" s="28">
        <f t="shared" si="9"/>
        <v>2.714285714</v>
      </c>
      <c r="AH20" s="65">
        <f t="shared" si="39"/>
        <v>3.5</v>
      </c>
      <c r="AI20" s="2">
        <f t="shared" si="10"/>
        <v>9.621127502</v>
      </c>
      <c r="AJ20" s="18">
        <f t="shared" si="11"/>
        <v>6</v>
      </c>
      <c r="AK20" s="7">
        <f t="shared" si="12"/>
        <v>49.86255894</v>
      </c>
      <c r="AL20" s="18">
        <f t="shared" si="13"/>
        <v>6</v>
      </c>
      <c r="AM20" s="27">
        <f t="shared" si="14"/>
        <v>7.412401575</v>
      </c>
      <c r="AN20" s="18">
        <f t="shared" si="15"/>
        <v>24</v>
      </c>
      <c r="AO20" s="7">
        <f t="shared" si="16"/>
        <v>96</v>
      </c>
      <c r="AP20" s="29">
        <f t="shared" si="17"/>
        <v>2.285714286</v>
      </c>
      <c r="AQ20" s="65">
        <f t="shared" si="40"/>
        <v>3.5</v>
      </c>
      <c r="AR20" s="2">
        <f t="shared" si="18"/>
        <v>9.621127502</v>
      </c>
      <c r="AS20" s="18">
        <f t="shared" si="19"/>
        <v>6</v>
      </c>
      <c r="AT20" s="7">
        <f t="shared" si="20"/>
        <v>49.86255894</v>
      </c>
      <c r="AU20" s="18">
        <f t="shared" si="21"/>
        <v>12</v>
      </c>
      <c r="AV20" s="27">
        <f t="shared" si="22"/>
        <v>6.625</v>
      </c>
      <c r="AW20" s="18">
        <f t="shared" si="23"/>
        <v>24</v>
      </c>
      <c r="AX20" s="18">
        <f t="shared" si="24"/>
        <v>6</v>
      </c>
      <c r="AY20" s="18">
        <f t="shared" si="25"/>
        <v>12</v>
      </c>
      <c r="AZ20" s="7">
        <f t="shared" si="26"/>
        <v>120</v>
      </c>
      <c r="BA20" s="28">
        <f t="shared" si="27"/>
        <v>2.857142857</v>
      </c>
      <c r="BB20" s="65">
        <f t="shared" si="41"/>
        <v>3.5</v>
      </c>
      <c r="BC20" s="2">
        <f t="shared" si="28"/>
        <v>9.621127502</v>
      </c>
      <c r="BD20" s="18">
        <f t="shared" si="29"/>
        <v>6</v>
      </c>
      <c r="BE20" s="7">
        <f t="shared" si="30"/>
        <v>49.86255894</v>
      </c>
      <c r="BF20" s="18">
        <f t="shared" si="31"/>
        <v>6</v>
      </c>
      <c r="BG20" s="27">
        <f t="shared" si="32"/>
        <v>7.412401575</v>
      </c>
      <c r="BH20" s="27">
        <f t="shared" si="33"/>
        <v>12</v>
      </c>
      <c r="BI20" s="18">
        <f t="shared" si="34"/>
        <v>6</v>
      </c>
      <c r="BJ20" s="18">
        <f t="shared" si="35"/>
        <v>12</v>
      </c>
      <c r="BK20" s="18">
        <f t="shared" si="36"/>
        <v>102</v>
      </c>
      <c r="BL20" s="28">
        <f t="shared" si="37"/>
        <v>2.428571429</v>
      </c>
    </row>
    <row r="21">
      <c r="A21" s="3"/>
      <c r="B21" s="3" t="s">
        <v>88</v>
      </c>
      <c r="D21" s="36"/>
      <c r="E21" s="37" t="s">
        <v>150</v>
      </c>
      <c r="F21" s="41"/>
      <c r="G21" s="3" t="s">
        <v>90</v>
      </c>
      <c r="I21" s="36">
        <v>6.0</v>
      </c>
      <c r="J21" s="37" t="s">
        <v>91</v>
      </c>
      <c r="L21" s="3"/>
      <c r="M21" s="4">
        <v>6.0</v>
      </c>
      <c r="N21" s="3" t="s">
        <v>92</v>
      </c>
      <c r="O21" s="3"/>
      <c r="P21" s="3"/>
      <c r="Q21" s="2">
        <f>IF(ISNUMBER(I13),I13/0.3048,Q20)</f>
        <v>0.345496226</v>
      </c>
      <c r="R21" s="3" t="s">
        <v>54</v>
      </c>
      <c r="S21" s="3"/>
      <c r="T21" s="3" t="s">
        <v>93</v>
      </c>
      <c r="U21" s="3"/>
      <c r="V21" s="3">
        <f>VLOOKUP(V19,$E$106:$S$149,V20+2)</f>
        <v>6.065</v>
      </c>
      <c r="W21" s="3"/>
      <c r="X21" s="6">
        <v>17.0</v>
      </c>
      <c r="Y21" s="65">
        <f t="shared" si="38"/>
        <v>3.5</v>
      </c>
      <c r="Z21" s="2">
        <f t="shared" si="2"/>
        <v>9.621127502</v>
      </c>
      <c r="AA21" s="18">
        <f t="shared" si="3"/>
        <v>6</v>
      </c>
      <c r="AB21" s="7">
        <f t="shared" si="4"/>
        <v>49.86255894</v>
      </c>
      <c r="AC21" s="18">
        <f t="shared" si="5"/>
        <v>12.6</v>
      </c>
      <c r="AD21" s="27">
        <f t="shared" si="6"/>
        <v>6.625</v>
      </c>
      <c r="AE21" s="18">
        <f t="shared" si="7"/>
        <v>37.8</v>
      </c>
      <c r="AF21" s="7">
        <f t="shared" si="8"/>
        <v>114</v>
      </c>
      <c r="AG21" s="28">
        <f t="shared" si="9"/>
        <v>2.714285714</v>
      </c>
      <c r="AH21" s="65">
        <f t="shared" si="39"/>
        <v>3.5</v>
      </c>
      <c r="AI21" s="2">
        <f t="shared" si="10"/>
        <v>9.621127502</v>
      </c>
      <c r="AJ21" s="18">
        <f t="shared" si="11"/>
        <v>6</v>
      </c>
      <c r="AK21" s="7">
        <f t="shared" si="12"/>
        <v>49.86255894</v>
      </c>
      <c r="AL21" s="18">
        <f t="shared" si="13"/>
        <v>6</v>
      </c>
      <c r="AM21" s="27">
        <f t="shared" si="14"/>
        <v>7.412401575</v>
      </c>
      <c r="AN21" s="18">
        <f t="shared" si="15"/>
        <v>24</v>
      </c>
      <c r="AO21" s="7">
        <f t="shared" si="16"/>
        <v>96</v>
      </c>
      <c r="AP21" s="29">
        <f t="shared" si="17"/>
        <v>2.285714286</v>
      </c>
      <c r="AQ21" s="65">
        <f t="shared" si="40"/>
        <v>3.5</v>
      </c>
      <c r="AR21" s="2">
        <f t="shared" si="18"/>
        <v>9.621127502</v>
      </c>
      <c r="AS21" s="18">
        <f t="shared" si="19"/>
        <v>6</v>
      </c>
      <c r="AT21" s="7">
        <f t="shared" si="20"/>
        <v>49.86255894</v>
      </c>
      <c r="AU21" s="18">
        <f t="shared" si="21"/>
        <v>12</v>
      </c>
      <c r="AV21" s="27">
        <f t="shared" si="22"/>
        <v>6.625</v>
      </c>
      <c r="AW21" s="18">
        <f t="shared" si="23"/>
        <v>24</v>
      </c>
      <c r="AX21" s="18">
        <f t="shared" si="24"/>
        <v>6</v>
      </c>
      <c r="AY21" s="18">
        <f t="shared" si="25"/>
        <v>12</v>
      </c>
      <c r="AZ21" s="7">
        <f t="shared" si="26"/>
        <v>120</v>
      </c>
      <c r="BA21" s="28">
        <f t="shared" si="27"/>
        <v>2.857142857</v>
      </c>
      <c r="BB21" s="65">
        <f t="shared" si="41"/>
        <v>3.5</v>
      </c>
      <c r="BC21" s="2">
        <f t="shared" si="28"/>
        <v>9.621127502</v>
      </c>
      <c r="BD21" s="18">
        <f t="shared" si="29"/>
        <v>6</v>
      </c>
      <c r="BE21" s="7">
        <f t="shared" si="30"/>
        <v>49.86255894</v>
      </c>
      <c r="BF21" s="18">
        <f t="shared" si="31"/>
        <v>6</v>
      </c>
      <c r="BG21" s="27">
        <f t="shared" si="32"/>
        <v>7.412401575</v>
      </c>
      <c r="BH21" s="27">
        <f t="shared" si="33"/>
        <v>12</v>
      </c>
      <c r="BI21" s="18">
        <f t="shared" si="34"/>
        <v>6</v>
      </c>
      <c r="BJ21" s="18">
        <f t="shared" si="35"/>
        <v>12</v>
      </c>
      <c r="BK21" s="18">
        <f t="shared" si="36"/>
        <v>102</v>
      </c>
      <c r="BL21" s="28">
        <f t="shared" si="37"/>
        <v>2.428571429</v>
      </c>
    </row>
    <row r="22">
      <c r="A22" s="3"/>
      <c r="B22" s="3" t="s">
        <v>86</v>
      </c>
      <c r="D22" s="27">
        <f>V17</f>
        <v>5.741773549</v>
      </c>
      <c r="E22" s="37" t="s">
        <v>91</v>
      </c>
      <c r="F22" s="3"/>
      <c r="G22" s="3" t="s">
        <v>94</v>
      </c>
      <c r="I22" s="36">
        <v>40.0</v>
      </c>
      <c r="L22" s="3"/>
      <c r="M22" s="4">
        <v>7.0</v>
      </c>
      <c r="N22" s="3" t="s">
        <v>95</v>
      </c>
      <c r="O22" s="3"/>
      <c r="P22" s="3"/>
      <c r="Q22" s="2">
        <f>Q21*SQRT((V6-V4)/V4)</f>
        <v>2.057855967</v>
      </c>
      <c r="R22" s="3" t="s">
        <v>54</v>
      </c>
      <c r="S22" s="3"/>
      <c r="T22" s="3"/>
      <c r="U22" s="3"/>
      <c r="V22" s="3">
        <f>V21</f>
        <v>6.065</v>
      </c>
      <c r="W22" s="3"/>
      <c r="X22" s="6">
        <v>18.0</v>
      </c>
      <c r="Y22" s="65">
        <f t="shared" si="38"/>
        <v>3.5</v>
      </c>
      <c r="Z22" s="2">
        <f t="shared" si="2"/>
        <v>9.621127502</v>
      </c>
      <c r="AA22" s="18">
        <f t="shared" si="3"/>
        <v>6</v>
      </c>
      <c r="AB22" s="7">
        <f t="shared" si="4"/>
        <v>49.86255894</v>
      </c>
      <c r="AC22" s="18">
        <f t="shared" si="5"/>
        <v>12.6</v>
      </c>
      <c r="AD22" s="27">
        <f t="shared" si="6"/>
        <v>6.625</v>
      </c>
      <c r="AE22" s="18">
        <f t="shared" si="7"/>
        <v>37.8</v>
      </c>
      <c r="AF22" s="7">
        <f t="shared" si="8"/>
        <v>114</v>
      </c>
      <c r="AG22" s="28">
        <f t="shared" si="9"/>
        <v>2.714285714</v>
      </c>
      <c r="AH22" s="65">
        <f t="shared" si="39"/>
        <v>3.5</v>
      </c>
      <c r="AI22" s="2">
        <f t="shared" si="10"/>
        <v>9.621127502</v>
      </c>
      <c r="AJ22" s="18">
        <f t="shared" si="11"/>
        <v>6</v>
      </c>
      <c r="AK22" s="7">
        <f t="shared" si="12"/>
        <v>49.86255894</v>
      </c>
      <c r="AL22" s="18">
        <f t="shared" si="13"/>
        <v>6</v>
      </c>
      <c r="AM22" s="27">
        <f t="shared" si="14"/>
        <v>7.412401575</v>
      </c>
      <c r="AN22" s="18">
        <f t="shared" si="15"/>
        <v>24</v>
      </c>
      <c r="AO22" s="7">
        <f t="shared" si="16"/>
        <v>96</v>
      </c>
      <c r="AP22" s="29">
        <f t="shared" si="17"/>
        <v>2.285714286</v>
      </c>
      <c r="AQ22" s="65">
        <f t="shared" si="40"/>
        <v>3.5</v>
      </c>
      <c r="AR22" s="2">
        <f t="shared" si="18"/>
        <v>9.621127502</v>
      </c>
      <c r="AS22" s="18">
        <f t="shared" si="19"/>
        <v>6</v>
      </c>
      <c r="AT22" s="7">
        <f t="shared" si="20"/>
        <v>49.86255894</v>
      </c>
      <c r="AU22" s="18">
        <f t="shared" si="21"/>
        <v>12</v>
      </c>
      <c r="AV22" s="27">
        <f t="shared" si="22"/>
        <v>6.625</v>
      </c>
      <c r="AW22" s="18">
        <f t="shared" si="23"/>
        <v>24</v>
      </c>
      <c r="AX22" s="18">
        <f t="shared" si="24"/>
        <v>6</v>
      </c>
      <c r="AY22" s="18">
        <f t="shared" si="25"/>
        <v>12</v>
      </c>
      <c r="AZ22" s="7">
        <f t="shared" si="26"/>
        <v>120</v>
      </c>
      <c r="BA22" s="28">
        <f t="shared" si="27"/>
        <v>2.857142857</v>
      </c>
      <c r="BB22" s="65">
        <f t="shared" si="41"/>
        <v>3.5</v>
      </c>
      <c r="BC22" s="2">
        <f t="shared" si="28"/>
        <v>9.621127502</v>
      </c>
      <c r="BD22" s="18">
        <f t="shared" si="29"/>
        <v>6</v>
      </c>
      <c r="BE22" s="7">
        <f t="shared" si="30"/>
        <v>49.86255894</v>
      </c>
      <c r="BF22" s="18">
        <f t="shared" si="31"/>
        <v>6</v>
      </c>
      <c r="BG22" s="27">
        <f t="shared" si="32"/>
        <v>7.412401575</v>
      </c>
      <c r="BH22" s="27">
        <f t="shared" si="33"/>
        <v>12</v>
      </c>
      <c r="BI22" s="18">
        <f t="shared" si="34"/>
        <v>6</v>
      </c>
      <c r="BJ22" s="18">
        <f t="shared" si="35"/>
        <v>12</v>
      </c>
      <c r="BK22" s="18">
        <f t="shared" si="36"/>
        <v>102</v>
      </c>
      <c r="BL22" s="28">
        <f t="shared" si="37"/>
        <v>2.428571429</v>
      </c>
    </row>
    <row r="23">
      <c r="A23" s="3"/>
      <c r="B23" s="3" t="s">
        <v>90</v>
      </c>
      <c r="D23" s="36">
        <v>6.0</v>
      </c>
      <c r="E23" s="37" t="s">
        <v>91</v>
      </c>
      <c r="F23" s="3"/>
      <c r="G23" s="3" t="s">
        <v>93</v>
      </c>
      <c r="I23" s="2">
        <f>IF(V34=0,"",V34)</f>
        <v>6.065</v>
      </c>
      <c r="J23" s="37" t="s">
        <v>91</v>
      </c>
      <c r="L23" s="3"/>
      <c r="M23" s="4">
        <v>8.0</v>
      </c>
      <c r="N23" s="3" t="s">
        <v>12</v>
      </c>
      <c r="O23" s="3"/>
      <c r="P23" s="3"/>
      <c r="Q23" s="2">
        <f>(V3/V4)/3600</f>
        <v>4.861065074</v>
      </c>
      <c r="R23" s="3" t="s">
        <v>96</v>
      </c>
      <c r="S23" s="3"/>
      <c r="T23" s="12" t="s">
        <v>97</v>
      </c>
      <c r="U23" s="3"/>
      <c r="V23" s="3"/>
      <c r="W23" s="7">
        <f>4500*2.2046226*0.3048</f>
        <v>3023.860358</v>
      </c>
      <c r="X23" s="6">
        <v>19.0</v>
      </c>
      <c r="Y23" s="65">
        <f t="shared" si="38"/>
        <v>3.5</v>
      </c>
      <c r="Z23" s="2">
        <f t="shared" si="2"/>
        <v>9.621127502</v>
      </c>
      <c r="AA23" s="18">
        <f t="shared" si="3"/>
        <v>6</v>
      </c>
      <c r="AB23" s="7">
        <f t="shared" si="4"/>
        <v>49.86255894</v>
      </c>
      <c r="AC23" s="18">
        <f t="shared" si="5"/>
        <v>12.6</v>
      </c>
      <c r="AD23" s="27">
        <f t="shared" si="6"/>
        <v>6.625</v>
      </c>
      <c r="AE23" s="18">
        <f t="shared" si="7"/>
        <v>37.8</v>
      </c>
      <c r="AF23" s="7">
        <f t="shared" si="8"/>
        <v>114</v>
      </c>
      <c r="AG23" s="28">
        <f t="shared" si="9"/>
        <v>2.714285714</v>
      </c>
      <c r="AH23" s="65">
        <f t="shared" si="39"/>
        <v>3.5</v>
      </c>
      <c r="AI23" s="2">
        <f t="shared" si="10"/>
        <v>9.621127502</v>
      </c>
      <c r="AJ23" s="18">
        <f t="shared" si="11"/>
        <v>6</v>
      </c>
      <c r="AK23" s="7">
        <f t="shared" si="12"/>
        <v>49.86255894</v>
      </c>
      <c r="AL23" s="18">
        <f t="shared" si="13"/>
        <v>6</v>
      </c>
      <c r="AM23" s="27">
        <f t="shared" si="14"/>
        <v>7.412401575</v>
      </c>
      <c r="AN23" s="18">
        <f t="shared" si="15"/>
        <v>24</v>
      </c>
      <c r="AO23" s="7">
        <f t="shared" si="16"/>
        <v>96</v>
      </c>
      <c r="AP23" s="29">
        <f t="shared" si="17"/>
        <v>2.285714286</v>
      </c>
      <c r="AQ23" s="65">
        <f t="shared" si="40"/>
        <v>3.5</v>
      </c>
      <c r="AR23" s="2">
        <f t="shared" si="18"/>
        <v>9.621127502</v>
      </c>
      <c r="AS23" s="18">
        <f t="shared" si="19"/>
        <v>6</v>
      </c>
      <c r="AT23" s="7">
        <f t="shared" si="20"/>
        <v>49.86255894</v>
      </c>
      <c r="AU23" s="18">
        <f t="shared" si="21"/>
        <v>12</v>
      </c>
      <c r="AV23" s="27">
        <f t="shared" si="22"/>
        <v>6.625</v>
      </c>
      <c r="AW23" s="18">
        <f t="shared" si="23"/>
        <v>24</v>
      </c>
      <c r="AX23" s="18">
        <f t="shared" si="24"/>
        <v>6</v>
      </c>
      <c r="AY23" s="18">
        <f t="shared" si="25"/>
        <v>12</v>
      </c>
      <c r="AZ23" s="7">
        <f t="shared" si="26"/>
        <v>120</v>
      </c>
      <c r="BA23" s="28">
        <f t="shared" si="27"/>
        <v>2.857142857</v>
      </c>
      <c r="BB23" s="65">
        <f t="shared" si="41"/>
        <v>3.5</v>
      </c>
      <c r="BC23" s="2">
        <f t="shared" si="28"/>
        <v>9.621127502</v>
      </c>
      <c r="BD23" s="18">
        <f t="shared" si="29"/>
        <v>6</v>
      </c>
      <c r="BE23" s="7">
        <f t="shared" si="30"/>
        <v>49.86255894</v>
      </c>
      <c r="BF23" s="18">
        <f t="shared" si="31"/>
        <v>6</v>
      </c>
      <c r="BG23" s="27">
        <f t="shared" si="32"/>
        <v>7.412401575</v>
      </c>
      <c r="BH23" s="27">
        <f t="shared" si="33"/>
        <v>12</v>
      </c>
      <c r="BI23" s="18">
        <f t="shared" si="34"/>
        <v>6</v>
      </c>
      <c r="BJ23" s="18">
        <f t="shared" si="35"/>
        <v>12</v>
      </c>
      <c r="BK23" s="18">
        <f t="shared" si="36"/>
        <v>102</v>
      </c>
      <c r="BL23" s="28">
        <f t="shared" si="37"/>
        <v>2.428571429</v>
      </c>
    </row>
    <row r="24">
      <c r="A24" s="3"/>
      <c r="B24" s="3" t="s">
        <v>94</v>
      </c>
      <c r="D24" s="36">
        <v>40.0</v>
      </c>
      <c r="F24" s="3"/>
      <c r="G24" s="46" t="str">
        <f>IF(V34=0,"Pipe not Found !!",IF(V34&lt;I20,"Pipe is smaller than Calculated ID !!",""))</f>
        <v/>
      </c>
      <c r="H24" s="47"/>
      <c r="I24" s="47"/>
      <c r="J24" s="47"/>
      <c r="L24" s="3"/>
      <c r="M24" s="4">
        <v>9.0</v>
      </c>
      <c r="N24" s="3" t="s">
        <v>98</v>
      </c>
      <c r="O24" s="3"/>
      <c r="P24" s="3"/>
      <c r="Q24" s="2">
        <f>Q23/Q22</f>
        <v>2.362198887</v>
      </c>
      <c r="R24" s="3" t="s">
        <v>99</v>
      </c>
      <c r="S24" s="3"/>
      <c r="T24" s="3" t="s">
        <v>59</v>
      </c>
      <c r="U24" s="3"/>
      <c r="V24" s="29">
        <f>I19</f>
        <v>3000</v>
      </c>
      <c r="W24" s="3" t="s">
        <v>145</v>
      </c>
      <c r="X24" s="6">
        <v>20.0</v>
      </c>
      <c r="Y24" s="65">
        <f t="shared" si="38"/>
        <v>3.5</v>
      </c>
      <c r="Z24" s="2">
        <f t="shared" si="2"/>
        <v>9.621127502</v>
      </c>
      <c r="AA24" s="18">
        <f t="shared" si="3"/>
        <v>6</v>
      </c>
      <c r="AB24" s="7">
        <f t="shared" si="4"/>
        <v>49.86255894</v>
      </c>
      <c r="AC24" s="18">
        <f t="shared" si="5"/>
        <v>12.6</v>
      </c>
      <c r="AD24" s="27">
        <f t="shared" si="6"/>
        <v>6.625</v>
      </c>
      <c r="AE24" s="18">
        <f t="shared" si="7"/>
        <v>37.8</v>
      </c>
      <c r="AF24" s="7">
        <f t="shared" si="8"/>
        <v>114</v>
      </c>
      <c r="AG24" s="28">
        <f t="shared" si="9"/>
        <v>2.714285714</v>
      </c>
      <c r="AH24" s="65">
        <f t="shared" si="39"/>
        <v>3.5</v>
      </c>
      <c r="AI24" s="2">
        <f t="shared" si="10"/>
        <v>9.621127502</v>
      </c>
      <c r="AJ24" s="18">
        <f t="shared" si="11"/>
        <v>6</v>
      </c>
      <c r="AK24" s="7">
        <f t="shared" si="12"/>
        <v>49.86255894</v>
      </c>
      <c r="AL24" s="18">
        <f t="shared" si="13"/>
        <v>6</v>
      </c>
      <c r="AM24" s="27">
        <f t="shared" si="14"/>
        <v>7.412401575</v>
      </c>
      <c r="AN24" s="18">
        <f t="shared" si="15"/>
        <v>24</v>
      </c>
      <c r="AO24" s="7">
        <f t="shared" si="16"/>
        <v>96</v>
      </c>
      <c r="AP24" s="29">
        <f t="shared" si="17"/>
        <v>2.285714286</v>
      </c>
      <c r="AQ24" s="65">
        <f t="shared" si="40"/>
        <v>3.5</v>
      </c>
      <c r="AR24" s="2">
        <f t="shared" si="18"/>
        <v>9.621127502</v>
      </c>
      <c r="AS24" s="18">
        <f t="shared" si="19"/>
        <v>6</v>
      </c>
      <c r="AT24" s="7">
        <f t="shared" si="20"/>
        <v>49.86255894</v>
      </c>
      <c r="AU24" s="18">
        <f t="shared" si="21"/>
        <v>12</v>
      </c>
      <c r="AV24" s="27">
        <f t="shared" si="22"/>
        <v>6.625</v>
      </c>
      <c r="AW24" s="18">
        <f t="shared" si="23"/>
        <v>24</v>
      </c>
      <c r="AX24" s="18">
        <f t="shared" si="24"/>
        <v>6</v>
      </c>
      <c r="AY24" s="18">
        <f t="shared" si="25"/>
        <v>12</v>
      </c>
      <c r="AZ24" s="7">
        <f t="shared" si="26"/>
        <v>120</v>
      </c>
      <c r="BA24" s="28">
        <f t="shared" si="27"/>
        <v>2.857142857</v>
      </c>
      <c r="BB24" s="65">
        <f t="shared" si="41"/>
        <v>3.5</v>
      </c>
      <c r="BC24" s="2">
        <f t="shared" si="28"/>
        <v>9.621127502</v>
      </c>
      <c r="BD24" s="18">
        <f t="shared" si="29"/>
        <v>6</v>
      </c>
      <c r="BE24" s="7">
        <f t="shared" si="30"/>
        <v>49.86255894</v>
      </c>
      <c r="BF24" s="18">
        <f t="shared" si="31"/>
        <v>6</v>
      </c>
      <c r="BG24" s="27">
        <f t="shared" si="32"/>
        <v>7.412401575</v>
      </c>
      <c r="BH24" s="27">
        <f t="shared" si="33"/>
        <v>12</v>
      </c>
      <c r="BI24" s="18">
        <f t="shared" si="34"/>
        <v>6</v>
      </c>
      <c r="BJ24" s="18">
        <f t="shared" si="35"/>
        <v>12</v>
      </c>
      <c r="BK24" s="18">
        <f t="shared" si="36"/>
        <v>102</v>
      </c>
      <c r="BL24" s="28">
        <f t="shared" si="37"/>
        <v>2.428571429</v>
      </c>
    </row>
    <row r="25">
      <c r="A25" s="3"/>
      <c r="B25" s="3" t="s">
        <v>93</v>
      </c>
      <c r="D25" s="2">
        <f>IF(V22=0,"",V22)</f>
        <v>6.065</v>
      </c>
      <c r="E25" s="37" t="s">
        <v>91</v>
      </c>
      <c r="F25" s="3"/>
      <c r="G25" s="3"/>
      <c r="I25" s="3"/>
      <c r="L25" s="3"/>
      <c r="M25" s="4">
        <v>10.0</v>
      </c>
      <c r="N25" s="3" t="s">
        <v>100</v>
      </c>
      <c r="O25" s="3"/>
      <c r="P25" s="3"/>
      <c r="Q25" s="27">
        <f>SQRT(4*Q24/PI())</f>
        <v>1.734256335</v>
      </c>
      <c r="R25" s="3" t="s">
        <v>101</v>
      </c>
      <c r="S25" s="68">
        <f>CEILING(Q25*12,6)/12</f>
        <v>2</v>
      </c>
      <c r="T25" s="3" t="s">
        <v>102</v>
      </c>
      <c r="U25" s="3"/>
      <c r="V25" s="27">
        <f>D11</f>
        <v>1.259796274</v>
      </c>
      <c r="W25" s="3" t="s">
        <v>30</v>
      </c>
      <c r="X25" s="6">
        <v>21.0</v>
      </c>
      <c r="Y25" s="65">
        <f t="shared" si="38"/>
        <v>3.5</v>
      </c>
      <c r="Z25" s="2">
        <f t="shared" si="2"/>
        <v>9.621127502</v>
      </c>
      <c r="AA25" s="18">
        <f t="shared" si="3"/>
        <v>6</v>
      </c>
      <c r="AB25" s="7">
        <f t="shared" si="4"/>
        <v>49.86255894</v>
      </c>
      <c r="AC25" s="18">
        <f t="shared" si="5"/>
        <v>12.6</v>
      </c>
      <c r="AD25" s="27">
        <f t="shared" si="6"/>
        <v>6.625</v>
      </c>
      <c r="AE25" s="18">
        <f t="shared" si="7"/>
        <v>37.8</v>
      </c>
      <c r="AF25" s="7">
        <f t="shared" si="8"/>
        <v>114</v>
      </c>
      <c r="AG25" s="28">
        <f t="shared" si="9"/>
        <v>2.714285714</v>
      </c>
      <c r="AH25" s="65">
        <f t="shared" si="39"/>
        <v>3.5</v>
      </c>
      <c r="AI25" s="2">
        <f t="shared" si="10"/>
        <v>9.621127502</v>
      </c>
      <c r="AJ25" s="18">
        <f t="shared" si="11"/>
        <v>6</v>
      </c>
      <c r="AK25" s="7">
        <f t="shared" si="12"/>
        <v>49.86255894</v>
      </c>
      <c r="AL25" s="18">
        <f t="shared" si="13"/>
        <v>6</v>
      </c>
      <c r="AM25" s="27">
        <f t="shared" si="14"/>
        <v>7.412401575</v>
      </c>
      <c r="AN25" s="18">
        <f t="shared" si="15"/>
        <v>24</v>
      </c>
      <c r="AO25" s="7">
        <f t="shared" si="16"/>
        <v>96</v>
      </c>
      <c r="AP25" s="29">
        <f t="shared" si="17"/>
        <v>2.285714286</v>
      </c>
      <c r="AQ25" s="65">
        <f t="shared" si="40"/>
        <v>3.5</v>
      </c>
      <c r="AR25" s="2">
        <f t="shared" si="18"/>
        <v>9.621127502</v>
      </c>
      <c r="AS25" s="18">
        <f t="shared" si="19"/>
        <v>6</v>
      </c>
      <c r="AT25" s="7">
        <f t="shared" si="20"/>
        <v>49.86255894</v>
      </c>
      <c r="AU25" s="18">
        <f t="shared" si="21"/>
        <v>12</v>
      </c>
      <c r="AV25" s="27">
        <f t="shared" si="22"/>
        <v>6.625</v>
      </c>
      <c r="AW25" s="18">
        <f t="shared" si="23"/>
        <v>24</v>
      </c>
      <c r="AX25" s="18">
        <f t="shared" si="24"/>
        <v>6</v>
      </c>
      <c r="AY25" s="18">
        <f t="shared" si="25"/>
        <v>12</v>
      </c>
      <c r="AZ25" s="7">
        <f t="shared" si="26"/>
        <v>120</v>
      </c>
      <c r="BA25" s="28">
        <f t="shared" si="27"/>
        <v>2.857142857</v>
      </c>
      <c r="BB25" s="65">
        <f t="shared" si="41"/>
        <v>3.5</v>
      </c>
      <c r="BC25" s="2">
        <f t="shared" si="28"/>
        <v>9.621127502</v>
      </c>
      <c r="BD25" s="18">
        <f t="shared" si="29"/>
        <v>6</v>
      </c>
      <c r="BE25" s="7">
        <f t="shared" si="30"/>
        <v>49.86255894</v>
      </c>
      <c r="BF25" s="18">
        <f t="shared" si="31"/>
        <v>6</v>
      </c>
      <c r="BG25" s="27">
        <f t="shared" si="32"/>
        <v>7.412401575</v>
      </c>
      <c r="BH25" s="27">
        <f t="shared" si="33"/>
        <v>12</v>
      </c>
      <c r="BI25" s="18">
        <f t="shared" si="34"/>
        <v>6</v>
      </c>
      <c r="BJ25" s="18">
        <f t="shared" si="35"/>
        <v>12</v>
      </c>
      <c r="BK25" s="18">
        <f t="shared" si="36"/>
        <v>102</v>
      </c>
      <c r="BL25" s="28">
        <f t="shared" si="37"/>
        <v>2.428571429</v>
      </c>
    </row>
    <row r="26">
      <c r="A26" s="3"/>
      <c r="B26" s="46" t="str">
        <f>IF(V22=0,"Pipe not Found !!",IF(V22&lt;D22,"Pipe is smaller than Calculated ID !!",""))</f>
        <v/>
      </c>
      <c r="C26" s="47"/>
      <c r="D26" s="47"/>
      <c r="E26" s="47"/>
      <c r="F26" s="3"/>
      <c r="G26" s="34" t="s">
        <v>104</v>
      </c>
      <c r="H26" s="35"/>
      <c r="I26" s="35"/>
      <c r="J26" s="35"/>
      <c r="L26" s="3"/>
      <c r="M26" s="4">
        <v>11.0</v>
      </c>
      <c r="N26" s="3" t="s">
        <v>105</v>
      </c>
      <c r="O26" s="3"/>
      <c r="P26" s="3"/>
      <c r="Q26" s="29">
        <f>IF(ISNUMBER(I15),I15,I14)</f>
        <v>3.5</v>
      </c>
      <c r="R26" s="3" t="s">
        <v>101</v>
      </c>
      <c r="S26" s="3"/>
      <c r="T26" s="3" t="s">
        <v>69</v>
      </c>
      <c r="U26" s="3"/>
      <c r="V26" s="42">
        <f>SQRT(V24/V25)</f>
        <v>48.7989489</v>
      </c>
      <c r="W26" s="3" t="s">
        <v>54</v>
      </c>
      <c r="X26" s="6">
        <v>22.0</v>
      </c>
      <c r="Y26" s="65">
        <f t="shared" si="38"/>
        <v>3.5</v>
      </c>
      <c r="Z26" s="2">
        <f t="shared" si="2"/>
        <v>9.621127502</v>
      </c>
      <c r="AA26" s="18">
        <f t="shared" si="3"/>
        <v>6</v>
      </c>
      <c r="AB26" s="7">
        <f t="shared" si="4"/>
        <v>49.86255894</v>
      </c>
      <c r="AC26" s="18">
        <f t="shared" si="5"/>
        <v>12.6</v>
      </c>
      <c r="AD26" s="27">
        <f t="shared" si="6"/>
        <v>6.625</v>
      </c>
      <c r="AE26" s="18">
        <f t="shared" si="7"/>
        <v>37.8</v>
      </c>
      <c r="AF26" s="7">
        <f t="shared" si="8"/>
        <v>114</v>
      </c>
      <c r="AG26" s="28">
        <f t="shared" si="9"/>
        <v>2.714285714</v>
      </c>
      <c r="AH26" s="65">
        <f t="shared" si="39"/>
        <v>3.5</v>
      </c>
      <c r="AI26" s="2">
        <f t="shared" si="10"/>
        <v>9.621127502</v>
      </c>
      <c r="AJ26" s="18">
        <f t="shared" si="11"/>
        <v>6</v>
      </c>
      <c r="AK26" s="7">
        <f t="shared" si="12"/>
        <v>49.86255894</v>
      </c>
      <c r="AL26" s="18">
        <f t="shared" si="13"/>
        <v>6</v>
      </c>
      <c r="AM26" s="27">
        <f t="shared" si="14"/>
        <v>7.412401575</v>
      </c>
      <c r="AN26" s="18">
        <f t="shared" si="15"/>
        <v>24</v>
      </c>
      <c r="AO26" s="7">
        <f t="shared" si="16"/>
        <v>96</v>
      </c>
      <c r="AP26" s="29">
        <f t="shared" si="17"/>
        <v>2.285714286</v>
      </c>
      <c r="AQ26" s="65">
        <f t="shared" si="40"/>
        <v>3.5</v>
      </c>
      <c r="AR26" s="2">
        <f t="shared" si="18"/>
        <v>9.621127502</v>
      </c>
      <c r="AS26" s="18">
        <f t="shared" si="19"/>
        <v>6</v>
      </c>
      <c r="AT26" s="7">
        <f t="shared" si="20"/>
        <v>49.86255894</v>
      </c>
      <c r="AU26" s="18">
        <f t="shared" si="21"/>
        <v>12</v>
      </c>
      <c r="AV26" s="27">
        <f t="shared" si="22"/>
        <v>6.625</v>
      </c>
      <c r="AW26" s="18">
        <f t="shared" si="23"/>
        <v>24</v>
      </c>
      <c r="AX26" s="18">
        <f t="shared" si="24"/>
        <v>6</v>
      </c>
      <c r="AY26" s="18">
        <f t="shared" si="25"/>
        <v>12</v>
      </c>
      <c r="AZ26" s="7">
        <f t="shared" si="26"/>
        <v>120</v>
      </c>
      <c r="BA26" s="28">
        <f t="shared" si="27"/>
        <v>2.857142857</v>
      </c>
      <c r="BB26" s="65">
        <f t="shared" si="41"/>
        <v>3.5</v>
      </c>
      <c r="BC26" s="2">
        <f t="shared" si="28"/>
        <v>9.621127502</v>
      </c>
      <c r="BD26" s="18">
        <f t="shared" si="29"/>
        <v>6</v>
      </c>
      <c r="BE26" s="7">
        <f t="shared" si="30"/>
        <v>49.86255894</v>
      </c>
      <c r="BF26" s="18">
        <f t="shared" si="31"/>
        <v>6</v>
      </c>
      <c r="BG26" s="27">
        <f t="shared" si="32"/>
        <v>7.412401575</v>
      </c>
      <c r="BH26" s="27">
        <f t="shared" si="33"/>
        <v>12</v>
      </c>
      <c r="BI26" s="18">
        <f t="shared" si="34"/>
        <v>6</v>
      </c>
      <c r="BJ26" s="18">
        <f t="shared" si="35"/>
        <v>12</v>
      </c>
      <c r="BK26" s="18">
        <f t="shared" si="36"/>
        <v>102</v>
      </c>
      <c r="BL26" s="28">
        <f t="shared" si="37"/>
        <v>2.428571429</v>
      </c>
    </row>
    <row r="27">
      <c r="A27" s="3"/>
      <c r="F27" s="3"/>
      <c r="G27" s="3" t="s">
        <v>69</v>
      </c>
      <c r="I27" s="36">
        <v>3.28</v>
      </c>
      <c r="J27" s="37" t="s">
        <v>54</v>
      </c>
      <c r="L27" s="3"/>
      <c r="M27" s="4">
        <v>12.0</v>
      </c>
      <c r="N27" s="3" t="s">
        <v>106</v>
      </c>
      <c r="O27" s="3"/>
      <c r="P27" s="3"/>
      <c r="Q27" s="49" t="b">
        <f>IF(Q9&lt;&gt;0.5,TRUE,FALSE)</f>
        <v>1</v>
      </c>
      <c r="R27" s="3"/>
      <c r="S27" s="3"/>
      <c r="T27" s="3" t="s">
        <v>73</v>
      </c>
      <c r="U27" s="3"/>
      <c r="V27" s="3">
        <f>(D10/D11)/3600</f>
        <v>4.861065074</v>
      </c>
      <c r="W27" s="3" t="s">
        <v>96</v>
      </c>
      <c r="X27" s="6">
        <v>23.0</v>
      </c>
      <c r="Y27" s="65">
        <f t="shared" si="38"/>
        <v>3.5</v>
      </c>
      <c r="Z27" s="2">
        <f t="shared" si="2"/>
        <v>9.621127502</v>
      </c>
      <c r="AA27" s="18">
        <f t="shared" si="3"/>
        <v>6</v>
      </c>
      <c r="AB27" s="7">
        <f t="shared" si="4"/>
        <v>49.86255894</v>
      </c>
      <c r="AC27" s="18">
        <f t="shared" si="5"/>
        <v>12.6</v>
      </c>
      <c r="AD27" s="27">
        <f t="shared" si="6"/>
        <v>6.625</v>
      </c>
      <c r="AE27" s="18">
        <f t="shared" si="7"/>
        <v>37.8</v>
      </c>
      <c r="AF27" s="7">
        <f t="shared" si="8"/>
        <v>114</v>
      </c>
      <c r="AG27" s="28">
        <f t="shared" si="9"/>
        <v>2.714285714</v>
      </c>
      <c r="AH27" s="65">
        <f t="shared" si="39"/>
        <v>3.5</v>
      </c>
      <c r="AI27" s="2">
        <f t="shared" si="10"/>
        <v>9.621127502</v>
      </c>
      <c r="AJ27" s="18">
        <f t="shared" si="11"/>
        <v>6</v>
      </c>
      <c r="AK27" s="7">
        <f t="shared" si="12"/>
        <v>49.86255894</v>
      </c>
      <c r="AL27" s="18">
        <f t="shared" si="13"/>
        <v>6</v>
      </c>
      <c r="AM27" s="27">
        <f t="shared" si="14"/>
        <v>7.412401575</v>
      </c>
      <c r="AN27" s="18">
        <f t="shared" si="15"/>
        <v>24</v>
      </c>
      <c r="AO27" s="7">
        <f t="shared" si="16"/>
        <v>96</v>
      </c>
      <c r="AP27" s="29">
        <f t="shared" si="17"/>
        <v>2.285714286</v>
      </c>
      <c r="AQ27" s="65">
        <f t="shared" si="40"/>
        <v>3.5</v>
      </c>
      <c r="AR27" s="2">
        <f t="shared" si="18"/>
        <v>9.621127502</v>
      </c>
      <c r="AS27" s="18">
        <f t="shared" si="19"/>
        <v>6</v>
      </c>
      <c r="AT27" s="7">
        <f t="shared" si="20"/>
        <v>49.86255894</v>
      </c>
      <c r="AU27" s="18">
        <f t="shared" si="21"/>
        <v>12</v>
      </c>
      <c r="AV27" s="27">
        <f t="shared" si="22"/>
        <v>6.625</v>
      </c>
      <c r="AW27" s="18">
        <f t="shared" si="23"/>
        <v>24</v>
      </c>
      <c r="AX27" s="18">
        <f t="shared" si="24"/>
        <v>6</v>
      </c>
      <c r="AY27" s="18">
        <f t="shared" si="25"/>
        <v>12</v>
      </c>
      <c r="AZ27" s="7">
        <f t="shared" si="26"/>
        <v>120</v>
      </c>
      <c r="BA27" s="28">
        <f t="shared" si="27"/>
        <v>2.857142857</v>
      </c>
      <c r="BB27" s="65">
        <f t="shared" si="41"/>
        <v>3.5</v>
      </c>
      <c r="BC27" s="2">
        <f t="shared" si="28"/>
        <v>9.621127502</v>
      </c>
      <c r="BD27" s="18">
        <f t="shared" si="29"/>
        <v>6</v>
      </c>
      <c r="BE27" s="7">
        <f t="shared" si="30"/>
        <v>49.86255894</v>
      </c>
      <c r="BF27" s="18">
        <f t="shared" si="31"/>
        <v>6</v>
      </c>
      <c r="BG27" s="27">
        <f t="shared" si="32"/>
        <v>7.412401575</v>
      </c>
      <c r="BH27" s="27">
        <f t="shared" si="33"/>
        <v>12</v>
      </c>
      <c r="BI27" s="18">
        <f t="shared" si="34"/>
        <v>6</v>
      </c>
      <c r="BJ27" s="18">
        <f t="shared" si="35"/>
        <v>12</v>
      </c>
      <c r="BK27" s="18">
        <f t="shared" si="36"/>
        <v>102</v>
      </c>
      <c r="BL27" s="28">
        <f t="shared" si="37"/>
        <v>2.428571429</v>
      </c>
    </row>
    <row r="28">
      <c r="A28" s="3"/>
      <c r="F28" s="3"/>
      <c r="G28" s="3" t="s">
        <v>86</v>
      </c>
      <c r="I28" s="29">
        <f>V39</f>
        <v>1.929933191</v>
      </c>
      <c r="J28" s="37" t="s">
        <v>91</v>
      </c>
      <c r="L28" s="3"/>
      <c r="M28" s="4">
        <v>13.0</v>
      </c>
      <c r="N28" s="3" t="s">
        <v>107</v>
      </c>
      <c r="O28" s="3"/>
      <c r="P28" s="3"/>
      <c r="Q28" s="3">
        <f>IF(Q25&lt;6,0.3,IF(Q25&lt;12,0.5,IF(Q25&lt;18,0.8,IF(Q25&lt;24,1,1.1))))</f>
        <v>0.3</v>
      </c>
      <c r="R28" s="3" t="s">
        <v>101</v>
      </c>
      <c r="S28" s="3"/>
      <c r="T28" s="3" t="s">
        <v>76</v>
      </c>
      <c r="U28" s="3"/>
      <c r="V28" s="3">
        <f>V27/V26</f>
        <v>0.09961413481</v>
      </c>
      <c r="W28" s="3" t="s">
        <v>99</v>
      </c>
      <c r="X28" s="6">
        <v>24.0</v>
      </c>
      <c r="Y28" s="65">
        <f t="shared" si="38"/>
        <v>3.5</v>
      </c>
      <c r="Z28" s="2">
        <f t="shared" si="2"/>
        <v>9.621127502</v>
      </c>
      <c r="AA28" s="18">
        <f t="shared" si="3"/>
        <v>6</v>
      </c>
      <c r="AB28" s="7">
        <f t="shared" si="4"/>
        <v>49.86255894</v>
      </c>
      <c r="AC28" s="18">
        <f t="shared" si="5"/>
        <v>12.6</v>
      </c>
      <c r="AD28" s="27">
        <f t="shared" si="6"/>
        <v>6.625</v>
      </c>
      <c r="AE28" s="18">
        <f t="shared" si="7"/>
        <v>37.8</v>
      </c>
      <c r="AF28" s="7">
        <f t="shared" si="8"/>
        <v>114</v>
      </c>
      <c r="AG28" s="28">
        <f t="shared" si="9"/>
        <v>2.714285714</v>
      </c>
      <c r="AH28" s="65">
        <f t="shared" si="39"/>
        <v>3.5</v>
      </c>
      <c r="AI28" s="2">
        <f t="shared" si="10"/>
        <v>9.621127502</v>
      </c>
      <c r="AJ28" s="18">
        <f t="shared" si="11"/>
        <v>6</v>
      </c>
      <c r="AK28" s="7">
        <f t="shared" si="12"/>
        <v>49.86255894</v>
      </c>
      <c r="AL28" s="18">
        <f t="shared" si="13"/>
        <v>6</v>
      </c>
      <c r="AM28" s="27">
        <f t="shared" si="14"/>
        <v>7.412401575</v>
      </c>
      <c r="AN28" s="18">
        <f t="shared" si="15"/>
        <v>24</v>
      </c>
      <c r="AO28" s="7">
        <f t="shared" si="16"/>
        <v>96</v>
      </c>
      <c r="AP28" s="29">
        <f t="shared" si="17"/>
        <v>2.285714286</v>
      </c>
      <c r="AQ28" s="65">
        <f t="shared" si="40"/>
        <v>3.5</v>
      </c>
      <c r="AR28" s="2">
        <f t="shared" si="18"/>
        <v>9.621127502</v>
      </c>
      <c r="AS28" s="18">
        <f t="shared" si="19"/>
        <v>6</v>
      </c>
      <c r="AT28" s="7">
        <f t="shared" si="20"/>
        <v>49.86255894</v>
      </c>
      <c r="AU28" s="18">
        <f t="shared" si="21"/>
        <v>12</v>
      </c>
      <c r="AV28" s="27">
        <f t="shared" si="22"/>
        <v>6.625</v>
      </c>
      <c r="AW28" s="18">
        <f t="shared" si="23"/>
        <v>24</v>
      </c>
      <c r="AX28" s="18">
        <f t="shared" si="24"/>
        <v>6</v>
      </c>
      <c r="AY28" s="18">
        <f t="shared" si="25"/>
        <v>12</v>
      </c>
      <c r="AZ28" s="7">
        <f t="shared" si="26"/>
        <v>120</v>
      </c>
      <c r="BA28" s="28">
        <f t="shared" si="27"/>
        <v>2.857142857</v>
      </c>
      <c r="BB28" s="65">
        <f t="shared" si="41"/>
        <v>3.5</v>
      </c>
      <c r="BC28" s="2">
        <f t="shared" si="28"/>
        <v>9.621127502</v>
      </c>
      <c r="BD28" s="18">
        <f t="shared" si="29"/>
        <v>6</v>
      </c>
      <c r="BE28" s="7">
        <f t="shared" si="30"/>
        <v>49.86255894</v>
      </c>
      <c r="BF28" s="18">
        <f t="shared" si="31"/>
        <v>6</v>
      </c>
      <c r="BG28" s="27">
        <f t="shared" si="32"/>
        <v>7.412401575</v>
      </c>
      <c r="BH28" s="27">
        <f t="shared" si="33"/>
        <v>12</v>
      </c>
      <c r="BI28" s="18">
        <f t="shared" si="34"/>
        <v>6</v>
      </c>
      <c r="BJ28" s="18">
        <f t="shared" si="35"/>
        <v>12</v>
      </c>
      <c r="BK28" s="18">
        <f t="shared" si="36"/>
        <v>102</v>
      </c>
      <c r="BL28" s="28">
        <f t="shared" si="37"/>
        <v>2.428571429</v>
      </c>
    </row>
    <row r="29">
      <c r="A29" s="3"/>
      <c r="C29" s="7"/>
      <c r="F29" s="3"/>
      <c r="G29" s="3" t="s">
        <v>90</v>
      </c>
      <c r="I29" s="36">
        <v>2.0</v>
      </c>
      <c r="J29" s="37" t="s">
        <v>91</v>
      </c>
      <c r="L29" s="3"/>
      <c r="M29" s="4">
        <v>14.0</v>
      </c>
      <c r="N29" s="3" t="s">
        <v>108</v>
      </c>
      <c r="O29" s="3"/>
      <c r="P29" s="3"/>
      <c r="Q29" s="27">
        <f>IF(Q27,Q25+Q28+0.66,Q25)</f>
        <v>2.694256335</v>
      </c>
      <c r="R29" s="3" t="s">
        <v>101</v>
      </c>
      <c r="S29" s="68">
        <f>CEILING(Q29,0.5)</f>
        <v>3</v>
      </c>
      <c r="T29" s="3" t="s">
        <v>77</v>
      </c>
      <c r="U29" s="3"/>
      <c r="V29" s="29">
        <f>SQRT(4*V28/PI())*12</f>
        <v>4.273628717</v>
      </c>
      <c r="W29" s="3" t="s">
        <v>91</v>
      </c>
      <c r="X29" s="6">
        <v>25.0</v>
      </c>
      <c r="Y29" s="65">
        <f t="shared" si="38"/>
        <v>3.5</v>
      </c>
      <c r="Z29" s="2">
        <f t="shared" si="2"/>
        <v>9.621127502</v>
      </c>
      <c r="AA29" s="18">
        <f t="shared" si="3"/>
        <v>6</v>
      </c>
      <c r="AB29" s="7">
        <f t="shared" si="4"/>
        <v>49.86255894</v>
      </c>
      <c r="AC29" s="18">
        <f t="shared" si="5"/>
        <v>12.6</v>
      </c>
      <c r="AD29" s="27">
        <f t="shared" si="6"/>
        <v>6.625</v>
      </c>
      <c r="AE29" s="18">
        <f t="shared" si="7"/>
        <v>37.8</v>
      </c>
      <c r="AF29" s="7">
        <f t="shared" si="8"/>
        <v>114</v>
      </c>
      <c r="AG29" s="28">
        <f t="shared" si="9"/>
        <v>2.714285714</v>
      </c>
      <c r="AH29" s="65">
        <f t="shared" si="39"/>
        <v>3.5</v>
      </c>
      <c r="AI29" s="2">
        <f t="shared" si="10"/>
        <v>9.621127502</v>
      </c>
      <c r="AJ29" s="18">
        <f t="shared" si="11"/>
        <v>6</v>
      </c>
      <c r="AK29" s="7">
        <f t="shared" si="12"/>
        <v>49.86255894</v>
      </c>
      <c r="AL29" s="18">
        <f t="shared" si="13"/>
        <v>6</v>
      </c>
      <c r="AM29" s="27">
        <f t="shared" si="14"/>
        <v>7.412401575</v>
      </c>
      <c r="AN29" s="18">
        <f t="shared" si="15"/>
        <v>24</v>
      </c>
      <c r="AO29" s="7">
        <f t="shared" si="16"/>
        <v>96</v>
      </c>
      <c r="AP29" s="29">
        <f t="shared" si="17"/>
        <v>2.285714286</v>
      </c>
      <c r="AQ29" s="65">
        <f t="shared" si="40"/>
        <v>3.5</v>
      </c>
      <c r="AR29" s="2">
        <f t="shared" si="18"/>
        <v>9.621127502</v>
      </c>
      <c r="AS29" s="18">
        <f t="shared" si="19"/>
        <v>6</v>
      </c>
      <c r="AT29" s="7">
        <f t="shared" si="20"/>
        <v>49.86255894</v>
      </c>
      <c r="AU29" s="18">
        <f t="shared" si="21"/>
        <v>12</v>
      </c>
      <c r="AV29" s="27">
        <f t="shared" si="22"/>
        <v>6.625</v>
      </c>
      <c r="AW29" s="18">
        <f t="shared" si="23"/>
        <v>24</v>
      </c>
      <c r="AX29" s="18">
        <f t="shared" si="24"/>
        <v>6</v>
      </c>
      <c r="AY29" s="18">
        <f t="shared" si="25"/>
        <v>12</v>
      </c>
      <c r="AZ29" s="7">
        <f t="shared" si="26"/>
        <v>120</v>
      </c>
      <c r="BA29" s="28">
        <f t="shared" si="27"/>
        <v>2.857142857</v>
      </c>
      <c r="BB29" s="65">
        <f t="shared" si="41"/>
        <v>3.5</v>
      </c>
      <c r="BC29" s="2">
        <f t="shared" si="28"/>
        <v>9.621127502</v>
      </c>
      <c r="BD29" s="18">
        <f t="shared" si="29"/>
        <v>6</v>
      </c>
      <c r="BE29" s="7">
        <f t="shared" si="30"/>
        <v>49.86255894</v>
      </c>
      <c r="BF29" s="18">
        <f t="shared" si="31"/>
        <v>6</v>
      </c>
      <c r="BG29" s="27">
        <f t="shared" si="32"/>
        <v>7.412401575</v>
      </c>
      <c r="BH29" s="27">
        <f t="shared" si="33"/>
        <v>12</v>
      </c>
      <c r="BI29" s="18">
        <f t="shared" si="34"/>
        <v>6</v>
      </c>
      <c r="BJ29" s="18">
        <f t="shared" si="35"/>
        <v>12</v>
      </c>
      <c r="BK29" s="18">
        <f t="shared" si="36"/>
        <v>102</v>
      </c>
      <c r="BL29" s="28">
        <f t="shared" si="37"/>
        <v>2.428571429</v>
      </c>
    </row>
    <row r="30">
      <c r="A30" s="3"/>
      <c r="F30" s="3"/>
      <c r="G30" s="3" t="s">
        <v>94</v>
      </c>
      <c r="I30" s="36">
        <v>40.0</v>
      </c>
      <c r="L30" s="3"/>
      <c r="M30" s="4">
        <v>15.0</v>
      </c>
      <c r="N30" s="3" t="s">
        <v>109</v>
      </c>
      <c r="O30" s="3"/>
      <c r="P30" s="3"/>
      <c r="Q30" s="2">
        <f>(D12/D13)*D14/60</f>
        <v>19.98973506</v>
      </c>
      <c r="R30" s="3" t="s">
        <v>151</v>
      </c>
      <c r="S30" s="3"/>
      <c r="T30" s="3"/>
      <c r="U30" s="3"/>
      <c r="V30" s="3"/>
      <c r="W30" s="3"/>
      <c r="X30" s="6">
        <v>26.0</v>
      </c>
      <c r="Y30" s="65">
        <f t="shared" si="38"/>
        <v>3.5</v>
      </c>
      <c r="Z30" s="2">
        <f t="shared" si="2"/>
        <v>9.621127502</v>
      </c>
      <c r="AA30" s="18">
        <f t="shared" si="3"/>
        <v>6</v>
      </c>
      <c r="AB30" s="7">
        <f t="shared" si="4"/>
        <v>49.86255894</v>
      </c>
      <c r="AC30" s="18">
        <f t="shared" si="5"/>
        <v>12.6</v>
      </c>
      <c r="AD30" s="27">
        <f t="shared" si="6"/>
        <v>6.625</v>
      </c>
      <c r="AE30" s="18">
        <f t="shared" si="7"/>
        <v>37.8</v>
      </c>
      <c r="AF30" s="7">
        <f t="shared" si="8"/>
        <v>114</v>
      </c>
      <c r="AG30" s="28">
        <f t="shared" si="9"/>
        <v>2.714285714</v>
      </c>
      <c r="AH30" s="65">
        <f t="shared" si="39"/>
        <v>3.5</v>
      </c>
      <c r="AI30" s="2">
        <f t="shared" si="10"/>
        <v>9.621127502</v>
      </c>
      <c r="AJ30" s="18">
        <f t="shared" si="11"/>
        <v>6</v>
      </c>
      <c r="AK30" s="7">
        <f t="shared" si="12"/>
        <v>49.86255894</v>
      </c>
      <c r="AL30" s="18">
        <f t="shared" si="13"/>
        <v>6</v>
      </c>
      <c r="AM30" s="27">
        <f t="shared" si="14"/>
        <v>7.412401575</v>
      </c>
      <c r="AN30" s="18">
        <f t="shared" si="15"/>
        <v>24</v>
      </c>
      <c r="AO30" s="7">
        <f t="shared" si="16"/>
        <v>96</v>
      </c>
      <c r="AP30" s="29">
        <f t="shared" si="17"/>
        <v>2.285714286</v>
      </c>
      <c r="AQ30" s="65">
        <f t="shared" si="40"/>
        <v>3.5</v>
      </c>
      <c r="AR30" s="2">
        <f t="shared" si="18"/>
        <v>9.621127502</v>
      </c>
      <c r="AS30" s="18">
        <f t="shared" si="19"/>
        <v>6</v>
      </c>
      <c r="AT30" s="7">
        <f t="shared" si="20"/>
        <v>49.86255894</v>
      </c>
      <c r="AU30" s="18">
        <f t="shared" si="21"/>
        <v>12</v>
      </c>
      <c r="AV30" s="27">
        <f t="shared" si="22"/>
        <v>6.625</v>
      </c>
      <c r="AW30" s="18">
        <f t="shared" si="23"/>
        <v>24</v>
      </c>
      <c r="AX30" s="18">
        <f t="shared" si="24"/>
        <v>6</v>
      </c>
      <c r="AY30" s="18">
        <f t="shared" si="25"/>
        <v>12</v>
      </c>
      <c r="AZ30" s="7">
        <f t="shared" si="26"/>
        <v>120</v>
      </c>
      <c r="BA30" s="28">
        <f t="shared" si="27"/>
        <v>2.857142857</v>
      </c>
      <c r="BB30" s="65">
        <f t="shared" si="41"/>
        <v>3.5</v>
      </c>
      <c r="BC30" s="2">
        <f t="shared" si="28"/>
        <v>9.621127502</v>
      </c>
      <c r="BD30" s="18">
        <f t="shared" si="29"/>
        <v>6</v>
      </c>
      <c r="BE30" s="7">
        <f t="shared" si="30"/>
        <v>49.86255894</v>
      </c>
      <c r="BF30" s="18">
        <f t="shared" si="31"/>
        <v>6</v>
      </c>
      <c r="BG30" s="27">
        <f t="shared" si="32"/>
        <v>7.412401575</v>
      </c>
      <c r="BH30" s="27">
        <f t="shared" si="33"/>
        <v>12</v>
      </c>
      <c r="BI30" s="18">
        <f t="shared" si="34"/>
        <v>6</v>
      </c>
      <c r="BJ30" s="18">
        <f t="shared" si="35"/>
        <v>12</v>
      </c>
      <c r="BK30" s="18">
        <f t="shared" si="36"/>
        <v>102</v>
      </c>
      <c r="BL30" s="28">
        <f t="shared" si="37"/>
        <v>2.428571429</v>
      </c>
    </row>
    <row r="31">
      <c r="A31" s="3"/>
      <c r="F31" s="3"/>
      <c r="G31" s="3" t="s">
        <v>93</v>
      </c>
      <c r="I31" s="2">
        <f>IF(V44=0,"",V44)</f>
        <v>2.067</v>
      </c>
      <c r="J31" s="37" t="s">
        <v>91</v>
      </c>
      <c r="L31" s="3"/>
      <c r="M31" s="4">
        <v>16.0</v>
      </c>
      <c r="N31" s="3" t="s">
        <v>111</v>
      </c>
      <c r="O31" s="3"/>
      <c r="P31" s="3"/>
      <c r="Q31" s="2">
        <f>D15/7.4805195</f>
        <v>19.98810136</v>
      </c>
      <c r="R31" s="3" t="s">
        <v>151</v>
      </c>
      <c r="S31" s="3"/>
      <c r="T31" s="3" t="s">
        <v>84</v>
      </c>
      <c r="U31" s="3"/>
      <c r="V31" s="3">
        <f>VLOOKUP(I21,$F$106:$U$149,16)</f>
        <v>8</v>
      </c>
      <c r="W31" s="3"/>
      <c r="X31" s="6">
        <v>27.0</v>
      </c>
      <c r="Y31" s="65">
        <f t="shared" si="38"/>
        <v>3.5</v>
      </c>
      <c r="Z31" s="2">
        <f t="shared" si="2"/>
        <v>9.621127502</v>
      </c>
      <c r="AA31" s="18">
        <f t="shared" si="3"/>
        <v>6</v>
      </c>
      <c r="AB31" s="7">
        <f t="shared" si="4"/>
        <v>49.86255894</v>
      </c>
      <c r="AC31" s="18">
        <f t="shared" si="5"/>
        <v>12.6</v>
      </c>
      <c r="AD31" s="27">
        <f t="shared" si="6"/>
        <v>6.625</v>
      </c>
      <c r="AE31" s="18">
        <f t="shared" si="7"/>
        <v>37.8</v>
      </c>
      <c r="AF31" s="7">
        <f t="shared" si="8"/>
        <v>114</v>
      </c>
      <c r="AG31" s="28">
        <f t="shared" si="9"/>
        <v>2.714285714</v>
      </c>
      <c r="AH31" s="65">
        <f t="shared" si="39"/>
        <v>3.5</v>
      </c>
      <c r="AI31" s="2">
        <f t="shared" si="10"/>
        <v>9.621127502</v>
      </c>
      <c r="AJ31" s="18">
        <f t="shared" si="11"/>
        <v>6</v>
      </c>
      <c r="AK31" s="7">
        <f t="shared" si="12"/>
        <v>49.86255894</v>
      </c>
      <c r="AL31" s="18">
        <f t="shared" si="13"/>
        <v>6</v>
      </c>
      <c r="AM31" s="27">
        <f t="shared" si="14"/>
        <v>7.412401575</v>
      </c>
      <c r="AN31" s="18">
        <f t="shared" si="15"/>
        <v>24</v>
      </c>
      <c r="AO31" s="7">
        <f t="shared" si="16"/>
        <v>96</v>
      </c>
      <c r="AP31" s="29">
        <f t="shared" si="17"/>
        <v>2.285714286</v>
      </c>
      <c r="AQ31" s="65">
        <f t="shared" si="40"/>
        <v>3.5</v>
      </c>
      <c r="AR31" s="2">
        <f t="shared" si="18"/>
        <v>9.621127502</v>
      </c>
      <c r="AS31" s="18">
        <f t="shared" si="19"/>
        <v>6</v>
      </c>
      <c r="AT31" s="7">
        <f t="shared" si="20"/>
        <v>49.86255894</v>
      </c>
      <c r="AU31" s="18">
        <f t="shared" si="21"/>
        <v>12</v>
      </c>
      <c r="AV31" s="27">
        <f t="shared" si="22"/>
        <v>6.625</v>
      </c>
      <c r="AW31" s="18">
        <f t="shared" si="23"/>
        <v>24</v>
      </c>
      <c r="AX31" s="18">
        <f t="shared" si="24"/>
        <v>6</v>
      </c>
      <c r="AY31" s="18">
        <f t="shared" si="25"/>
        <v>12</v>
      </c>
      <c r="AZ31" s="7">
        <f t="shared" si="26"/>
        <v>120</v>
      </c>
      <c r="BA31" s="28">
        <f t="shared" si="27"/>
        <v>2.857142857</v>
      </c>
      <c r="BB31" s="65">
        <f t="shared" si="41"/>
        <v>3.5</v>
      </c>
      <c r="BC31" s="2">
        <f t="shared" si="28"/>
        <v>9.621127502</v>
      </c>
      <c r="BD31" s="18">
        <f t="shared" si="29"/>
        <v>6</v>
      </c>
      <c r="BE31" s="7">
        <f t="shared" si="30"/>
        <v>49.86255894</v>
      </c>
      <c r="BF31" s="18">
        <f t="shared" si="31"/>
        <v>6</v>
      </c>
      <c r="BG31" s="27">
        <f t="shared" si="32"/>
        <v>7.412401575</v>
      </c>
      <c r="BH31" s="27">
        <f t="shared" si="33"/>
        <v>12</v>
      </c>
      <c r="BI31" s="18">
        <f t="shared" si="34"/>
        <v>6</v>
      </c>
      <c r="BJ31" s="18">
        <f t="shared" si="35"/>
        <v>12</v>
      </c>
      <c r="BK31" s="18">
        <f t="shared" si="36"/>
        <v>102</v>
      </c>
      <c r="BL31" s="28">
        <f t="shared" si="37"/>
        <v>2.428571429</v>
      </c>
    </row>
    <row r="32">
      <c r="A32" s="3"/>
      <c r="F32" s="3"/>
      <c r="G32" s="46" t="str">
        <f>IF(V44=0,"Pipe not Found !!",IF(V44&lt;I28,"Pipe is smaller than Calculated ID !!",""))</f>
        <v/>
      </c>
      <c r="H32" s="47"/>
      <c r="I32" s="47"/>
      <c r="J32" s="47"/>
      <c r="L32" s="3"/>
      <c r="M32" s="4">
        <v>17.0</v>
      </c>
      <c r="N32" s="3" t="s">
        <v>112</v>
      </c>
      <c r="O32" s="3"/>
      <c r="P32" s="3"/>
      <c r="Q32" s="2">
        <f>Q30+Q31</f>
        <v>39.97783642</v>
      </c>
      <c r="R32" s="3" t="s">
        <v>151</v>
      </c>
      <c r="S32" s="3"/>
      <c r="T32" s="3" t="s">
        <v>87</v>
      </c>
      <c r="U32" s="3"/>
      <c r="V32" s="3">
        <f>VLOOKUP(I22,$C$106:$D$118,2)</f>
        <v>7</v>
      </c>
      <c r="W32" s="3"/>
      <c r="X32" s="6">
        <v>28.0</v>
      </c>
      <c r="Y32" s="65">
        <f t="shared" si="38"/>
        <v>3.5</v>
      </c>
      <c r="Z32" s="2">
        <f t="shared" si="2"/>
        <v>9.621127502</v>
      </c>
      <c r="AA32" s="18">
        <f t="shared" si="3"/>
        <v>6</v>
      </c>
      <c r="AB32" s="7">
        <f t="shared" si="4"/>
        <v>49.86255894</v>
      </c>
      <c r="AC32" s="18">
        <f t="shared" si="5"/>
        <v>12.6</v>
      </c>
      <c r="AD32" s="27">
        <f t="shared" si="6"/>
        <v>6.625</v>
      </c>
      <c r="AE32" s="18">
        <f t="shared" si="7"/>
        <v>37.8</v>
      </c>
      <c r="AF32" s="7">
        <f t="shared" si="8"/>
        <v>114</v>
      </c>
      <c r="AG32" s="28">
        <f t="shared" si="9"/>
        <v>2.714285714</v>
      </c>
      <c r="AH32" s="65">
        <f t="shared" si="39"/>
        <v>3.5</v>
      </c>
      <c r="AI32" s="2">
        <f t="shared" si="10"/>
        <v>9.621127502</v>
      </c>
      <c r="AJ32" s="18">
        <f t="shared" si="11"/>
        <v>6</v>
      </c>
      <c r="AK32" s="7">
        <f t="shared" si="12"/>
        <v>49.86255894</v>
      </c>
      <c r="AL32" s="18">
        <f t="shared" si="13"/>
        <v>6</v>
      </c>
      <c r="AM32" s="27">
        <f t="shared" si="14"/>
        <v>7.412401575</v>
      </c>
      <c r="AN32" s="18">
        <f t="shared" si="15"/>
        <v>24</v>
      </c>
      <c r="AO32" s="7">
        <f t="shared" si="16"/>
        <v>96</v>
      </c>
      <c r="AP32" s="29">
        <f t="shared" si="17"/>
        <v>2.285714286</v>
      </c>
      <c r="AQ32" s="65">
        <f t="shared" si="40"/>
        <v>3.5</v>
      </c>
      <c r="AR32" s="2">
        <f t="shared" si="18"/>
        <v>9.621127502</v>
      </c>
      <c r="AS32" s="18">
        <f t="shared" si="19"/>
        <v>6</v>
      </c>
      <c r="AT32" s="7">
        <f t="shared" si="20"/>
        <v>49.86255894</v>
      </c>
      <c r="AU32" s="18">
        <f t="shared" si="21"/>
        <v>12</v>
      </c>
      <c r="AV32" s="27">
        <f t="shared" si="22"/>
        <v>6.625</v>
      </c>
      <c r="AW32" s="18">
        <f t="shared" si="23"/>
        <v>24</v>
      </c>
      <c r="AX32" s="18">
        <f t="shared" si="24"/>
        <v>6</v>
      </c>
      <c r="AY32" s="18">
        <f t="shared" si="25"/>
        <v>12</v>
      </c>
      <c r="AZ32" s="7">
        <f t="shared" si="26"/>
        <v>120</v>
      </c>
      <c r="BA32" s="28">
        <f t="shared" si="27"/>
        <v>2.857142857</v>
      </c>
      <c r="BB32" s="65">
        <f t="shared" si="41"/>
        <v>3.5</v>
      </c>
      <c r="BC32" s="2">
        <f t="shared" si="28"/>
        <v>9.621127502</v>
      </c>
      <c r="BD32" s="18">
        <f t="shared" si="29"/>
        <v>6</v>
      </c>
      <c r="BE32" s="7">
        <f t="shared" si="30"/>
        <v>49.86255894</v>
      </c>
      <c r="BF32" s="18">
        <f t="shared" si="31"/>
        <v>6</v>
      </c>
      <c r="BG32" s="27">
        <f t="shared" si="32"/>
        <v>7.412401575</v>
      </c>
      <c r="BH32" s="27">
        <f t="shared" si="33"/>
        <v>12</v>
      </c>
      <c r="BI32" s="18">
        <f t="shared" si="34"/>
        <v>6</v>
      </c>
      <c r="BJ32" s="18">
        <f t="shared" si="35"/>
        <v>12</v>
      </c>
      <c r="BK32" s="18">
        <f t="shared" si="36"/>
        <v>102</v>
      </c>
      <c r="BL32" s="28">
        <f t="shared" si="37"/>
        <v>2.428571429</v>
      </c>
    </row>
    <row r="33">
      <c r="A33" s="3"/>
      <c r="F33" s="3"/>
      <c r="G33" s="3"/>
      <c r="I33" s="3"/>
      <c r="L33" s="3"/>
      <c r="M33" s="4">
        <v>18.0</v>
      </c>
      <c r="N33" s="3" t="s">
        <v>113</v>
      </c>
      <c r="O33" s="3"/>
      <c r="P33" s="3"/>
      <c r="Q33" s="3">
        <f>VLOOKUP(V31,$E$106:$T$149,16)</f>
        <v>6.625</v>
      </c>
      <c r="R33" s="3" t="s">
        <v>91</v>
      </c>
      <c r="S33" s="3">
        <f>Q33</f>
        <v>6.625</v>
      </c>
      <c r="T33" s="3" t="s">
        <v>93</v>
      </c>
      <c r="U33" s="3"/>
      <c r="V33" s="3">
        <f>VLOOKUP(V31,$E$106:$S$149,V32+2)</f>
        <v>6.065</v>
      </c>
      <c r="W33" s="3"/>
      <c r="X33" s="6">
        <v>29.0</v>
      </c>
      <c r="Y33" s="65">
        <f t="shared" si="38"/>
        <v>3.5</v>
      </c>
      <c r="Z33" s="2">
        <f t="shared" si="2"/>
        <v>9.621127502</v>
      </c>
      <c r="AA33" s="18">
        <f t="shared" si="3"/>
        <v>6</v>
      </c>
      <c r="AB33" s="7">
        <f t="shared" si="4"/>
        <v>49.86255894</v>
      </c>
      <c r="AC33" s="18">
        <f t="shared" si="5"/>
        <v>12.6</v>
      </c>
      <c r="AD33" s="27">
        <f t="shared" si="6"/>
        <v>6.625</v>
      </c>
      <c r="AE33" s="18">
        <f t="shared" si="7"/>
        <v>37.8</v>
      </c>
      <c r="AF33" s="7">
        <f t="shared" si="8"/>
        <v>114</v>
      </c>
      <c r="AG33" s="28">
        <f t="shared" si="9"/>
        <v>2.714285714</v>
      </c>
      <c r="AH33" s="65">
        <f t="shared" si="39"/>
        <v>3.5</v>
      </c>
      <c r="AI33" s="2">
        <f t="shared" si="10"/>
        <v>9.621127502</v>
      </c>
      <c r="AJ33" s="18">
        <f t="shared" si="11"/>
        <v>6</v>
      </c>
      <c r="AK33" s="7">
        <f t="shared" si="12"/>
        <v>49.86255894</v>
      </c>
      <c r="AL33" s="18">
        <f t="shared" si="13"/>
        <v>6</v>
      </c>
      <c r="AM33" s="27">
        <f t="shared" si="14"/>
        <v>7.412401575</v>
      </c>
      <c r="AN33" s="18">
        <f t="shared" si="15"/>
        <v>24</v>
      </c>
      <c r="AO33" s="7">
        <f t="shared" si="16"/>
        <v>96</v>
      </c>
      <c r="AP33" s="29">
        <f t="shared" si="17"/>
        <v>2.285714286</v>
      </c>
      <c r="AQ33" s="65">
        <f t="shared" si="40"/>
        <v>3.5</v>
      </c>
      <c r="AR33" s="2">
        <f t="shared" si="18"/>
        <v>9.621127502</v>
      </c>
      <c r="AS33" s="18">
        <f t="shared" si="19"/>
        <v>6</v>
      </c>
      <c r="AT33" s="7">
        <f t="shared" si="20"/>
        <v>49.86255894</v>
      </c>
      <c r="AU33" s="18">
        <f t="shared" si="21"/>
        <v>12</v>
      </c>
      <c r="AV33" s="27">
        <f t="shared" si="22"/>
        <v>6.625</v>
      </c>
      <c r="AW33" s="18">
        <f t="shared" si="23"/>
        <v>24</v>
      </c>
      <c r="AX33" s="18">
        <f t="shared" si="24"/>
        <v>6</v>
      </c>
      <c r="AY33" s="18">
        <f t="shared" si="25"/>
        <v>12</v>
      </c>
      <c r="AZ33" s="7">
        <f t="shared" si="26"/>
        <v>120</v>
      </c>
      <c r="BA33" s="28">
        <f t="shared" si="27"/>
        <v>2.857142857</v>
      </c>
      <c r="BB33" s="65">
        <f t="shared" si="41"/>
        <v>3.5</v>
      </c>
      <c r="BC33" s="2">
        <f t="shared" si="28"/>
        <v>9.621127502</v>
      </c>
      <c r="BD33" s="18">
        <f t="shared" si="29"/>
        <v>6</v>
      </c>
      <c r="BE33" s="7">
        <f t="shared" si="30"/>
        <v>49.86255894</v>
      </c>
      <c r="BF33" s="18">
        <f t="shared" si="31"/>
        <v>6</v>
      </c>
      <c r="BG33" s="27">
        <f t="shared" si="32"/>
        <v>7.412401575</v>
      </c>
      <c r="BH33" s="27">
        <f t="shared" si="33"/>
        <v>12</v>
      </c>
      <c r="BI33" s="18">
        <f t="shared" si="34"/>
        <v>6</v>
      </c>
      <c r="BJ33" s="18">
        <f t="shared" si="35"/>
        <v>12</v>
      </c>
      <c r="BK33" s="18">
        <f t="shared" si="36"/>
        <v>102</v>
      </c>
      <c r="BL33" s="28">
        <f t="shared" si="37"/>
        <v>2.428571429</v>
      </c>
    </row>
    <row r="34">
      <c r="A34" s="3"/>
      <c r="B34" s="34" t="s">
        <v>114</v>
      </c>
      <c r="C34" s="35"/>
      <c r="D34" s="35"/>
      <c r="E34" s="35"/>
      <c r="F34" s="3"/>
      <c r="G34" s="3"/>
      <c r="I34" s="3"/>
      <c r="L34" s="3"/>
      <c r="M34" s="4"/>
      <c r="N34" s="3" t="s">
        <v>115</v>
      </c>
      <c r="O34" s="4" t="s">
        <v>116</v>
      </c>
      <c r="Q34" s="4" t="s">
        <v>117</v>
      </c>
      <c r="S34" s="3"/>
      <c r="T34" s="3"/>
      <c r="U34" s="3"/>
      <c r="V34" s="3">
        <f>V33</f>
        <v>6.065</v>
      </c>
      <c r="W34" s="3"/>
      <c r="X34" s="6">
        <v>30.0</v>
      </c>
      <c r="Y34" s="65">
        <f t="shared" si="38"/>
        <v>3.5</v>
      </c>
      <c r="Z34" s="2">
        <f t="shared" si="2"/>
        <v>9.621127502</v>
      </c>
      <c r="AA34" s="18">
        <f t="shared" si="3"/>
        <v>6</v>
      </c>
      <c r="AB34" s="7">
        <f t="shared" si="4"/>
        <v>49.86255894</v>
      </c>
      <c r="AC34" s="18">
        <f t="shared" si="5"/>
        <v>12.6</v>
      </c>
      <c r="AD34" s="27">
        <f t="shared" si="6"/>
        <v>6.625</v>
      </c>
      <c r="AE34" s="18">
        <f t="shared" si="7"/>
        <v>37.8</v>
      </c>
      <c r="AF34" s="7">
        <f t="shared" si="8"/>
        <v>114</v>
      </c>
      <c r="AG34" s="28">
        <f t="shared" si="9"/>
        <v>2.714285714</v>
      </c>
      <c r="AH34" s="65">
        <f t="shared" si="39"/>
        <v>3.5</v>
      </c>
      <c r="AI34" s="2">
        <f t="shared" si="10"/>
        <v>9.621127502</v>
      </c>
      <c r="AJ34" s="18">
        <f t="shared" si="11"/>
        <v>6</v>
      </c>
      <c r="AK34" s="7">
        <f t="shared" si="12"/>
        <v>49.86255894</v>
      </c>
      <c r="AL34" s="18">
        <f t="shared" si="13"/>
        <v>6</v>
      </c>
      <c r="AM34" s="27">
        <f t="shared" si="14"/>
        <v>7.412401575</v>
      </c>
      <c r="AN34" s="18">
        <f t="shared" si="15"/>
        <v>24</v>
      </c>
      <c r="AO34" s="7">
        <f t="shared" si="16"/>
        <v>96</v>
      </c>
      <c r="AP34" s="29">
        <f t="shared" si="17"/>
        <v>2.285714286</v>
      </c>
      <c r="AQ34" s="65">
        <f t="shared" si="40"/>
        <v>3.5</v>
      </c>
      <c r="AR34" s="2">
        <f t="shared" si="18"/>
        <v>9.621127502</v>
      </c>
      <c r="AS34" s="18">
        <f t="shared" si="19"/>
        <v>6</v>
      </c>
      <c r="AT34" s="7">
        <f t="shared" si="20"/>
        <v>49.86255894</v>
      </c>
      <c r="AU34" s="18">
        <f t="shared" si="21"/>
        <v>12</v>
      </c>
      <c r="AV34" s="27">
        <f t="shared" si="22"/>
        <v>6.625</v>
      </c>
      <c r="AW34" s="18">
        <f t="shared" si="23"/>
        <v>24</v>
      </c>
      <c r="AX34" s="18">
        <f t="shared" si="24"/>
        <v>6</v>
      </c>
      <c r="AY34" s="18">
        <f t="shared" si="25"/>
        <v>12</v>
      </c>
      <c r="AZ34" s="7">
        <f t="shared" si="26"/>
        <v>120</v>
      </c>
      <c r="BA34" s="28">
        <f t="shared" si="27"/>
        <v>2.857142857</v>
      </c>
      <c r="BB34" s="65">
        <f t="shared" si="41"/>
        <v>3.5</v>
      </c>
      <c r="BC34" s="2">
        <f t="shared" si="28"/>
        <v>9.621127502</v>
      </c>
      <c r="BD34" s="18">
        <f t="shared" si="29"/>
        <v>6</v>
      </c>
      <c r="BE34" s="7">
        <f t="shared" si="30"/>
        <v>49.86255894</v>
      </c>
      <c r="BF34" s="18">
        <f t="shared" si="31"/>
        <v>6</v>
      </c>
      <c r="BG34" s="27">
        <f t="shared" si="32"/>
        <v>7.412401575</v>
      </c>
      <c r="BH34" s="27">
        <f t="shared" si="33"/>
        <v>12</v>
      </c>
      <c r="BI34" s="18">
        <f t="shared" si="34"/>
        <v>6</v>
      </c>
      <c r="BJ34" s="18">
        <f t="shared" si="35"/>
        <v>12</v>
      </c>
      <c r="BK34" s="18">
        <f t="shared" si="36"/>
        <v>102</v>
      </c>
      <c r="BL34" s="28">
        <f t="shared" si="37"/>
        <v>2.428571429</v>
      </c>
    </row>
    <row r="35">
      <c r="A35" s="3"/>
      <c r="F35" s="3"/>
      <c r="G35" s="12"/>
      <c r="H35" s="18"/>
      <c r="I35" s="18"/>
      <c r="J35" s="18"/>
      <c r="L35" s="3"/>
      <c r="M35" s="4"/>
      <c r="N35" s="3"/>
      <c r="O35" s="3" t="s">
        <v>118</v>
      </c>
      <c r="P35" s="3" t="s">
        <v>119</v>
      </c>
      <c r="Q35" s="3" t="s">
        <v>118</v>
      </c>
      <c r="R35" s="3" t="s">
        <v>119</v>
      </c>
      <c r="S35" s="3"/>
      <c r="T35" s="3"/>
      <c r="U35" s="3"/>
      <c r="V35" s="3"/>
      <c r="W35" s="3"/>
      <c r="X35" s="6">
        <v>31.0</v>
      </c>
      <c r="Y35" s="65">
        <f t="shared" si="38"/>
        <v>3.5</v>
      </c>
      <c r="Z35" s="2">
        <f t="shared" si="2"/>
        <v>9.621127502</v>
      </c>
      <c r="AA35" s="18">
        <f t="shared" si="3"/>
        <v>6</v>
      </c>
      <c r="AB35" s="7">
        <f t="shared" si="4"/>
        <v>49.86255894</v>
      </c>
      <c r="AC35" s="18">
        <f t="shared" si="5"/>
        <v>12.6</v>
      </c>
      <c r="AD35" s="27">
        <f t="shared" si="6"/>
        <v>6.625</v>
      </c>
      <c r="AE35" s="18">
        <f t="shared" si="7"/>
        <v>37.8</v>
      </c>
      <c r="AF35" s="7">
        <f t="shared" si="8"/>
        <v>114</v>
      </c>
      <c r="AG35" s="28">
        <f t="shared" si="9"/>
        <v>2.714285714</v>
      </c>
      <c r="AH35" s="65">
        <f t="shared" si="39"/>
        <v>3.5</v>
      </c>
      <c r="AI35" s="2">
        <f t="shared" si="10"/>
        <v>9.621127502</v>
      </c>
      <c r="AJ35" s="18">
        <f t="shared" si="11"/>
        <v>6</v>
      </c>
      <c r="AK35" s="7">
        <f t="shared" si="12"/>
        <v>49.86255894</v>
      </c>
      <c r="AL35" s="18">
        <f t="shared" si="13"/>
        <v>6</v>
      </c>
      <c r="AM35" s="27">
        <f t="shared" si="14"/>
        <v>7.412401575</v>
      </c>
      <c r="AN35" s="18">
        <f t="shared" si="15"/>
        <v>24</v>
      </c>
      <c r="AO35" s="7">
        <f t="shared" si="16"/>
        <v>96</v>
      </c>
      <c r="AP35" s="29">
        <f t="shared" si="17"/>
        <v>2.285714286</v>
      </c>
      <c r="AQ35" s="65">
        <f t="shared" si="40"/>
        <v>3.5</v>
      </c>
      <c r="AR35" s="2">
        <f t="shared" si="18"/>
        <v>9.621127502</v>
      </c>
      <c r="AS35" s="18">
        <f t="shared" si="19"/>
        <v>6</v>
      </c>
      <c r="AT35" s="7">
        <f t="shared" si="20"/>
        <v>49.86255894</v>
      </c>
      <c r="AU35" s="18">
        <f t="shared" si="21"/>
        <v>12</v>
      </c>
      <c r="AV35" s="27">
        <f t="shared" si="22"/>
        <v>6.625</v>
      </c>
      <c r="AW35" s="18">
        <f t="shared" si="23"/>
        <v>24</v>
      </c>
      <c r="AX35" s="18">
        <f t="shared" si="24"/>
        <v>6</v>
      </c>
      <c r="AY35" s="18">
        <f t="shared" si="25"/>
        <v>12</v>
      </c>
      <c r="AZ35" s="7">
        <f t="shared" si="26"/>
        <v>120</v>
      </c>
      <c r="BA35" s="28">
        <f t="shared" si="27"/>
        <v>2.857142857</v>
      </c>
      <c r="BB35" s="65">
        <f t="shared" si="41"/>
        <v>3.5</v>
      </c>
      <c r="BC35" s="2">
        <f t="shared" si="28"/>
        <v>9.621127502</v>
      </c>
      <c r="BD35" s="18">
        <f t="shared" si="29"/>
        <v>6</v>
      </c>
      <c r="BE35" s="7">
        <f t="shared" si="30"/>
        <v>49.86255894</v>
      </c>
      <c r="BF35" s="18">
        <f t="shared" si="31"/>
        <v>6</v>
      </c>
      <c r="BG35" s="27">
        <f t="shared" si="32"/>
        <v>7.412401575</v>
      </c>
      <c r="BH35" s="27">
        <f t="shared" si="33"/>
        <v>12</v>
      </c>
      <c r="BI35" s="18">
        <f t="shared" si="34"/>
        <v>6</v>
      </c>
      <c r="BJ35" s="18">
        <f t="shared" si="35"/>
        <v>12</v>
      </c>
      <c r="BK35" s="18">
        <f t="shared" si="36"/>
        <v>102</v>
      </c>
      <c r="BL35" s="28">
        <f t="shared" si="37"/>
        <v>2.428571429</v>
      </c>
    </row>
    <row r="36">
      <c r="A36" s="3"/>
      <c r="B36" s="3" t="s">
        <v>120</v>
      </c>
      <c r="C36" s="50" t="str">
        <f>IF(Q27,"With Mist Eliminator","Without Mist Eliminator")</f>
        <v>With Mist Eliminator</v>
      </c>
      <c r="F36" s="3"/>
      <c r="G36" s="3"/>
      <c r="I36" s="3"/>
      <c r="L36" s="3"/>
      <c r="M36" s="4">
        <v>1.0</v>
      </c>
      <c r="N36" s="3" t="s">
        <v>121</v>
      </c>
      <c r="O36" s="29">
        <f>Y205</f>
        <v>3.5</v>
      </c>
      <c r="P36" s="29">
        <f>AH205</f>
        <v>3.5</v>
      </c>
      <c r="Q36" s="29">
        <f>AQ205</f>
        <v>3.5</v>
      </c>
      <c r="R36" s="29">
        <f>BB205</f>
        <v>3.5</v>
      </c>
      <c r="S36" s="3"/>
      <c r="T36" s="12" t="s">
        <v>122</v>
      </c>
      <c r="U36" s="3"/>
      <c r="V36" s="3"/>
      <c r="W36" s="3"/>
      <c r="X36" s="6">
        <v>32.0</v>
      </c>
      <c r="Y36" s="65">
        <f t="shared" si="38"/>
        <v>3.5</v>
      </c>
      <c r="Z36" s="2">
        <f t="shared" si="2"/>
        <v>9.621127502</v>
      </c>
      <c r="AA36" s="18">
        <f t="shared" si="3"/>
        <v>6</v>
      </c>
      <c r="AB36" s="7">
        <f t="shared" si="4"/>
        <v>49.86255894</v>
      </c>
      <c r="AC36" s="18">
        <f t="shared" si="5"/>
        <v>12.6</v>
      </c>
      <c r="AD36" s="27">
        <f t="shared" si="6"/>
        <v>6.625</v>
      </c>
      <c r="AE36" s="18">
        <f t="shared" si="7"/>
        <v>37.8</v>
      </c>
      <c r="AF36" s="7">
        <f t="shared" si="8"/>
        <v>114</v>
      </c>
      <c r="AG36" s="28">
        <f t="shared" si="9"/>
        <v>2.714285714</v>
      </c>
      <c r="AH36" s="65">
        <f t="shared" si="39"/>
        <v>3.5</v>
      </c>
      <c r="AI36" s="2">
        <f t="shared" si="10"/>
        <v>9.621127502</v>
      </c>
      <c r="AJ36" s="18">
        <f t="shared" si="11"/>
        <v>6</v>
      </c>
      <c r="AK36" s="7">
        <f t="shared" si="12"/>
        <v>49.86255894</v>
      </c>
      <c r="AL36" s="18">
        <f t="shared" si="13"/>
        <v>6</v>
      </c>
      <c r="AM36" s="27">
        <f t="shared" si="14"/>
        <v>7.412401575</v>
      </c>
      <c r="AN36" s="18">
        <f t="shared" si="15"/>
        <v>24</v>
      </c>
      <c r="AO36" s="7">
        <f t="shared" si="16"/>
        <v>96</v>
      </c>
      <c r="AP36" s="29">
        <f t="shared" si="17"/>
        <v>2.285714286</v>
      </c>
      <c r="AQ36" s="65">
        <f t="shared" si="40"/>
        <v>3.5</v>
      </c>
      <c r="AR36" s="2">
        <f t="shared" si="18"/>
        <v>9.621127502</v>
      </c>
      <c r="AS36" s="18">
        <f t="shared" si="19"/>
        <v>6</v>
      </c>
      <c r="AT36" s="7">
        <f t="shared" si="20"/>
        <v>49.86255894</v>
      </c>
      <c r="AU36" s="18">
        <f t="shared" si="21"/>
        <v>12</v>
      </c>
      <c r="AV36" s="27">
        <f t="shared" si="22"/>
        <v>6.625</v>
      </c>
      <c r="AW36" s="18">
        <f t="shared" si="23"/>
        <v>24</v>
      </c>
      <c r="AX36" s="18">
        <f t="shared" si="24"/>
        <v>6</v>
      </c>
      <c r="AY36" s="18">
        <f t="shared" si="25"/>
        <v>12</v>
      </c>
      <c r="AZ36" s="7">
        <f t="shared" si="26"/>
        <v>120</v>
      </c>
      <c r="BA36" s="28">
        <f t="shared" si="27"/>
        <v>2.857142857</v>
      </c>
      <c r="BB36" s="65">
        <f t="shared" si="41"/>
        <v>3.5</v>
      </c>
      <c r="BC36" s="2">
        <f t="shared" si="28"/>
        <v>9.621127502</v>
      </c>
      <c r="BD36" s="18">
        <f t="shared" si="29"/>
        <v>6</v>
      </c>
      <c r="BE36" s="7">
        <f t="shared" si="30"/>
        <v>49.86255894</v>
      </c>
      <c r="BF36" s="18">
        <f t="shared" si="31"/>
        <v>6</v>
      </c>
      <c r="BG36" s="27">
        <f t="shared" si="32"/>
        <v>7.412401575</v>
      </c>
      <c r="BH36" s="27">
        <f t="shared" si="33"/>
        <v>12</v>
      </c>
      <c r="BI36" s="18">
        <f t="shared" si="34"/>
        <v>6</v>
      </c>
      <c r="BJ36" s="18">
        <f t="shared" si="35"/>
        <v>12</v>
      </c>
      <c r="BK36" s="18">
        <f t="shared" si="36"/>
        <v>102</v>
      </c>
      <c r="BL36" s="28">
        <f t="shared" si="37"/>
        <v>2.428571429</v>
      </c>
    </row>
    <row r="37">
      <c r="A37" s="3"/>
      <c r="B37" s="3" t="s">
        <v>14</v>
      </c>
      <c r="C37" s="50" t="s">
        <v>123</v>
      </c>
      <c r="F37" s="69">
        <f>VLOOKUP(1,$M$36:$R$47,$P$51+2)</f>
        <v>3.5</v>
      </c>
      <c r="G37" s="37" t="s">
        <v>101</v>
      </c>
      <c r="I37" s="3"/>
      <c r="L37" s="3"/>
      <c r="M37" s="4">
        <v>2.0</v>
      </c>
      <c r="N37" s="3" t="s">
        <v>16</v>
      </c>
      <c r="O37" s="7">
        <f>AA205</f>
        <v>6</v>
      </c>
      <c r="P37" s="7">
        <f>AJ205</f>
        <v>6</v>
      </c>
      <c r="Q37" s="7">
        <f>AS205</f>
        <v>6</v>
      </c>
      <c r="R37" s="7">
        <f>BD205</f>
        <v>6</v>
      </c>
      <c r="S37" s="3"/>
      <c r="T37" s="3" t="s">
        <v>73</v>
      </c>
      <c r="U37" s="3"/>
      <c r="V37" s="42">
        <f>(D12/D13)/3600</f>
        <v>0.0666324502</v>
      </c>
      <c r="W37" s="3" t="s">
        <v>96</v>
      </c>
      <c r="X37" s="6">
        <v>33.0</v>
      </c>
      <c r="Y37" s="65">
        <f t="shared" si="38"/>
        <v>3.5</v>
      </c>
      <c r="Z37" s="2">
        <f t="shared" si="2"/>
        <v>9.621127502</v>
      </c>
      <c r="AA37" s="18">
        <f t="shared" si="3"/>
        <v>6</v>
      </c>
      <c r="AB37" s="7">
        <f t="shared" si="4"/>
        <v>49.86255894</v>
      </c>
      <c r="AC37" s="18">
        <f t="shared" si="5"/>
        <v>12.6</v>
      </c>
      <c r="AD37" s="27">
        <f t="shared" si="6"/>
        <v>6.625</v>
      </c>
      <c r="AE37" s="18">
        <f t="shared" si="7"/>
        <v>37.8</v>
      </c>
      <c r="AF37" s="7">
        <f t="shared" si="8"/>
        <v>114</v>
      </c>
      <c r="AG37" s="28">
        <f t="shared" si="9"/>
        <v>2.714285714</v>
      </c>
      <c r="AH37" s="65">
        <f t="shared" si="39"/>
        <v>3.5</v>
      </c>
      <c r="AI37" s="2">
        <f t="shared" si="10"/>
        <v>9.621127502</v>
      </c>
      <c r="AJ37" s="18">
        <f t="shared" si="11"/>
        <v>6</v>
      </c>
      <c r="AK37" s="7">
        <f t="shared" si="12"/>
        <v>49.86255894</v>
      </c>
      <c r="AL37" s="18">
        <f t="shared" si="13"/>
        <v>6</v>
      </c>
      <c r="AM37" s="27">
        <f t="shared" si="14"/>
        <v>7.412401575</v>
      </c>
      <c r="AN37" s="18">
        <f t="shared" si="15"/>
        <v>24</v>
      </c>
      <c r="AO37" s="7">
        <f t="shared" si="16"/>
        <v>96</v>
      </c>
      <c r="AP37" s="29">
        <f t="shared" si="17"/>
        <v>2.285714286</v>
      </c>
      <c r="AQ37" s="65">
        <f t="shared" si="40"/>
        <v>3.5</v>
      </c>
      <c r="AR37" s="2">
        <f t="shared" si="18"/>
        <v>9.621127502</v>
      </c>
      <c r="AS37" s="18">
        <f t="shared" si="19"/>
        <v>6</v>
      </c>
      <c r="AT37" s="7">
        <f t="shared" si="20"/>
        <v>49.86255894</v>
      </c>
      <c r="AU37" s="18">
        <f t="shared" si="21"/>
        <v>12</v>
      </c>
      <c r="AV37" s="27">
        <f t="shared" si="22"/>
        <v>6.625</v>
      </c>
      <c r="AW37" s="18">
        <f t="shared" si="23"/>
        <v>24</v>
      </c>
      <c r="AX37" s="18">
        <f t="shared" si="24"/>
        <v>6</v>
      </c>
      <c r="AY37" s="18">
        <f t="shared" si="25"/>
        <v>12</v>
      </c>
      <c r="AZ37" s="7">
        <f t="shared" si="26"/>
        <v>120</v>
      </c>
      <c r="BA37" s="28">
        <f t="shared" si="27"/>
        <v>2.857142857</v>
      </c>
      <c r="BB37" s="65">
        <f t="shared" si="41"/>
        <v>3.5</v>
      </c>
      <c r="BC37" s="2">
        <f t="shared" si="28"/>
        <v>9.621127502</v>
      </c>
      <c r="BD37" s="18">
        <f t="shared" si="29"/>
        <v>6</v>
      </c>
      <c r="BE37" s="7">
        <f t="shared" si="30"/>
        <v>49.86255894</v>
      </c>
      <c r="BF37" s="18">
        <f t="shared" si="31"/>
        <v>6</v>
      </c>
      <c r="BG37" s="27">
        <f t="shared" si="32"/>
        <v>7.412401575</v>
      </c>
      <c r="BH37" s="27">
        <f t="shared" si="33"/>
        <v>12</v>
      </c>
      <c r="BI37" s="18">
        <f t="shared" si="34"/>
        <v>6</v>
      </c>
      <c r="BJ37" s="18">
        <f t="shared" si="35"/>
        <v>12</v>
      </c>
      <c r="BK37" s="18">
        <f t="shared" si="36"/>
        <v>102</v>
      </c>
      <c r="BL37" s="28">
        <f t="shared" si="37"/>
        <v>2.428571429</v>
      </c>
    </row>
    <row r="38">
      <c r="A38" s="3"/>
      <c r="B38" s="3" t="s">
        <v>124</v>
      </c>
      <c r="C38" s="50" t="s">
        <v>125</v>
      </c>
      <c r="F38" s="69">
        <f>VLOOKUP(9,$M$36:$R$47,$P$51+2)</f>
        <v>10</v>
      </c>
      <c r="G38" s="37" t="s">
        <v>101</v>
      </c>
      <c r="I38" s="3"/>
      <c r="L38" s="3"/>
      <c r="M38" s="4">
        <v>3.0</v>
      </c>
      <c r="N38" s="3" t="s">
        <v>17</v>
      </c>
      <c r="O38" s="7">
        <f>AF205-AA205-AD205-AC205-AE205</f>
        <v>50.975</v>
      </c>
      <c r="P38" s="7">
        <f>AO205-AJ205-AL205-AM205-AN205</f>
        <v>52.58759843</v>
      </c>
      <c r="Q38" s="7">
        <f>AZ205-AS205-AU205-AV205-AW205-AX205-AY205</f>
        <v>53.375</v>
      </c>
      <c r="R38" s="7">
        <f>BK205-BD205-BF205-BG205-BH205-BI205-BJ205</f>
        <v>52.58759843</v>
      </c>
      <c r="S38" s="3"/>
      <c r="T38" s="3" t="s">
        <v>76</v>
      </c>
      <c r="U38" s="3"/>
      <c r="V38" s="42">
        <f>V37/I27</f>
        <v>0.0203147714</v>
      </c>
      <c r="W38" s="3" t="s">
        <v>99</v>
      </c>
      <c r="X38" s="6">
        <v>34.0</v>
      </c>
      <c r="Y38" s="65">
        <f t="shared" si="38"/>
        <v>3.5</v>
      </c>
      <c r="Z38" s="2">
        <f t="shared" si="2"/>
        <v>9.621127502</v>
      </c>
      <c r="AA38" s="18">
        <f t="shared" si="3"/>
        <v>6</v>
      </c>
      <c r="AB38" s="7">
        <f t="shared" si="4"/>
        <v>49.86255894</v>
      </c>
      <c r="AC38" s="18">
        <f t="shared" si="5"/>
        <v>12.6</v>
      </c>
      <c r="AD38" s="27">
        <f t="shared" si="6"/>
        <v>6.625</v>
      </c>
      <c r="AE38" s="18">
        <f t="shared" si="7"/>
        <v>37.8</v>
      </c>
      <c r="AF38" s="7">
        <f t="shared" si="8"/>
        <v>114</v>
      </c>
      <c r="AG38" s="28">
        <f t="shared" si="9"/>
        <v>2.714285714</v>
      </c>
      <c r="AH38" s="65">
        <f t="shared" si="39"/>
        <v>3.5</v>
      </c>
      <c r="AI38" s="2">
        <f t="shared" si="10"/>
        <v>9.621127502</v>
      </c>
      <c r="AJ38" s="18">
        <f t="shared" si="11"/>
        <v>6</v>
      </c>
      <c r="AK38" s="7">
        <f t="shared" si="12"/>
        <v>49.86255894</v>
      </c>
      <c r="AL38" s="18">
        <f t="shared" si="13"/>
        <v>6</v>
      </c>
      <c r="AM38" s="27">
        <f t="shared" si="14"/>
        <v>7.412401575</v>
      </c>
      <c r="AN38" s="18">
        <f t="shared" si="15"/>
        <v>24</v>
      </c>
      <c r="AO38" s="7">
        <f t="shared" si="16"/>
        <v>96</v>
      </c>
      <c r="AP38" s="29">
        <f t="shared" si="17"/>
        <v>2.285714286</v>
      </c>
      <c r="AQ38" s="65">
        <f t="shared" si="40"/>
        <v>3.5</v>
      </c>
      <c r="AR38" s="2">
        <f t="shared" si="18"/>
        <v>9.621127502</v>
      </c>
      <c r="AS38" s="18">
        <f t="shared" si="19"/>
        <v>6</v>
      </c>
      <c r="AT38" s="7">
        <f t="shared" si="20"/>
        <v>49.86255894</v>
      </c>
      <c r="AU38" s="18">
        <f t="shared" si="21"/>
        <v>12</v>
      </c>
      <c r="AV38" s="27">
        <f t="shared" si="22"/>
        <v>6.625</v>
      </c>
      <c r="AW38" s="18">
        <f t="shared" si="23"/>
        <v>24</v>
      </c>
      <c r="AX38" s="18">
        <f t="shared" si="24"/>
        <v>6</v>
      </c>
      <c r="AY38" s="18">
        <f t="shared" si="25"/>
        <v>12</v>
      </c>
      <c r="AZ38" s="7">
        <f t="shared" si="26"/>
        <v>120</v>
      </c>
      <c r="BA38" s="28">
        <f t="shared" si="27"/>
        <v>2.857142857</v>
      </c>
      <c r="BB38" s="65">
        <f t="shared" si="41"/>
        <v>3.5</v>
      </c>
      <c r="BC38" s="2">
        <f t="shared" si="28"/>
        <v>9.621127502</v>
      </c>
      <c r="BD38" s="18">
        <f t="shared" si="29"/>
        <v>6</v>
      </c>
      <c r="BE38" s="7">
        <f t="shared" si="30"/>
        <v>49.86255894</v>
      </c>
      <c r="BF38" s="18">
        <f t="shared" si="31"/>
        <v>6</v>
      </c>
      <c r="BG38" s="27">
        <f t="shared" si="32"/>
        <v>7.412401575</v>
      </c>
      <c r="BH38" s="27">
        <f t="shared" si="33"/>
        <v>12</v>
      </c>
      <c r="BI38" s="18">
        <f t="shared" si="34"/>
        <v>6</v>
      </c>
      <c r="BJ38" s="18">
        <f t="shared" si="35"/>
        <v>12</v>
      </c>
      <c r="BK38" s="18">
        <f t="shared" si="36"/>
        <v>102</v>
      </c>
      <c r="BL38" s="28">
        <f t="shared" si="37"/>
        <v>2.428571429</v>
      </c>
    </row>
    <row r="39">
      <c r="A39" s="3"/>
      <c r="F39" s="3"/>
      <c r="G39" s="3"/>
      <c r="I39" s="3"/>
      <c r="L39" s="3"/>
      <c r="M39" s="4">
        <v>4.0</v>
      </c>
      <c r="N39" s="3" t="s">
        <v>18</v>
      </c>
      <c r="O39" s="7">
        <f>AC205</f>
        <v>12.6</v>
      </c>
      <c r="P39" s="7">
        <f>AL205</f>
        <v>6</v>
      </c>
      <c r="Q39" s="7">
        <f>AU205</f>
        <v>12</v>
      </c>
      <c r="R39" s="7">
        <f>BF205</f>
        <v>6</v>
      </c>
      <c r="S39" s="3"/>
      <c r="T39" s="3" t="s">
        <v>77</v>
      </c>
      <c r="U39" s="3"/>
      <c r="V39" s="29">
        <f>SQRT(4*V38/PI())*12</f>
        <v>1.929933191</v>
      </c>
      <c r="W39" s="3" t="s">
        <v>91</v>
      </c>
      <c r="X39" s="6">
        <v>35.0</v>
      </c>
      <c r="Y39" s="65">
        <f t="shared" si="38"/>
        <v>3.5</v>
      </c>
      <c r="Z39" s="2">
        <f t="shared" si="2"/>
        <v>9.621127502</v>
      </c>
      <c r="AA39" s="18">
        <f t="shared" si="3"/>
        <v>6</v>
      </c>
      <c r="AB39" s="7">
        <f t="shared" si="4"/>
        <v>49.86255894</v>
      </c>
      <c r="AC39" s="18">
        <f t="shared" si="5"/>
        <v>12.6</v>
      </c>
      <c r="AD39" s="27">
        <f t="shared" si="6"/>
        <v>6.625</v>
      </c>
      <c r="AE39" s="18">
        <f t="shared" si="7"/>
        <v>37.8</v>
      </c>
      <c r="AF39" s="7">
        <f t="shared" si="8"/>
        <v>114</v>
      </c>
      <c r="AG39" s="28">
        <f t="shared" si="9"/>
        <v>2.714285714</v>
      </c>
      <c r="AH39" s="65">
        <f t="shared" si="39"/>
        <v>3.5</v>
      </c>
      <c r="AI39" s="2">
        <f t="shared" si="10"/>
        <v>9.621127502</v>
      </c>
      <c r="AJ39" s="18">
        <f t="shared" si="11"/>
        <v>6</v>
      </c>
      <c r="AK39" s="7">
        <f t="shared" si="12"/>
        <v>49.86255894</v>
      </c>
      <c r="AL39" s="18">
        <f t="shared" si="13"/>
        <v>6</v>
      </c>
      <c r="AM39" s="27">
        <f t="shared" si="14"/>
        <v>7.412401575</v>
      </c>
      <c r="AN39" s="18">
        <f t="shared" si="15"/>
        <v>24</v>
      </c>
      <c r="AO39" s="7">
        <f t="shared" si="16"/>
        <v>96</v>
      </c>
      <c r="AP39" s="29">
        <f t="shared" si="17"/>
        <v>2.285714286</v>
      </c>
      <c r="AQ39" s="65">
        <f t="shared" si="40"/>
        <v>3.5</v>
      </c>
      <c r="AR39" s="2">
        <f t="shared" si="18"/>
        <v>9.621127502</v>
      </c>
      <c r="AS39" s="18">
        <f t="shared" si="19"/>
        <v>6</v>
      </c>
      <c r="AT39" s="7">
        <f t="shared" si="20"/>
        <v>49.86255894</v>
      </c>
      <c r="AU39" s="18">
        <f t="shared" si="21"/>
        <v>12</v>
      </c>
      <c r="AV39" s="27">
        <f t="shared" si="22"/>
        <v>6.625</v>
      </c>
      <c r="AW39" s="18">
        <f t="shared" si="23"/>
        <v>24</v>
      </c>
      <c r="AX39" s="18">
        <f t="shared" si="24"/>
        <v>6</v>
      </c>
      <c r="AY39" s="18">
        <f t="shared" si="25"/>
        <v>12</v>
      </c>
      <c r="AZ39" s="7">
        <f t="shared" si="26"/>
        <v>120</v>
      </c>
      <c r="BA39" s="28">
        <f t="shared" si="27"/>
        <v>2.857142857</v>
      </c>
      <c r="BB39" s="65">
        <f t="shared" si="41"/>
        <v>3.5</v>
      </c>
      <c r="BC39" s="2">
        <f t="shared" si="28"/>
        <v>9.621127502</v>
      </c>
      <c r="BD39" s="18">
        <f t="shared" si="29"/>
        <v>6</v>
      </c>
      <c r="BE39" s="7">
        <f t="shared" si="30"/>
        <v>49.86255894</v>
      </c>
      <c r="BF39" s="18">
        <f t="shared" si="31"/>
        <v>6</v>
      </c>
      <c r="BG39" s="27">
        <f t="shared" si="32"/>
        <v>7.412401575</v>
      </c>
      <c r="BH39" s="27">
        <f t="shared" si="33"/>
        <v>12</v>
      </c>
      <c r="BI39" s="18">
        <f t="shared" si="34"/>
        <v>6</v>
      </c>
      <c r="BJ39" s="18">
        <f t="shared" si="35"/>
        <v>12</v>
      </c>
      <c r="BK39" s="18">
        <f t="shared" si="36"/>
        <v>102</v>
      </c>
      <c r="BL39" s="28">
        <f t="shared" si="37"/>
        <v>2.428571429</v>
      </c>
    </row>
    <row r="40">
      <c r="A40" s="3"/>
      <c r="B40" s="3" t="s">
        <v>126</v>
      </c>
      <c r="C40" s="50" t="s">
        <v>127</v>
      </c>
      <c r="F40" s="69">
        <f>VLOOKUP(2,$M$36:$R$47,$P$51+2)</f>
        <v>6</v>
      </c>
      <c r="G40" s="37" t="s">
        <v>91</v>
      </c>
      <c r="I40" s="3"/>
      <c r="L40" s="3"/>
      <c r="M40" s="4">
        <v>5.0</v>
      </c>
      <c r="N40" s="3" t="s">
        <v>19</v>
      </c>
      <c r="O40" s="7">
        <f>AD205</f>
        <v>6.625</v>
      </c>
      <c r="P40" s="7">
        <f>AM205</f>
        <v>7.412401575</v>
      </c>
      <c r="Q40" s="7">
        <f>AV205</f>
        <v>6.625</v>
      </c>
      <c r="R40" s="7">
        <f>BG205</f>
        <v>7.412401575</v>
      </c>
      <c r="S40" s="3"/>
      <c r="T40" s="3"/>
      <c r="U40" s="3"/>
      <c r="V40" s="3"/>
      <c r="W40" s="3"/>
      <c r="X40" s="6">
        <v>36.0</v>
      </c>
      <c r="Y40" s="65">
        <f t="shared" si="38"/>
        <v>3.5</v>
      </c>
      <c r="Z40" s="2">
        <f t="shared" si="2"/>
        <v>9.621127502</v>
      </c>
      <c r="AA40" s="18">
        <f t="shared" si="3"/>
        <v>6</v>
      </c>
      <c r="AB40" s="7">
        <f t="shared" si="4"/>
        <v>49.86255894</v>
      </c>
      <c r="AC40" s="18">
        <f t="shared" si="5"/>
        <v>12.6</v>
      </c>
      <c r="AD40" s="27">
        <f t="shared" si="6"/>
        <v>6.625</v>
      </c>
      <c r="AE40" s="18">
        <f t="shared" si="7"/>
        <v>37.8</v>
      </c>
      <c r="AF40" s="7">
        <f t="shared" si="8"/>
        <v>114</v>
      </c>
      <c r="AG40" s="28">
        <f t="shared" si="9"/>
        <v>2.714285714</v>
      </c>
      <c r="AH40" s="65">
        <f t="shared" si="39"/>
        <v>3.5</v>
      </c>
      <c r="AI40" s="2">
        <f t="shared" si="10"/>
        <v>9.621127502</v>
      </c>
      <c r="AJ40" s="18">
        <f t="shared" si="11"/>
        <v>6</v>
      </c>
      <c r="AK40" s="7">
        <f t="shared" si="12"/>
        <v>49.86255894</v>
      </c>
      <c r="AL40" s="18">
        <f t="shared" si="13"/>
        <v>6</v>
      </c>
      <c r="AM40" s="27">
        <f t="shared" si="14"/>
        <v>7.412401575</v>
      </c>
      <c r="AN40" s="18">
        <f t="shared" si="15"/>
        <v>24</v>
      </c>
      <c r="AO40" s="7">
        <f t="shared" si="16"/>
        <v>96</v>
      </c>
      <c r="AP40" s="29">
        <f t="shared" si="17"/>
        <v>2.285714286</v>
      </c>
      <c r="AQ40" s="65">
        <f t="shared" si="40"/>
        <v>3.5</v>
      </c>
      <c r="AR40" s="2">
        <f t="shared" si="18"/>
        <v>9.621127502</v>
      </c>
      <c r="AS40" s="18">
        <f t="shared" si="19"/>
        <v>6</v>
      </c>
      <c r="AT40" s="7">
        <f t="shared" si="20"/>
        <v>49.86255894</v>
      </c>
      <c r="AU40" s="18">
        <f t="shared" si="21"/>
        <v>12</v>
      </c>
      <c r="AV40" s="27">
        <f t="shared" si="22"/>
        <v>6.625</v>
      </c>
      <c r="AW40" s="18">
        <f t="shared" si="23"/>
        <v>24</v>
      </c>
      <c r="AX40" s="18">
        <f t="shared" si="24"/>
        <v>6</v>
      </c>
      <c r="AY40" s="18">
        <f t="shared" si="25"/>
        <v>12</v>
      </c>
      <c r="AZ40" s="7">
        <f t="shared" si="26"/>
        <v>120</v>
      </c>
      <c r="BA40" s="28">
        <f t="shared" si="27"/>
        <v>2.857142857</v>
      </c>
      <c r="BB40" s="65">
        <f t="shared" si="41"/>
        <v>3.5</v>
      </c>
      <c r="BC40" s="2">
        <f t="shared" si="28"/>
        <v>9.621127502</v>
      </c>
      <c r="BD40" s="18">
        <f t="shared" si="29"/>
        <v>6</v>
      </c>
      <c r="BE40" s="7">
        <f t="shared" si="30"/>
        <v>49.86255894</v>
      </c>
      <c r="BF40" s="18">
        <f t="shared" si="31"/>
        <v>6</v>
      </c>
      <c r="BG40" s="27">
        <f t="shared" si="32"/>
        <v>7.412401575</v>
      </c>
      <c r="BH40" s="27">
        <f t="shared" si="33"/>
        <v>12</v>
      </c>
      <c r="BI40" s="18">
        <f t="shared" si="34"/>
        <v>6</v>
      </c>
      <c r="BJ40" s="18">
        <f t="shared" si="35"/>
        <v>12</v>
      </c>
      <c r="BK40" s="18">
        <f t="shared" si="36"/>
        <v>102</v>
      </c>
      <c r="BL40" s="28">
        <f t="shared" si="37"/>
        <v>2.428571429</v>
      </c>
    </row>
    <row r="41">
      <c r="A41" s="3"/>
      <c r="B41" s="3" t="s">
        <v>128</v>
      </c>
      <c r="C41" s="50" t="s">
        <v>129</v>
      </c>
      <c r="F41" s="69">
        <f>VLOOKUP(3,$M$36:$R$47,$P$51+2)</f>
        <v>53.375</v>
      </c>
      <c r="G41" s="37" t="s">
        <v>91</v>
      </c>
      <c r="I41" s="3"/>
      <c r="L41" s="3"/>
      <c r="M41" s="4">
        <v>6.0</v>
      </c>
      <c r="N41" s="3" t="s">
        <v>20</v>
      </c>
      <c r="O41" s="7">
        <f>AE205</f>
        <v>37.8</v>
      </c>
      <c r="P41" s="7">
        <f>AN205</f>
        <v>24</v>
      </c>
      <c r="Q41" s="7">
        <f>AW205</f>
        <v>24</v>
      </c>
      <c r="R41" s="7">
        <f>BH205</f>
        <v>12</v>
      </c>
      <c r="S41" s="3"/>
      <c r="T41" s="3" t="s">
        <v>84</v>
      </c>
      <c r="U41" s="3"/>
      <c r="V41" s="3">
        <f>VLOOKUP(I29,$F$106:$U$149,16)</f>
        <v>5</v>
      </c>
      <c r="W41" s="3"/>
      <c r="X41" s="6">
        <v>37.0</v>
      </c>
      <c r="Y41" s="65">
        <f t="shared" si="38"/>
        <v>3.5</v>
      </c>
      <c r="Z41" s="2">
        <f t="shared" si="2"/>
        <v>9.621127502</v>
      </c>
      <c r="AA41" s="18">
        <f t="shared" si="3"/>
        <v>6</v>
      </c>
      <c r="AB41" s="7">
        <f t="shared" si="4"/>
        <v>49.86255894</v>
      </c>
      <c r="AC41" s="18">
        <f t="shared" si="5"/>
        <v>12.6</v>
      </c>
      <c r="AD41" s="27">
        <f t="shared" si="6"/>
        <v>6.625</v>
      </c>
      <c r="AE41" s="18">
        <f t="shared" si="7"/>
        <v>37.8</v>
      </c>
      <c r="AF41" s="7">
        <f t="shared" si="8"/>
        <v>114</v>
      </c>
      <c r="AG41" s="28">
        <f t="shared" si="9"/>
        <v>2.714285714</v>
      </c>
      <c r="AH41" s="65">
        <f t="shared" si="39"/>
        <v>3.5</v>
      </c>
      <c r="AI41" s="2">
        <f t="shared" si="10"/>
        <v>9.621127502</v>
      </c>
      <c r="AJ41" s="18">
        <f t="shared" si="11"/>
        <v>6</v>
      </c>
      <c r="AK41" s="7">
        <f t="shared" si="12"/>
        <v>49.86255894</v>
      </c>
      <c r="AL41" s="18">
        <f t="shared" si="13"/>
        <v>6</v>
      </c>
      <c r="AM41" s="27">
        <f t="shared" si="14"/>
        <v>7.412401575</v>
      </c>
      <c r="AN41" s="18">
        <f t="shared" si="15"/>
        <v>24</v>
      </c>
      <c r="AO41" s="7">
        <f t="shared" si="16"/>
        <v>96</v>
      </c>
      <c r="AP41" s="29">
        <f t="shared" si="17"/>
        <v>2.285714286</v>
      </c>
      <c r="AQ41" s="65">
        <f t="shared" si="40"/>
        <v>3.5</v>
      </c>
      <c r="AR41" s="2">
        <f t="shared" si="18"/>
        <v>9.621127502</v>
      </c>
      <c r="AS41" s="18">
        <f t="shared" si="19"/>
        <v>6</v>
      </c>
      <c r="AT41" s="7">
        <f t="shared" si="20"/>
        <v>49.86255894</v>
      </c>
      <c r="AU41" s="18">
        <f t="shared" si="21"/>
        <v>12</v>
      </c>
      <c r="AV41" s="27">
        <f t="shared" si="22"/>
        <v>6.625</v>
      </c>
      <c r="AW41" s="18">
        <f t="shared" si="23"/>
        <v>24</v>
      </c>
      <c r="AX41" s="18">
        <f t="shared" si="24"/>
        <v>6</v>
      </c>
      <c r="AY41" s="18">
        <f t="shared" si="25"/>
        <v>12</v>
      </c>
      <c r="AZ41" s="7">
        <f t="shared" si="26"/>
        <v>120</v>
      </c>
      <c r="BA41" s="28">
        <f t="shared" si="27"/>
        <v>2.857142857</v>
      </c>
      <c r="BB41" s="65">
        <f t="shared" si="41"/>
        <v>3.5</v>
      </c>
      <c r="BC41" s="2">
        <f t="shared" si="28"/>
        <v>9.621127502</v>
      </c>
      <c r="BD41" s="18">
        <f t="shared" si="29"/>
        <v>6</v>
      </c>
      <c r="BE41" s="7">
        <f t="shared" si="30"/>
        <v>49.86255894</v>
      </c>
      <c r="BF41" s="18">
        <f t="shared" si="31"/>
        <v>6</v>
      </c>
      <c r="BG41" s="27">
        <f t="shared" si="32"/>
        <v>7.412401575</v>
      </c>
      <c r="BH41" s="27">
        <f t="shared" si="33"/>
        <v>12</v>
      </c>
      <c r="BI41" s="18">
        <f t="shared" si="34"/>
        <v>6</v>
      </c>
      <c r="BJ41" s="18">
        <f t="shared" si="35"/>
        <v>12</v>
      </c>
      <c r="BK41" s="18">
        <f t="shared" si="36"/>
        <v>102</v>
      </c>
      <c r="BL41" s="28">
        <f t="shared" si="37"/>
        <v>2.428571429</v>
      </c>
    </row>
    <row r="42">
      <c r="A42" s="3"/>
      <c r="B42" s="3" t="s">
        <v>130</v>
      </c>
      <c r="C42" s="50" t="s">
        <v>131</v>
      </c>
      <c r="F42" s="69">
        <f>VLOOKUP(4,$M$36:$R$47,$P$51+2)</f>
        <v>12</v>
      </c>
      <c r="G42" s="37" t="s">
        <v>91</v>
      </c>
      <c r="I42" s="3"/>
      <c r="L42" s="3"/>
      <c r="M42" s="4">
        <v>7.0</v>
      </c>
      <c r="N42" s="3" t="s">
        <v>23</v>
      </c>
      <c r="O42" s="7"/>
      <c r="P42" s="7"/>
      <c r="Q42" s="7">
        <f>AX205</f>
        <v>6</v>
      </c>
      <c r="R42" s="7">
        <f>BI205</f>
        <v>6</v>
      </c>
      <c r="S42" s="3"/>
      <c r="T42" s="3" t="s">
        <v>87</v>
      </c>
      <c r="U42" s="3"/>
      <c r="V42" s="3">
        <f>VLOOKUP(I30,$C$106:$D$118,2)</f>
        <v>7</v>
      </c>
      <c r="W42" s="3"/>
      <c r="X42" s="6">
        <v>38.0</v>
      </c>
      <c r="Y42" s="65">
        <f t="shared" si="38"/>
        <v>3.5</v>
      </c>
      <c r="Z42" s="2">
        <f t="shared" si="2"/>
        <v>9.621127502</v>
      </c>
      <c r="AA42" s="18">
        <f t="shared" si="3"/>
        <v>6</v>
      </c>
      <c r="AB42" s="7">
        <f t="shared" si="4"/>
        <v>49.86255894</v>
      </c>
      <c r="AC42" s="18">
        <f t="shared" si="5"/>
        <v>12.6</v>
      </c>
      <c r="AD42" s="27">
        <f t="shared" si="6"/>
        <v>6.625</v>
      </c>
      <c r="AE42" s="18">
        <f t="shared" si="7"/>
        <v>37.8</v>
      </c>
      <c r="AF42" s="7">
        <f t="shared" si="8"/>
        <v>114</v>
      </c>
      <c r="AG42" s="28">
        <f t="shared" si="9"/>
        <v>2.714285714</v>
      </c>
      <c r="AH42" s="65">
        <f t="shared" si="39"/>
        <v>3.5</v>
      </c>
      <c r="AI42" s="2">
        <f t="shared" si="10"/>
        <v>9.621127502</v>
      </c>
      <c r="AJ42" s="18">
        <f t="shared" si="11"/>
        <v>6</v>
      </c>
      <c r="AK42" s="7">
        <f t="shared" si="12"/>
        <v>49.86255894</v>
      </c>
      <c r="AL42" s="18">
        <f t="shared" si="13"/>
        <v>6</v>
      </c>
      <c r="AM42" s="27">
        <f t="shared" si="14"/>
        <v>7.412401575</v>
      </c>
      <c r="AN42" s="18">
        <f t="shared" si="15"/>
        <v>24</v>
      </c>
      <c r="AO42" s="7">
        <f t="shared" si="16"/>
        <v>96</v>
      </c>
      <c r="AP42" s="29">
        <f t="shared" si="17"/>
        <v>2.285714286</v>
      </c>
      <c r="AQ42" s="65">
        <f t="shared" si="40"/>
        <v>3.5</v>
      </c>
      <c r="AR42" s="2">
        <f t="shared" si="18"/>
        <v>9.621127502</v>
      </c>
      <c r="AS42" s="18">
        <f t="shared" si="19"/>
        <v>6</v>
      </c>
      <c r="AT42" s="7">
        <f t="shared" si="20"/>
        <v>49.86255894</v>
      </c>
      <c r="AU42" s="18">
        <f t="shared" si="21"/>
        <v>12</v>
      </c>
      <c r="AV42" s="27">
        <f t="shared" si="22"/>
        <v>6.625</v>
      </c>
      <c r="AW42" s="18">
        <f t="shared" si="23"/>
        <v>24</v>
      </c>
      <c r="AX42" s="18">
        <f t="shared" si="24"/>
        <v>6</v>
      </c>
      <c r="AY42" s="18">
        <f t="shared" si="25"/>
        <v>12</v>
      </c>
      <c r="AZ42" s="7">
        <f t="shared" si="26"/>
        <v>120</v>
      </c>
      <c r="BA42" s="28">
        <f t="shared" si="27"/>
        <v>2.857142857</v>
      </c>
      <c r="BB42" s="65">
        <f t="shared" si="41"/>
        <v>3.5</v>
      </c>
      <c r="BC42" s="2">
        <f t="shared" si="28"/>
        <v>9.621127502</v>
      </c>
      <c r="BD42" s="18">
        <f t="shared" si="29"/>
        <v>6</v>
      </c>
      <c r="BE42" s="7">
        <f t="shared" si="30"/>
        <v>49.86255894</v>
      </c>
      <c r="BF42" s="18">
        <f t="shared" si="31"/>
        <v>6</v>
      </c>
      <c r="BG42" s="27">
        <f t="shared" si="32"/>
        <v>7.412401575</v>
      </c>
      <c r="BH42" s="27">
        <f t="shared" si="33"/>
        <v>12</v>
      </c>
      <c r="BI42" s="18">
        <f t="shared" si="34"/>
        <v>6</v>
      </c>
      <c r="BJ42" s="18">
        <f t="shared" si="35"/>
        <v>12</v>
      </c>
      <c r="BK42" s="18">
        <f t="shared" si="36"/>
        <v>102</v>
      </c>
      <c r="BL42" s="28">
        <f t="shared" si="37"/>
        <v>2.428571429</v>
      </c>
    </row>
    <row r="43">
      <c r="A43" s="3"/>
      <c r="B43" s="3" t="s">
        <v>132</v>
      </c>
      <c r="C43" s="50" t="s">
        <v>133</v>
      </c>
      <c r="F43" s="69">
        <f>VLOOKUP(5,$M$36:$R$47,$P$51+2)</f>
        <v>6.625</v>
      </c>
      <c r="G43" s="37" t="s">
        <v>91</v>
      </c>
      <c r="I43" s="3"/>
      <c r="L43" s="3"/>
      <c r="M43" s="4">
        <v>8.0</v>
      </c>
      <c r="N43" s="3" t="s">
        <v>24</v>
      </c>
      <c r="O43" s="7"/>
      <c r="P43" s="7"/>
      <c r="Q43" s="7">
        <f>AY205</f>
        <v>12</v>
      </c>
      <c r="R43" s="7">
        <f>BJ205</f>
        <v>12</v>
      </c>
      <c r="S43" s="3"/>
      <c r="T43" s="3" t="s">
        <v>93</v>
      </c>
      <c r="U43" s="3"/>
      <c r="V43" s="3">
        <f>VLOOKUP(V41,$E$106:$S$149,V42+2)</f>
        <v>2.067</v>
      </c>
      <c r="W43" s="3"/>
      <c r="X43" s="6">
        <v>39.0</v>
      </c>
      <c r="Y43" s="65">
        <f t="shared" si="38"/>
        <v>3.5</v>
      </c>
      <c r="Z43" s="2">
        <f t="shared" si="2"/>
        <v>9.621127502</v>
      </c>
      <c r="AA43" s="18">
        <f t="shared" si="3"/>
        <v>6</v>
      </c>
      <c r="AB43" s="7">
        <f t="shared" si="4"/>
        <v>49.86255894</v>
      </c>
      <c r="AC43" s="18">
        <f t="shared" si="5"/>
        <v>12.6</v>
      </c>
      <c r="AD43" s="27">
        <f t="shared" si="6"/>
        <v>6.625</v>
      </c>
      <c r="AE43" s="18">
        <f t="shared" si="7"/>
        <v>37.8</v>
      </c>
      <c r="AF43" s="7">
        <f t="shared" si="8"/>
        <v>114</v>
      </c>
      <c r="AG43" s="28">
        <f t="shared" si="9"/>
        <v>2.714285714</v>
      </c>
      <c r="AH43" s="65">
        <f t="shared" si="39"/>
        <v>3.5</v>
      </c>
      <c r="AI43" s="2">
        <f t="shared" si="10"/>
        <v>9.621127502</v>
      </c>
      <c r="AJ43" s="18">
        <f t="shared" si="11"/>
        <v>6</v>
      </c>
      <c r="AK43" s="7">
        <f t="shared" si="12"/>
        <v>49.86255894</v>
      </c>
      <c r="AL43" s="18">
        <f t="shared" si="13"/>
        <v>6</v>
      </c>
      <c r="AM43" s="27">
        <f t="shared" si="14"/>
        <v>7.412401575</v>
      </c>
      <c r="AN43" s="18">
        <f t="shared" si="15"/>
        <v>24</v>
      </c>
      <c r="AO43" s="7">
        <f t="shared" si="16"/>
        <v>96</v>
      </c>
      <c r="AP43" s="29">
        <f t="shared" si="17"/>
        <v>2.285714286</v>
      </c>
      <c r="AQ43" s="65">
        <f t="shared" si="40"/>
        <v>3.5</v>
      </c>
      <c r="AR43" s="2">
        <f t="shared" si="18"/>
        <v>9.621127502</v>
      </c>
      <c r="AS43" s="18">
        <f t="shared" si="19"/>
        <v>6</v>
      </c>
      <c r="AT43" s="7">
        <f t="shared" si="20"/>
        <v>49.86255894</v>
      </c>
      <c r="AU43" s="18">
        <f t="shared" si="21"/>
        <v>12</v>
      </c>
      <c r="AV43" s="27">
        <f t="shared" si="22"/>
        <v>6.625</v>
      </c>
      <c r="AW43" s="18">
        <f t="shared" si="23"/>
        <v>24</v>
      </c>
      <c r="AX43" s="18">
        <f t="shared" si="24"/>
        <v>6</v>
      </c>
      <c r="AY43" s="18">
        <f t="shared" si="25"/>
        <v>12</v>
      </c>
      <c r="AZ43" s="7">
        <f t="shared" si="26"/>
        <v>120</v>
      </c>
      <c r="BA43" s="28">
        <f t="shared" si="27"/>
        <v>2.857142857</v>
      </c>
      <c r="BB43" s="65">
        <f t="shared" si="41"/>
        <v>3.5</v>
      </c>
      <c r="BC43" s="2">
        <f t="shared" si="28"/>
        <v>9.621127502</v>
      </c>
      <c r="BD43" s="18">
        <f t="shared" si="29"/>
        <v>6</v>
      </c>
      <c r="BE43" s="7">
        <f t="shared" si="30"/>
        <v>49.86255894</v>
      </c>
      <c r="BF43" s="18">
        <f t="shared" si="31"/>
        <v>6</v>
      </c>
      <c r="BG43" s="27">
        <f t="shared" si="32"/>
        <v>7.412401575</v>
      </c>
      <c r="BH43" s="27">
        <f t="shared" si="33"/>
        <v>12</v>
      </c>
      <c r="BI43" s="18">
        <f t="shared" si="34"/>
        <v>6</v>
      </c>
      <c r="BJ43" s="18">
        <f t="shared" si="35"/>
        <v>12</v>
      </c>
      <c r="BK43" s="18">
        <f t="shared" si="36"/>
        <v>102</v>
      </c>
      <c r="BL43" s="28">
        <f t="shared" si="37"/>
        <v>2.428571429</v>
      </c>
    </row>
    <row r="44">
      <c r="A44" s="3"/>
      <c r="B44" s="3" t="s">
        <v>134</v>
      </c>
      <c r="C44" s="50" t="str">
        <f>IF(Q27,"Inlet nozzle to Mist Eliminator","Inlet nozzle to Top T/L")</f>
        <v>Inlet nozzle to Mist Eliminator</v>
      </c>
      <c r="F44" s="69">
        <f>VLOOKUP(6,$M$36:$R$47,$P$51+2)</f>
        <v>24</v>
      </c>
      <c r="G44" s="37" t="s">
        <v>91</v>
      </c>
      <c r="I44" s="3"/>
      <c r="L44" s="3"/>
      <c r="M44" s="4">
        <v>9.0</v>
      </c>
      <c r="N44" s="3" t="s">
        <v>21</v>
      </c>
      <c r="O44" s="29">
        <f t="shared" ref="O44:P44" si="42">SUM(O37:O41)/12</f>
        <v>9.5</v>
      </c>
      <c r="P44" s="29">
        <f t="shared" si="42"/>
        <v>8</v>
      </c>
      <c r="Q44" s="29">
        <f t="shared" ref="Q44:R44" si="43">SUM(Q37:Q43)/12</f>
        <v>10</v>
      </c>
      <c r="R44" s="29">
        <f t="shared" si="43"/>
        <v>8.5</v>
      </c>
      <c r="S44" s="3"/>
      <c r="T44" s="3"/>
      <c r="U44" s="3"/>
      <c r="V44" s="3">
        <f>V43</f>
        <v>2.067</v>
      </c>
      <c r="W44" s="3"/>
      <c r="X44" s="6">
        <v>40.0</v>
      </c>
      <c r="Y44" s="65">
        <f t="shared" si="38"/>
        <v>3.5</v>
      </c>
      <c r="Z44" s="2">
        <f t="shared" si="2"/>
        <v>9.621127502</v>
      </c>
      <c r="AA44" s="18">
        <f t="shared" si="3"/>
        <v>6</v>
      </c>
      <c r="AB44" s="7">
        <f t="shared" si="4"/>
        <v>49.86255894</v>
      </c>
      <c r="AC44" s="18">
        <f t="shared" si="5"/>
        <v>12.6</v>
      </c>
      <c r="AD44" s="27">
        <f t="shared" si="6"/>
        <v>6.625</v>
      </c>
      <c r="AE44" s="18">
        <f t="shared" si="7"/>
        <v>37.8</v>
      </c>
      <c r="AF44" s="7">
        <f t="shared" si="8"/>
        <v>114</v>
      </c>
      <c r="AG44" s="28">
        <f t="shared" si="9"/>
        <v>2.714285714</v>
      </c>
      <c r="AH44" s="65">
        <f t="shared" si="39"/>
        <v>3.5</v>
      </c>
      <c r="AI44" s="2">
        <f t="shared" si="10"/>
        <v>9.621127502</v>
      </c>
      <c r="AJ44" s="18">
        <f t="shared" si="11"/>
        <v>6</v>
      </c>
      <c r="AK44" s="7">
        <f t="shared" si="12"/>
        <v>49.86255894</v>
      </c>
      <c r="AL44" s="18">
        <f t="shared" si="13"/>
        <v>6</v>
      </c>
      <c r="AM44" s="27">
        <f t="shared" si="14"/>
        <v>7.412401575</v>
      </c>
      <c r="AN44" s="18">
        <f t="shared" si="15"/>
        <v>24</v>
      </c>
      <c r="AO44" s="7">
        <f t="shared" si="16"/>
        <v>96</v>
      </c>
      <c r="AP44" s="29">
        <f t="shared" si="17"/>
        <v>2.285714286</v>
      </c>
      <c r="AQ44" s="65">
        <f t="shared" si="40"/>
        <v>3.5</v>
      </c>
      <c r="AR44" s="2">
        <f t="shared" si="18"/>
        <v>9.621127502</v>
      </c>
      <c r="AS44" s="18">
        <f t="shared" si="19"/>
        <v>6</v>
      </c>
      <c r="AT44" s="7">
        <f t="shared" si="20"/>
        <v>49.86255894</v>
      </c>
      <c r="AU44" s="18">
        <f t="shared" si="21"/>
        <v>12</v>
      </c>
      <c r="AV44" s="27">
        <f t="shared" si="22"/>
        <v>6.625</v>
      </c>
      <c r="AW44" s="18">
        <f t="shared" si="23"/>
        <v>24</v>
      </c>
      <c r="AX44" s="18">
        <f t="shared" si="24"/>
        <v>6</v>
      </c>
      <c r="AY44" s="18">
        <f t="shared" si="25"/>
        <v>12</v>
      </c>
      <c r="AZ44" s="7">
        <f t="shared" si="26"/>
        <v>120</v>
      </c>
      <c r="BA44" s="28">
        <f t="shared" si="27"/>
        <v>2.857142857</v>
      </c>
      <c r="BB44" s="65">
        <f t="shared" si="41"/>
        <v>3.5</v>
      </c>
      <c r="BC44" s="2">
        <f t="shared" si="28"/>
        <v>9.621127502</v>
      </c>
      <c r="BD44" s="18">
        <f t="shared" si="29"/>
        <v>6</v>
      </c>
      <c r="BE44" s="7">
        <f t="shared" si="30"/>
        <v>49.86255894</v>
      </c>
      <c r="BF44" s="18">
        <f t="shared" si="31"/>
        <v>6</v>
      </c>
      <c r="BG44" s="27">
        <f t="shared" si="32"/>
        <v>7.412401575</v>
      </c>
      <c r="BH44" s="27">
        <f t="shared" si="33"/>
        <v>12</v>
      </c>
      <c r="BI44" s="18">
        <f t="shared" si="34"/>
        <v>6</v>
      </c>
      <c r="BJ44" s="18">
        <f t="shared" si="35"/>
        <v>12</v>
      </c>
      <c r="BK44" s="18">
        <f t="shared" si="36"/>
        <v>102</v>
      </c>
      <c r="BL44" s="28">
        <f t="shared" si="37"/>
        <v>2.428571429</v>
      </c>
    </row>
    <row r="45">
      <c r="A45" s="3"/>
      <c r="B45" s="3" t="str">
        <f>IF(Q27,"h6","")</f>
        <v>h6</v>
      </c>
      <c r="C45" s="50" t="str">
        <f>IF(Q27,"Thickness of Mist Eliminator","")</f>
        <v>Thickness of Mist Eliminator</v>
      </c>
      <c r="F45" s="69">
        <f>IF(Q27,VLOOKUP(7,$M$36:$R$47,$P$51+2),"")</f>
        <v>6</v>
      </c>
      <c r="G45" s="37" t="s">
        <v>91</v>
      </c>
      <c r="I45" s="3"/>
      <c r="L45" s="3"/>
      <c r="M45" s="4">
        <v>10.0</v>
      </c>
      <c r="N45" s="3" t="s">
        <v>22</v>
      </c>
      <c r="O45" s="27">
        <f>AG205</f>
        <v>2.714285714</v>
      </c>
      <c r="P45" s="27">
        <f t="shared" ref="P45:R45" si="44">P44/P36</f>
        <v>2.285714286</v>
      </c>
      <c r="Q45" s="27">
        <f t="shared" si="44"/>
        <v>2.857142857</v>
      </c>
      <c r="R45" s="27">
        <f t="shared" si="44"/>
        <v>2.428571429</v>
      </c>
      <c r="S45" s="3"/>
      <c r="T45" s="3"/>
      <c r="U45" s="3"/>
      <c r="V45" s="3"/>
      <c r="W45" s="3"/>
      <c r="X45" s="6">
        <v>41.0</v>
      </c>
      <c r="Y45" s="65">
        <f t="shared" si="38"/>
        <v>3.5</v>
      </c>
      <c r="Z45" s="2">
        <f t="shared" si="2"/>
        <v>9.621127502</v>
      </c>
      <c r="AA45" s="18">
        <f t="shared" si="3"/>
        <v>6</v>
      </c>
      <c r="AB45" s="7">
        <f t="shared" si="4"/>
        <v>49.86255894</v>
      </c>
      <c r="AC45" s="18">
        <f t="shared" si="5"/>
        <v>12.6</v>
      </c>
      <c r="AD45" s="27">
        <f t="shared" si="6"/>
        <v>6.625</v>
      </c>
      <c r="AE45" s="18">
        <f t="shared" si="7"/>
        <v>37.8</v>
      </c>
      <c r="AF45" s="7">
        <f t="shared" si="8"/>
        <v>114</v>
      </c>
      <c r="AG45" s="28">
        <f t="shared" si="9"/>
        <v>2.714285714</v>
      </c>
      <c r="AH45" s="65">
        <f t="shared" si="39"/>
        <v>3.5</v>
      </c>
      <c r="AI45" s="2">
        <f t="shared" si="10"/>
        <v>9.621127502</v>
      </c>
      <c r="AJ45" s="18">
        <f t="shared" si="11"/>
        <v>6</v>
      </c>
      <c r="AK45" s="7">
        <f t="shared" si="12"/>
        <v>49.86255894</v>
      </c>
      <c r="AL45" s="18">
        <f t="shared" si="13"/>
        <v>6</v>
      </c>
      <c r="AM45" s="27">
        <f t="shared" si="14"/>
        <v>7.412401575</v>
      </c>
      <c r="AN45" s="18">
        <f t="shared" si="15"/>
        <v>24</v>
      </c>
      <c r="AO45" s="7">
        <f t="shared" si="16"/>
        <v>96</v>
      </c>
      <c r="AP45" s="29">
        <f t="shared" si="17"/>
        <v>2.285714286</v>
      </c>
      <c r="AQ45" s="65">
        <f t="shared" si="40"/>
        <v>3.5</v>
      </c>
      <c r="AR45" s="2">
        <f t="shared" si="18"/>
        <v>9.621127502</v>
      </c>
      <c r="AS45" s="18">
        <f t="shared" si="19"/>
        <v>6</v>
      </c>
      <c r="AT45" s="7">
        <f t="shared" si="20"/>
        <v>49.86255894</v>
      </c>
      <c r="AU45" s="18">
        <f t="shared" si="21"/>
        <v>12</v>
      </c>
      <c r="AV45" s="27">
        <f t="shared" si="22"/>
        <v>6.625</v>
      </c>
      <c r="AW45" s="18">
        <f t="shared" si="23"/>
        <v>24</v>
      </c>
      <c r="AX45" s="18">
        <f t="shared" si="24"/>
        <v>6</v>
      </c>
      <c r="AY45" s="18">
        <f t="shared" si="25"/>
        <v>12</v>
      </c>
      <c r="AZ45" s="7">
        <f t="shared" si="26"/>
        <v>120</v>
      </c>
      <c r="BA45" s="28">
        <f t="shared" si="27"/>
        <v>2.857142857</v>
      </c>
      <c r="BB45" s="65">
        <f t="shared" si="41"/>
        <v>3.5</v>
      </c>
      <c r="BC45" s="2">
        <f t="shared" si="28"/>
        <v>9.621127502</v>
      </c>
      <c r="BD45" s="18">
        <f t="shared" si="29"/>
        <v>6</v>
      </c>
      <c r="BE45" s="7">
        <f t="shared" si="30"/>
        <v>49.86255894</v>
      </c>
      <c r="BF45" s="18">
        <f t="shared" si="31"/>
        <v>6</v>
      </c>
      <c r="BG45" s="27">
        <f t="shared" si="32"/>
        <v>7.412401575</v>
      </c>
      <c r="BH45" s="27">
        <f t="shared" si="33"/>
        <v>12</v>
      </c>
      <c r="BI45" s="18">
        <f t="shared" si="34"/>
        <v>6</v>
      </c>
      <c r="BJ45" s="18">
        <f t="shared" si="35"/>
        <v>12</v>
      </c>
      <c r="BK45" s="18">
        <f t="shared" si="36"/>
        <v>102</v>
      </c>
      <c r="BL45" s="28">
        <f t="shared" si="37"/>
        <v>2.428571429</v>
      </c>
    </row>
    <row r="46">
      <c r="A46" s="3"/>
      <c r="B46" s="3" t="str">
        <f>IF(Q27,"h7","")</f>
        <v>h7</v>
      </c>
      <c r="C46" s="50" t="str">
        <f>IF(Q27,"Mist Eliminator to Top T/L","")</f>
        <v>Mist Eliminator to Top T/L</v>
      </c>
      <c r="F46" s="69">
        <f>IF(Q27,VLOOKUP(8,$M$36:$R$47,$P$51+2),"")</f>
        <v>12</v>
      </c>
      <c r="G46" s="37" t="s">
        <v>91</v>
      </c>
      <c r="I46" s="3"/>
      <c r="L46" s="3"/>
      <c r="M46" s="4">
        <v>11.0</v>
      </c>
      <c r="N46" s="3" t="s">
        <v>135</v>
      </c>
      <c r="O46" s="7"/>
      <c r="P46" s="7"/>
      <c r="Q46" s="29">
        <f>CEILING((Q25+Q28)*12,6)/12</f>
        <v>2.5</v>
      </c>
      <c r="R46" s="29">
        <f>Q46</f>
        <v>2.5</v>
      </c>
      <c r="S46" s="3"/>
      <c r="T46" s="3"/>
      <c r="U46" s="3"/>
      <c r="V46" s="3"/>
      <c r="W46" s="3"/>
      <c r="X46" s="6">
        <v>42.0</v>
      </c>
      <c r="Y46" s="65">
        <f t="shared" si="38"/>
        <v>3.5</v>
      </c>
      <c r="Z46" s="2">
        <f t="shared" si="2"/>
        <v>9.621127502</v>
      </c>
      <c r="AA46" s="18">
        <f t="shared" si="3"/>
        <v>6</v>
      </c>
      <c r="AB46" s="7">
        <f t="shared" si="4"/>
        <v>49.86255894</v>
      </c>
      <c r="AC46" s="18">
        <f t="shared" si="5"/>
        <v>12.6</v>
      </c>
      <c r="AD46" s="27">
        <f t="shared" si="6"/>
        <v>6.625</v>
      </c>
      <c r="AE46" s="18">
        <f t="shared" si="7"/>
        <v>37.8</v>
      </c>
      <c r="AF46" s="7">
        <f t="shared" si="8"/>
        <v>114</v>
      </c>
      <c r="AG46" s="28">
        <f t="shared" si="9"/>
        <v>2.714285714</v>
      </c>
      <c r="AH46" s="65">
        <f t="shared" si="39"/>
        <v>3.5</v>
      </c>
      <c r="AI46" s="2">
        <f t="shared" si="10"/>
        <v>9.621127502</v>
      </c>
      <c r="AJ46" s="18">
        <f t="shared" si="11"/>
        <v>6</v>
      </c>
      <c r="AK46" s="7">
        <f t="shared" si="12"/>
        <v>49.86255894</v>
      </c>
      <c r="AL46" s="18">
        <f t="shared" si="13"/>
        <v>6</v>
      </c>
      <c r="AM46" s="27">
        <f t="shared" si="14"/>
        <v>7.412401575</v>
      </c>
      <c r="AN46" s="18">
        <f t="shared" si="15"/>
        <v>24</v>
      </c>
      <c r="AO46" s="7">
        <f t="shared" si="16"/>
        <v>96</v>
      </c>
      <c r="AP46" s="29">
        <f t="shared" si="17"/>
        <v>2.285714286</v>
      </c>
      <c r="AQ46" s="65">
        <f t="shared" si="40"/>
        <v>3.5</v>
      </c>
      <c r="AR46" s="2">
        <f t="shared" si="18"/>
        <v>9.621127502</v>
      </c>
      <c r="AS46" s="18">
        <f t="shared" si="19"/>
        <v>6</v>
      </c>
      <c r="AT46" s="7">
        <f t="shared" si="20"/>
        <v>49.86255894</v>
      </c>
      <c r="AU46" s="18">
        <f t="shared" si="21"/>
        <v>12</v>
      </c>
      <c r="AV46" s="27">
        <f t="shared" si="22"/>
        <v>6.625</v>
      </c>
      <c r="AW46" s="18">
        <f t="shared" si="23"/>
        <v>24</v>
      </c>
      <c r="AX46" s="18">
        <f t="shared" si="24"/>
        <v>6</v>
      </c>
      <c r="AY46" s="18">
        <f t="shared" si="25"/>
        <v>12</v>
      </c>
      <c r="AZ46" s="7">
        <f t="shared" si="26"/>
        <v>120</v>
      </c>
      <c r="BA46" s="28">
        <f t="shared" si="27"/>
        <v>2.857142857</v>
      </c>
      <c r="BB46" s="65">
        <f t="shared" si="41"/>
        <v>3.5</v>
      </c>
      <c r="BC46" s="2">
        <f t="shared" si="28"/>
        <v>9.621127502</v>
      </c>
      <c r="BD46" s="18">
        <f t="shared" si="29"/>
        <v>6</v>
      </c>
      <c r="BE46" s="7">
        <f t="shared" si="30"/>
        <v>49.86255894</v>
      </c>
      <c r="BF46" s="18">
        <f t="shared" si="31"/>
        <v>6</v>
      </c>
      <c r="BG46" s="27">
        <f t="shared" si="32"/>
        <v>7.412401575</v>
      </c>
      <c r="BH46" s="27">
        <f t="shared" si="33"/>
        <v>12</v>
      </c>
      <c r="BI46" s="18">
        <f t="shared" si="34"/>
        <v>6</v>
      </c>
      <c r="BJ46" s="18">
        <f t="shared" si="35"/>
        <v>12</v>
      </c>
      <c r="BK46" s="18">
        <f t="shared" si="36"/>
        <v>102</v>
      </c>
      <c r="BL46" s="28">
        <f t="shared" si="37"/>
        <v>2.428571429</v>
      </c>
    </row>
    <row r="47">
      <c r="A47" s="3"/>
      <c r="F47" s="3"/>
      <c r="G47" s="3"/>
      <c r="I47" s="3"/>
      <c r="L47" s="3"/>
      <c r="M47" s="4">
        <v>12.0</v>
      </c>
      <c r="N47" s="3" t="s">
        <v>136</v>
      </c>
      <c r="O47" s="3"/>
      <c r="P47" s="3"/>
      <c r="Q47" s="3" t="str">
        <f t="shared" ref="Q47:R47" si="45">IF($S$29=Q36,"Full Mesh Blanket","Partial Mesh Blanket")</f>
        <v>Partial Mesh Blanket</v>
      </c>
      <c r="R47" s="3" t="str">
        <f t="shared" si="45"/>
        <v>Partial Mesh Blanket</v>
      </c>
      <c r="S47" s="3"/>
      <c r="T47" s="3"/>
      <c r="U47" s="3"/>
      <c r="V47" s="3"/>
      <c r="W47" s="3"/>
      <c r="X47" s="6">
        <v>43.0</v>
      </c>
      <c r="Y47" s="65">
        <f t="shared" si="38"/>
        <v>3.5</v>
      </c>
      <c r="Z47" s="2">
        <f t="shared" si="2"/>
        <v>9.621127502</v>
      </c>
      <c r="AA47" s="18">
        <f t="shared" si="3"/>
        <v>6</v>
      </c>
      <c r="AB47" s="7">
        <f t="shared" si="4"/>
        <v>49.86255894</v>
      </c>
      <c r="AC47" s="18">
        <f t="shared" si="5"/>
        <v>12.6</v>
      </c>
      <c r="AD47" s="27">
        <f t="shared" si="6"/>
        <v>6.625</v>
      </c>
      <c r="AE47" s="18">
        <f t="shared" si="7"/>
        <v>37.8</v>
      </c>
      <c r="AF47" s="7">
        <f t="shared" si="8"/>
        <v>114</v>
      </c>
      <c r="AG47" s="28">
        <f t="shared" si="9"/>
        <v>2.714285714</v>
      </c>
      <c r="AH47" s="65">
        <f t="shared" si="39"/>
        <v>3.5</v>
      </c>
      <c r="AI47" s="2">
        <f t="shared" si="10"/>
        <v>9.621127502</v>
      </c>
      <c r="AJ47" s="18">
        <f t="shared" si="11"/>
        <v>6</v>
      </c>
      <c r="AK47" s="7">
        <f t="shared" si="12"/>
        <v>49.86255894</v>
      </c>
      <c r="AL47" s="18">
        <f t="shared" si="13"/>
        <v>6</v>
      </c>
      <c r="AM47" s="27">
        <f t="shared" si="14"/>
        <v>7.412401575</v>
      </c>
      <c r="AN47" s="18">
        <f t="shared" si="15"/>
        <v>24</v>
      </c>
      <c r="AO47" s="7">
        <f t="shared" si="16"/>
        <v>96</v>
      </c>
      <c r="AP47" s="29">
        <f t="shared" si="17"/>
        <v>2.285714286</v>
      </c>
      <c r="AQ47" s="65">
        <f t="shared" si="40"/>
        <v>3.5</v>
      </c>
      <c r="AR47" s="2">
        <f t="shared" si="18"/>
        <v>9.621127502</v>
      </c>
      <c r="AS47" s="18">
        <f t="shared" si="19"/>
        <v>6</v>
      </c>
      <c r="AT47" s="7">
        <f t="shared" si="20"/>
        <v>49.86255894</v>
      </c>
      <c r="AU47" s="18">
        <f t="shared" si="21"/>
        <v>12</v>
      </c>
      <c r="AV47" s="27">
        <f t="shared" si="22"/>
        <v>6.625</v>
      </c>
      <c r="AW47" s="18">
        <f t="shared" si="23"/>
        <v>24</v>
      </c>
      <c r="AX47" s="18">
        <f t="shared" si="24"/>
        <v>6</v>
      </c>
      <c r="AY47" s="18">
        <f t="shared" si="25"/>
        <v>12</v>
      </c>
      <c r="AZ47" s="7">
        <f t="shared" si="26"/>
        <v>120</v>
      </c>
      <c r="BA47" s="28">
        <f t="shared" si="27"/>
        <v>2.857142857</v>
      </c>
      <c r="BB47" s="65">
        <f t="shared" si="41"/>
        <v>3.5</v>
      </c>
      <c r="BC47" s="2">
        <f t="shared" si="28"/>
        <v>9.621127502</v>
      </c>
      <c r="BD47" s="18">
        <f t="shared" si="29"/>
        <v>6</v>
      </c>
      <c r="BE47" s="7">
        <f t="shared" si="30"/>
        <v>49.86255894</v>
      </c>
      <c r="BF47" s="18">
        <f t="shared" si="31"/>
        <v>6</v>
      </c>
      <c r="BG47" s="27">
        <f t="shared" si="32"/>
        <v>7.412401575</v>
      </c>
      <c r="BH47" s="27">
        <f t="shared" si="33"/>
        <v>12</v>
      </c>
      <c r="BI47" s="18">
        <f t="shared" si="34"/>
        <v>6</v>
      </c>
      <c r="BJ47" s="18">
        <f t="shared" si="35"/>
        <v>12</v>
      </c>
      <c r="BK47" s="18">
        <f t="shared" si="36"/>
        <v>102</v>
      </c>
      <c r="BL47" s="28">
        <f t="shared" si="37"/>
        <v>2.428571429</v>
      </c>
    </row>
    <row r="48">
      <c r="A48" s="3"/>
      <c r="B48" s="3" t="s">
        <v>22</v>
      </c>
      <c r="F48" s="70">
        <f>F38/F37</f>
        <v>2.857142857</v>
      </c>
      <c r="G48" s="37"/>
      <c r="I48" s="3"/>
      <c r="L48" s="3"/>
      <c r="M48" s="4"/>
      <c r="N48" s="3"/>
      <c r="O48" s="3"/>
      <c r="P48" s="3"/>
      <c r="Q48" s="3"/>
      <c r="R48" s="3"/>
      <c r="S48" s="3"/>
      <c r="T48" s="3"/>
      <c r="U48" s="3"/>
      <c r="V48" s="3"/>
      <c r="W48" s="3"/>
      <c r="X48" s="6">
        <v>44.0</v>
      </c>
      <c r="Y48" s="65">
        <f t="shared" si="38"/>
        <v>3.5</v>
      </c>
      <c r="Z48" s="2">
        <f t="shared" si="2"/>
        <v>9.621127502</v>
      </c>
      <c r="AA48" s="18">
        <f t="shared" si="3"/>
        <v>6</v>
      </c>
      <c r="AB48" s="7">
        <f t="shared" si="4"/>
        <v>49.86255894</v>
      </c>
      <c r="AC48" s="18">
        <f t="shared" si="5"/>
        <v>12.6</v>
      </c>
      <c r="AD48" s="27">
        <f t="shared" si="6"/>
        <v>6.625</v>
      </c>
      <c r="AE48" s="18">
        <f t="shared" si="7"/>
        <v>37.8</v>
      </c>
      <c r="AF48" s="7">
        <f t="shared" si="8"/>
        <v>114</v>
      </c>
      <c r="AG48" s="28">
        <f t="shared" si="9"/>
        <v>2.714285714</v>
      </c>
      <c r="AH48" s="65">
        <f t="shared" si="39"/>
        <v>3.5</v>
      </c>
      <c r="AI48" s="2">
        <f t="shared" si="10"/>
        <v>9.621127502</v>
      </c>
      <c r="AJ48" s="18">
        <f t="shared" si="11"/>
        <v>6</v>
      </c>
      <c r="AK48" s="7">
        <f t="shared" si="12"/>
        <v>49.86255894</v>
      </c>
      <c r="AL48" s="18">
        <f t="shared" si="13"/>
        <v>6</v>
      </c>
      <c r="AM48" s="27">
        <f t="shared" si="14"/>
        <v>7.412401575</v>
      </c>
      <c r="AN48" s="18">
        <f t="shared" si="15"/>
        <v>24</v>
      </c>
      <c r="AO48" s="7">
        <f t="shared" si="16"/>
        <v>96</v>
      </c>
      <c r="AP48" s="29">
        <f t="shared" si="17"/>
        <v>2.285714286</v>
      </c>
      <c r="AQ48" s="65">
        <f t="shared" si="40"/>
        <v>3.5</v>
      </c>
      <c r="AR48" s="2">
        <f t="shared" si="18"/>
        <v>9.621127502</v>
      </c>
      <c r="AS48" s="18">
        <f t="shared" si="19"/>
        <v>6</v>
      </c>
      <c r="AT48" s="7">
        <f t="shared" si="20"/>
        <v>49.86255894</v>
      </c>
      <c r="AU48" s="18">
        <f t="shared" si="21"/>
        <v>12</v>
      </c>
      <c r="AV48" s="27">
        <f t="shared" si="22"/>
        <v>6.625</v>
      </c>
      <c r="AW48" s="18">
        <f t="shared" si="23"/>
        <v>24</v>
      </c>
      <c r="AX48" s="18">
        <f t="shared" si="24"/>
        <v>6</v>
      </c>
      <c r="AY48" s="18">
        <f t="shared" si="25"/>
        <v>12</v>
      </c>
      <c r="AZ48" s="7">
        <f t="shared" si="26"/>
        <v>120</v>
      </c>
      <c r="BA48" s="28">
        <f t="shared" si="27"/>
        <v>2.857142857</v>
      </c>
      <c r="BB48" s="65">
        <f t="shared" si="41"/>
        <v>3.5</v>
      </c>
      <c r="BC48" s="2">
        <f t="shared" si="28"/>
        <v>9.621127502</v>
      </c>
      <c r="BD48" s="18">
        <f t="shared" si="29"/>
        <v>6</v>
      </c>
      <c r="BE48" s="7">
        <f t="shared" si="30"/>
        <v>49.86255894</v>
      </c>
      <c r="BF48" s="18">
        <f t="shared" si="31"/>
        <v>6</v>
      </c>
      <c r="BG48" s="27">
        <f t="shared" si="32"/>
        <v>7.412401575</v>
      </c>
      <c r="BH48" s="27">
        <f t="shared" si="33"/>
        <v>12</v>
      </c>
      <c r="BI48" s="18">
        <f t="shared" si="34"/>
        <v>6</v>
      </c>
      <c r="BJ48" s="18">
        <f t="shared" si="35"/>
        <v>12</v>
      </c>
      <c r="BK48" s="18">
        <f t="shared" si="36"/>
        <v>102</v>
      </c>
      <c r="BL48" s="28">
        <f t="shared" si="37"/>
        <v>2.428571429</v>
      </c>
    </row>
    <row r="49">
      <c r="A49" s="3"/>
      <c r="B49" s="3" t="str">
        <f>IF(Q27,N47,"")</f>
        <v>Mesh</v>
      </c>
      <c r="C49" s="50" t="str">
        <f>IF(Q27,VLOOKUP(12,M36:R47,P51+2),"")</f>
        <v>Partial Mesh Blanket</v>
      </c>
      <c r="F49" s="69">
        <f>IF(Q27,VLOOKUP(11,$M$36:$R$47,$P$51+2),"")</f>
        <v>2.5</v>
      </c>
      <c r="G49" s="37" t="s">
        <v>101</v>
      </c>
      <c r="I49" s="3"/>
      <c r="L49" s="3"/>
      <c r="M49" s="4"/>
      <c r="N49" s="3" t="s">
        <v>137</v>
      </c>
      <c r="O49" s="3"/>
      <c r="P49" s="29">
        <f>IF(Q27,IF(D19=T11,BB204,AQ204),IF(D19=T11,AH204,Y204))</f>
        <v>3.5</v>
      </c>
      <c r="Q49" s="3"/>
      <c r="R49" s="3"/>
      <c r="S49" s="3"/>
      <c r="T49" s="3"/>
      <c r="U49" s="3"/>
      <c r="V49" s="3"/>
      <c r="W49" s="3"/>
      <c r="X49" s="6">
        <v>45.0</v>
      </c>
      <c r="Y49" s="65">
        <f t="shared" si="38"/>
        <v>3.5</v>
      </c>
      <c r="Z49" s="2">
        <f t="shared" si="2"/>
        <v>9.621127502</v>
      </c>
      <c r="AA49" s="18">
        <f t="shared" si="3"/>
        <v>6</v>
      </c>
      <c r="AB49" s="7">
        <f t="shared" si="4"/>
        <v>49.86255894</v>
      </c>
      <c r="AC49" s="18">
        <f t="shared" si="5"/>
        <v>12.6</v>
      </c>
      <c r="AD49" s="27">
        <f t="shared" si="6"/>
        <v>6.625</v>
      </c>
      <c r="AE49" s="18">
        <f t="shared" si="7"/>
        <v>37.8</v>
      </c>
      <c r="AF49" s="7">
        <f t="shared" si="8"/>
        <v>114</v>
      </c>
      <c r="AG49" s="28">
        <f t="shared" si="9"/>
        <v>2.714285714</v>
      </c>
      <c r="AH49" s="65">
        <f t="shared" si="39"/>
        <v>3.5</v>
      </c>
      <c r="AI49" s="2">
        <f t="shared" si="10"/>
        <v>9.621127502</v>
      </c>
      <c r="AJ49" s="18">
        <f t="shared" si="11"/>
        <v>6</v>
      </c>
      <c r="AK49" s="7">
        <f t="shared" si="12"/>
        <v>49.86255894</v>
      </c>
      <c r="AL49" s="18">
        <f t="shared" si="13"/>
        <v>6</v>
      </c>
      <c r="AM49" s="27">
        <f t="shared" si="14"/>
        <v>7.412401575</v>
      </c>
      <c r="AN49" s="18">
        <f t="shared" si="15"/>
        <v>24</v>
      </c>
      <c r="AO49" s="7">
        <f t="shared" si="16"/>
        <v>96</v>
      </c>
      <c r="AP49" s="29">
        <f t="shared" si="17"/>
        <v>2.285714286</v>
      </c>
      <c r="AQ49" s="65">
        <f t="shared" si="40"/>
        <v>3.5</v>
      </c>
      <c r="AR49" s="2">
        <f t="shared" si="18"/>
        <v>9.621127502</v>
      </c>
      <c r="AS49" s="18">
        <f t="shared" si="19"/>
        <v>6</v>
      </c>
      <c r="AT49" s="7">
        <f t="shared" si="20"/>
        <v>49.86255894</v>
      </c>
      <c r="AU49" s="18">
        <f t="shared" si="21"/>
        <v>12</v>
      </c>
      <c r="AV49" s="27">
        <f t="shared" si="22"/>
        <v>6.625</v>
      </c>
      <c r="AW49" s="18">
        <f t="shared" si="23"/>
        <v>24</v>
      </c>
      <c r="AX49" s="18">
        <f t="shared" si="24"/>
        <v>6</v>
      </c>
      <c r="AY49" s="18">
        <f t="shared" si="25"/>
        <v>12</v>
      </c>
      <c r="AZ49" s="7">
        <f t="shared" si="26"/>
        <v>120</v>
      </c>
      <c r="BA49" s="28">
        <f t="shared" si="27"/>
        <v>2.857142857</v>
      </c>
      <c r="BB49" s="65">
        <f t="shared" si="41"/>
        <v>3.5</v>
      </c>
      <c r="BC49" s="2">
        <f t="shared" si="28"/>
        <v>9.621127502</v>
      </c>
      <c r="BD49" s="18">
        <f t="shared" si="29"/>
        <v>6</v>
      </c>
      <c r="BE49" s="7">
        <f t="shared" si="30"/>
        <v>49.86255894</v>
      </c>
      <c r="BF49" s="18">
        <f t="shared" si="31"/>
        <v>6</v>
      </c>
      <c r="BG49" s="27">
        <f t="shared" si="32"/>
        <v>7.412401575</v>
      </c>
      <c r="BH49" s="27">
        <f t="shared" si="33"/>
        <v>12</v>
      </c>
      <c r="BI49" s="18">
        <f t="shared" si="34"/>
        <v>6</v>
      </c>
      <c r="BJ49" s="18">
        <f t="shared" si="35"/>
        <v>12</v>
      </c>
      <c r="BK49" s="18">
        <f t="shared" si="36"/>
        <v>102</v>
      </c>
      <c r="BL49" s="28">
        <f t="shared" si="37"/>
        <v>2.428571429</v>
      </c>
    </row>
    <row r="50">
      <c r="A50" s="3"/>
      <c r="F50" s="3"/>
      <c r="G50" s="3"/>
      <c r="I50" s="3"/>
      <c r="L50" s="3"/>
      <c r="M50" s="4"/>
      <c r="N50" s="3" t="s">
        <v>138</v>
      </c>
      <c r="O50" s="3"/>
      <c r="P50" s="55">
        <f>IF(NOT(Q27),IF(D19=T11,P45,O45),IF(D19=T11,R45,Q45))</f>
        <v>2.857142857</v>
      </c>
      <c r="Q50" s="3"/>
      <c r="R50" s="3"/>
      <c r="S50" s="3"/>
      <c r="T50" s="3"/>
      <c r="U50" s="3"/>
      <c r="V50" s="3"/>
      <c r="W50" s="3"/>
      <c r="X50" s="6">
        <v>46.0</v>
      </c>
      <c r="Y50" s="65">
        <f t="shared" si="38"/>
        <v>3.5</v>
      </c>
      <c r="Z50" s="2">
        <f t="shared" si="2"/>
        <v>9.621127502</v>
      </c>
      <c r="AA50" s="18">
        <f t="shared" si="3"/>
        <v>6</v>
      </c>
      <c r="AB50" s="7">
        <f t="shared" si="4"/>
        <v>49.86255894</v>
      </c>
      <c r="AC50" s="18">
        <f t="shared" si="5"/>
        <v>12.6</v>
      </c>
      <c r="AD50" s="27">
        <f t="shared" si="6"/>
        <v>6.625</v>
      </c>
      <c r="AE50" s="18">
        <f t="shared" si="7"/>
        <v>37.8</v>
      </c>
      <c r="AF50" s="7">
        <f t="shared" si="8"/>
        <v>114</v>
      </c>
      <c r="AG50" s="28">
        <f t="shared" si="9"/>
        <v>2.714285714</v>
      </c>
      <c r="AH50" s="65">
        <f t="shared" si="39"/>
        <v>3.5</v>
      </c>
      <c r="AI50" s="2">
        <f t="shared" si="10"/>
        <v>9.621127502</v>
      </c>
      <c r="AJ50" s="18">
        <f t="shared" si="11"/>
        <v>6</v>
      </c>
      <c r="AK50" s="7">
        <f t="shared" si="12"/>
        <v>49.86255894</v>
      </c>
      <c r="AL50" s="18">
        <f t="shared" si="13"/>
        <v>6</v>
      </c>
      <c r="AM50" s="27">
        <f t="shared" si="14"/>
        <v>7.412401575</v>
      </c>
      <c r="AN50" s="18">
        <f t="shared" si="15"/>
        <v>24</v>
      </c>
      <c r="AO50" s="7">
        <f t="shared" si="16"/>
        <v>96</v>
      </c>
      <c r="AP50" s="29">
        <f t="shared" si="17"/>
        <v>2.285714286</v>
      </c>
      <c r="AQ50" s="65">
        <f t="shared" si="40"/>
        <v>3.5</v>
      </c>
      <c r="AR50" s="2">
        <f t="shared" si="18"/>
        <v>9.621127502</v>
      </c>
      <c r="AS50" s="18">
        <f t="shared" si="19"/>
        <v>6</v>
      </c>
      <c r="AT50" s="7">
        <f t="shared" si="20"/>
        <v>49.86255894</v>
      </c>
      <c r="AU50" s="18">
        <f t="shared" si="21"/>
        <v>12</v>
      </c>
      <c r="AV50" s="27">
        <f t="shared" si="22"/>
        <v>6.625</v>
      </c>
      <c r="AW50" s="18">
        <f t="shared" si="23"/>
        <v>24</v>
      </c>
      <c r="AX50" s="18">
        <f t="shared" si="24"/>
        <v>6</v>
      </c>
      <c r="AY50" s="18">
        <f t="shared" si="25"/>
        <v>12</v>
      </c>
      <c r="AZ50" s="7">
        <f t="shared" si="26"/>
        <v>120</v>
      </c>
      <c r="BA50" s="28">
        <f t="shared" si="27"/>
        <v>2.857142857</v>
      </c>
      <c r="BB50" s="65">
        <f t="shared" si="41"/>
        <v>3.5</v>
      </c>
      <c r="BC50" s="2">
        <f t="shared" si="28"/>
        <v>9.621127502</v>
      </c>
      <c r="BD50" s="18">
        <f t="shared" si="29"/>
        <v>6</v>
      </c>
      <c r="BE50" s="7">
        <f t="shared" si="30"/>
        <v>49.86255894</v>
      </c>
      <c r="BF50" s="18">
        <f t="shared" si="31"/>
        <v>6</v>
      </c>
      <c r="BG50" s="27">
        <f t="shared" si="32"/>
        <v>7.412401575</v>
      </c>
      <c r="BH50" s="27">
        <f t="shared" si="33"/>
        <v>12</v>
      </c>
      <c r="BI50" s="18">
        <f t="shared" si="34"/>
        <v>6</v>
      </c>
      <c r="BJ50" s="18">
        <f t="shared" si="35"/>
        <v>12</v>
      </c>
      <c r="BK50" s="18">
        <f t="shared" si="36"/>
        <v>102</v>
      </c>
      <c r="BL50" s="28">
        <f t="shared" si="37"/>
        <v>2.428571429</v>
      </c>
    </row>
    <row r="51">
      <c r="A51" s="3"/>
      <c r="F51" s="3"/>
      <c r="G51" s="3"/>
      <c r="I51" s="3"/>
      <c r="L51" s="3"/>
      <c r="M51" s="4"/>
      <c r="N51" s="3" t="s">
        <v>139</v>
      </c>
      <c r="O51" s="3"/>
      <c r="P51" s="3">
        <f>IF(Q27,IF(D19=T11,4,3),IF(D19=T11,2,1))</f>
        <v>3</v>
      </c>
      <c r="Q51" s="3"/>
      <c r="R51" s="3"/>
      <c r="S51" s="3"/>
      <c r="T51" s="3"/>
      <c r="U51" s="3"/>
      <c r="V51" s="3"/>
      <c r="W51" s="3"/>
      <c r="X51" s="6">
        <v>47.0</v>
      </c>
      <c r="Y51" s="65">
        <f t="shared" si="38"/>
        <v>3.5</v>
      </c>
      <c r="Z51" s="2">
        <f t="shared" si="2"/>
        <v>9.621127502</v>
      </c>
      <c r="AA51" s="18">
        <f t="shared" si="3"/>
        <v>6</v>
      </c>
      <c r="AB51" s="7">
        <f t="shared" si="4"/>
        <v>49.86255894</v>
      </c>
      <c r="AC51" s="18">
        <f t="shared" si="5"/>
        <v>12.6</v>
      </c>
      <c r="AD51" s="27">
        <f t="shared" si="6"/>
        <v>6.625</v>
      </c>
      <c r="AE51" s="18">
        <f t="shared" si="7"/>
        <v>37.8</v>
      </c>
      <c r="AF51" s="7">
        <f t="shared" si="8"/>
        <v>114</v>
      </c>
      <c r="AG51" s="28">
        <f t="shared" si="9"/>
        <v>2.714285714</v>
      </c>
      <c r="AH51" s="65">
        <f t="shared" si="39"/>
        <v>3.5</v>
      </c>
      <c r="AI51" s="2">
        <f t="shared" si="10"/>
        <v>9.621127502</v>
      </c>
      <c r="AJ51" s="18">
        <f t="shared" si="11"/>
        <v>6</v>
      </c>
      <c r="AK51" s="7">
        <f t="shared" si="12"/>
        <v>49.86255894</v>
      </c>
      <c r="AL51" s="18">
        <f t="shared" si="13"/>
        <v>6</v>
      </c>
      <c r="AM51" s="27">
        <f t="shared" si="14"/>
        <v>7.412401575</v>
      </c>
      <c r="AN51" s="18">
        <f t="shared" si="15"/>
        <v>24</v>
      </c>
      <c r="AO51" s="7">
        <f t="shared" si="16"/>
        <v>96</v>
      </c>
      <c r="AP51" s="29">
        <f t="shared" si="17"/>
        <v>2.285714286</v>
      </c>
      <c r="AQ51" s="65">
        <f t="shared" si="40"/>
        <v>3.5</v>
      </c>
      <c r="AR51" s="2">
        <f t="shared" si="18"/>
        <v>9.621127502</v>
      </c>
      <c r="AS51" s="18">
        <f t="shared" si="19"/>
        <v>6</v>
      </c>
      <c r="AT51" s="7">
        <f t="shared" si="20"/>
        <v>49.86255894</v>
      </c>
      <c r="AU51" s="18">
        <f t="shared" si="21"/>
        <v>12</v>
      </c>
      <c r="AV51" s="27">
        <f t="shared" si="22"/>
        <v>6.625</v>
      </c>
      <c r="AW51" s="18">
        <f t="shared" si="23"/>
        <v>24</v>
      </c>
      <c r="AX51" s="18">
        <f t="shared" si="24"/>
        <v>6</v>
      </c>
      <c r="AY51" s="18">
        <f t="shared" si="25"/>
        <v>12</v>
      </c>
      <c r="AZ51" s="7">
        <f t="shared" si="26"/>
        <v>120</v>
      </c>
      <c r="BA51" s="28">
        <f t="shared" si="27"/>
        <v>2.857142857</v>
      </c>
      <c r="BB51" s="65">
        <f t="shared" si="41"/>
        <v>3.5</v>
      </c>
      <c r="BC51" s="2">
        <f t="shared" si="28"/>
        <v>9.621127502</v>
      </c>
      <c r="BD51" s="18">
        <f t="shared" si="29"/>
        <v>6</v>
      </c>
      <c r="BE51" s="7">
        <f t="shared" si="30"/>
        <v>49.86255894</v>
      </c>
      <c r="BF51" s="18">
        <f t="shared" si="31"/>
        <v>6</v>
      </c>
      <c r="BG51" s="27">
        <f t="shared" si="32"/>
        <v>7.412401575</v>
      </c>
      <c r="BH51" s="27">
        <f t="shared" si="33"/>
        <v>12</v>
      </c>
      <c r="BI51" s="18">
        <f t="shared" si="34"/>
        <v>6</v>
      </c>
      <c r="BJ51" s="18">
        <f t="shared" si="35"/>
        <v>12</v>
      </c>
      <c r="BK51" s="18">
        <f t="shared" si="36"/>
        <v>102</v>
      </c>
      <c r="BL51" s="28">
        <f t="shared" si="37"/>
        <v>2.428571429</v>
      </c>
    </row>
    <row r="52">
      <c r="A52" s="3"/>
      <c r="F52" s="3"/>
      <c r="G52" s="3"/>
      <c r="I52" s="3"/>
      <c r="L52" s="3"/>
      <c r="M52" s="4"/>
      <c r="N52" s="3"/>
      <c r="O52" s="3"/>
      <c r="P52" s="3"/>
      <c r="Q52" s="3"/>
      <c r="R52" s="3"/>
      <c r="S52" s="3"/>
      <c r="T52" s="3"/>
      <c r="U52" s="3"/>
      <c r="V52" s="3"/>
      <c r="W52" s="3"/>
      <c r="X52" s="6">
        <v>48.0</v>
      </c>
      <c r="Y52" s="65">
        <f t="shared" si="38"/>
        <v>3.5</v>
      </c>
      <c r="Z52" s="2">
        <f t="shared" si="2"/>
        <v>9.621127502</v>
      </c>
      <c r="AA52" s="18">
        <f t="shared" si="3"/>
        <v>6</v>
      </c>
      <c r="AB52" s="7">
        <f t="shared" si="4"/>
        <v>49.86255894</v>
      </c>
      <c r="AC52" s="18">
        <f t="shared" si="5"/>
        <v>12.6</v>
      </c>
      <c r="AD52" s="27">
        <f t="shared" si="6"/>
        <v>6.625</v>
      </c>
      <c r="AE52" s="18">
        <f t="shared" si="7"/>
        <v>37.8</v>
      </c>
      <c r="AF52" s="7">
        <f t="shared" si="8"/>
        <v>114</v>
      </c>
      <c r="AG52" s="28">
        <f t="shared" si="9"/>
        <v>2.714285714</v>
      </c>
      <c r="AH52" s="65">
        <f t="shared" si="39"/>
        <v>3.5</v>
      </c>
      <c r="AI52" s="2">
        <f t="shared" si="10"/>
        <v>9.621127502</v>
      </c>
      <c r="AJ52" s="18">
        <f t="shared" si="11"/>
        <v>6</v>
      </c>
      <c r="AK52" s="7">
        <f t="shared" si="12"/>
        <v>49.86255894</v>
      </c>
      <c r="AL52" s="18">
        <f t="shared" si="13"/>
        <v>6</v>
      </c>
      <c r="AM52" s="27">
        <f t="shared" si="14"/>
        <v>7.412401575</v>
      </c>
      <c r="AN52" s="18">
        <f t="shared" si="15"/>
        <v>24</v>
      </c>
      <c r="AO52" s="7">
        <f t="shared" si="16"/>
        <v>96</v>
      </c>
      <c r="AP52" s="29">
        <f t="shared" si="17"/>
        <v>2.285714286</v>
      </c>
      <c r="AQ52" s="65">
        <f t="shared" si="40"/>
        <v>3.5</v>
      </c>
      <c r="AR52" s="2">
        <f t="shared" si="18"/>
        <v>9.621127502</v>
      </c>
      <c r="AS52" s="18">
        <f t="shared" si="19"/>
        <v>6</v>
      </c>
      <c r="AT52" s="7">
        <f t="shared" si="20"/>
        <v>49.86255894</v>
      </c>
      <c r="AU52" s="18">
        <f t="shared" si="21"/>
        <v>12</v>
      </c>
      <c r="AV52" s="27">
        <f t="shared" si="22"/>
        <v>6.625</v>
      </c>
      <c r="AW52" s="18">
        <f t="shared" si="23"/>
        <v>24</v>
      </c>
      <c r="AX52" s="18">
        <f t="shared" si="24"/>
        <v>6</v>
      </c>
      <c r="AY52" s="18">
        <f t="shared" si="25"/>
        <v>12</v>
      </c>
      <c r="AZ52" s="7">
        <f t="shared" si="26"/>
        <v>120</v>
      </c>
      <c r="BA52" s="28">
        <f t="shared" si="27"/>
        <v>2.857142857</v>
      </c>
      <c r="BB52" s="65">
        <f t="shared" si="41"/>
        <v>3.5</v>
      </c>
      <c r="BC52" s="2">
        <f t="shared" si="28"/>
        <v>9.621127502</v>
      </c>
      <c r="BD52" s="18">
        <f t="shared" si="29"/>
        <v>6</v>
      </c>
      <c r="BE52" s="7">
        <f t="shared" si="30"/>
        <v>49.86255894</v>
      </c>
      <c r="BF52" s="18">
        <f t="shared" si="31"/>
        <v>6</v>
      </c>
      <c r="BG52" s="27">
        <f t="shared" si="32"/>
        <v>7.412401575</v>
      </c>
      <c r="BH52" s="27">
        <f t="shared" si="33"/>
        <v>12</v>
      </c>
      <c r="BI52" s="18">
        <f t="shared" si="34"/>
        <v>6</v>
      </c>
      <c r="BJ52" s="18">
        <f t="shared" si="35"/>
        <v>12</v>
      </c>
      <c r="BK52" s="18">
        <f t="shared" si="36"/>
        <v>102</v>
      </c>
      <c r="BL52" s="28">
        <f t="shared" si="37"/>
        <v>2.428571429</v>
      </c>
    </row>
    <row r="53">
      <c r="A53" s="3"/>
      <c r="F53" s="3"/>
      <c r="G53" s="3"/>
      <c r="I53" s="3"/>
      <c r="L53" s="3"/>
      <c r="M53" s="4"/>
      <c r="N53" s="3"/>
      <c r="O53" s="3"/>
      <c r="P53" s="3"/>
      <c r="Q53" s="3"/>
      <c r="R53" s="3"/>
      <c r="S53" s="3"/>
      <c r="T53" s="3"/>
      <c r="U53" s="3"/>
      <c r="V53" s="3"/>
      <c r="W53" s="3"/>
      <c r="X53" s="6">
        <v>49.0</v>
      </c>
      <c r="Y53" s="65">
        <f t="shared" si="38"/>
        <v>3.5</v>
      </c>
      <c r="Z53" s="2">
        <f t="shared" si="2"/>
        <v>9.621127502</v>
      </c>
      <c r="AA53" s="18">
        <f t="shared" si="3"/>
        <v>6</v>
      </c>
      <c r="AB53" s="7">
        <f t="shared" si="4"/>
        <v>49.86255894</v>
      </c>
      <c r="AC53" s="18">
        <f t="shared" si="5"/>
        <v>12.6</v>
      </c>
      <c r="AD53" s="27">
        <f t="shared" si="6"/>
        <v>6.625</v>
      </c>
      <c r="AE53" s="18">
        <f t="shared" si="7"/>
        <v>37.8</v>
      </c>
      <c r="AF53" s="7">
        <f t="shared" si="8"/>
        <v>114</v>
      </c>
      <c r="AG53" s="28">
        <f t="shared" si="9"/>
        <v>2.714285714</v>
      </c>
      <c r="AH53" s="65">
        <f t="shared" si="39"/>
        <v>3.5</v>
      </c>
      <c r="AI53" s="2">
        <f t="shared" si="10"/>
        <v>9.621127502</v>
      </c>
      <c r="AJ53" s="18">
        <f t="shared" si="11"/>
        <v>6</v>
      </c>
      <c r="AK53" s="7">
        <f t="shared" si="12"/>
        <v>49.86255894</v>
      </c>
      <c r="AL53" s="18">
        <f t="shared" si="13"/>
        <v>6</v>
      </c>
      <c r="AM53" s="27">
        <f t="shared" si="14"/>
        <v>7.412401575</v>
      </c>
      <c r="AN53" s="18">
        <f t="shared" si="15"/>
        <v>24</v>
      </c>
      <c r="AO53" s="7">
        <f t="shared" si="16"/>
        <v>96</v>
      </c>
      <c r="AP53" s="29">
        <f t="shared" si="17"/>
        <v>2.285714286</v>
      </c>
      <c r="AQ53" s="65">
        <f t="shared" si="40"/>
        <v>3.5</v>
      </c>
      <c r="AR53" s="2">
        <f t="shared" si="18"/>
        <v>9.621127502</v>
      </c>
      <c r="AS53" s="18">
        <f t="shared" si="19"/>
        <v>6</v>
      </c>
      <c r="AT53" s="7">
        <f t="shared" si="20"/>
        <v>49.86255894</v>
      </c>
      <c r="AU53" s="18">
        <f t="shared" si="21"/>
        <v>12</v>
      </c>
      <c r="AV53" s="27">
        <f t="shared" si="22"/>
        <v>6.625</v>
      </c>
      <c r="AW53" s="18">
        <f t="shared" si="23"/>
        <v>24</v>
      </c>
      <c r="AX53" s="18">
        <f t="shared" si="24"/>
        <v>6</v>
      </c>
      <c r="AY53" s="18">
        <f t="shared" si="25"/>
        <v>12</v>
      </c>
      <c r="AZ53" s="7">
        <f t="shared" si="26"/>
        <v>120</v>
      </c>
      <c r="BA53" s="28">
        <f t="shared" si="27"/>
        <v>2.857142857</v>
      </c>
      <c r="BB53" s="65">
        <f t="shared" si="41"/>
        <v>3.5</v>
      </c>
      <c r="BC53" s="2">
        <f t="shared" si="28"/>
        <v>9.621127502</v>
      </c>
      <c r="BD53" s="18">
        <f t="shared" si="29"/>
        <v>6</v>
      </c>
      <c r="BE53" s="7">
        <f t="shared" si="30"/>
        <v>49.86255894</v>
      </c>
      <c r="BF53" s="18">
        <f t="shared" si="31"/>
        <v>6</v>
      </c>
      <c r="BG53" s="27">
        <f t="shared" si="32"/>
        <v>7.412401575</v>
      </c>
      <c r="BH53" s="27">
        <f t="shared" si="33"/>
        <v>12</v>
      </c>
      <c r="BI53" s="18">
        <f t="shared" si="34"/>
        <v>6</v>
      </c>
      <c r="BJ53" s="18">
        <f t="shared" si="35"/>
        <v>12</v>
      </c>
      <c r="BK53" s="18">
        <f t="shared" si="36"/>
        <v>102</v>
      </c>
      <c r="BL53" s="28">
        <f t="shared" si="37"/>
        <v>2.428571429</v>
      </c>
    </row>
    <row r="54">
      <c r="A54" s="3"/>
      <c r="F54" s="3"/>
      <c r="G54" s="3"/>
      <c r="I54" s="3"/>
      <c r="L54" s="3"/>
      <c r="M54" s="4"/>
      <c r="N54" s="3"/>
      <c r="O54" s="3"/>
      <c r="P54" s="3"/>
      <c r="Q54" s="3"/>
      <c r="R54" s="3"/>
      <c r="S54" s="3"/>
      <c r="T54" s="3"/>
      <c r="U54" s="3"/>
      <c r="V54" s="3"/>
      <c r="W54" s="3"/>
      <c r="X54" s="6">
        <v>50.0</v>
      </c>
      <c r="Y54" s="65">
        <f t="shared" si="38"/>
        <v>3.5</v>
      </c>
      <c r="Z54" s="2">
        <f t="shared" si="2"/>
        <v>9.621127502</v>
      </c>
      <c r="AA54" s="18">
        <f t="shared" si="3"/>
        <v>6</v>
      </c>
      <c r="AB54" s="7">
        <f t="shared" si="4"/>
        <v>49.86255894</v>
      </c>
      <c r="AC54" s="18">
        <f t="shared" si="5"/>
        <v>12.6</v>
      </c>
      <c r="AD54" s="27">
        <f t="shared" si="6"/>
        <v>6.625</v>
      </c>
      <c r="AE54" s="18">
        <f t="shared" si="7"/>
        <v>37.8</v>
      </c>
      <c r="AF54" s="7">
        <f t="shared" si="8"/>
        <v>114</v>
      </c>
      <c r="AG54" s="28">
        <f t="shared" si="9"/>
        <v>2.714285714</v>
      </c>
      <c r="AH54" s="65">
        <f t="shared" si="39"/>
        <v>3.5</v>
      </c>
      <c r="AI54" s="2">
        <f t="shared" si="10"/>
        <v>9.621127502</v>
      </c>
      <c r="AJ54" s="18">
        <f t="shared" si="11"/>
        <v>6</v>
      </c>
      <c r="AK54" s="7">
        <f t="shared" si="12"/>
        <v>49.86255894</v>
      </c>
      <c r="AL54" s="18">
        <f t="shared" si="13"/>
        <v>6</v>
      </c>
      <c r="AM54" s="27">
        <f t="shared" si="14"/>
        <v>7.412401575</v>
      </c>
      <c r="AN54" s="18">
        <f t="shared" si="15"/>
        <v>24</v>
      </c>
      <c r="AO54" s="7">
        <f t="shared" si="16"/>
        <v>96</v>
      </c>
      <c r="AP54" s="29">
        <f t="shared" si="17"/>
        <v>2.285714286</v>
      </c>
      <c r="AQ54" s="65">
        <f t="shared" si="40"/>
        <v>3.5</v>
      </c>
      <c r="AR54" s="2">
        <f t="shared" si="18"/>
        <v>9.621127502</v>
      </c>
      <c r="AS54" s="18">
        <f t="shared" si="19"/>
        <v>6</v>
      </c>
      <c r="AT54" s="7">
        <f t="shared" si="20"/>
        <v>49.86255894</v>
      </c>
      <c r="AU54" s="18">
        <f t="shared" si="21"/>
        <v>12</v>
      </c>
      <c r="AV54" s="27">
        <f t="shared" si="22"/>
        <v>6.625</v>
      </c>
      <c r="AW54" s="18">
        <f t="shared" si="23"/>
        <v>24</v>
      </c>
      <c r="AX54" s="18">
        <f t="shared" si="24"/>
        <v>6</v>
      </c>
      <c r="AY54" s="18">
        <f t="shared" si="25"/>
        <v>12</v>
      </c>
      <c r="AZ54" s="7">
        <f t="shared" si="26"/>
        <v>120</v>
      </c>
      <c r="BA54" s="28">
        <f t="shared" si="27"/>
        <v>2.857142857</v>
      </c>
      <c r="BB54" s="65">
        <f t="shared" si="41"/>
        <v>3.5</v>
      </c>
      <c r="BC54" s="2">
        <f t="shared" si="28"/>
        <v>9.621127502</v>
      </c>
      <c r="BD54" s="18">
        <f t="shared" si="29"/>
        <v>6</v>
      </c>
      <c r="BE54" s="7">
        <f t="shared" si="30"/>
        <v>49.86255894</v>
      </c>
      <c r="BF54" s="18">
        <f t="shared" si="31"/>
        <v>6</v>
      </c>
      <c r="BG54" s="27">
        <f t="shared" si="32"/>
        <v>7.412401575</v>
      </c>
      <c r="BH54" s="27">
        <f t="shared" si="33"/>
        <v>12</v>
      </c>
      <c r="BI54" s="18">
        <f t="shared" si="34"/>
        <v>6</v>
      </c>
      <c r="BJ54" s="18">
        <f t="shared" si="35"/>
        <v>12</v>
      </c>
      <c r="BK54" s="18">
        <f t="shared" si="36"/>
        <v>102</v>
      </c>
      <c r="BL54" s="28">
        <f t="shared" si="37"/>
        <v>2.428571429</v>
      </c>
    </row>
    <row r="55">
      <c r="A55" s="3"/>
      <c r="F55" s="3"/>
      <c r="G55" s="3"/>
      <c r="I55" s="3"/>
      <c r="L55" s="3"/>
      <c r="M55" s="4"/>
      <c r="N55" s="3"/>
      <c r="O55" s="3"/>
      <c r="P55" s="3"/>
      <c r="Q55" s="3"/>
      <c r="R55" s="3"/>
      <c r="S55" s="3"/>
      <c r="T55" s="3"/>
      <c r="U55" s="3"/>
      <c r="V55" s="3"/>
      <c r="W55" s="3"/>
      <c r="X55" s="6">
        <v>51.0</v>
      </c>
      <c r="Y55" s="65">
        <f t="shared" si="38"/>
        <v>3.5</v>
      </c>
      <c r="Z55" s="2">
        <f t="shared" si="2"/>
        <v>9.621127502</v>
      </c>
      <c r="AA55" s="18">
        <f t="shared" si="3"/>
        <v>6</v>
      </c>
      <c r="AB55" s="7">
        <f t="shared" si="4"/>
        <v>49.86255894</v>
      </c>
      <c r="AC55" s="18">
        <f t="shared" si="5"/>
        <v>12.6</v>
      </c>
      <c r="AD55" s="27">
        <f t="shared" si="6"/>
        <v>6.625</v>
      </c>
      <c r="AE55" s="18">
        <f t="shared" si="7"/>
        <v>37.8</v>
      </c>
      <c r="AF55" s="7">
        <f t="shared" si="8"/>
        <v>114</v>
      </c>
      <c r="AG55" s="28">
        <f t="shared" si="9"/>
        <v>2.714285714</v>
      </c>
      <c r="AH55" s="65">
        <f t="shared" si="39"/>
        <v>3.5</v>
      </c>
      <c r="AI55" s="2">
        <f t="shared" si="10"/>
        <v>9.621127502</v>
      </c>
      <c r="AJ55" s="18">
        <f t="shared" si="11"/>
        <v>6</v>
      </c>
      <c r="AK55" s="7">
        <f t="shared" si="12"/>
        <v>49.86255894</v>
      </c>
      <c r="AL55" s="18">
        <f t="shared" si="13"/>
        <v>6</v>
      </c>
      <c r="AM55" s="27">
        <f t="shared" si="14"/>
        <v>7.412401575</v>
      </c>
      <c r="AN55" s="18">
        <f t="shared" si="15"/>
        <v>24</v>
      </c>
      <c r="AO55" s="7">
        <f t="shared" si="16"/>
        <v>96</v>
      </c>
      <c r="AP55" s="29">
        <f t="shared" si="17"/>
        <v>2.285714286</v>
      </c>
      <c r="AQ55" s="65">
        <f t="shared" si="40"/>
        <v>3.5</v>
      </c>
      <c r="AR55" s="2">
        <f t="shared" si="18"/>
        <v>9.621127502</v>
      </c>
      <c r="AS55" s="18">
        <f t="shared" si="19"/>
        <v>6</v>
      </c>
      <c r="AT55" s="7">
        <f t="shared" si="20"/>
        <v>49.86255894</v>
      </c>
      <c r="AU55" s="18">
        <f t="shared" si="21"/>
        <v>12</v>
      </c>
      <c r="AV55" s="27">
        <f t="shared" si="22"/>
        <v>6.625</v>
      </c>
      <c r="AW55" s="18">
        <f t="shared" si="23"/>
        <v>24</v>
      </c>
      <c r="AX55" s="18">
        <f t="shared" si="24"/>
        <v>6</v>
      </c>
      <c r="AY55" s="18">
        <f t="shared" si="25"/>
        <v>12</v>
      </c>
      <c r="AZ55" s="7">
        <f t="shared" si="26"/>
        <v>120</v>
      </c>
      <c r="BA55" s="28">
        <f t="shared" si="27"/>
        <v>2.857142857</v>
      </c>
      <c r="BB55" s="65">
        <f t="shared" si="41"/>
        <v>3.5</v>
      </c>
      <c r="BC55" s="2">
        <f t="shared" si="28"/>
        <v>9.621127502</v>
      </c>
      <c r="BD55" s="18">
        <f t="shared" si="29"/>
        <v>6</v>
      </c>
      <c r="BE55" s="7">
        <f t="shared" si="30"/>
        <v>49.86255894</v>
      </c>
      <c r="BF55" s="18">
        <f t="shared" si="31"/>
        <v>6</v>
      </c>
      <c r="BG55" s="27">
        <f t="shared" si="32"/>
        <v>7.412401575</v>
      </c>
      <c r="BH55" s="27">
        <f t="shared" si="33"/>
        <v>12</v>
      </c>
      <c r="BI55" s="18">
        <f t="shared" si="34"/>
        <v>6</v>
      </c>
      <c r="BJ55" s="18">
        <f t="shared" si="35"/>
        <v>12</v>
      </c>
      <c r="BK55" s="18">
        <f t="shared" si="36"/>
        <v>102</v>
      </c>
      <c r="BL55" s="28">
        <f t="shared" si="37"/>
        <v>2.428571429</v>
      </c>
    </row>
    <row r="56">
      <c r="A56" s="3"/>
      <c r="F56" s="3"/>
      <c r="G56" s="3"/>
      <c r="I56" s="3"/>
      <c r="L56" s="3"/>
      <c r="M56" s="4"/>
      <c r="N56" s="3"/>
      <c r="O56" s="3"/>
      <c r="P56" s="3"/>
      <c r="Q56" s="3"/>
      <c r="R56" s="3"/>
      <c r="S56" s="3"/>
      <c r="T56" s="3"/>
      <c r="U56" s="3"/>
      <c r="V56" s="3"/>
      <c r="W56" s="3"/>
      <c r="X56" s="6">
        <v>52.0</v>
      </c>
      <c r="Y56" s="65">
        <f t="shared" si="38"/>
        <v>3.5</v>
      </c>
      <c r="Z56" s="2">
        <f t="shared" si="2"/>
        <v>9.621127502</v>
      </c>
      <c r="AA56" s="18">
        <f t="shared" si="3"/>
        <v>6</v>
      </c>
      <c r="AB56" s="7">
        <f t="shared" si="4"/>
        <v>49.86255894</v>
      </c>
      <c r="AC56" s="18">
        <f t="shared" si="5"/>
        <v>12.6</v>
      </c>
      <c r="AD56" s="27">
        <f t="shared" si="6"/>
        <v>6.625</v>
      </c>
      <c r="AE56" s="18">
        <f t="shared" si="7"/>
        <v>37.8</v>
      </c>
      <c r="AF56" s="7">
        <f t="shared" si="8"/>
        <v>114</v>
      </c>
      <c r="AG56" s="28">
        <f t="shared" si="9"/>
        <v>2.714285714</v>
      </c>
      <c r="AH56" s="65">
        <f t="shared" si="39"/>
        <v>3.5</v>
      </c>
      <c r="AI56" s="2">
        <f t="shared" si="10"/>
        <v>9.621127502</v>
      </c>
      <c r="AJ56" s="18">
        <f t="shared" si="11"/>
        <v>6</v>
      </c>
      <c r="AK56" s="7">
        <f t="shared" si="12"/>
        <v>49.86255894</v>
      </c>
      <c r="AL56" s="18">
        <f t="shared" si="13"/>
        <v>6</v>
      </c>
      <c r="AM56" s="27">
        <f t="shared" si="14"/>
        <v>7.412401575</v>
      </c>
      <c r="AN56" s="18">
        <f t="shared" si="15"/>
        <v>24</v>
      </c>
      <c r="AO56" s="7">
        <f t="shared" si="16"/>
        <v>96</v>
      </c>
      <c r="AP56" s="29">
        <f t="shared" si="17"/>
        <v>2.285714286</v>
      </c>
      <c r="AQ56" s="65">
        <f t="shared" si="40"/>
        <v>3.5</v>
      </c>
      <c r="AR56" s="2">
        <f t="shared" si="18"/>
        <v>9.621127502</v>
      </c>
      <c r="AS56" s="18">
        <f t="shared" si="19"/>
        <v>6</v>
      </c>
      <c r="AT56" s="7">
        <f t="shared" si="20"/>
        <v>49.86255894</v>
      </c>
      <c r="AU56" s="18">
        <f t="shared" si="21"/>
        <v>12</v>
      </c>
      <c r="AV56" s="27">
        <f t="shared" si="22"/>
        <v>6.625</v>
      </c>
      <c r="AW56" s="18">
        <f t="shared" si="23"/>
        <v>24</v>
      </c>
      <c r="AX56" s="18">
        <f t="shared" si="24"/>
        <v>6</v>
      </c>
      <c r="AY56" s="18">
        <f t="shared" si="25"/>
        <v>12</v>
      </c>
      <c r="AZ56" s="7">
        <f t="shared" si="26"/>
        <v>120</v>
      </c>
      <c r="BA56" s="28">
        <f t="shared" si="27"/>
        <v>2.857142857</v>
      </c>
      <c r="BB56" s="65">
        <f t="shared" si="41"/>
        <v>3.5</v>
      </c>
      <c r="BC56" s="2">
        <f t="shared" si="28"/>
        <v>9.621127502</v>
      </c>
      <c r="BD56" s="18">
        <f t="shared" si="29"/>
        <v>6</v>
      </c>
      <c r="BE56" s="7">
        <f t="shared" si="30"/>
        <v>49.86255894</v>
      </c>
      <c r="BF56" s="18">
        <f t="shared" si="31"/>
        <v>6</v>
      </c>
      <c r="BG56" s="27">
        <f t="shared" si="32"/>
        <v>7.412401575</v>
      </c>
      <c r="BH56" s="27">
        <f t="shared" si="33"/>
        <v>12</v>
      </c>
      <c r="BI56" s="18">
        <f t="shared" si="34"/>
        <v>6</v>
      </c>
      <c r="BJ56" s="18">
        <f t="shared" si="35"/>
        <v>12</v>
      </c>
      <c r="BK56" s="18">
        <f t="shared" si="36"/>
        <v>102</v>
      </c>
      <c r="BL56" s="28">
        <f t="shared" si="37"/>
        <v>2.428571429</v>
      </c>
    </row>
    <row r="57">
      <c r="A57" s="3"/>
      <c r="F57" s="3"/>
      <c r="G57" s="3"/>
      <c r="I57" s="3"/>
      <c r="L57" s="3"/>
      <c r="M57" s="4"/>
      <c r="N57" s="3"/>
      <c r="O57" s="3"/>
      <c r="P57" s="3"/>
      <c r="Q57" s="3"/>
      <c r="R57" s="3"/>
      <c r="S57" s="3"/>
      <c r="T57" s="3"/>
      <c r="U57" s="3"/>
      <c r="V57" s="3"/>
      <c r="W57" s="3"/>
      <c r="X57" s="6">
        <v>53.0</v>
      </c>
      <c r="Y57" s="65">
        <f t="shared" si="38"/>
        <v>3.5</v>
      </c>
      <c r="Z57" s="2">
        <f t="shared" si="2"/>
        <v>9.621127502</v>
      </c>
      <c r="AA57" s="18">
        <f t="shared" si="3"/>
        <v>6</v>
      </c>
      <c r="AB57" s="7">
        <f t="shared" si="4"/>
        <v>49.86255894</v>
      </c>
      <c r="AC57" s="18">
        <f t="shared" si="5"/>
        <v>12.6</v>
      </c>
      <c r="AD57" s="27">
        <f t="shared" si="6"/>
        <v>6.625</v>
      </c>
      <c r="AE57" s="18">
        <f t="shared" si="7"/>
        <v>37.8</v>
      </c>
      <c r="AF57" s="7">
        <f t="shared" si="8"/>
        <v>114</v>
      </c>
      <c r="AG57" s="28">
        <f t="shared" si="9"/>
        <v>2.714285714</v>
      </c>
      <c r="AH57" s="65">
        <f t="shared" si="39"/>
        <v>3.5</v>
      </c>
      <c r="AI57" s="2">
        <f t="shared" si="10"/>
        <v>9.621127502</v>
      </c>
      <c r="AJ57" s="18">
        <f t="shared" si="11"/>
        <v>6</v>
      </c>
      <c r="AK57" s="7">
        <f t="shared" si="12"/>
        <v>49.86255894</v>
      </c>
      <c r="AL57" s="18">
        <f t="shared" si="13"/>
        <v>6</v>
      </c>
      <c r="AM57" s="27">
        <f t="shared" si="14"/>
        <v>7.412401575</v>
      </c>
      <c r="AN57" s="18">
        <f t="shared" si="15"/>
        <v>24</v>
      </c>
      <c r="AO57" s="7">
        <f t="shared" si="16"/>
        <v>96</v>
      </c>
      <c r="AP57" s="29">
        <f t="shared" si="17"/>
        <v>2.285714286</v>
      </c>
      <c r="AQ57" s="65">
        <f t="shared" si="40"/>
        <v>3.5</v>
      </c>
      <c r="AR57" s="2">
        <f t="shared" si="18"/>
        <v>9.621127502</v>
      </c>
      <c r="AS57" s="18">
        <f t="shared" si="19"/>
        <v>6</v>
      </c>
      <c r="AT57" s="7">
        <f t="shared" si="20"/>
        <v>49.86255894</v>
      </c>
      <c r="AU57" s="18">
        <f t="shared" si="21"/>
        <v>12</v>
      </c>
      <c r="AV57" s="27">
        <f t="shared" si="22"/>
        <v>6.625</v>
      </c>
      <c r="AW57" s="18">
        <f t="shared" si="23"/>
        <v>24</v>
      </c>
      <c r="AX57" s="18">
        <f t="shared" si="24"/>
        <v>6</v>
      </c>
      <c r="AY57" s="18">
        <f t="shared" si="25"/>
        <v>12</v>
      </c>
      <c r="AZ57" s="7">
        <f t="shared" si="26"/>
        <v>120</v>
      </c>
      <c r="BA57" s="28">
        <f t="shared" si="27"/>
        <v>2.857142857</v>
      </c>
      <c r="BB57" s="65">
        <f t="shared" si="41"/>
        <v>3.5</v>
      </c>
      <c r="BC57" s="2">
        <f t="shared" si="28"/>
        <v>9.621127502</v>
      </c>
      <c r="BD57" s="18">
        <f t="shared" si="29"/>
        <v>6</v>
      </c>
      <c r="BE57" s="7">
        <f t="shared" si="30"/>
        <v>49.86255894</v>
      </c>
      <c r="BF57" s="18">
        <f t="shared" si="31"/>
        <v>6</v>
      </c>
      <c r="BG57" s="27">
        <f t="shared" si="32"/>
        <v>7.412401575</v>
      </c>
      <c r="BH57" s="27">
        <f t="shared" si="33"/>
        <v>12</v>
      </c>
      <c r="BI57" s="18">
        <f t="shared" si="34"/>
        <v>6</v>
      </c>
      <c r="BJ57" s="18">
        <f t="shared" si="35"/>
        <v>12</v>
      </c>
      <c r="BK57" s="18">
        <f t="shared" si="36"/>
        <v>102</v>
      </c>
      <c r="BL57" s="28">
        <f t="shared" si="37"/>
        <v>2.428571429</v>
      </c>
    </row>
    <row r="58">
      <c r="A58" s="3"/>
      <c r="F58" s="3"/>
      <c r="G58" s="3"/>
      <c r="I58" s="3"/>
      <c r="L58" s="3"/>
      <c r="M58" s="4"/>
      <c r="N58" s="3"/>
      <c r="O58" s="3"/>
      <c r="P58" s="3"/>
      <c r="Q58" s="3"/>
      <c r="R58" s="3"/>
      <c r="S58" s="3"/>
      <c r="T58" s="3"/>
      <c r="U58" s="3"/>
      <c r="V58" s="3"/>
      <c r="W58" s="3"/>
      <c r="X58" s="6">
        <v>54.0</v>
      </c>
      <c r="Y58" s="65">
        <f t="shared" si="38"/>
        <v>3.5</v>
      </c>
      <c r="Z58" s="2">
        <f t="shared" si="2"/>
        <v>9.621127502</v>
      </c>
      <c r="AA58" s="18">
        <f t="shared" si="3"/>
        <v>6</v>
      </c>
      <c r="AB58" s="7">
        <f t="shared" si="4"/>
        <v>49.86255894</v>
      </c>
      <c r="AC58" s="18">
        <f t="shared" si="5"/>
        <v>12.6</v>
      </c>
      <c r="AD58" s="27">
        <f t="shared" si="6"/>
        <v>6.625</v>
      </c>
      <c r="AE58" s="18">
        <f t="shared" si="7"/>
        <v>37.8</v>
      </c>
      <c r="AF58" s="7">
        <f t="shared" si="8"/>
        <v>114</v>
      </c>
      <c r="AG58" s="28">
        <f t="shared" si="9"/>
        <v>2.714285714</v>
      </c>
      <c r="AH58" s="65">
        <f t="shared" si="39"/>
        <v>3.5</v>
      </c>
      <c r="AI58" s="2">
        <f t="shared" si="10"/>
        <v>9.621127502</v>
      </c>
      <c r="AJ58" s="18">
        <f t="shared" si="11"/>
        <v>6</v>
      </c>
      <c r="AK58" s="7">
        <f t="shared" si="12"/>
        <v>49.86255894</v>
      </c>
      <c r="AL58" s="18">
        <f t="shared" si="13"/>
        <v>6</v>
      </c>
      <c r="AM58" s="27">
        <f t="shared" si="14"/>
        <v>7.412401575</v>
      </c>
      <c r="AN58" s="18">
        <f t="shared" si="15"/>
        <v>24</v>
      </c>
      <c r="AO58" s="7">
        <f t="shared" si="16"/>
        <v>96</v>
      </c>
      <c r="AP58" s="29">
        <f t="shared" si="17"/>
        <v>2.285714286</v>
      </c>
      <c r="AQ58" s="65">
        <f t="shared" si="40"/>
        <v>3.5</v>
      </c>
      <c r="AR58" s="2">
        <f t="shared" si="18"/>
        <v>9.621127502</v>
      </c>
      <c r="AS58" s="18">
        <f t="shared" si="19"/>
        <v>6</v>
      </c>
      <c r="AT58" s="7">
        <f t="shared" si="20"/>
        <v>49.86255894</v>
      </c>
      <c r="AU58" s="18">
        <f t="shared" si="21"/>
        <v>12</v>
      </c>
      <c r="AV58" s="27">
        <f t="shared" si="22"/>
        <v>6.625</v>
      </c>
      <c r="AW58" s="18">
        <f t="shared" si="23"/>
        <v>24</v>
      </c>
      <c r="AX58" s="18">
        <f t="shared" si="24"/>
        <v>6</v>
      </c>
      <c r="AY58" s="18">
        <f t="shared" si="25"/>
        <v>12</v>
      </c>
      <c r="AZ58" s="7">
        <f t="shared" si="26"/>
        <v>120</v>
      </c>
      <c r="BA58" s="28">
        <f t="shared" si="27"/>
        <v>2.857142857</v>
      </c>
      <c r="BB58" s="65">
        <f t="shared" si="41"/>
        <v>3.5</v>
      </c>
      <c r="BC58" s="2">
        <f t="shared" si="28"/>
        <v>9.621127502</v>
      </c>
      <c r="BD58" s="18">
        <f t="shared" si="29"/>
        <v>6</v>
      </c>
      <c r="BE58" s="7">
        <f t="shared" si="30"/>
        <v>49.86255894</v>
      </c>
      <c r="BF58" s="18">
        <f t="shared" si="31"/>
        <v>6</v>
      </c>
      <c r="BG58" s="27">
        <f t="shared" si="32"/>
        <v>7.412401575</v>
      </c>
      <c r="BH58" s="27">
        <f t="shared" si="33"/>
        <v>12</v>
      </c>
      <c r="BI58" s="18">
        <f t="shared" si="34"/>
        <v>6</v>
      </c>
      <c r="BJ58" s="18">
        <f t="shared" si="35"/>
        <v>12</v>
      </c>
      <c r="BK58" s="18">
        <f t="shared" si="36"/>
        <v>102</v>
      </c>
      <c r="BL58" s="28">
        <f t="shared" si="37"/>
        <v>2.428571429</v>
      </c>
    </row>
    <row r="59">
      <c r="A59" s="3"/>
      <c r="F59" s="3"/>
      <c r="G59" s="3"/>
      <c r="I59" s="3"/>
      <c r="L59" s="3"/>
      <c r="M59" s="4"/>
      <c r="N59" s="3"/>
      <c r="O59" s="3"/>
      <c r="P59" s="3"/>
      <c r="Q59" s="3"/>
      <c r="R59" s="3"/>
      <c r="S59" s="3"/>
      <c r="T59" s="3"/>
      <c r="U59" s="3"/>
      <c r="V59" s="3"/>
      <c r="W59" s="3"/>
      <c r="X59" s="6">
        <v>55.0</v>
      </c>
      <c r="Y59" s="65">
        <f t="shared" si="38"/>
        <v>3.5</v>
      </c>
      <c r="Z59" s="2">
        <f t="shared" si="2"/>
        <v>9.621127502</v>
      </c>
      <c r="AA59" s="18">
        <f t="shared" si="3"/>
        <v>6</v>
      </c>
      <c r="AB59" s="7">
        <f t="shared" si="4"/>
        <v>49.86255894</v>
      </c>
      <c r="AC59" s="18">
        <f t="shared" si="5"/>
        <v>12.6</v>
      </c>
      <c r="AD59" s="27">
        <f t="shared" si="6"/>
        <v>6.625</v>
      </c>
      <c r="AE59" s="18">
        <f t="shared" si="7"/>
        <v>37.8</v>
      </c>
      <c r="AF59" s="7">
        <f t="shared" si="8"/>
        <v>114</v>
      </c>
      <c r="AG59" s="28">
        <f t="shared" si="9"/>
        <v>2.714285714</v>
      </c>
      <c r="AH59" s="65">
        <f t="shared" si="39"/>
        <v>3.5</v>
      </c>
      <c r="AI59" s="2">
        <f t="shared" si="10"/>
        <v>9.621127502</v>
      </c>
      <c r="AJ59" s="18">
        <f t="shared" si="11"/>
        <v>6</v>
      </c>
      <c r="AK59" s="7">
        <f t="shared" si="12"/>
        <v>49.86255894</v>
      </c>
      <c r="AL59" s="18">
        <f t="shared" si="13"/>
        <v>6</v>
      </c>
      <c r="AM59" s="27">
        <f t="shared" si="14"/>
        <v>7.412401575</v>
      </c>
      <c r="AN59" s="18">
        <f t="shared" si="15"/>
        <v>24</v>
      </c>
      <c r="AO59" s="7">
        <f t="shared" si="16"/>
        <v>96</v>
      </c>
      <c r="AP59" s="29">
        <f t="shared" si="17"/>
        <v>2.285714286</v>
      </c>
      <c r="AQ59" s="65">
        <f t="shared" si="40"/>
        <v>3.5</v>
      </c>
      <c r="AR59" s="2">
        <f t="shared" si="18"/>
        <v>9.621127502</v>
      </c>
      <c r="AS59" s="18">
        <f t="shared" si="19"/>
        <v>6</v>
      </c>
      <c r="AT59" s="7">
        <f t="shared" si="20"/>
        <v>49.86255894</v>
      </c>
      <c r="AU59" s="18">
        <f t="shared" si="21"/>
        <v>12</v>
      </c>
      <c r="AV59" s="27">
        <f t="shared" si="22"/>
        <v>6.625</v>
      </c>
      <c r="AW59" s="18">
        <f t="shared" si="23"/>
        <v>24</v>
      </c>
      <c r="AX59" s="18">
        <f t="shared" si="24"/>
        <v>6</v>
      </c>
      <c r="AY59" s="18">
        <f t="shared" si="25"/>
        <v>12</v>
      </c>
      <c r="AZ59" s="7">
        <f t="shared" si="26"/>
        <v>120</v>
      </c>
      <c r="BA59" s="28">
        <f t="shared" si="27"/>
        <v>2.857142857</v>
      </c>
      <c r="BB59" s="65">
        <f t="shared" si="41"/>
        <v>3.5</v>
      </c>
      <c r="BC59" s="2">
        <f t="shared" si="28"/>
        <v>9.621127502</v>
      </c>
      <c r="BD59" s="18">
        <f t="shared" si="29"/>
        <v>6</v>
      </c>
      <c r="BE59" s="7">
        <f t="shared" si="30"/>
        <v>49.86255894</v>
      </c>
      <c r="BF59" s="18">
        <f t="shared" si="31"/>
        <v>6</v>
      </c>
      <c r="BG59" s="27">
        <f t="shared" si="32"/>
        <v>7.412401575</v>
      </c>
      <c r="BH59" s="27">
        <f t="shared" si="33"/>
        <v>12</v>
      </c>
      <c r="BI59" s="18">
        <f t="shared" si="34"/>
        <v>6</v>
      </c>
      <c r="BJ59" s="18">
        <f t="shared" si="35"/>
        <v>12</v>
      </c>
      <c r="BK59" s="18">
        <f t="shared" si="36"/>
        <v>102</v>
      </c>
      <c r="BL59" s="28">
        <f t="shared" si="37"/>
        <v>2.428571429</v>
      </c>
    </row>
    <row r="60">
      <c r="A60" s="3"/>
      <c r="F60" s="3"/>
      <c r="G60" s="3"/>
      <c r="I60" s="3"/>
      <c r="L60" s="3"/>
      <c r="M60" s="4"/>
      <c r="N60" s="3"/>
      <c r="O60" s="3"/>
      <c r="P60" s="3"/>
      <c r="Q60" s="3"/>
      <c r="R60" s="3"/>
      <c r="S60" s="3"/>
      <c r="T60" s="3"/>
      <c r="U60" s="3"/>
      <c r="V60" s="3"/>
      <c r="W60" s="3"/>
      <c r="X60" s="6">
        <v>56.0</v>
      </c>
      <c r="Y60" s="65">
        <f t="shared" si="38"/>
        <v>3.5</v>
      </c>
      <c r="Z60" s="2">
        <f t="shared" si="2"/>
        <v>9.621127502</v>
      </c>
      <c r="AA60" s="18">
        <f t="shared" si="3"/>
        <v>6</v>
      </c>
      <c r="AB60" s="7">
        <f t="shared" si="4"/>
        <v>49.86255894</v>
      </c>
      <c r="AC60" s="18">
        <f t="shared" si="5"/>
        <v>12.6</v>
      </c>
      <c r="AD60" s="27">
        <f t="shared" si="6"/>
        <v>6.625</v>
      </c>
      <c r="AE60" s="18">
        <f t="shared" si="7"/>
        <v>37.8</v>
      </c>
      <c r="AF60" s="7">
        <f t="shared" si="8"/>
        <v>114</v>
      </c>
      <c r="AG60" s="28">
        <f t="shared" si="9"/>
        <v>2.714285714</v>
      </c>
      <c r="AH60" s="65">
        <f t="shared" si="39"/>
        <v>3.5</v>
      </c>
      <c r="AI60" s="2">
        <f t="shared" si="10"/>
        <v>9.621127502</v>
      </c>
      <c r="AJ60" s="18">
        <f t="shared" si="11"/>
        <v>6</v>
      </c>
      <c r="AK60" s="7">
        <f t="shared" si="12"/>
        <v>49.86255894</v>
      </c>
      <c r="AL60" s="18">
        <f t="shared" si="13"/>
        <v>6</v>
      </c>
      <c r="AM60" s="27">
        <f t="shared" si="14"/>
        <v>7.412401575</v>
      </c>
      <c r="AN60" s="18">
        <f t="shared" si="15"/>
        <v>24</v>
      </c>
      <c r="AO60" s="7">
        <f t="shared" si="16"/>
        <v>96</v>
      </c>
      <c r="AP60" s="29">
        <f t="shared" si="17"/>
        <v>2.285714286</v>
      </c>
      <c r="AQ60" s="65">
        <f t="shared" si="40"/>
        <v>3.5</v>
      </c>
      <c r="AR60" s="2">
        <f t="shared" si="18"/>
        <v>9.621127502</v>
      </c>
      <c r="AS60" s="18">
        <f t="shared" si="19"/>
        <v>6</v>
      </c>
      <c r="AT60" s="7">
        <f t="shared" si="20"/>
        <v>49.86255894</v>
      </c>
      <c r="AU60" s="18">
        <f t="shared" si="21"/>
        <v>12</v>
      </c>
      <c r="AV60" s="27">
        <f t="shared" si="22"/>
        <v>6.625</v>
      </c>
      <c r="AW60" s="18">
        <f t="shared" si="23"/>
        <v>24</v>
      </c>
      <c r="AX60" s="18">
        <f t="shared" si="24"/>
        <v>6</v>
      </c>
      <c r="AY60" s="18">
        <f t="shared" si="25"/>
        <v>12</v>
      </c>
      <c r="AZ60" s="7">
        <f t="shared" si="26"/>
        <v>120</v>
      </c>
      <c r="BA60" s="28">
        <f t="shared" si="27"/>
        <v>2.857142857</v>
      </c>
      <c r="BB60" s="65">
        <f t="shared" si="41"/>
        <v>3.5</v>
      </c>
      <c r="BC60" s="2">
        <f t="shared" si="28"/>
        <v>9.621127502</v>
      </c>
      <c r="BD60" s="18">
        <f t="shared" si="29"/>
        <v>6</v>
      </c>
      <c r="BE60" s="7">
        <f t="shared" si="30"/>
        <v>49.86255894</v>
      </c>
      <c r="BF60" s="18">
        <f t="shared" si="31"/>
        <v>6</v>
      </c>
      <c r="BG60" s="27">
        <f t="shared" si="32"/>
        <v>7.412401575</v>
      </c>
      <c r="BH60" s="27">
        <f t="shared" si="33"/>
        <v>12</v>
      </c>
      <c r="BI60" s="18">
        <f t="shared" si="34"/>
        <v>6</v>
      </c>
      <c r="BJ60" s="18">
        <f t="shared" si="35"/>
        <v>12</v>
      </c>
      <c r="BK60" s="18">
        <f t="shared" si="36"/>
        <v>102</v>
      </c>
      <c r="BL60" s="28">
        <f t="shared" si="37"/>
        <v>2.428571429</v>
      </c>
    </row>
    <row r="61">
      <c r="A61" s="3"/>
      <c r="F61" s="3"/>
      <c r="G61" s="3"/>
      <c r="I61" s="3"/>
      <c r="L61" s="3"/>
      <c r="M61" s="4"/>
      <c r="N61" s="3"/>
      <c r="O61" s="3"/>
      <c r="P61" s="3"/>
      <c r="Q61" s="3"/>
      <c r="R61" s="3"/>
      <c r="S61" s="3"/>
      <c r="T61" s="3"/>
      <c r="U61" s="3"/>
      <c r="V61" s="3"/>
      <c r="W61" s="3"/>
      <c r="X61" s="6">
        <v>57.0</v>
      </c>
      <c r="Y61" s="65">
        <f t="shared" si="38"/>
        <v>3.5</v>
      </c>
      <c r="Z61" s="2">
        <f t="shared" si="2"/>
        <v>9.621127502</v>
      </c>
      <c r="AA61" s="18">
        <f t="shared" si="3"/>
        <v>6</v>
      </c>
      <c r="AB61" s="7">
        <f t="shared" si="4"/>
        <v>49.86255894</v>
      </c>
      <c r="AC61" s="18">
        <f t="shared" si="5"/>
        <v>12.6</v>
      </c>
      <c r="AD61" s="27">
        <f t="shared" si="6"/>
        <v>6.625</v>
      </c>
      <c r="AE61" s="18">
        <f t="shared" si="7"/>
        <v>37.8</v>
      </c>
      <c r="AF61" s="7">
        <f t="shared" si="8"/>
        <v>114</v>
      </c>
      <c r="AG61" s="28">
        <f t="shared" si="9"/>
        <v>2.714285714</v>
      </c>
      <c r="AH61" s="65">
        <f t="shared" si="39"/>
        <v>3.5</v>
      </c>
      <c r="AI61" s="2">
        <f t="shared" si="10"/>
        <v>9.621127502</v>
      </c>
      <c r="AJ61" s="18">
        <f t="shared" si="11"/>
        <v>6</v>
      </c>
      <c r="AK61" s="7">
        <f t="shared" si="12"/>
        <v>49.86255894</v>
      </c>
      <c r="AL61" s="18">
        <f t="shared" si="13"/>
        <v>6</v>
      </c>
      <c r="AM61" s="27">
        <f t="shared" si="14"/>
        <v>7.412401575</v>
      </c>
      <c r="AN61" s="18">
        <f t="shared" si="15"/>
        <v>24</v>
      </c>
      <c r="AO61" s="7">
        <f t="shared" si="16"/>
        <v>96</v>
      </c>
      <c r="AP61" s="29">
        <f t="shared" si="17"/>
        <v>2.285714286</v>
      </c>
      <c r="AQ61" s="65">
        <f t="shared" si="40"/>
        <v>3.5</v>
      </c>
      <c r="AR61" s="2">
        <f t="shared" si="18"/>
        <v>9.621127502</v>
      </c>
      <c r="AS61" s="18">
        <f t="shared" si="19"/>
        <v>6</v>
      </c>
      <c r="AT61" s="7">
        <f t="shared" si="20"/>
        <v>49.86255894</v>
      </c>
      <c r="AU61" s="18">
        <f t="shared" si="21"/>
        <v>12</v>
      </c>
      <c r="AV61" s="27">
        <f t="shared" si="22"/>
        <v>6.625</v>
      </c>
      <c r="AW61" s="18">
        <f t="shared" si="23"/>
        <v>24</v>
      </c>
      <c r="AX61" s="18">
        <f t="shared" si="24"/>
        <v>6</v>
      </c>
      <c r="AY61" s="18">
        <f t="shared" si="25"/>
        <v>12</v>
      </c>
      <c r="AZ61" s="7">
        <f t="shared" si="26"/>
        <v>120</v>
      </c>
      <c r="BA61" s="28">
        <f t="shared" si="27"/>
        <v>2.857142857</v>
      </c>
      <c r="BB61" s="65">
        <f t="shared" si="41"/>
        <v>3.5</v>
      </c>
      <c r="BC61" s="2">
        <f t="shared" si="28"/>
        <v>9.621127502</v>
      </c>
      <c r="BD61" s="18">
        <f t="shared" si="29"/>
        <v>6</v>
      </c>
      <c r="BE61" s="7">
        <f t="shared" si="30"/>
        <v>49.86255894</v>
      </c>
      <c r="BF61" s="18">
        <f t="shared" si="31"/>
        <v>6</v>
      </c>
      <c r="BG61" s="27">
        <f t="shared" si="32"/>
        <v>7.412401575</v>
      </c>
      <c r="BH61" s="27">
        <f t="shared" si="33"/>
        <v>12</v>
      </c>
      <c r="BI61" s="18">
        <f t="shared" si="34"/>
        <v>6</v>
      </c>
      <c r="BJ61" s="18">
        <f t="shared" si="35"/>
        <v>12</v>
      </c>
      <c r="BK61" s="18">
        <f t="shared" si="36"/>
        <v>102</v>
      </c>
      <c r="BL61" s="28">
        <f t="shared" si="37"/>
        <v>2.428571429</v>
      </c>
    </row>
    <row r="62">
      <c r="A62" s="3"/>
      <c r="F62" s="3"/>
      <c r="G62" s="3"/>
      <c r="I62" s="3"/>
      <c r="L62" s="3"/>
      <c r="M62" s="4"/>
      <c r="N62" s="3"/>
      <c r="O62" s="3"/>
      <c r="P62" s="3"/>
      <c r="Q62" s="3"/>
      <c r="R62" s="3"/>
      <c r="S62" s="3"/>
      <c r="T62" s="3"/>
      <c r="U62" s="3"/>
      <c r="V62" s="3"/>
      <c r="W62" s="3"/>
      <c r="X62" s="6">
        <v>58.0</v>
      </c>
      <c r="Y62" s="65">
        <f t="shared" si="38"/>
        <v>3.5</v>
      </c>
      <c r="Z62" s="2">
        <f t="shared" si="2"/>
        <v>9.621127502</v>
      </c>
      <c r="AA62" s="18">
        <f t="shared" si="3"/>
        <v>6</v>
      </c>
      <c r="AB62" s="7">
        <f t="shared" si="4"/>
        <v>49.86255894</v>
      </c>
      <c r="AC62" s="18">
        <f t="shared" si="5"/>
        <v>12.6</v>
      </c>
      <c r="AD62" s="27">
        <f t="shared" si="6"/>
        <v>6.625</v>
      </c>
      <c r="AE62" s="18">
        <f t="shared" si="7"/>
        <v>37.8</v>
      </c>
      <c r="AF62" s="7">
        <f t="shared" si="8"/>
        <v>114</v>
      </c>
      <c r="AG62" s="28">
        <f t="shared" si="9"/>
        <v>2.714285714</v>
      </c>
      <c r="AH62" s="65">
        <f t="shared" si="39"/>
        <v>3.5</v>
      </c>
      <c r="AI62" s="2">
        <f t="shared" si="10"/>
        <v>9.621127502</v>
      </c>
      <c r="AJ62" s="18">
        <f t="shared" si="11"/>
        <v>6</v>
      </c>
      <c r="AK62" s="7">
        <f t="shared" si="12"/>
        <v>49.86255894</v>
      </c>
      <c r="AL62" s="18">
        <f t="shared" si="13"/>
        <v>6</v>
      </c>
      <c r="AM62" s="27">
        <f t="shared" si="14"/>
        <v>7.412401575</v>
      </c>
      <c r="AN62" s="18">
        <f t="shared" si="15"/>
        <v>24</v>
      </c>
      <c r="AO62" s="7">
        <f t="shared" si="16"/>
        <v>96</v>
      </c>
      <c r="AP62" s="29">
        <f t="shared" si="17"/>
        <v>2.285714286</v>
      </c>
      <c r="AQ62" s="65">
        <f t="shared" si="40"/>
        <v>3.5</v>
      </c>
      <c r="AR62" s="2">
        <f t="shared" si="18"/>
        <v>9.621127502</v>
      </c>
      <c r="AS62" s="18">
        <f t="shared" si="19"/>
        <v>6</v>
      </c>
      <c r="AT62" s="7">
        <f t="shared" si="20"/>
        <v>49.86255894</v>
      </c>
      <c r="AU62" s="18">
        <f t="shared" si="21"/>
        <v>12</v>
      </c>
      <c r="AV62" s="27">
        <f t="shared" si="22"/>
        <v>6.625</v>
      </c>
      <c r="AW62" s="18">
        <f t="shared" si="23"/>
        <v>24</v>
      </c>
      <c r="AX62" s="18">
        <f t="shared" si="24"/>
        <v>6</v>
      </c>
      <c r="AY62" s="18">
        <f t="shared" si="25"/>
        <v>12</v>
      </c>
      <c r="AZ62" s="7">
        <f t="shared" si="26"/>
        <v>120</v>
      </c>
      <c r="BA62" s="28">
        <f t="shared" si="27"/>
        <v>2.857142857</v>
      </c>
      <c r="BB62" s="65">
        <f t="shared" si="41"/>
        <v>3.5</v>
      </c>
      <c r="BC62" s="2">
        <f t="shared" si="28"/>
        <v>9.621127502</v>
      </c>
      <c r="BD62" s="18">
        <f t="shared" si="29"/>
        <v>6</v>
      </c>
      <c r="BE62" s="7">
        <f t="shared" si="30"/>
        <v>49.86255894</v>
      </c>
      <c r="BF62" s="18">
        <f t="shared" si="31"/>
        <v>6</v>
      </c>
      <c r="BG62" s="27">
        <f t="shared" si="32"/>
        <v>7.412401575</v>
      </c>
      <c r="BH62" s="27">
        <f t="shared" si="33"/>
        <v>12</v>
      </c>
      <c r="BI62" s="18">
        <f t="shared" si="34"/>
        <v>6</v>
      </c>
      <c r="BJ62" s="18">
        <f t="shared" si="35"/>
        <v>12</v>
      </c>
      <c r="BK62" s="18">
        <f t="shared" si="36"/>
        <v>102</v>
      </c>
      <c r="BL62" s="28">
        <f t="shared" si="37"/>
        <v>2.428571429</v>
      </c>
    </row>
    <row r="63">
      <c r="A63" s="3"/>
      <c r="F63" s="3"/>
      <c r="G63" s="3"/>
      <c r="I63" s="3"/>
      <c r="L63" s="3"/>
      <c r="M63" s="4"/>
      <c r="N63" s="3"/>
      <c r="O63" s="3"/>
      <c r="P63" s="3"/>
      <c r="Q63" s="3"/>
      <c r="R63" s="3"/>
      <c r="S63" s="3"/>
      <c r="T63" s="3"/>
      <c r="U63" s="3"/>
      <c r="V63" s="3"/>
      <c r="W63" s="3"/>
      <c r="X63" s="6">
        <v>59.0</v>
      </c>
      <c r="Y63" s="65">
        <f t="shared" si="38"/>
        <v>3.5</v>
      </c>
      <c r="Z63" s="2">
        <f t="shared" si="2"/>
        <v>9.621127502</v>
      </c>
      <c r="AA63" s="18">
        <f t="shared" si="3"/>
        <v>6</v>
      </c>
      <c r="AB63" s="7">
        <f t="shared" si="4"/>
        <v>49.86255894</v>
      </c>
      <c r="AC63" s="18">
        <f t="shared" si="5"/>
        <v>12.6</v>
      </c>
      <c r="AD63" s="27">
        <f t="shared" si="6"/>
        <v>6.625</v>
      </c>
      <c r="AE63" s="18">
        <f t="shared" si="7"/>
        <v>37.8</v>
      </c>
      <c r="AF63" s="7">
        <f t="shared" si="8"/>
        <v>114</v>
      </c>
      <c r="AG63" s="28">
        <f t="shared" si="9"/>
        <v>2.714285714</v>
      </c>
      <c r="AH63" s="65">
        <f t="shared" si="39"/>
        <v>3.5</v>
      </c>
      <c r="AI63" s="2">
        <f t="shared" si="10"/>
        <v>9.621127502</v>
      </c>
      <c r="AJ63" s="18">
        <f t="shared" si="11"/>
        <v>6</v>
      </c>
      <c r="AK63" s="7">
        <f t="shared" si="12"/>
        <v>49.86255894</v>
      </c>
      <c r="AL63" s="18">
        <f t="shared" si="13"/>
        <v>6</v>
      </c>
      <c r="AM63" s="27">
        <f t="shared" si="14"/>
        <v>7.412401575</v>
      </c>
      <c r="AN63" s="18">
        <f t="shared" si="15"/>
        <v>24</v>
      </c>
      <c r="AO63" s="7">
        <f t="shared" si="16"/>
        <v>96</v>
      </c>
      <c r="AP63" s="29">
        <f t="shared" si="17"/>
        <v>2.285714286</v>
      </c>
      <c r="AQ63" s="65">
        <f t="shared" si="40"/>
        <v>3.5</v>
      </c>
      <c r="AR63" s="2">
        <f t="shared" si="18"/>
        <v>9.621127502</v>
      </c>
      <c r="AS63" s="18">
        <f t="shared" si="19"/>
        <v>6</v>
      </c>
      <c r="AT63" s="7">
        <f t="shared" si="20"/>
        <v>49.86255894</v>
      </c>
      <c r="AU63" s="18">
        <f t="shared" si="21"/>
        <v>12</v>
      </c>
      <c r="AV63" s="27">
        <f t="shared" si="22"/>
        <v>6.625</v>
      </c>
      <c r="AW63" s="18">
        <f t="shared" si="23"/>
        <v>24</v>
      </c>
      <c r="AX63" s="18">
        <f t="shared" si="24"/>
        <v>6</v>
      </c>
      <c r="AY63" s="18">
        <f t="shared" si="25"/>
        <v>12</v>
      </c>
      <c r="AZ63" s="7">
        <f t="shared" si="26"/>
        <v>120</v>
      </c>
      <c r="BA63" s="28">
        <f t="shared" si="27"/>
        <v>2.857142857</v>
      </c>
      <c r="BB63" s="65">
        <f t="shared" si="41"/>
        <v>3.5</v>
      </c>
      <c r="BC63" s="2">
        <f t="shared" si="28"/>
        <v>9.621127502</v>
      </c>
      <c r="BD63" s="18">
        <f t="shared" si="29"/>
        <v>6</v>
      </c>
      <c r="BE63" s="7">
        <f t="shared" si="30"/>
        <v>49.86255894</v>
      </c>
      <c r="BF63" s="18">
        <f t="shared" si="31"/>
        <v>6</v>
      </c>
      <c r="BG63" s="27">
        <f t="shared" si="32"/>
        <v>7.412401575</v>
      </c>
      <c r="BH63" s="27">
        <f t="shared" si="33"/>
        <v>12</v>
      </c>
      <c r="BI63" s="18">
        <f t="shared" si="34"/>
        <v>6</v>
      </c>
      <c r="BJ63" s="18">
        <f t="shared" si="35"/>
        <v>12</v>
      </c>
      <c r="BK63" s="18">
        <f t="shared" si="36"/>
        <v>102</v>
      </c>
      <c r="BL63" s="28">
        <f t="shared" si="37"/>
        <v>2.428571429</v>
      </c>
    </row>
    <row r="64">
      <c r="A64" s="3"/>
      <c r="F64" s="3"/>
      <c r="G64" s="3"/>
      <c r="I64" s="3"/>
      <c r="L64" s="3"/>
      <c r="M64" s="4"/>
      <c r="N64" s="3"/>
      <c r="O64" s="3"/>
      <c r="P64" s="3"/>
      <c r="Q64" s="3"/>
      <c r="R64" s="3"/>
      <c r="S64" s="3"/>
      <c r="T64" s="3"/>
      <c r="U64" s="3"/>
      <c r="V64" s="3"/>
      <c r="W64" s="3"/>
      <c r="X64" s="6">
        <v>60.0</v>
      </c>
      <c r="Y64" s="65">
        <f t="shared" si="38"/>
        <v>3.5</v>
      </c>
      <c r="Z64" s="2">
        <f t="shared" si="2"/>
        <v>9.621127502</v>
      </c>
      <c r="AA64" s="18">
        <f t="shared" si="3"/>
        <v>6</v>
      </c>
      <c r="AB64" s="7">
        <f t="shared" si="4"/>
        <v>49.86255894</v>
      </c>
      <c r="AC64" s="18">
        <f t="shared" si="5"/>
        <v>12.6</v>
      </c>
      <c r="AD64" s="27">
        <f t="shared" si="6"/>
        <v>6.625</v>
      </c>
      <c r="AE64" s="18">
        <f t="shared" si="7"/>
        <v>37.8</v>
      </c>
      <c r="AF64" s="7">
        <f t="shared" si="8"/>
        <v>114</v>
      </c>
      <c r="AG64" s="28">
        <f t="shared" si="9"/>
        <v>2.714285714</v>
      </c>
      <c r="AH64" s="65">
        <f t="shared" si="39"/>
        <v>3.5</v>
      </c>
      <c r="AI64" s="2">
        <f t="shared" si="10"/>
        <v>9.621127502</v>
      </c>
      <c r="AJ64" s="18">
        <f t="shared" si="11"/>
        <v>6</v>
      </c>
      <c r="AK64" s="7">
        <f t="shared" si="12"/>
        <v>49.86255894</v>
      </c>
      <c r="AL64" s="18">
        <f t="shared" si="13"/>
        <v>6</v>
      </c>
      <c r="AM64" s="27">
        <f t="shared" si="14"/>
        <v>7.412401575</v>
      </c>
      <c r="AN64" s="18">
        <f t="shared" si="15"/>
        <v>24</v>
      </c>
      <c r="AO64" s="7">
        <f t="shared" si="16"/>
        <v>96</v>
      </c>
      <c r="AP64" s="29">
        <f t="shared" si="17"/>
        <v>2.285714286</v>
      </c>
      <c r="AQ64" s="65">
        <f t="shared" si="40"/>
        <v>3.5</v>
      </c>
      <c r="AR64" s="2">
        <f t="shared" si="18"/>
        <v>9.621127502</v>
      </c>
      <c r="AS64" s="18">
        <f t="shared" si="19"/>
        <v>6</v>
      </c>
      <c r="AT64" s="7">
        <f t="shared" si="20"/>
        <v>49.86255894</v>
      </c>
      <c r="AU64" s="18">
        <f t="shared" si="21"/>
        <v>12</v>
      </c>
      <c r="AV64" s="27">
        <f t="shared" si="22"/>
        <v>6.625</v>
      </c>
      <c r="AW64" s="18">
        <f t="shared" si="23"/>
        <v>24</v>
      </c>
      <c r="AX64" s="18">
        <f t="shared" si="24"/>
        <v>6</v>
      </c>
      <c r="AY64" s="18">
        <f t="shared" si="25"/>
        <v>12</v>
      </c>
      <c r="AZ64" s="7">
        <f t="shared" si="26"/>
        <v>120</v>
      </c>
      <c r="BA64" s="28">
        <f t="shared" si="27"/>
        <v>2.857142857</v>
      </c>
      <c r="BB64" s="65">
        <f t="shared" si="41"/>
        <v>3.5</v>
      </c>
      <c r="BC64" s="2">
        <f t="shared" si="28"/>
        <v>9.621127502</v>
      </c>
      <c r="BD64" s="18">
        <f t="shared" si="29"/>
        <v>6</v>
      </c>
      <c r="BE64" s="7">
        <f t="shared" si="30"/>
        <v>49.86255894</v>
      </c>
      <c r="BF64" s="18">
        <f t="shared" si="31"/>
        <v>6</v>
      </c>
      <c r="BG64" s="27">
        <f t="shared" si="32"/>
        <v>7.412401575</v>
      </c>
      <c r="BH64" s="27">
        <f t="shared" si="33"/>
        <v>12</v>
      </c>
      <c r="BI64" s="18">
        <f t="shared" si="34"/>
        <v>6</v>
      </c>
      <c r="BJ64" s="18">
        <f t="shared" si="35"/>
        <v>12</v>
      </c>
      <c r="BK64" s="18">
        <f t="shared" si="36"/>
        <v>102</v>
      </c>
      <c r="BL64" s="28">
        <f t="shared" si="37"/>
        <v>2.428571429</v>
      </c>
    </row>
    <row r="65">
      <c r="A65" s="3"/>
      <c r="F65" s="3"/>
      <c r="G65" s="3"/>
      <c r="I65" s="3"/>
      <c r="L65" s="3"/>
      <c r="M65" s="4"/>
      <c r="N65" s="3"/>
      <c r="O65" s="3"/>
      <c r="P65" s="3"/>
      <c r="Q65" s="3"/>
      <c r="R65" s="3"/>
      <c r="S65" s="3"/>
      <c r="T65" s="3"/>
      <c r="U65" s="3"/>
      <c r="V65" s="3"/>
      <c r="W65" s="3"/>
      <c r="X65" s="6">
        <v>61.0</v>
      </c>
      <c r="Y65" s="65">
        <f t="shared" si="38"/>
        <v>3.5</v>
      </c>
      <c r="Z65" s="2">
        <f t="shared" si="2"/>
        <v>9.621127502</v>
      </c>
      <c r="AA65" s="18">
        <f t="shared" si="3"/>
        <v>6</v>
      </c>
      <c r="AB65" s="7">
        <f t="shared" si="4"/>
        <v>49.86255894</v>
      </c>
      <c r="AC65" s="18">
        <f t="shared" si="5"/>
        <v>12.6</v>
      </c>
      <c r="AD65" s="27">
        <f t="shared" si="6"/>
        <v>6.625</v>
      </c>
      <c r="AE65" s="18">
        <f t="shared" si="7"/>
        <v>37.8</v>
      </c>
      <c r="AF65" s="7">
        <f t="shared" si="8"/>
        <v>114</v>
      </c>
      <c r="AG65" s="28">
        <f t="shared" si="9"/>
        <v>2.714285714</v>
      </c>
      <c r="AH65" s="65">
        <f t="shared" si="39"/>
        <v>3.5</v>
      </c>
      <c r="AI65" s="2">
        <f t="shared" si="10"/>
        <v>9.621127502</v>
      </c>
      <c r="AJ65" s="18">
        <f t="shared" si="11"/>
        <v>6</v>
      </c>
      <c r="AK65" s="7">
        <f t="shared" si="12"/>
        <v>49.86255894</v>
      </c>
      <c r="AL65" s="18">
        <f t="shared" si="13"/>
        <v>6</v>
      </c>
      <c r="AM65" s="27">
        <f t="shared" si="14"/>
        <v>7.412401575</v>
      </c>
      <c r="AN65" s="18">
        <f t="shared" si="15"/>
        <v>24</v>
      </c>
      <c r="AO65" s="7">
        <f t="shared" si="16"/>
        <v>96</v>
      </c>
      <c r="AP65" s="29">
        <f t="shared" si="17"/>
        <v>2.285714286</v>
      </c>
      <c r="AQ65" s="65">
        <f t="shared" si="40"/>
        <v>3.5</v>
      </c>
      <c r="AR65" s="2">
        <f t="shared" si="18"/>
        <v>9.621127502</v>
      </c>
      <c r="AS65" s="18">
        <f t="shared" si="19"/>
        <v>6</v>
      </c>
      <c r="AT65" s="7">
        <f t="shared" si="20"/>
        <v>49.86255894</v>
      </c>
      <c r="AU65" s="18">
        <f t="shared" si="21"/>
        <v>12</v>
      </c>
      <c r="AV65" s="27">
        <f t="shared" si="22"/>
        <v>6.625</v>
      </c>
      <c r="AW65" s="18">
        <f t="shared" si="23"/>
        <v>24</v>
      </c>
      <c r="AX65" s="18">
        <f t="shared" si="24"/>
        <v>6</v>
      </c>
      <c r="AY65" s="18">
        <f t="shared" si="25"/>
        <v>12</v>
      </c>
      <c r="AZ65" s="7">
        <f t="shared" si="26"/>
        <v>120</v>
      </c>
      <c r="BA65" s="28">
        <f t="shared" si="27"/>
        <v>2.857142857</v>
      </c>
      <c r="BB65" s="65">
        <f t="shared" si="41"/>
        <v>3.5</v>
      </c>
      <c r="BC65" s="2">
        <f t="shared" si="28"/>
        <v>9.621127502</v>
      </c>
      <c r="BD65" s="18">
        <f t="shared" si="29"/>
        <v>6</v>
      </c>
      <c r="BE65" s="7">
        <f t="shared" si="30"/>
        <v>49.86255894</v>
      </c>
      <c r="BF65" s="18">
        <f t="shared" si="31"/>
        <v>6</v>
      </c>
      <c r="BG65" s="27">
        <f t="shared" si="32"/>
        <v>7.412401575</v>
      </c>
      <c r="BH65" s="27">
        <f t="shared" si="33"/>
        <v>12</v>
      </c>
      <c r="BI65" s="18">
        <f t="shared" si="34"/>
        <v>6</v>
      </c>
      <c r="BJ65" s="18">
        <f t="shared" si="35"/>
        <v>12</v>
      </c>
      <c r="BK65" s="18">
        <f t="shared" si="36"/>
        <v>102</v>
      </c>
      <c r="BL65" s="28">
        <f t="shared" si="37"/>
        <v>2.428571429</v>
      </c>
    </row>
    <row r="66">
      <c r="A66" s="3"/>
      <c r="F66" s="3"/>
      <c r="G66" s="3"/>
      <c r="I66" s="3"/>
      <c r="L66" s="3"/>
      <c r="M66" s="4"/>
      <c r="N66" s="3"/>
      <c r="O66" s="3"/>
      <c r="P66" s="3"/>
      <c r="Q66" s="3"/>
      <c r="R66" s="3"/>
      <c r="S66" s="3"/>
      <c r="T66" s="3"/>
      <c r="U66" s="3"/>
      <c r="V66" s="3"/>
      <c r="W66" s="3"/>
      <c r="X66" s="6">
        <v>62.0</v>
      </c>
      <c r="Y66" s="65">
        <f t="shared" si="38"/>
        <v>3.5</v>
      </c>
      <c r="Z66" s="2">
        <f t="shared" si="2"/>
        <v>9.621127502</v>
      </c>
      <c r="AA66" s="18">
        <f t="shared" si="3"/>
        <v>6</v>
      </c>
      <c r="AB66" s="7">
        <f t="shared" si="4"/>
        <v>49.86255894</v>
      </c>
      <c r="AC66" s="18">
        <f t="shared" si="5"/>
        <v>12.6</v>
      </c>
      <c r="AD66" s="27">
        <f t="shared" si="6"/>
        <v>6.625</v>
      </c>
      <c r="AE66" s="18">
        <f t="shared" si="7"/>
        <v>37.8</v>
      </c>
      <c r="AF66" s="7">
        <f t="shared" si="8"/>
        <v>114</v>
      </c>
      <c r="AG66" s="28">
        <f t="shared" si="9"/>
        <v>2.714285714</v>
      </c>
      <c r="AH66" s="65">
        <f t="shared" si="39"/>
        <v>3.5</v>
      </c>
      <c r="AI66" s="2">
        <f t="shared" si="10"/>
        <v>9.621127502</v>
      </c>
      <c r="AJ66" s="18">
        <f t="shared" si="11"/>
        <v>6</v>
      </c>
      <c r="AK66" s="7">
        <f t="shared" si="12"/>
        <v>49.86255894</v>
      </c>
      <c r="AL66" s="18">
        <f t="shared" si="13"/>
        <v>6</v>
      </c>
      <c r="AM66" s="27">
        <f t="shared" si="14"/>
        <v>7.412401575</v>
      </c>
      <c r="AN66" s="18">
        <f t="shared" si="15"/>
        <v>24</v>
      </c>
      <c r="AO66" s="7">
        <f t="shared" si="16"/>
        <v>96</v>
      </c>
      <c r="AP66" s="29">
        <f t="shared" si="17"/>
        <v>2.285714286</v>
      </c>
      <c r="AQ66" s="65">
        <f t="shared" si="40"/>
        <v>3.5</v>
      </c>
      <c r="AR66" s="2">
        <f t="shared" si="18"/>
        <v>9.621127502</v>
      </c>
      <c r="AS66" s="18">
        <f t="shared" si="19"/>
        <v>6</v>
      </c>
      <c r="AT66" s="7">
        <f t="shared" si="20"/>
        <v>49.86255894</v>
      </c>
      <c r="AU66" s="18">
        <f t="shared" si="21"/>
        <v>12</v>
      </c>
      <c r="AV66" s="27">
        <f t="shared" si="22"/>
        <v>6.625</v>
      </c>
      <c r="AW66" s="18">
        <f t="shared" si="23"/>
        <v>24</v>
      </c>
      <c r="AX66" s="18">
        <f t="shared" si="24"/>
        <v>6</v>
      </c>
      <c r="AY66" s="18">
        <f t="shared" si="25"/>
        <v>12</v>
      </c>
      <c r="AZ66" s="7">
        <f t="shared" si="26"/>
        <v>120</v>
      </c>
      <c r="BA66" s="28">
        <f t="shared" si="27"/>
        <v>2.857142857</v>
      </c>
      <c r="BB66" s="65">
        <f t="shared" si="41"/>
        <v>3.5</v>
      </c>
      <c r="BC66" s="2">
        <f t="shared" si="28"/>
        <v>9.621127502</v>
      </c>
      <c r="BD66" s="18">
        <f t="shared" si="29"/>
        <v>6</v>
      </c>
      <c r="BE66" s="7">
        <f t="shared" si="30"/>
        <v>49.86255894</v>
      </c>
      <c r="BF66" s="18">
        <f t="shared" si="31"/>
        <v>6</v>
      </c>
      <c r="BG66" s="27">
        <f t="shared" si="32"/>
        <v>7.412401575</v>
      </c>
      <c r="BH66" s="27">
        <f t="shared" si="33"/>
        <v>12</v>
      </c>
      <c r="BI66" s="18">
        <f t="shared" si="34"/>
        <v>6</v>
      </c>
      <c r="BJ66" s="18">
        <f t="shared" si="35"/>
        <v>12</v>
      </c>
      <c r="BK66" s="18">
        <f t="shared" si="36"/>
        <v>102</v>
      </c>
      <c r="BL66" s="28">
        <f t="shared" si="37"/>
        <v>2.428571429</v>
      </c>
    </row>
    <row r="67">
      <c r="A67" s="3"/>
      <c r="F67" s="3"/>
      <c r="G67" s="3"/>
      <c r="I67" s="3"/>
      <c r="L67" s="3"/>
      <c r="M67" s="4"/>
      <c r="N67" s="3"/>
      <c r="O67" s="3"/>
      <c r="P67" s="3"/>
      <c r="Q67" s="3"/>
      <c r="R67" s="3"/>
      <c r="S67" s="3"/>
      <c r="T67" s="3"/>
      <c r="U67" s="3"/>
      <c r="V67" s="3"/>
      <c r="W67" s="3"/>
      <c r="X67" s="6">
        <v>63.0</v>
      </c>
      <c r="Y67" s="65">
        <f t="shared" si="38"/>
        <v>3.5</v>
      </c>
      <c r="Z67" s="2">
        <f t="shared" si="2"/>
        <v>9.621127502</v>
      </c>
      <c r="AA67" s="18">
        <f t="shared" si="3"/>
        <v>6</v>
      </c>
      <c r="AB67" s="7">
        <f t="shared" si="4"/>
        <v>49.86255894</v>
      </c>
      <c r="AC67" s="18">
        <f t="shared" si="5"/>
        <v>12.6</v>
      </c>
      <c r="AD67" s="27">
        <f t="shared" si="6"/>
        <v>6.625</v>
      </c>
      <c r="AE67" s="18">
        <f t="shared" si="7"/>
        <v>37.8</v>
      </c>
      <c r="AF67" s="7">
        <f t="shared" si="8"/>
        <v>114</v>
      </c>
      <c r="AG67" s="28">
        <f t="shared" si="9"/>
        <v>2.714285714</v>
      </c>
      <c r="AH67" s="65">
        <f t="shared" si="39"/>
        <v>3.5</v>
      </c>
      <c r="AI67" s="2">
        <f t="shared" si="10"/>
        <v>9.621127502</v>
      </c>
      <c r="AJ67" s="18">
        <f t="shared" si="11"/>
        <v>6</v>
      </c>
      <c r="AK67" s="7">
        <f t="shared" si="12"/>
        <v>49.86255894</v>
      </c>
      <c r="AL67" s="18">
        <f t="shared" si="13"/>
        <v>6</v>
      </c>
      <c r="AM67" s="27">
        <f t="shared" si="14"/>
        <v>7.412401575</v>
      </c>
      <c r="AN67" s="18">
        <f t="shared" si="15"/>
        <v>24</v>
      </c>
      <c r="AO67" s="7">
        <f t="shared" si="16"/>
        <v>96</v>
      </c>
      <c r="AP67" s="29">
        <f t="shared" si="17"/>
        <v>2.285714286</v>
      </c>
      <c r="AQ67" s="65">
        <f t="shared" si="40"/>
        <v>3.5</v>
      </c>
      <c r="AR67" s="2">
        <f t="shared" si="18"/>
        <v>9.621127502</v>
      </c>
      <c r="AS67" s="18">
        <f t="shared" si="19"/>
        <v>6</v>
      </c>
      <c r="AT67" s="7">
        <f t="shared" si="20"/>
        <v>49.86255894</v>
      </c>
      <c r="AU67" s="18">
        <f t="shared" si="21"/>
        <v>12</v>
      </c>
      <c r="AV67" s="27">
        <f t="shared" si="22"/>
        <v>6.625</v>
      </c>
      <c r="AW67" s="18">
        <f t="shared" si="23"/>
        <v>24</v>
      </c>
      <c r="AX67" s="18">
        <f t="shared" si="24"/>
        <v>6</v>
      </c>
      <c r="AY67" s="18">
        <f t="shared" si="25"/>
        <v>12</v>
      </c>
      <c r="AZ67" s="7">
        <f t="shared" si="26"/>
        <v>120</v>
      </c>
      <c r="BA67" s="28">
        <f t="shared" si="27"/>
        <v>2.857142857</v>
      </c>
      <c r="BB67" s="65">
        <f t="shared" si="41"/>
        <v>3.5</v>
      </c>
      <c r="BC67" s="2">
        <f t="shared" si="28"/>
        <v>9.621127502</v>
      </c>
      <c r="BD67" s="18">
        <f t="shared" si="29"/>
        <v>6</v>
      </c>
      <c r="BE67" s="7">
        <f t="shared" si="30"/>
        <v>49.86255894</v>
      </c>
      <c r="BF67" s="18">
        <f t="shared" si="31"/>
        <v>6</v>
      </c>
      <c r="BG67" s="27">
        <f t="shared" si="32"/>
        <v>7.412401575</v>
      </c>
      <c r="BH67" s="27">
        <f t="shared" si="33"/>
        <v>12</v>
      </c>
      <c r="BI67" s="18">
        <f t="shared" si="34"/>
        <v>6</v>
      </c>
      <c r="BJ67" s="18">
        <f t="shared" si="35"/>
        <v>12</v>
      </c>
      <c r="BK67" s="18">
        <f t="shared" si="36"/>
        <v>102</v>
      </c>
      <c r="BL67" s="28">
        <f t="shared" si="37"/>
        <v>2.428571429</v>
      </c>
    </row>
    <row r="68">
      <c r="A68" s="3"/>
      <c r="F68" s="3"/>
      <c r="G68" s="3"/>
      <c r="I68" s="3"/>
      <c r="L68" s="3"/>
      <c r="M68" s="4"/>
      <c r="N68" s="3"/>
      <c r="O68" s="3"/>
      <c r="P68" s="3"/>
      <c r="Q68" s="3"/>
      <c r="R68" s="3"/>
      <c r="S68" s="3"/>
      <c r="T68" s="3"/>
      <c r="U68" s="3"/>
      <c r="V68" s="3"/>
      <c r="W68" s="3"/>
      <c r="X68" s="6">
        <v>64.0</v>
      </c>
      <c r="Y68" s="65">
        <f t="shared" si="38"/>
        <v>3.5</v>
      </c>
      <c r="Z68" s="2">
        <f t="shared" si="2"/>
        <v>9.621127502</v>
      </c>
      <c r="AA68" s="18">
        <f t="shared" si="3"/>
        <v>6</v>
      </c>
      <c r="AB68" s="7">
        <f t="shared" si="4"/>
        <v>49.86255894</v>
      </c>
      <c r="AC68" s="18">
        <f t="shared" si="5"/>
        <v>12.6</v>
      </c>
      <c r="AD68" s="27">
        <f t="shared" si="6"/>
        <v>6.625</v>
      </c>
      <c r="AE68" s="18">
        <f t="shared" si="7"/>
        <v>37.8</v>
      </c>
      <c r="AF68" s="7">
        <f t="shared" si="8"/>
        <v>114</v>
      </c>
      <c r="AG68" s="28">
        <f t="shared" si="9"/>
        <v>2.714285714</v>
      </c>
      <c r="AH68" s="65">
        <f t="shared" si="39"/>
        <v>3.5</v>
      </c>
      <c r="AI68" s="2">
        <f t="shared" si="10"/>
        <v>9.621127502</v>
      </c>
      <c r="AJ68" s="18">
        <f t="shared" si="11"/>
        <v>6</v>
      </c>
      <c r="AK68" s="7">
        <f t="shared" si="12"/>
        <v>49.86255894</v>
      </c>
      <c r="AL68" s="18">
        <f t="shared" si="13"/>
        <v>6</v>
      </c>
      <c r="AM68" s="27">
        <f t="shared" si="14"/>
        <v>7.412401575</v>
      </c>
      <c r="AN68" s="18">
        <f t="shared" si="15"/>
        <v>24</v>
      </c>
      <c r="AO68" s="7">
        <f t="shared" si="16"/>
        <v>96</v>
      </c>
      <c r="AP68" s="29">
        <f t="shared" si="17"/>
        <v>2.285714286</v>
      </c>
      <c r="AQ68" s="65">
        <f t="shared" si="40"/>
        <v>3.5</v>
      </c>
      <c r="AR68" s="2">
        <f t="shared" si="18"/>
        <v>9.621127502</v>
      </c>
      <c r="AS68" s="18">
        <f t="shared" si="19"/>
        <v>6</v>
      </c>
      <c r="AT68" s="7">
        <f t="shared" si="20"/>
        <v>49.86255894</v>
      </c>
      <c r="AU68" s="18">
        <f t="shared" si="21"/>
        <v>12</v>
      </c>
      <c r="AV68" s="27">
        <f t="shared" si="22"/>
        <v>6.625</v>
      </c>
      <c r="AW68" s="18">
        <f t="shared" si="23"/>
        <v>24</v>
      </c>
      <c r="AX68" s="18">
        <f t="shared" si="24"/>
        <v>6</v>
      </c>
      <c r="AY68" s="18">
        <f t="shared" si="25"/>
        <v>12</v>
      </c>
      <c r="AZ68" s="7">
        <f t="shared" si="26"/>
        <v>120</v>
      </c>
      <c r="BA68" s="28">
        <f t="shared" si="27"/>
        <v>2.857142857</v>
      </c>
      <c r="BB68" s="65">
        <f t="shared" si="41"/>
        <v>3.5</v>
      </c>
      <c r="BC68" s="2">
        <f t="shared" si="28"/>
        <v>9.621127502</v>
      </c>
      <c r="BD68" s="18">
        <f t="shared" si="29"/>
        <v>6</v>
      </c>
      <c r="BE68" s="7">
        <f t="shared" si="30"/>
        <v>49.86255894</v>
      </c>
      <c r="BF68" s="18">
        <f t="shared" si="31"/>
        <v>6</v>
      </c>
      <c r="BG68" s="27">
        <f t="shared" si="32"/>
        <v>7.412401575</v>
      </c>
      <c r="BH68" s="27">
        <f t="shared" si="33"/>
        <v>12</v>
      </c>
      <c r="BI68" s="18">
        <f t="shared" si="34"/>
        <v>6</v>
      </c>
      <c r="BJ68" s="18">
        <f t="shared" si="35"/>
        <v>12</v>
      </c>
      <c r="BK68" s="18">
        <f t="shared" si="36"/>
        <v>102</v>
      </c>
      <c r="BL68" s="28">
        <f t="shared" si="37"/>
        <v>2.428571429</v>
      </c>
    </row>
    <row r="69">
      <c r="A69" s="3"/>
      <c r="F69" s="3"/>
      <c r="G69" s="3"/>
      <c r="I69" s="3"/>
      <c r="L69" s="3"/>
      <c r="M69" s="4"/>
      <c r="N69" s="3"/>
      <c r="O69" s="3"/>
      <c r="P69" s="3"/>
      <c r="Q69" s="3"/>
      <c r="R69" s="3"/>
      <c r="S69" s="3"/>
      <c r="T69" s="3"/>
      <c r="U69" s="3"/>
      <c r="V69" s="3"/>
      <c r="W69" s="3"/>
      <c r="X69" s="6">
        <v>65.0</v>
      </c>
      <c r="Y69" s="65">
        <f t="shared" si="38"/>
        <v>3.5</v>
      </c>
      <c r="Z69" s="2">
        <f t="shared" si="2"/>
        <v>9.621127502</v>
      </c>
      <c r="AA69" s="18">
        <f t="shared" si="3"/>
        <v>6</v>
      </c>
      <c r="AB69" s="7">
        <f t="shared" si="4"/>
        <v>49.86255894</v>
      </c>
      <c r="AC69" s="18">
        <f t="shared" si="5"/>
        <v>12.6</v>
      </c>
      <c r="AD69" s="27">
        <f t="shared" si="6"/>
        <v>6.625</v>
      </c>
      <c r="AE69" s="18">
        <f t="shared" si="7"/>
        <v>37.8</v>
      </c>
      <c r="AF69" s="7">
        <f t="shared" si="8"/>
        <v>114</v>
      </c>
      <c r="AG69" s="28">
        <f t="shared" si="9"/>
        <v>2.714285714</v>
      </c>
      <c r="AH69" s="65">
        <f t="shared" si="39"/>
        <v>3.5</v>
      </c>
      <c r="AI69" s="2">
        <f t="shared" si="10"/>
        <v>9.621127502</v>
      </c>
      <c r="AJ69" s="18">
        <f t="shared" si="11"/>
        <v>6</v>
      </c>
      <c r="AK69" s="7">
        <f t="shared" si="12"/>
        <v>49.86255894</v>
      </c>
      <c r="AL69" s="18">
        <f t="shared" si="13"/>
        <v>6</v>
      </c>
      <c r="AM69" s="27">
        <f t="shared" si="14"/>
        <v>7.412401575</v>
      </c>
      <c r="AN69" s="18">
        <f t="shared" si="15"/>
        <v>24</v>
      </c>
      <c r="AO69" s="7">
        <f t="shared" si="16"/>
        <v>96</v>
      </c>
      <c r="AP69" s="29">
        <f t="shared" si="17"/>
        <v>2.285714286</v>
      </c>
      <c r="AQ69" s="65">
        <f t="shared" si="40"/>
        <v>3.5</v>
      </c>
      <c r="AR69" s="2">
        <f t="shared" si="18"/>
        <v>9.621127502</v>
      </c>
      <c r="AS69" s="18">
        <f t="shared" si="19"/>
        <v>6</v>
      </c>
      <c r="AT69" s="7">
        <f t="shared" si="20"/>
        <v>49.86255894</v>
      </c>
      <c r="AU69" s="18">
        <f t="shared" si="21"/>
        <v>12</v>
      </c>
      <c r="AV69" s="27">
        <f t="shared" si="22"/>
        <v>6.625</v>
      </c>
      <c r="AW69" s="18">
        <f t="shared" si="23"/>
        <v>24</v>
      </c>
      <c r="AX69" s="18">
        <f t="shared" si="24"/>
        <v>6</v>
      </c>
      <c r="AY69" s="18">
        <f t="shared" si="25"/>
        <v>12</v>
      </c>
      <c r="AZ69" s="7">
        <f t="shared" si="26"/>
        <v>120</v>
      </c>
      <c r="BA69" s="28">
        <f t="shared" si="27"/>
        <v>2.857142857</v>
      </c>
      <c r="BB69" s="65">
        <f t="shared" si="41"/>
        <v>3.5</v>
      </c>
      <c r="BC69" s="2">
        <f t="shared" si="28"/>
        <v>9.621127502</v>
      </c>
      <c r="BD69" s="18">
        <f t="shared" si="29"/>
        <v>6</v>
      </c>
      <c r="BE69" s="7">
        <f t="shared" si="30"/>
        <v>49.86255894</v>
      </c>
      <c r="BF69" s="18">
        <f t="shared" si="31"/>
        <v>6</v>
      </c>
      <c r="BG69" s="27">
        <f t="shared" si="32"/>
        <v>7.412401575</v>
      </c>
      <c r="BH69" s="27">
        <f t="shared" si="33"/>
        <v>12</v>
      </c>
      <c r="BI69" s="18">
        <f t="shared" si="34"/>
        <v>6</v>
      </c>
      <c r="BJ69" s="18">
        <f t="shared" si="35"/>
        <v>12</v>
      </c>
      <c r="BK69" s="18">
        <f t="shared" si="36"/>
        <v>102</v>
      </c>
      <c r="BL69" s="28">
        <f t="shared" si="37"/>
        <v>2.428571429</v>
      </c>
    </row>
    <row r="70">
      <c r="A70" s="3"/>
      <c r="F70" s="3"/>
      <c r="G70" s="3"/>
      <c r="I70" s="3"/>
      <c r="L70" s="3"/>
      <c r="M70" s="4"/>
      <c r="N70" s="3"/>
      <c r="O70" s="3"/>
      <c r="P70" s="3"/>
      <c r="Q70" s="3"/>
      <c r="R70" s="3"/>
      <c r="S70" s="3"/>
      <c r="T70" s="3"/>
      <c r="U70" s="3"/>
      <c r="V70" s="3"/>
      <c r="W70" s="3"/>
      <c r="X70" s="6">
        <v>66.0</v>
      </c>
      <c r="Y70" s="65">
        <f t="shared" si="38"/>
        <v>3.5</v>
      </c>
      <c r="Z70" s="2">
        <f t="shared" si="2"/>
        <v>9.621127502</v>
      </c>
      <c r="AA70" s="18">
        <f t="shared" si="3"/>
        <v>6</v>
      </c>
      <c r="AB70" s="7">
        <f t="shared" si="4"/>
        <v>49.86255894</v>
      </c>
      <c r="AC70" s="18">
        <f t="shared" si="5"/>
        <v>12.6</v>
      </c>
      <c r="AD70" s="27">
        <f t="shared" si="6"/>
        <v>6.625</v>
      </c>
      <c r="AE70" s="18">
        <f t="shared" si="7"/>
        <v>37.8</v>
      </c>
      <c r="AF70" s="7">
        <f t="shared" si="8"/>
        <v>114</v>
      </c>
      <c r="AG70" s="28">
        <f t="shared" si="9"/>
        <v>2.714285714</v>
      </c>
      <c r="AH70" s="65">
        <f t="shared" si="39"/>
        <v>3.5</v>
      </c>
      <c r="AI70" s="2">
        <f t="shared" si="10"/>
        <v>9.621127502</v>
      </c>
      <c r="AJ70" s="18">
        <f t="shared" si="11"/>
        <v>6</v>
      </c>
      <c r="AK70" s="7">
        <f t="shared" si="12"/>
        <v>49.86255894</v>
      </c>
      <c r="AL70" s="18">
        <f t="shared" si="13"/>
        <v>6</v>
      </c>
      <c r="AM70" s="27">
        <f t="shared" si="14"/>
        <v>7.412401575</v>
      </c>
      <c r="AN70" s="18">
        <f t="shared" si="15"/>
        <v>24</v>
      </c>
      <c r="AO70" s="7">
        <f t="shared" si="16"/>
        <v>96</v>
      </c>
      <c r="AP70" s="29">
        <f t="shared" si="17"/>
        <v>2.285714286</v>
      </c>
      <c r="AQ70" s="65">
        <f t="shared" si="40"/>
        <v>3.5</v>
      </c>
      <c r="AR70" s="2">
        <f t="shared" si="18"/>
        <v>9.621127502</v>
      </c>
      <c r="AS70" s="18">
        <f t="shared" si="19"/>
        <v>6</v>
      </c>
      <c r="AT70" s="7">
        <f t="shared" si="20"/>
        <v>49.86255894</v>
      </c>
      <c r="AU70" s="18">
        <f t="shared" si="21"/>
        <v>12</v>
      </c>
      <c r="AV70" s="27">
        <f t="shared" si="22"/>
        <v>6.625</v>
      </c>
      <c r="AW70" s="18">
        <f t="shared" si="23"/>
        <v>24</v>
      </c>
      <c r="AX70" s="18">
        <f t="shared" si="24"/>
        <v>6</v>
      </c>
      <c r="AY70" s="18">
        <f t="shared" si="25"/>
        <v>12</v>
      </c>
      <c r="AZ70" s="7">
        <f t="shared" si="26"/>
        <v>120</v>
      </c>
      <c r="BA70" s="28">
        <f t="shared" si="27"/>
        <v>2.857142857</v>
      </c>
      <c r="BB70" s="65">
        <f t="shared" si="41"/>
        <v>3.5</v>
      </c>
      <c r="BC70" s="2">
        <f t="shared" si="28"/>
        <v>9.621127502</v>
      </c>
      <c r="BD70" s="18">
        <f t="shared" si="29"/>
        <v>6</v>
      </c>
      <c r="BE70" s="7">
        <f t="shared" si="30"/>
        <v>49.86255894</v>
      </c>
      <c r="BF70" s="18">
        <f t="shared" si="31"/>
        <v>6</v>
      </c>
      <c r="BG70" s="27">
        <f t="shared" si="32"/>
        <v>7.412401575</v>
      </c>
      <c r="BH70" s="27">
        <f t="shared" si="33"/>
        <v>12</v>
      </c>
      <c r="BI70" s="18">
        <f t="shared" si="34"/>
        <v>6</v>
      </c>
      <c r="BJ70" s="18">
        <f t="shared" si="35"/>
        <v>12</v>
      </c>
      <c r="BK70" s="18">
        <f t="shared" si="36"/>
        <v>102</v>
      </c>
      <c r="BL70" s="28">
        <f t="shared" si="37"/>
        <v>2.428571429</v>
      </c>
    </row>
    <row r="71">
      <c r="A71" s="3"/>
      <c r="F71" s="3"/>
      <c r="G71" s="3"/>
      <c r="I71" s="3"/>
      <c r="L71" s="3"/>
      <c r="M71" s="4"/>
      <c r="N71" s="3"/>
      <c r="O71" s="3"/>
      <c r="P71" s="3"/>
      <c r="Q71" s="3"/>
      <c r="R71" s="3"/>
      <c r="S71" s="3"/>
      <c r="T71" s="3"/>
      <c r="U71" s="3"/>
      <c r="V71" s="3"/>
      <c r="W71" s="3"/>
      <c r="X71" s="6">
        <v>67.0</v>
      </c>
      <c r="Y71" s="65">
        <f t="shared" si="38"/>
        <v>3.5</v>
      </c>
      <c r="Z71" s="2">
        <f t="shared" si="2"/>
        <v>9.621127502</v>
      </c>
      <c r="AA71" s="18">
        <f t="shared" si="3"/>
        <v>6</v>
      </c>
      <c r="AB71" s="7">
        <f t="shared" si="4"/>
        <v>49.86255894</v>
      </c>
      <c r="AC71" s="18">
        <f t="shared" si="5"/>
        <v>12.6</v>
      </c>
      <c r="AD71" s="27">
        <f t="shared" si="6"/>
        <v>6.625</v>
      </c>
      <c r="AE71" s="18">
        <f t="shared" si="7"/>
        <v>37.8</v>
      </c>
      <c r="AF71" s="7">
        <f t="shared" si="8"/>
        <v>114</v>
      </c>
      <c r="AG71" s="28">
        <f t="shared" si="9"/>
        <v>2.714285714</v>
      </c>
      <c r="AH71" s="65">
        <f t="shared" si="39"/>
        <v>3.5</v>
      </c>
      <c r="AI71" s="2">
        <f t="shared" si="10"/>
        <v>9.621127502</v>
      </c>
      <c r="AJ71" s="18">
        <f t="shared" si="11"/>
        <v>6</v>
      </c>
      <c r="AK71" s="7">
        <f t="shared" si="12"/>
        <v>49.86255894</v>
      </c>
      <c r="AL71" s="18">
        <f t="shared" si="13"/>
        <v>6</v>
      </c>
      <c r="AM71" s="27">
        <f t="shared" si="14"/>
        <v>7.412401575</v>
      </c>
      <c r="AN71" s="18">
        <f t="shared" si="15"/>
        <v>24</v>
      </c>
      <c r="AO71" s="7">
        <f t="shared" si="16"/>
        <v>96</v>
      </c>
      <c r="AP71" s="29">
        <f t="shared" si="17"/>
        <v>2.285714286</v>
      </c>
      <c r="AQ71" s="65">
        <f t="shared" si="40"/>
        <v>3.5</v>
      </c>
      <c r="AR71" s="2">
        <f t="shared" si="18"/>
        <v>9.621127502</v>
      </c>
      <c r="AS71" s="18">
        <f t="shared" si="19"/>
        <v>6</v>
      </c>
      <c r="AT71" s="7">
        <f t="shared" si="20"/>
        <v>49.86255894</v>
      </c>
      <c r="AU71" s="18">
        <f t="shared" si="21"/>
        <v>12</v>
      </c>
      <c r="AV71" s="27">
        <f t="shared" si="22"/>
        <v>6.625</v>
      </c>
      <c r="AW71" s="18">
        <f t="shared" si="23"/>
        <v>24</v>
      </c>
      <c r="AX71" s="18">
        <f t="shared" si="24"/>
        <v>6</v>
      </c>
      <c r="AY71" s="18">
        <f t="shared" si="25"/>
        <v>12</v>
      </c>
      <c r="AZ71" s="7">
        <f t="shared" si="26"/>
        <v>120</v>
      </c>
      <c r="BA71" s="28">
        <f t="shared" si="27"/>
        <v>2.857142857</v>
      </c>
      <c r="BB71" s="65">
        <f t="shared" si="41"/>
        <v>3.5</v>
      </c>
      <c r="BC71" s="2">
        <f t="shared" si="28"/>
        <v>9.621127502</v>
      </c>
      <c r="BD71" s="18">
        <f t="shared" si="29"/>
        <v>6</v>
      </c>
      <c r="BE71" s="7">
        <f t="shared" si="30"/>
        <v>49.86255894</v>
      </c>
      <c r="BF71" s="18">
        <f t="shared" si="31"/>
        <v>6</v>
      </c>
      <c r="BG71" s="27">
        <f t="shared" si="32"/>
        <v>7.412401575</v>
      </c>
      <c r="BH71" s="27">
        <f t="shared" si="33"/>
        <v>12</v>
      </c>
      <c r="BI71" s="18">
        <f t="shared" si="34"/>
        <v>6</v>
      </c>
      <c r="BJ71" s="18">
        <f t="shared" si="35"/>
        <v>12</v>
      </c>
      <c r="BK71" s="18">
        <f t="shared" si="36"/>
        <v>102</v>
      </c>
      <c r="BL71" s="28">
        <f t="shared" si="37"/>
        <v>2.428571429</v>
      </c>
    </row>
    <row r="72">
      <c r="A72" s="3"/>
      <c r="F72" s="3"/>
      <c r="G72" s="3"/>
      <c r="I72" s="3"/>
      <c r="L72" s="3"/>
      <c r="M72" s="4"/>
      <c r="N72" s="3"/>
      <c r="O72" s="3"/>
      <c r="P72" s="3"/>
      <c r="Q72" s="3"/>
      <c r="R72" s="3"/>
      <c r="S72" s="3"/>
      <c r="T72" s="3"/>
      <c r="U72" s="3"/>
      <c r="V72" s="3"/>
      <c r="W72" s="3"/>
      <c r="X72" s="6">
        <v>68.0</v>
      </c>
      <c r="Y72" s="65">
        <f t="shared" si="38"/>
        <v>3.5</v>
      </c>
      <c r="Z72" s="2">
        <f t="shared" si="2"/>
        <v>9.621127502</v>
      </c>
      <c r="AA72" s="18">
        <f t="shared" si="3"/>
        <v>6</v>
      </c>
      <c r="AB72" s="7">
        <f t="shared" si="4"/>
        <v>49.86255894</v>
      </c>
      <c r="AC72" s="18">
        <f t="shared" si="5"/>
        <v>12.6</v>
      </c>
      <c r="AD72" s="27">
        <f t="shared" si="6"/>
        <v>6.625</v>
      </c>
      <c r="AE72" s="18">
        <f t="shared" si="7"/>
        <v>37.8</v>
      </c>
      <c r="AF72" s="7">
        <f t="shared" si="8"/>
        <v>114</v>
      </c>
      <c r="AG72" s="28">
        <f t="shared" si="9"/>
        <v>2.714285714</v>
      </c>
      <c r="AH72" s="65">
        <f t="shared" si="39"/>
        <v>3.5</v>
      </c>
      <c r="AI72" s="2">
        <f t="shared" si="10"/>
        <v>9.621127502</v>
      </c>
      <c r="AJ72" s="18">
        <f t="shared" si="11"/>
        <v>6</v>
      </c>
      <c r="AK72" s="7">
        <f t="shared" si="12"/>
        <v>49.86255894</v>
      </c>
      <c r="AL72" s="18">
        <f t="shared" si="13"/>
        <v>6</v>
      </c>
      <c r="AM72" s="27">
        <f t="shared" si="14"/>
        <v>7.412401575</v>
      </c>
      <c r="AN72" s="18">
        <f t="shared" si="15"/>
        <v>24</v>
      </c>
      <c r="AO72" s="7">
        <f t="shared" si="16"/>
        <v>96</v>
      </c>
      <c r="AP72" s="29">
        <f t="shared" si="17"/>
        <v>2.285714286</v>
      </c>
      <c r="AQ72" s="65">
        <f t="shared" si="40"/>
        <v>3.5</v>
      </c>
      <c r="AR72" s="2">
        <f t="shared" si="18"/>
        <v>9.621127502</v>
      </c>
      <c r="AS72" s="18">
        <f t="shared" si="19"/>
        <v>6</v>
      </c>
      <c r="AT72" s="7">
        <f t="shared" si="20"/>
        <v>49.86255894</v>
      </c>
      <c r="AU72" s="18">
        <f t="shared" si="21"/>
        <v>12</v>
      </c>
      <c r="AV72" s="27">
        <f t="shared" si="22"/>
        <v>6.625</v>
      </c>
      <c r="AW72" s="18">
        <f t="shared" si="23"/>
        <v>24</v>
      </c>
      <c r="AX72" s="18">
        <f t="shared" si="24"/>
        <v>6</v>
      </c>
      <c r="AY72" s="18">
        <f t="shared" si="25"/>
        <v>12</v>
      </c>
      <c r="AZ72" s="7">
        <f t="shared" si="26"/>
        <v>120</v>
      </c>
      <c r="BA72" s="28">
        <f t="shared" si="27"/>
        <v>2.857142857</v>
      </c>
      <c r="BB72" s="65">
        <f t="shared" si="41"/>
        <v>3.5</v>
      </c>
      <c r="BC72" s="2">
        <f t="shared" si="28"/>
        <v>9.621127502</v>
      </c>
      <c r="BD72" s="18">
        <f t="shared" si="29"/>
        <v>6</v>
      </c>
      <c r="BE72" s="7">
        <f t="shared" si="30"/>
        <v>49.86255894</v>
      </c>
      <c r="BF72" s="18">
        <f t="shared" si="31"/>
        <v>6</v>
      </c>
      <c r="BG72" s="27">
        <f t="shared" si="32"/>
        <v>7.412401575</v>
      </c>
      <c r="BH72" s="27">
        <f t="shared" si="33"/>
        <v>12</v>
      </c>
      <c r="BI72" s="18">
        <f t="shared" si="34"/>
        <v>6</v>
      </c>
      <c r="BJ72" s="18">
        <f t="shared" si="35"/>
        <v>12</v>
      </c>
      <c r="BK72" s="18">
        <f t="shared" si="36"/>
        <v>102</v>
      </c>
      <c r="BL72" s="28">
        <f t="shared" si="37"/>
        <v>2.428571429</v>
      </c>
    </row>
    <row r="73">
      <c r="A73" s="3"/>
      <c r="F73" s="3"/>
      <c r="G73" s="3"/>
      <c r="I73" s="3"/>
      <c r="L73" s="3"/>
      <c r="M73" s="4"/>
      <c r="N73" s="3"/>
      <c r="O73" s="3"/>
      <c r="P73" s="3"/>
      <c r="Q73" s="3"/>
      <c r="R73" s="3"/>
      <c r="S73" s="3"/>
      <c r="T73" s="3"/>
      <c r="U73" s="3"/>
      <c r="V73" s="3"/>
      <c r="W73" s="3"/>
      <c r="X73" s="6">
        <v>69.0</v>
      </c>
      <c r="Y73" s="65">
        <f t="shared" si="38"/>
        <v>3.5</v>
      </c>
      <c r="Z73" s="2">
        <f t="shared" si="2"/>
        <v>9.621127502</v>
      </c>
      <c r="AA73" s="18">
        <f t="shared" si="3"/>
        <v>6</v>
      </c>
      <c r="AB73" s="7">
        <f t="shared" si="4"/>
        <v>49.86255894</v>
      </c>
      <c r="AC73" s="18">
        <f t="shared" si="5"/>
        <v>12.6</v>
      </c>
      <c r="AD73" s="27">
        <f t="shared" si="6"/>
        <v>6.625</v>
      </c>
      <c r="AE73" s="18">
        <f t="shared" si="7"/>
        <v>37.8</v>
      </c>
      <c r="AF73" s="7">
        <f t="shared" si="8"/>
        <v>114</v>
      </c>
      <c r="AG73" s="28">
        <f t="shared" si="9"/>
        <v>2.714285714</v>
      </c>
      <c r="AH73" s="65">
        <f t="shared" si="39"/>
        <v>3.5</v>
      </c>
      <c r="AI73" s="2">
        <f t="shared" si="10"/>
        <v>9.621127502</v>
      </c>
      <c r="AJ73" s="18">
        <f t="shared" si="11"/>
        <v>6</v>
      </c>
      <c r="AK73" s="7">
        <f t="shared" si="12"/>
        <v>49.86255894</v>
      </c>
      <c r="AL73" s="18">
        <f t="shared" si="13"/>
        <v>6</v>
      </c>
      <c r="AM73" s="27">
        <f t="shared" si="14"/>
        <v>7.412401575</v>
      </c>
      <c r="AN73" s="18">
        <f t="shared" si="15"/>
        <v>24</v>
      </c>
      <c r="AO73" s="7">
        <f t="shared" si="16"/>
        <v>96</v>
      </c>
      <c r="AP73" s="29">
        <f t="shared" si="17"/>
        <v>2.285714286</v>
      </c>
      <c r="AQ73" s="65">
        <f t="shared" si="40"/>
        <v>3.5</v>
      </c>
      <c r="AR73" s="2">
        <f t="shared" si="18"/>
        <v>9.621127502</v>
      </c>
      <c r="AS73" s="18">
        <f t="shared" si="19"/>
        <v>6</v>
      </c>
      <c r="AT73" s="7">
        <f t="shared" si="20"/>
        <v>49.86255894</v>
      </c>
      <c r="AU73" s="18">
        <f t="shared" si="21"/>
        <v>12</v>
      </c>
      <c r="AV73" s="27">
        <f t="shared" si="22"/>
        <v>6.625</v>
      </c>
      <c r="AW73" s="18">
        <f t="shared" si="23"/>
        <v>24</v>
      </c>
      <c r="AX73" s="18">
        <f t="shared" si="24"/>
        <v>6</v>
      </c>
      <c r="AY73" s="18">
        <f t="shared" si="25"/>
        <v>12</v>
      </c>
      <c r="AZ73" s="7">
        <f t="shared" si="26"/>
        <v>120</v>
      </c>
      <c r="BA73" s="28">
        <f t="shared" si="27"/>
        <v>2.857142857</v>
      </c>
      <c r="BB73" s="65">
        <f t="shared" si="41"/>
        <v>3.5</v>
      </c>
      <c r="BC73" s="2">
        <f t="shared" si="28"/>
        <v>9.621127502</v>
      </c>
      <c r="BD73" s="18">
        <f t="shared" si="29"/>
        <v>6</v>
      </c>
      <c r="BE73" s="7">
        <f t="shared" si="30"/>
        <v>49.86255894</v>
      </c>
      <c r="BF73" s="18">
        <f t="shared" si="31"/>
        <v>6</v>
      </c>
      <c r="BG73" s="27">
        <f t="shared" si="32"/>
        <v>7.412401575</v>
      </c>
      <c r="BH73" s="27">
        <f t="shared" si="33"/>
        <v>12</v>
      </c>
      <c r="BI73" s="18">
        <f t="shared" si="34"/>
        <v>6</v>
      </c>
      <c r="BJ73" s="18">
        <f t="shared" si="35"/>
        <v>12</v>
      </c>
      <c r="BK73" s="18">
        <f t="shared" si="36"/>
        <v>102</v>
      </c>
      <c r="BL73" s="28">
        <f t="shared" si="37"/>
        <v>2.428571429</v>
      </c>
    </row>
    <row r="74">
      <c r="A74" s="3"/>
      <c r="F74" s="3"/>
      <c r="G74" s="3"/>
      <c r="I74" s="3"/>
      <c r="L74" s="3"/>
      <c r="M74" s="4"/>
      <c r="N74" s="3"/>
      <c r="O74" s="3"/>
      <c r="P74" s="3"/>
      <c r="Q74" s="3"/>
      <c r="R74" s="3"/>
      <c r="S74" s="3"/>
      <c r="T74" s="3"/>
      <c r="U74" s="3"/>
      <c r="V74" s="3"/>
      <c r="W74" s="3"/>
      <c r="X74" s="6">
        <v>70.0</v>
      </c>
      <c r="Y74" s="65">
        <f t="shared" si="38"/>
        <v>3.5</v>
      </c>
      <c r="Z74" s="2">
        <f t="shared" si="2"/>
        <v>9.621127502</v>
      </c>
      <c r="AA74" s="18">
        <f t="shared" si="3"/>
        <v>6</v>
      </c>
      <c r="AB74" s="7">
        <f t="shared" si="4"/>
        <v>49.86255894</v>
      </c>
      <c r="AC74" s="18">
        <f t="shared" si="5"/>
        <v>12.6</v>
      </c>
      <c r="AD74" s="27">
        <f t="shared" si="6"/>
        <v>6.625</v>
      </c>
      <c r="AE74" s="18">
        <f t="shared" si="7"/>
        <v>37.8</v>
      </c>
      <c r="AF74" s="7">
        <f t="shared" si="8"/>
        <v>114</v>
      </c>
      <c r="AG74" s="28">
        <f t="shared" si="9"/>
        <v>2.714285714</v>
      </c>
      <c r="AH74" s="65">
        <f t="shared" si="39"/>
        <v>3.5</v>
      </c>
      <c r="AI74" s="2">
        <f t="shared" si="10"/>
        <v>9.621127502</v>
      </c>
      <c r="AJ74" s="18">
        <f t="shared" si="11"/>
        <v>6</v>
      </c>
      <c r="AK74" s="7">
        <f t="shared" si="12"/>
        <v>49.86255894</v>
      </c>
      <c r="AL74" s="18">
        <f t="shared" si="13"/>
        <v>6</v>
      </c>
      <c r="AM74" s="27">
        <f t="shared" si="14"/>
        <v>7.412401575</v>
      </c>
      <c r="AN74" s="18">
        <f t="shared" si="15"/>
        <v>24</v>
      </c>
      <c r="AO74" s="7">
        <f t="shared" si="16"/>
        <v>96</v>
      </c>
      <c r="AP74" s="29">
        <f t="shared" si="17"/>
        <v>2.285714286</v>
      </c>
      <c r="AQ74" s="65">
        <f t="shared" si="40"/>
        <v>3.5</v>
      </c>
      <c r="AR74" s="2">
        <f t="shared" si="18"/>
        <v>9.621127502</v>
      </c>
      <c r="AS74" s="18">
        <f t="shared" si="19"/>
        <v>6</v>
      </c>
      <c r="AT74" s="7">
        <f t="shared" si="20"/>
        <v>49.86255894</v>
      </c>
      <c r="AU74" s="18">
        <f t="shared" si="21"/>
        <v>12</v>
      </c>
      <c r="AV74" s="27">
        <f t="shared" si="22"/>
        <v>6.625</v>
      </c>
      <c r="AW74" s="18">
        <f t="shared" si="23"/>
        <v>24</v>
      </c>
      <c r="AX74" s="18">
        <f t="shared" si="24"/>
        <v>6</v>
      </c>
      <c r="AY74" s="18">
        <f t="shared" si="25"/>
        <v>12</v>
      </c>
      <c r="AZ74" s="7">
        <f t="shared" si="26"/>
        <v>120</v>
      </c>
      <c r="BA74" s="28">
        <f t="shared" si="27"/>
        <v>2.857142857</v>
      </c>
      <c r="BB74" s="65">
        <f t="shared" si="41"/>
        <v>3.5</v>
      </c>
      <c r="BC74" s="2">
        <f t="shared" si="28"/>
        <v>9.621127502</v>
      </c>
      <c r="BD74" s="18">
        <f t="shared" si="29"/>
        <v>6</v>
      </c>
      <c r="BE74" s="7">
        <f t="shared" si="30"/>
        <v>49.86255894</v>
      </c>
      <c r="BF74" s="18">
        <f t="shared" si="31"/>
        <v>6</v>
      </c>
      <c r="BG74" s="27">
        <f t="shared" si="32"/>
        <v>7.412401575</v>
      </c>
      <c r="BH74" s="27">
        <f t="shared" si="33"/>
        <v>12</v>
      </c>
      <c r="BI74" s="18">
        <f t="shared" si="34"/>
        <v>6</v>
      </c>
      <c r="BJ74" s="18">
        <f t="shared" si="35"/>
        <v>12</v>
      </c>
      <c r="BK74" s="18">
        <f t="shared" si="36"/>
        <v>102</v>
      </c>
      <c r="BL74" s="28">
        <f t="shared" si="37"/>
        <v>2.428571429</v>
      </c>
    </row>
    <row r="75">
      <c r="A75" s="3"/>
      <c r="F75" s="3"/>
      <c r="G75" s="3"/>
      <c r="I75" s="3"/>
      <c r="L75" s="3"/>
      <c r="M75" s="4"/>
      <c r="N75" s="3"/>
      <c r="O75" s="3"/>
      <c r="P75" s="3"/>
      <c r="Q75" s="3"/>
      <c r="R75" s="3"/>
      <c r="S75" s="3"/>
      <c r="T75" s="3"/>
      <c r="U75" s="3"/>
      <c r="V75" s="3"/>
      <c r="W75" s="3"/>
      <c r="X75" s="6">
        <v>71.0</v>
      </c>
      <c r="Y75" s="65">
        <f t="shared" si="38"/>
        <v>3.5</v>
      </c>
      <c r="Z75" s="2">
        <f t="shared" si="2"/>
        <v>9.621127502</v>
      </c>
      <c r="AA75" s="18">
        <f t="shared" si="3"/>
        <v>6</v>
      </c>
      <c r="AB75" s="7">
        <f t="shared" si="4"/>
        <v>49.86255894</v>
      </c>
      <c r="AC75" s="18">
        <f t="shared" si="5"/>
        <v>12.6</v>
      </c>
      <c r="AD75" s="27">
        <f t="shared" si="6"/>
        <v>6.625</v>
      </c>
      <c r="AE75" s="18">
        <f t="shared" si="7"/>
        <v>37.8</v>
      </c>
      <c r="AF75" s="7">
        <f t="shared" si="8"/>
        <v>114</v>
      </c>
      <c r="AG75" s="28">
        <f t="shared" si="9"/>
        <v>2.714285714</v>
      </c>
      <c r="AH75" s="65">
        <f t="shared" si="39"/>
        <v>3.5</v>
      </c>
      <c r="AI75" s="2">
        <f t="shared" si="10"/>
        <v>9.621127502</v>
      </c>
      <c r="AJ75" s="18">
        <f t="shared" si="11"/>
        <v>6</v>
      </c>
      <c r="AK75" s="7">
        <f t="shared" si="12"/>
        <v>49.86255894</v>
      </c>
      <c r="AL75" s="18">
        <f t="shared" si="13"/>
        <v>6</v>
      </c>
      <c r="AM75" s="27">
        <f t="shared" si="14"/>
        <v>7.412401575</v>
      </c>
      <c r="AN75" s="18">
        <f t="shared" si="15"/>
        <v>24</v>
      </c>
      <c r="AO75" s="7">
        <f t="shared" si="16"/>
        <v>96</v>
      </c>
      <c r="AP75" s="29">
        <f t="shared" si="17"/>
        <v>2.285714286</v>
      </c>
      <c r="AQ75" s="65">
        <f t="shared" si="40"/>
        <v>3.5</v>
      </c>
      <c r="AR75" s="2">
        <f t="shared" si="18"/>
        <v>9.621127502</v>
      </c>
      <c r="AS75" s="18">
        <f t="shared" si="19"/>
        <v>6</v>
      </c>
      <c r="AT75" s="7">
        <f t="shared" si="20"/>
        <v>49.86255894</v>
      </c>
      <c r="AU75" s="18">
        <f t="shared" si="21"/>
        <v>12</v>
      </c>
      <c r="AV75" s="27">
        <f t="shared" si="22"/>
        <v>6.625</v>
      </c>
      <c r="AW75" s="18">
        <f t="shared" si="23"/>
        <v>24</v>
      </c>
      <c r="AX75" s="18">
        <f t="shared" si="24"/>
        <v>6</v>
      </c>
      <c r="AY75" s="18">
        <f t="shared" si="25"/>
        <v>12</v>
      </c>
      <c r="AZ75" s="7">
        <f t="shared" si="26"/>
        <v>120</v>
      </c>
      <c r="BA75" s="28">
        <f t="shared" si="27"/>
        <v>2.857142857</v>
      </c>
      <c r="BB75" s="65">
        <f t="shared" si="41"/>
        <v>3.5</v>
      </c>
      <c r="BC75" s="2">
        <f t="shared" si="28"/>
        <v>9.621127502</v>
      </c>
      <c r="BD75" s="18">
        <f t="shared" si="29"/>
        <v>6</v>
      </c>
      <c r="BE75" s="7">
        <f t="shared" si="30"/>
        <v>49.86255894</v>
      </c>
      <c r="BF75" s="18">
        <f t="shared" si="31"/>
        <v>6</v>
      </c>
      <c r="BG75" s="27">
        <f t="shared" si="32"/>
        <v>7.412401575</v>
      </c>
      <c r="BH75" s="27">
        <f t="shared" si="33"/>
        <v>12</v>
      </c>
      <c r="BI75" s="18">
        <f t="shared" si="34"/>
        <v>6</v>
      </c>
      <c r="BJ75" s="18">
        <f t="shared" si="35"/>
        <v>12</v>
      </c>
      <c r="BK75" s="18">
        <f t="shared" si="36"/>
        <v>102</v>
      </c>
      <c r="BL75" s="28">
        <f t="shared" si="37"/>
        <v>2.428571429</v>
      </c>
    </row>
    <row r="76">
      <c r="A76" s="3"/>
      <c r="F76" s="3"/>
      <c r="G76" s="3"/>
      <c r="I76" s="3"/>
      <c r="L76" s="3"/>
      <c r="M76" s="4"/>
      <c r="N76" s="3"/>
      <c r="O76" s="3"/>
      <c r="P76" s="3"/>
      <c r="Q76" s="3"/>
      <c r="R76" s="3"/>
      <c r="S76" s="3"/>
      <c r="T76" s="3"/>
      <c r="U76" s="3"/>
      <c r="V76" s="3"/>
      <c r="W76" s="3"/>
      <c r="X76" s="6">
        <v>72.0</v>
      </c>
      <c r="Y76" s="65">
        <f t="shared" si="38"/>
        <v>3.5</v>
      </c>
      <c r="Z76" s="2">
        <f t="shared" si="2"/>
        <v>9.621127502</v>
      </c>
      <c r="AA76" s="18">
        <f t="shared" si="3"/>
        <v>6</v>
      </c>
      <c r="AB76" s="7">
        <f t="shared" si="4"/>
        <v>49.86255894</v>
      </c>
      <c r="AC76" s="18">
        <f t="shared" si="5"/>
        <v>12.6</v>
      </c>
      <c r="AD76" s="27">
        <f t="shared" si="6"/>
        <v>6.625</v>
      </c>
      <c r="AE76" s="18">
        <f t="shared" si="7"/>
        <v>37.8</v>
      </c>
      <c r="AF76" s="7">
        <f t="shared" si="8"/>
        <v>114</v>
      </c>
      <c r="AG76" s="28">
        <f t="shared" si="9"/>
        <v>2.714285714</v>
      </c>
      <c r="AH76" s="65">
        <f t="shared" si="39"/>
        <v>3.5</v>
      </c>
      <c r="AI76" s="2">
        <f t="shared" si="10"/>
        <v>9.621127502</v>
      </c>
      <c r="AJ76" s="18">
        <f t="shared" si="11"/>
        <v>6</v>
      </c>
      <c r="AK76" s="7">
        <f t="shared" si="12"/>
        <v>49.86255894</v>
      </c>
      <c r="AL76" s="18">
        <f t="shared" si="13"/>
        <v>6</v>
      </c>
      <c r="AM76" s="27">
        <f t="shared" si="14"/>
        <v>7.412401575</v>
      </c>
      <c r="AN76" s="18">
        <f t="shared" si="15"/>
        <v>24</v>
      </c>
      <c r="AO76" s="7">
        <f t="shared" si="16"/>
        <v>96</v>
      </c>
      <c r="AP76" s="29">
        <f t="shared" si="17"/>
        <v>2.285714286</v>
      </c>
      <c r="AQ76" s="65">
        <f t="shared" si="40"/>
        <v>3.5</v>
      </c>
      <c r="AR76" s="2">
        <f t="shared" si="18"/>
        <v>9.621127502</v>
      </c>
      <c r="AS76" s="18">
        <f t="shared" si="19"/>
        <v>6</v>
      </c>
      <c r="AT76" s="7">
        <f t="shared" si="20"/>
        <v>49.86255894</v>
      </c>
      <c r="AU76" s="18">
        <f t="shared" si="21"/>
        <v>12</v>
      </c>
      <c r="AV76" s="27">
        <f t="shared" si="22"/>
        <v>6.625</v>
      </c>
      <c r="AW76" s="18">
        <f t="shared" si="23"/>
        <v>24</v>
      </c>
      <c r="AX76" s="18">
        <f t="shared" si="24"/>
        <v>6</v>
      </c>
      <c r="AY76" s="18">
        <f t="shared" si="25"/>
        <v>12</v>
      </c>
      <c r="AZ76" s="7">
        <f t="shared" si="26"/>
        <v>120</v>
      </c>
      <c r="BA76" s="28">
        <f t="shared" si="27"/>
        <v>2.857142857</v>
      </c>
      <c r="BB76" s="65">
        <f t="shared" si="41"/>
        <v>3.5</v>
      </c>
      <c r="BC76" s="2">
        <f t="shared" si="28"/>
        <v>9.621127502</v>
      </c>
      <c r="BD76" s="18">
        <f t="shared" si="29"/>
        <v>6</v>
      </c>
      <c r="BE76" s="7">
        <f t="shared" si="30"/>
        <v>49.86255894</v>
      </c>
      <c r="BF76" s="18">
        <f t="shared" si="31"/>
        <v>6</v>
      </c>
      <c r="BG76" s="27">
        <f t="shared" si="32"/>
        <v>7.412401575</v>
      </c>
      <c r="BH76" s="27">
        <f t="shared" si="33"/>
        <v>12</v>
      </c>
      <c r="BI76" s="18">
        <f t="shared" si="34"/>
        <v>6</v>
      </c>
      <c r="BJ76" s="18">
        <f t="shared" si="35"/>
        <v>12</v>
      </c>
      <c r="BK76" s="18">
        <f t="shared" si="36"/>
        <v>102</v>
      </c>
      <c r="BL76" s="28">
        <f t="shared" si="37"/>
        <v>2.428571429</v>
      </c>
    </row>
    <row r="77">
      <c r="A77" s="3"/>
      <c r="F77" s="3"/>
      <c r="G77" s="3"/>
      <c r="I77" s="3"/>
      <c r="L77" s="3"/>
      <c r="M77" s="4"/>
      <c r="N77" s="3"/>
      <c r="O77" s="3"/>
      <c r="P77" s="3"/>
      <c r="Q77" s="3"/>
      <c r="R77" s="3"/>
      <c r="S77" s="3"/>
      <c r="T77" s="3"/>
      <c r="U77" s="3"/>
      <c r="V77" s="3"/>
      <c r="W77" s="3"/>
      <c r="X77" s="6">
        <v>73.0</v>
      </c>
      <c r="Y77" s="65">
        <f t="shared" si="38"/>
        <v>3.5</v>
      </c>
      <c r="Z77" s="2">
        <f t="shared" si="2"/>
        <v>9.621127502</v>
      </c>
      <c r="AA77" s="18">
        <f t="shared" si="3"/>
        <v>6</v>
      </c>
      <c r="AB77" s="7">
        <f t="shared" si="4"/>
        <v>49.86255894</v>
      </c>
      <c r="AC77" s="18">
        <f t="shared" si="5"/>
        <v>12.6</v>
      </c>
      <c r="AD77" s="27">
        <f t="shared" si="6"/>
        <v>6.625</v>
      </c>
      <c r="AE77" s="18">
        <f t="shared" si="7"/>
        <v>37.8</v>
      </c>
      <c r="AF77" s="7">
        <f t="shared" si="8"/>
        <v>114</v>
      </c>
      <c r="AG77" s="28">
        <f t="shared" si="9"/>
        <v>2.714285714</v>
      </c>
      <c r="AH77" s="65">
        <f t="shared" si="39"/>
        <v>3.5</v>
      </c>
      <c r="AI77" s="2">
        <f t="shared" si="10"/>
        <v>9.621127502</v>
      </c>
      <c r="AJ77" s="18">
        <f t="shared" si="11"/>
        <v>6</v>
      </c>
      <c r="AK77" s="7">
        <f t="shared" si="12"/>
        <v>49.86255894</v>
      </c>
      <c r="AL77" s="18">
        <f t="shared" si="13"/>
        <v>6</v>
      </c>
      <c r="AM77" s="27">
        <f t="shared" si="14"/>
        <v>7.412401575</v>
      </c>
      <c r="AN77" s="18">
        <f t="shared" si="15"/>
        <v>24</v>
      </c>
      <c r="AO77" s="7">
        <f t="shared" si="16"/>
        <v>96</v>
      </c>
      <c r="AP77" s="29">
        <f t="shared" si="17"/>
        <v>2.285714286</v>
      </c>
      <c r="AQ77" s="65">
        <f t="shared" si="40"/>
        <v>3.5</v>
      </c>
      <c r="AR77" s="2">
        <f t="shared" si="18"/>
        <v>9.621127502</v>
      </c>
      <c r="AS77" s="18">
        <f t="shared" si="19"/>
        <v>6</v>
      </c>
      <c r="AT77" s="7">
        <f t="shared" si="20"/>
        <v>49.86255894</v>
      </c>
      <c r="AU77" s="18">
        <f t="shared" si="21"/>
        <v>12</v>
      </c>
      <c r="AV77" s="27">
        <f t="shared" si="22"/>
        <v>6.625</v>
      </c>
      <c r="AW77" s="18">
        <f t="shared" si="23"/>
        <v>24</v>
      </c>
      <c r="AX77" s="18">
        <f t="shared" si="24"/>
        <v>6</v>
      </c>
      <c r="AY77" s="18">
        <f t="shared" si="25"/>
        <v>12</v>
      </c>
      <c r="AZ77" s="7">
        <f t="shared" si="26"/>
        <v>120</v>
      </c>
      <c r="BA77" s="28">
        <f t="shared" si="27"/>
        <v>2.857142857</v>
      </c>
      <c r="BB77" s="65">
        <f t="shared" si="41"/>
        <v>3.5</v>
      </c>
      <c r="BC77" s="2">
        <f t="shared" si="28"/>
        <v>9.621127502</v>
      </c>
      <c r="BD77" s="18">
        <f t="shared" si="29"/>
        <v>6</v>
      </c>
      <c r="BE77" s="7">
        <f t="shared" si="30"/>
        <v>49.86255894</v>
      </c>
      <c r="BF77" s="18">
        <f t="shared" si="31"/>
        <v>6</v>
      </c>
      <c r="BG77" s="27">
        <f t="shared" si="32"/>
        <v>7.412401575</v>
      </c>
      <c r="BH77" s="27">
        <f t="shared" si="33"/>
        <v>12</v>
      </c>
      <c r="BI77" s="18">
        <f t="shared" si="34"/>
        <v>6</v>
      </c>
      <c r="BJ77" s="18">
        <f t="shared" si="35"/>
        <v>12</v>
      </c>
      <c r="BK77" s="18">
        <f t="shared" si="36"/>
        <v>102</v>
      </c>
      <c r="BL77" s="28">
        <f t="shared" si="37"/>
        <v>2.428571429</v>
      </c>
    </row>
    <row r="78">
      <c r="A78" s="3"/>
      <c r="F78" s="3"/>
      <c r="G78" s="3"/>
      <c r="I78" s="3"/>
      <c r="L78" s="3"/>
      <c r="M78" s="4"/>
      <c r="N78" s="3"/>
      <c r="O78" s="3"/>
      <c r="P78" s="3"/>
      <c r="Q78" s="3"/>
      <c r="R78" s="3"/>
      <c r="S78" s="3"/>
      <c r="T78" s="3"/>
      <c r="U78" s="3"/>
      <c r="V78" s="3"/>
      <c r="W78" s="3"/>
      <c r="X78" s="6">
        <v>74.0</v>
      </c>
      <c r="Y78" s="65">
        <f t="shared" si="38"/>
        <v>3.5</v>
      </c>
      <c r="Z78" s="2">
        <f t="shared" si="2"/>
        <v>9.621127502</v>
      </c>
      <c r="AA78" s="18">
        <f t="shared" si="3"/>
        <v>6</v>
      </c>
      <c r="AB78" s="7">
        <f t="shared" si="4"/>
        <v>49.86255894</v>
      </c>
      <c r="AC78" s="18">
        <f t="shared" si="5"/>
        <v>12.6</v>
      </c>
      <c r="AD78" s="27">
        <f t="shared" si="6"/>
        <v>6.625</v>
      </c>
      <c r="AE78" s="18">
        <f t="shared" si="7"/>
        <v>37.8</v>
      </c>
      <c r="AF78" s="7">
        <f t="shared" si="8"/>
        <v>114</v>
      </c>
      <c r="AG78" s="28">
        <f t="shared" si="9"/>
        <v>2.714285714</v>
      </c>
      <c r="AH78" s="65">
        <f t="shared" si="39"/>
        <v>3.5</v>
      </c>
      <c r="AI78" s="2">
        <f t="shared" si="10"/>
        <v>9.621127502</v>
      </c>
      <c r="AJ78" s="18">
        <f t="shared" si="11"/>
        <v>6</v>
      </c>
      <c r="AK78" s="7">
        <f t="shared" si="12"/>
        <v>49.86255894</v>
      </c>
      <c r="AL78" s="18">
        <f t="shared" si="13"/>
        <v>6</v>
      </c>
      <c r="AM78" s="27">
        <f t="shared" si="14"/>
        <v>7.412401575</v>
      </c>
      <c r="AN78" s="18">
        <f t="shared" si="15"/>
        <v>24</v>
      </c>
      <c r="AO78" s="7">
        <f t="shared" si="16"/>
        <v>96</v>
      </c>
      <c r="AP78" s="29">
        <f t="shared" si="17"/>
        <v>2.285714286</v>
      </c>
      <c r="AQ78" s="65">
        <f t="shared" si="40"/>
        <v>3.5</v>
      </c>
      <c r="AR78" s="2">
        <f t="shared" si="18"/>
        <v>9.621127502</v>
      </c>
      <c r="AS78" s="18">
        <f t="shared" si="19"/>
        <v>6</v>
      </c>
      <c r="AT78" s="7">
        <f t="shared" si="20"/>
        <v>49.86255894</v>
      </c>
      <c r="AU78" s="18">
        <f t="shared" si="21"/>
        <v>12</v>
      </c>
      <c r="AV78" s="27">
        <f t="shared" si="22"/>
        <v>6.625</v>
      </c>
      <c r="AW78" s="18">
        <f t="shared" si="23"/>
        <v>24</v>
      </c>
      <c r="AX78" s="18">
        <f t="shared" si="24"/>
        <v>6</v>
      </c>
      <c r="AY78" s="18">
        <f t="shared" si="25"/>
        <v>12</v>
      </c>
      <c r="AZ78" s="7">
        <f t="shared" si="26"/>
        <v>120</v>
      </c>
      <c r="BA78" s="28">
        <f t="shared" si="27"/>
        <v>2.857142857</v>
      </c>
      <c r="BB78" s="65">
        <f t="shared" si="41"/>
        <v>3.5</v>
      </c>
      <c r="BC78" s="2">
        <f t="shared" si="28"/>
        <v>9.621127502</v>
      </c>
      <c r="BD78" s="18">
        <f t="shared" si="29"/>
        <v>6</v>
      </c>
      <c r="BE78" s="7">
        <f t="shared" si="30"/>
        <v>49.86255894</v>
      </c>
      <c r="BF78" s="18">
        <f t="shared" si="31"/>
        <v>6</v>
      </c>
      <c r="BG78" s="27">
        <f t="shared" si="32"/>
        <v>7.412401575</v>
      </c>
      <c r="BH78" s="27">
        <f t="shared" si="33"/>
        <v>12</v>
      </c>
      <c r="BI78" s="18">
        <f t="shared" si="34"/>
        <v>6</v>
      </c>
      <c r="BJ78" s="18">
        <f t="shared" si="35"/>
        <v>12</v>
      </c>
      <c r="BK78" s="18">
        <f t="shared" si="36"/>
        <v>102</v>
      </c>
      <c r="BL78" s="28">
        <f t="shared" si="37"/>
        <v>2.428571429</v>
      </c>
    </row>
    <row r="79">
      <c r="A79" s="3"/>
      <c r="F79" s="3"/>
      <c r="G79" s="3"/>
      <c r="I79" s="3"/>
      <c r="L79" s="3"/>
      <c r="M79" s="4"/>
      <c r="N79" s="3"/>
      <c r="O79" s="3"/>
      <c r="P79" s="3"/>
      <c r="Q79" s="3"/>
      <c r="R79" s="3"/>
      <c r="S79" s="3"/>
      <c r="T79" s="3"/>
      <c r="U79" s="3"/>
      <c r="V79" s="3"/>
      <c r="W79" s="3"/>
      <c r="X79" s="6">
        <v>75.0</v>
      </c>
      <c r="Y79" s="65">
        <f t="shared" si="38"/>
        <v>3.5</v>
      </c>
      <c r="Z79" s="2">
        <f t="shared" si="2"/>
        <v>9.621127502</v>
      </c>
      <c r="AA79" s="18">
        <f t="shared" si="3"/>
        <v>6</v>
      </c>
      <c r="AB79" s="7">
        <f t="shared" si="4"/>
        <v>49.86255894</v>
      </c>
      <c r="AC79" s="18">
        <f t="shared" si="5"/>
        <v>12.6</v>
      </c>
      <c r="AD79" s="27">
        <f t="shared" si="6"/>
        <v>6.625</v>
      </c>
      <c r="AE79" s="18">
        <f t="shared" si="7"/>
        <v>37.8</v>
      </c>
      <c r="AF79" s="7">
        <f t="shared" si="8"/>
        <v>114</v>
      </c>
      <c r="AG79" s="28">
        <f t="shared" si="9"/>
        <v>2.714285714</v>
      </c>
      <c r="AH79" s="65">
        <f t="shared" si="39"/>
        <v>3.5</v>
      </c>
      <c r="AI79" s="2">
        <f t="shared" si="10"/>
        <v>9.621127502</v>
      </c>
      <c r="AJ79" s="18">
        <f t="shared" si="11"/>
        <v>6</v>
      </c>
      <c r="AK79" s="7">
        <f t="shared" si="12"/>
        <v>49.86255894</v>
      </c>
      <c r="AL79" s="18">
        <f t="shared" si="13"/>
        <v>6</v>
      </c>
      <c r="AM79" s="27">
        <f t="shared" si="14"/>
        <v>7.412401575</v>
      </c>
      <c r="AN79" s="18">
        <f t="shared" si="15"/>
        <v>24</v>
      </c>
      <c r="AO79" s="7">
        <f t="shared" si="16"/>
        <v>96</v>
      </c>
      <c r="AP79" s="29">
        <f t="shared" si="17"/>
        <v>2.285714286</v>
      </c>
      <c r="AQ79" s="65">
        <f t="shared" si="40"/>
        <v>3.5</v>
      </c>
      <c r="AR79" s="2">
        <f t="shared" si="18"/>
        <v>9.621127502</v>
      </c>
      <c r="AS79" s="18">
        <f t="shared" si="19"/>
        <v>6</v>
      </c>
      <c r="AT79" s="7">
        <f t="shared" si="20"/>
        <v>49.86255894</v>
      </c>
      <c r="AU79" s="18">
        <f t="shared" si="21"/>
        <v>12</v>
      </c>
      <c r="AV79" s="27">
        <f t="shared" si="22"/>
        <v>6.625</v>
      </c>
      <c r="AW79" s="18">
        <f t="shared" si="23"/>
        <v>24</v>
      </c>
      <c r="AX79" s="18">
        <f t="shared" si="24"/>
        <v>6</v>
      </c>
      <c r="AY79" s="18">
        <f t="shared" si="25"/>
        <v>12</v>
      </c>
      <c r="AZ79" s="7">
        <f t="shared" si="26"/>
        <v>120</v>
      </c>
      <c r="BA79" s="28">
        <f t="shared" si="27"/>
        <v>2.857142857</v>
      </c>
      <c r="BB79" s="65">
        <f t="shared" si="41"/>
        <v>3.5</v>
      </c>
      <c r="BC79" s="2">
        <f t="shared" si="28"/>
        <v>9.621127502</v>
      </c>
      <c r="BD79" s="18">
        <f t="shared" si="29"/>
        <v>6</v>
      </c>
      <c r="BE79" s="7">
        <f t="shared" si="30"/>
        <v>49.86255894</v>
      </c>
      <c r="BF79" s="18">
        <f t="shared" si="31"/>
        <v>6</v>
      </c>
      <c r="BG79" s="27">
        <f t="shared" si="32"/>
        <v>7.412401575</v>
      </c>
      <c r="BH79" s="27">
        <f t="shared" si="33"/>
        <v>12</v>
      </c>
      <c r="BI79" s="18">
        <f t="shared" si="34"/>
        <v>6</v>
      </c>
      <c r="BJ79" s="18">
        <f t="shared" si="35"/>
        <v>12</v>
      </c>
      <c r="BK79" s="18">
        <f t="shared" si="36"/>
        <v>102</v>
      </c>
      <c r="BL79" s="28">
        <f t="shared" si="37"/>
        <v>2.428571429</v>
      </c>
    </row>
    <row r="80">
      <c r="A80" s="3"/>
      <c r="F80" s="3"/>
      <c r="G80" s="3"/>
      <c r="I80" s="3"/>
      <c r="L80" s="3"/>
      <c r="M80" s="4"/>
      <c r="N80" s="3"/>
      <c r="O80" s="3"/>
      <c r="P80" s="3"/>
      <c r="Q80" s="3"/>
      <c r="R80" s="3"/>
      <c r="S80" s="3"/>
      <c r="T80" s="3"/>
      <c r="U80" s="3"/>
      <c r="V80" s="3"/>
      <c r="W80" s="3"/>
      <c r="X80" s="6">
        <v>76.0</v>
      </c>
      <c r="Y80" s="65">
        <f t="shared" si="38"/>
        <v>3.5</v>
      </c>
      <c r="Z80" s="2">
        <f t="shared" si="2"/>
        <v>9.621127502</v>
      </c>
      <c r="AA80" s="18">
        <f t="shared" si="3"/>
        <v>6</v>
      </c>
      <c r="AB80" s="7">
        <f t="shared" si="4"/>
        <v>49.86255894</v>
      </c>
      <c r="AC80" s="18">
        <f t="shared" si="5"/>
        <v>12.6</v>
      </c>
      <c r="AD80" s="27">
        <f t="shared" si="6"/>
        <v>6.625</v>
      </c>
      <c r="AE80" s="18">
        <f t="shared" si="7"/>
        <v>37.8</v>
      </c>
      <c r="AF80" s="7">
        <f t="shared" si="8"/>
        <v>114</v>
      </c>
      <c r="AG80" s="28">
        <f t="shared" si="9"/>
        <v>2.714285714</v>
      </c>
      <c r="AH80" s="65">
        <f t="shared" si="39"/>
        <v>3.5</v>
      </c>
      <c r="AI80" s="2">
        <f t="shared" si="10"/>
        <v>9.621127502</v>
      </c>
      <c r="AJ80" s="18">
        <f t="shared" si="11"/>
        <v>6</v>
      </c>
      <c r="AK80" s="7">
        <f t="shared" si="12"/>
        <v>49.86255894</v>
      </c>
      <c r="AL80" s="18">
        <f t="shared" si="13"/>
        <v>6</v>
      </c>
      <c r="AM80" s="27">
        <f t="shared" si="14"/>
        <v>7.412401575</v>
      </c>
      <c r="AN80" s="18">
        <f t="shared" si="15"/>
        <v>24</v>
      </c>
      <c r="AO80" s="7">
        <f t="shared" si="16"/>
        <v>96</v>
      </c>
      <c r="AP80" s="29">
        <f t="shared" si="17"/>
        <v>2.285714286</v>
      </c>
      <c r="AQ80" s="65">
        <f t="shared" si="40"/>
        <v>3.5</v>
      </c>
      <c r="AR80" s="2">
        <f t="shared" si="18"/>
        <v>9.621127502</v>
      </c>
      <c r="AS80" s="18">
        <f t="shared" si="19"/>
        <v>6</v>
      </c>
      <c r="AT80" s="7">
        <f t="shared" si="20"/>
        <v>49.86255894</v>
      </c>
      <c r="AU80" s="18">
        <f t="shared" si="21"/>
        <v>12</v>
      </c>
      <c r="AV80" s="27">
        <f t="shared" si="22"/>
        <v>6.625</v>
      </c>
      <c r="AW80" s="18">
        <f t="shared" si="23"/>
        <v>24</v>
      </c>
      <c r="AX80" s="18">
        <f t="shared" si="24"/>
        <v>6</v>
      </c>
      <c r="AY80" s="18">
        <f t="shared" si="25"/>
        <v>12</v>
      </c>
      <c r="AZ80" s="7">
        <f t="shared" si="26"/>
        <v>120</v>
      </c>
      <c r="BA80" s="28">
        <f t="shared" si="27"/>
        <v>2.857142857</v>
      </c>
      <c r="BB80" s="65">
        <f t="shared" si="41"/>
        <v>3.5</v>
      </c>
      <c r="BC80" s="2">
        <f t="shared" si="28"/>
        <v>9.621127502</v>
      </c>
      <c r="BD80" s="18">
        <f t="shared" si="29"/>
        <v>6</v>
      </c>
      <c r="BE80" s="7">
        <f t="shared" si="30"/>
        <v>49.86255894</v>
      </c>
      <c r="BF80" s="18">
        <f t="shared" si="31"/>
        <v>6</v>
      </c>
      <c r="BG80" s="27">
        <f t="shared" si="32"/>
        <v>7.412401575</v>
      </c>
      <c r="BH80" s="27">
        <f t="shared" si="33"/>
        <v>12</v>
      </c>
      <c r="BI80" s="18">
        <f t="shared" si="34"/>
        <v>6</v>
      </c>
      <c r="BJ80" s="18">
        <f t="shared" si="35"/>
        <v>12</v>
      </c>
      <c r="BK80" s="18">
        <f t="shared" si="36"/>
        <v>102</v>
      </c>
      <c r="BL80" s="28">
        <f t="shared" si="37"/>
        <v>2.428571429</v>
      </c>
    </row>
    <row r="81">
      <c r="A81" s="3"/>
      <c r="F81" s="3"/>
      <c r="G81" s="3"/>
      <c r="I81" s="3"/>
      <c r="L81" s="3"/>
      <c r="M81" s="4"/>
      <c r="N81" s="3"/>
      <c r="O81" s="3"/>
      <c r="P81" s="3"/>
      <c r="Q81" s="3"/>
      <c r="R81" s="3"/>
      <c r="S81" s="3"/>
      <c r="T81" s="3"/>
      <c r="U81" s="3"/>
      <c r="V81" s="3"/>
      <c r="W81" s="3"/>
      <c r="X81" s="6">
        <v>77.0</v>
      </c>
      <c r="Y81" s="65">
        <f t="shared" si="38"/>
        <v>3.5</v>
      </c>
      <c r="Z81" s="2">
        <f t="shared" si="2"/>
        <v>9.621127502</v>
      </c>
      <c r="AA81" s="18">
        <f t="shared" si="3"/>
        <v>6</v>
      </c>
      <c r="AB81" s="7">
        <f t="shared" si="4"/>
        <v>49.86255894</v>
      </c>
      <c r="AC81" s="18">
        <f t="shared" si="5"/>
        <v>12.6</v>
      </c>
      <c r="AD81" s="27">
        <f t="shared" si="6"/>
        <v>6.625</v>
      </c>
      <c r="AE81" s="18">
        <f t="shared" si="7"/>
        <v>37.8</v>
      </c>
      <c r="AF81" s="7">
        <f t="shared" si="8"/>
        <v>114</v>
      </c>
      <c r="AG81" s="28">
        <f t="shared" si="9"/>
        <v>2.714285714</v>
      </c>
      <c r="AH81" s="65">
        <f t="shared" si="39"/>
        <v>3.5</v>
      </c>
      <c r="AI81" s="2">
        <f t="shared" si="10"/>
        <v>9.621127502</v>
      </c>
      <c r="AJ81" s="18">
        <f t="shared" si="11"/>
        <v>6</v>
      </c>
      <c r="AK81" s="7">
        <f t="shared" si="12"/>
        <v>49.86255894</v>
      </c>
      <c r="AL81" s="18">
        <f t="shared" si="13"/>
        <v>6</v>
      </c>
      <c r="AM81" s="27">
        <f t="shared" si="14"/>
        <v>7.412401575</v>
      </c>
      <c r="AN81" s="18">
        <f t="shared" si="15"/>
        <v>24</v>
      </c>
      <c r="AO81" s="7">
        <f t="shared" si="16"/>
        <v>96</v>
      </c>
      <c r="AP81" s="29">
        <f t="shared" si="17"/>
        <v>2.285714286</v>
      </c>
      <c r="AQ81" s="65">
        <f t="shared" si="40"/>
        <v>3.5</v>
      </c>
      <c r="AR81" s="2">
        <f t="shared" si="18"/>
        <v>9.621127502</v>
      </c>
      <c r="AS81" s="18">
        <f t="shared" si="19"/>
        <v>6</v>
      </c>
      <c r="AT81" s="7">
        <f t="shared" si="20"/>
        <v>49.86255894</v>
      </c>
      <c r="AU81" s="18">
        <f t="shared" si="21"/>
        <v>12</v>
      </c>
      <c r="AV81" s="27">
        <f t="shared" si="22"/>
        <v>6.625</v>
      </c>
      <c r="AW81" s="18">
        <f t="shared" si="23"/>
        <v>24</v>
      </c>
      <c r="AX81" s="18">
        <f t="shared" si="24"/>
        <v>6</v>
      </c>
      <c r="AY81" s="18">
        <f t="shared" si="25"/>
        <v>12</v>
      </c>
      <c r="AZ81" s="7">
        <f t="shared" si="26"/>
        <v>120</v>
      </c>
      <c r="BA81" s="28">
        <f t="shared" si="27"/>
        <v>2.857142857</v>
      </c>
      <c r="BB81" s="65">
        <f t="shared" si="41"/>
        <v>3.5</v>
      </c>
      <c r="BC81" s="2">
        <f t="shared" si="28"/>
        <v>9.621127502</v>
      </c>
      <c r="BD81" s="18">
        <f t="shared" si="29"/>
        <v>6</v>
      </c>
      <c r="BE81" s="7">
        <f t="shared" si="30"/>
        <v>49.86255894</v>
      </c>
      <c r="BF81" s="18">
        <f t="shared" si="31"/>
        <v>6</v>
      </c>
      <c r="BG81" s="27">
        <f t="shared" si="32"/>
        <v>7.412401575</v>
      </c>
      <c r="BH81" s="27">
        <f t="shared" si="33"/>
        <v>12</v>
      </c>
      <c r="BI81" s="18">
        <f t="shared" si="34"/>
        <v>6</v>
      </c>
      <c r="BJ81" s="18">
        <f t="shared" si="35"/>
        <v>12</v>
      </c>
      <c r="BK81" s="18">
        <f t="shared" si="36"/>
        <v>102</v>
      </c>
      <c r="BL81" s="28">
        <f t="shared" si="37"/>
        <v>2.428571429</v>
      </c>
    </row>
    <row r="82">
      <c r="A82" s="3"/>
      <c r="F82" s="3"/>
      <c r="G82" s="3"/>
      <c r="I82" s="3"/>
      <c r="L82" s="3"/>
      <c r="M82" s="4"/>
      <c r="N82" s="3"/>
      <c r="O82" s="3"/>
      <c r="P82" s="3"/>
      <c r="Q82" s="3"/>
      <c r="R82" s="3"/>
      <c r="S82" s="3"/>
      <c r="T82" s="3"/>
      <c r="U82" s="3"/>
      <c r="V82" s="3"/>
      <c r="W82" s="3"/>
      <c r="X82" s="6">
        <v>78.0</v>
      </c>
      <c r="Y82" s="65">
        <f t="shared" si="38"/>
        <v>3.5</v>
      </c>
      <c r="Z82" s="2">
        <f t="shared" si="2"/>
        <v>9.621127502</v>
      </c>
      <c r="AA82" s="18">
        <f t="shared" si="3"/>
        <v>6</v>
      </c>
      <c r="AB82" s="7">
        <f t="shared" si="4"/>
        <v>49.86255894</v>
      </c>
      <c r="AC82" s="18">
        <f t="shared" si="5"/>
        <v>12.6</v>
      </c>
      <c r="AD82" s="27">
        <f t="shared" si="6"/>
        <v>6.625</v>
      </c>
      <c r="AE82" s="18">
        <f t="shared" si="7"/>
        <v>37.8</v>
      </c>
      <c r="AF82" s="7">
        <f t="shared" si="8"/>
        <v>114</v>
      </c>
      <c r="AG82" s="28">
        <f t="shared" si="9"/>
        <v>2.714285714</v>
      </c>
      <c r="AH82" s="65">
        <f t="shared" si="39"/>
        <v>3.5</v>
      </c>
      <c r="AI82" s="2">
        <f t="shared" si="10"/>
        <v>9.621127502</v>
      </c>
      <c r="AJ82" s="18">
        <f t="shared" si="11"/>
        <v>6</v>
      </c>
      <c r="AK82" s="7">
        <f t="shared" si="12"/>
        <v>49.86255894</v>
      </c>
      <c r="AL82" s="18">
        <f t="shared" si="13"/>
        <v>6</v>
      </c>
      <c r="AM82" s="27">
        <f t="shared" si="14"/>
        <v>7.412401575</v>
      </c>
      <c r="AN82" s="18">
        <f t="shared" si="15"/>
        <v>24</v>
      </c>
      <c r="AO82" s="7">
        <f t="shared" si="16"/>
        <v>96</v>
      </c>
      <c r="AP82" s="29">
        <f t="shared" si="17"/>
        <v>2.285714286</v>
      </c>
      <c r="AQ82" s="65">
        <f t="shared" si="40"/>
        <v>3.5</v>
      </c>
      <c r="AR82" s="2">
        <f t="shared" si="18"/>
        <v>9.621127502</v>
      </c>
      <c r="AS82" s="18">
        <f t="shared" si="19"/>
        <v>6</v>
      </c>
      <c r="AT82" s="7">
        <f t="shared" si="20"/>
        <v>49.86255894</v>
      </c>
      <c r="AU82" s="18">
        <f t="shared" si="21"/>
        <v>12</v>
      </c>
      <c r="AV82" s="27">
        <f t="shared" si="22"/>
        <v>6.625</v>
      </c>
      <c r="AW82" s="18">
        <f t="shared" si="23"/>
        <v>24</v>
      </c>
      <c r="AX82" s="18">
        <f t="shared" si="24"/>
        <v>6</v>
      </c>
      <c r="AY82" s="18">
        <f t="shared" si="25"/>
        <v>12</v>
      </c>
      <c r="AZ82" s="7">
        <f t="shared" si="26"/>
        <v>120</v>
      </c>
      <c r="BA82" s="28">
        <f t="shared" si="27"/>
        <v>2.857142857</v>
      </c>
      <c r="BB82" s="65">
        <f t="shared" si="41"/>
        <v>3.5</v>
      </c>
      <c r="BC82" s="2">
        <f t="shared" si="28"/>
        <v>9.621127502</v>
      </c>
      <c r="BD82" s="18">
        <f t="shared" si="29"/>
        <v>6</v>
      </c>
      <c r="BE82" s="7">
        <f t="shared" si="30"/>
        <v>49.86255894</v>
      </c>
      <c r="BF82" s="18">
        <f t="shared" si="31"/>
        <v>6</v>
      </c>
      <c r="BG82" s="27">
        <f t="shared" si="32"/>
        <v>7.412401575</v>
      </c>
      <c r="BH82" s="27">
        <f t="shared" si="33"/>
        <v>12</v>
      </c>
      <c r="BI82" s="18">
        <f t="shared" si="34"/>
        <v>6</v>
      </c>
      <c r="BJ82" s="18">
        <f t="shared" si="35"/>
        <v>12</v>
      </c>
      <c r="BK82" s="18">
        <f t="shared" si="36"/>
        <v>102</v>
      </c>
      <c r="BL82" s="28">
        <f t="shared" si="37"/>
        <v>2.428571429</v>
      </c>
    </row>
    <row r="83">
      <c r="A83" s="3"/>
      <c r="F83" s="3"/>
      <c r="G83" s="3"/>
      <c r="I83" s="3"/>
      <c r="L83" s="3"/>
      <c r="M83" s="4"/>
      <c r="N83" s="3"/>
      <c r="O83" s="3"/>
      <c r="P83" s="3"/>
      <c r="Q83" s="3"/>
      <c r="R83" s="3"/>
      <c r="S83" s="3"/>
      <c r="T83" s="3"/>
      <c r="U83" s="3"/>
      <c r="V83" s="3"/>
      <c r="W83" s="3"/>
      <c r="X83" s="6">
        <v>79.0</v>
      </c>
      <c r="Y83" s="65">
        <f t="shared" si="38"/>
        <v>3.5</v>
      </c>
      <c r="Z83" s="2">
        <f t="shared" si="2"/>
        <v>9.621127502</v>
      </c>
      <c r="AA83" s="18">
        <f t="shared" si="3"/>
        <v>6</v>
      </c>
      <c r="AB83" s="7">
        <f t="shared" si="4"/>
        <v>49.86255894</v>
      </c>
      <c r="AC83" s="18">
        <f t="shared" si="5"/>
        <v>12.6</v>
      </c>
      <c r="AD83" s="27">
        <f t="shared" si="6"/>
        <v>6.625</v>
      </c>
      <c r="AE83" s="18">
        <f t="shared" si="7"/>
        <v>37.8</v>
      </c>
      <c r="AF83" s="7">
        <f t="shared" si="8"/>
        <v>114</v>
      </c>
      <c r="AG83" s="28">
        <f t="shared" si="9"/>
        <v>2.714285714</v>
      </c>
      <c r="AH83" s="65">
        <f t="shared" si="39"/>
        <v>3.5</v>
      </c>
      <c r="AI83" s="2">
        <f t="shared" si="10"/>
        <v>9.621127502</v>
      </c>
      <c r="AJ83" s="18">
        <f t="shared" si="11"/>
        <v>6</v>
      </c>
      <c r="AK83" s="7">
        <f t="shared" si="12"/>
        <v>49.86255894</v>
      </c>
      <c r="AL83" s="18">
        <f t="shared" si="13"/>
        <v>6</v>
      </c>
      <c r="AM83" s="27">
        <f t="shared" si="14"/>
        <v>7.412401575</v>
      </c>
      <c r="AN83" s="18">
        <f t="shared" si="15"/>
        <v>24</v>
      </c>
      <c r="AO83" s="7">
        <f t="shared" si="16"/>
        <v>96</v>
      </c>
      <c r="AP83" s="29">
        <f t="shared" si="17"/>
        <v>2.285714286</v>
      </c>
      <c r="AQ83" s="65">
        <f t="shared" si="40"/>
        <v>3.5</v>
      </c>
      <c r="AR83" s="2">
        <f t="shared" si="18"/>
        <v>9.621127502</v>
      </c>
      <c r="AS83" s="18">
        <f t="shared" si="19"/>
        <v>6</v>
      </c>
      <c r="AT83" s="7">
        <f t="shared" si="20"/>
        <v>49.86255894</v>
      </c>
      <c r="AU83" s="18">
        <f t="shared" si="21"/>
        <v>12</v>
      </c>
      <c r="AV83" s="27">
        <f t="shared" si="22"/>
        <v>6.625</v>
      </c>
      <c r="AW83" s="18">
        <f t="shared" si="23"/>
        <v>24</v>
      </c>
      <c r="AX83" s="18">
        <f t="shared" si="24"/>
        <v>6</v>
      </c>
      <c r="AY83" s="18">
        <f t="shared" si="25"/>
        <v>12</v>
      </c>
      <c r="AZ83" s="7">
        <f t="shared" si="26"/>
        <v>120</v>
      </c>
      <c r="BA83" s="28">
        <f t="shared" si="27"/>
        <v>2.857142857</v>
      </c>
      <c r="BB83" s="65">
        <f t="shared" si="41"/>
        <v>3.5</v>
      </c>
      <c r="BC83" s="2">
        <f t="shared" si="28"/>
        <v>9.621127502</v>
      </c>
      <c r="BD83" s="18">
        <f t="shared" si="29"/>
        <v>6</v>
      </c>
      <c r="BE83" s="7">
        <f t="shared" si="30"/>
        <v>49.86255894</v>
      </c>
      <c r="BF83" s="18">
        <f t="shared" si="31"/>
        <v>6</v>
      </c>
      <c r="BG83" s="27">
        <f t="shared" si="32"/>
        <v>7.412401575</v>
      </c>
      <c r="BH83" s="27">
        <f t="shared" si="33"/>
        <v>12</v>
      </c>
      <c r="BI83" s="18">
        <f t="shared" si="34"/>
        <v>6</v>
      </c>
      <c r="BJ83" s="18">
        <f t="shared" si="35"/>
        <v>12</v>
      </c>
      <c r="BK83" s="18">
        <f t="shared" si="36"/>
        <v>102</v>
      </c>
      <c r="BL83" s="28">
        <f t="shared" si="37"/>
        <v>2.428571429</v>
      </c>
    </row>
    <row r="84">
      <c r="A84" s="3"/>
      <c r="F84" s="3"/>
      <c r="G84" s="3"/>
      <c r="I84" s="3"/>
      <c r="L84" s="3"/>
      <c r="M84" s="4"/>
      <c r="N84" s="3"/>
      <c r="O84" s="3"/>
      <c r="P84" s="3"/>
      <c r="Q84" s="3"/>
      <c r="R84" s="3"/>
      <c r="S84" s="3"/>
      <c r="T84" s="3"/>
      <c r="U84" s="3"/>
      <c r="V84" s="3"/>
      <c r="W84" s="3"/>
      <c r="X84" s="6">
        <v>80.0</v>
      </c>
      <c r="Y84" s="65">
        <f t="shared" si="38"/>
        <v>3.5</v>
      </c>
      <c r="Z84" s="2">
        <f t="shared" si="2"/>
        <v>9.621127502</v>
      </c>
      <c r="AA84" s="18">
        <f t="shared" si="3"/>
        <v>6</v>
      </c>
      <c r="AB84" s="7">
        <f t="shared" si="4"/>
        <v>49.86255894</v>
      </c>
      <c r="AC84" s="18">
        <f t="shared" si="5"/>
        <v>12.6</v>
      </c>
      <c r="AD84" s="27">
        <f t="shared" si="6"/>
        <v>6.625</v>
      </c>
      <c r="AE84" s="18">
        <f t="shared" si="7"/>
        <v>37.8</v>
      </c>
      <c r="AF84" s="7">
        <f t="shared" si="8"/>
        <v>114</v>
      </c>
      <c r="AG84" s="28">
        <f t="shared" si="9"/>
        <v>2.714285714</v>
      </c>
      <c r="AH84" s="65">
        <f t="shared" si="39"/>
        <v>3.5</v>
      </c>
      <c r="AI84" s="2">
        <f t="shared" si="10"/>
        <v>9.621127502</v>
      </c>
      <c r="AJ84" s="18">
        <f t="shared" si="11"/>
        <v>6</v>
      </c>
      <c r="AK84" s="7">
        <f t="shared" si="12"/>
        <v>49.86255894</v>
      </c>
      <c r="AL84" s="18">
        <f t="shared" si="13"/>
        <v>6</v>
      </c>
      <c r="AM84" s="27">
        <f t="shared" si="14"/>
        <v>7.412401575</v>
      </c>
      <c r="AN84" s="18">
        <f t="shared" si="15"/>
        <v>24</v>
      </c>
      <c r="AO84" s="7">
        <f t="shared" si="16"/>
        <v>96</v>
      </c>
      <c r="AP84" s="29">
        <f t="shared" si="17"/>
        <v>2.285714286</v>
      </c>
      <c r="AQ84" s="65">
        <f t="shared" si="40"/>
        <v>3.5</v>
      </c>
      <c r="AR84" s="2">
        <f t="shared" si="18"/>
        <v>9.621127502</v>
      </c>
      <c r="AS84" s="18">
        <f t="shared" si="19"/>
        <v>6</v>
      </c>
      <c r="AT84" s="7">
        <f t="shared" si="20"/>
        <v>49.86255894</v>
      </c>
      <c r="AU84" s="18">
        <f t="shared" si="21"/>
        <v>12</v>
      </c>
      <c r="AV84" s="27">
        <f t="shared" si="22"/>
        <v>6.625</v>
      </c>
      <c r="AW84" s="18">
        <f t="shared" si="23"/>
        <v>24</v>
      </c>
      <c r="AX84" s="18">
        <f t="shared" si="24"/>
        <v>6</v>
      </c>
      <c r="AY84" s="18">
        <f t="shared" si="25"/>
        <v>12</v>
      </c>
      <c r="AZ84" s="7">
        <f t="shared" si="26"/>
        <v>120</v>
      </c>
      <c r="BA84" s="28">
        <f t="shared" si="27"/>
        <v>2.857142857</v>
      </c>
      <c r="BB84" s="65">
        <f t="shared" si="41"/>
        <v>3.5</v>
      </c>
      <c r="BC84" s="2">
        <f t="shared" si="28"/>
        <v>9.621127502</v>
      </c>
      <c r="BD84" s="18">
        <f t="shared" si="29"/>
        <v>6</v>
      </c>
      <c r="BE84" s="7">
        <f t="shared" si="30"/>
        <v>49.86255894</v>
      </c>
      <c r="BF84" s="18">
        <f t="shared" si="31"/>
        <v>6</v>
      </c>
      <c r="BG84" s="27">
        <f t="shared" si="32"/>
        <v>7.412401575</v>
      </c>
      <c r="BH84" s="27">
        <f t="shared" si="33"/>
        <v>12</v>
      </c>
      <c r="BI84" s="18">
        <f t="shared" si="34"/>
        <v>6</v>
      </c>
      <c r="BJ84" s="18">
        <f t="shared" si="35"/>
        <v>12</v>
      </c>
      <c r="BK84" s="18">
        <f t="shared" si="36"/>
        <v>102</v>
      </c>
      <c r="BL84" s="28">
        <f t="shared" si="37"/>
        <v>2.428571429</v>
      </c>
    </row>
    <row r="85">
      <c r="A85" s="3"/>
      <c r="F85" s="3"/>
      <c r="G85" s="3"/>
      <c r="I85" s="3"/>
      <c r="L85" s="3"/>
      <c r="M85" s="4"/>
      <c r="N85" s="3"/>
      <c r="O85" s="3"/>
      <c r="P85" s="3"/>
      <c r="Q85" s="3"/>
      <c r="R85" s="3"/>
      <c r="S85" s="3"/>
      <c r="T85" s="3"/>
      <c r="U85" s="3"/>
      <c r="V85" s="3"/>
      <c r="W85" s="3"/>
      <c r="X85" s="6">
        <v>81.0</v>
      </c>
      <c r="Y85" s="65">
        <f t="shared" si="38"/>
        <v>3.5</v>
      </c>
      <c r="Z85" s="2">
        <f t="shared" si="2"/>
        <v>9.621127502</v>
      </c>
      <c r="AA85" s="18">
        <f t="shared" si="3"/>
        <v>6</v>
      </c>
      <c r="AB85" s="7">
        <f t="shared" si="4"/>
        <v>49.86255894</v>
      </c>
      <c r="AC85" s="18">
        <f t="shared" si="5"/>
        <v>12.6</v>
      </c>
      <c r="AD85" s="27">
        <f t="shared" si="6"/>
        <v>6.625</v>
      </c>
      <c r="AE85" s="18">
        <f t="shared" si="7"/>
        <v>37.8</v>
      </c>
      <c r="AF85" s="7">
        <f t="shared" si="8"/>
        <v>114</v>
      </c>
      <c r="AG85" s="28">
        <f t="shared" si="9"/>
        <v>2.714285714</v>
      </c>
      <c r="AH85" s="65">
        <f t="shared" si="39"/>
        <v>3.5</v>
      </c>
      <c r="AI85" s="2">
        <f t="shared" si="10"/>
        <v>9.621127502</v>
      </c>
      <c r="AJ85" s="18">
        <f t="shared" si="11"/>
        <v>6</v>
      </c>
      <c r="AK85" s="7">
        <f t="shared" si="12"/>
        <v>49.86255894</v>
      </c>
      <c r="AL85" s="18">
        <f t="shared" si="13"/>
        <v>6</v>
      </c>
      <c r="AM85" s="27">
        <f t="shared" si="14"/>
        <v>7.412401575</v>
      </c>
      <c r="AN85" s="18">
        <f t="shared" si="15"/>
        <v>24</v>
      </c>
      <c r="AO85" s="7">
        <f t="shared" si="16"/>
        <v>96</v>
      </c>
      <c r="AP85" s="29">
        <f t="shared" si="17"/>
        <v>2.285714286</v>
      </c>
      <c r="AQ85" s="65">
        <f t="shared" si="40"/>
        <v>3.5</v>
      </c>
      <c r="AR85" s="2">
        <f t="shared" si="18"/>
        <v>9.621127502</v>
      </c>
      <c r="AS85" s="18">
        <f t="shared" si="19"/>
        <v>6</v>
      </c>
      <c r="AT85" s="7">
        <f t="shared" si="20"/>
        <v>49.86255894</v>
      </c>
      <c r="AU85" s="18">
        <f t="shared" si="21"/>
        <v>12</v>
      </c>
      <c r="AV85" s="27">
        <f t="shared" si="22"/>
        <v>6.625</v>
      </c>
      <c r="AW85" s="18">
        <f t="shared" si="23"/>
        <v>24</v>
      </c>
      <c r="AX85" s="18">
        <f t="shared" si="24"/>
        <v>6</v>
      </c>
      <c r="AY85" s="18">
        <f t="shared" si="25"/>
        <v>12</v>
      </c>
      <c r="AZ85" s="7">
        <f t="shared" si="26"/>
        <v>120</v>
      </c>
      <c r="BA85" s="28">
        <f t="shared" si="27"/>
        <v>2.857142857</v>
      </c>
      <c r="BB85" s="65">
        <f t="shared" si="41"/>
        <v>3.5</v>
      </c>
      <c r="BC85" s="2">
        <f t="shared" si="28"/>
        <v>9.621127502</v>
      </c>
      <c r="BD85" s="18">
        <f t="shared" si="29"/>
        <v>6</v>
      </c>
      <c r="BE85" s="7">
        <f t="shared" si="30"/>
        <v>49.86255894</v>
      </c>
      <c r="BF85" s="18">
        <f t="shared" si="31"/>
        <v>6</v>
      </c>
      <c r="BG85" s="27">
        <f t="shared" si="32"/>
        <v>7.412401575</v>
      </c>
      <c r="BH85" s="27">
        <f t="shared" si="33"/>
        <v>12</v>
      </c>
      <c r="BI85" s="18">
        <f t="shared" si="34"/>
        <v>6</v>
      </c>
      <c r="BJ85" s="18">
        <f t="shared" si="35"/>
        <v>12</v>
      </c>
      <c r="BK85" s="18">
        <f t="shared" si="36"/>
        <v>102</v>
      </c>
      <c r="BL85" s="28">
        <f t="shared" si="37"/>
        <v>2.428571429</v>
      </c>
    </row>
    <row r="86">
      <c r="A86" s="3"/>
      <c r="F86" s="3"/>
      <c r="G86" s="3"/>
      <c r="I86" s="3"/>
      <c r="L86" s="3"/>
      <c r="M86" s="4"/>
      <c r="N86" s="3"/>
      <c r="O86" s="3"/>
      <c r="P86" s="3"/>
      <c r="Q86" s="3"/>
      <c r="R86" s="3"/>
      <c r="S86" s="3"/>
      <c r="T86" s="3"/>
      <c r="U86" s="3"/>
      <c r="V86" s="3"/>
      <c r="W86" s="3"/>
      <c r="X86" s="6">
        <v>82.0</v>
      </c>
      <c r="Y86" s="65">
        <f t="shared" si="38"/>
        <v>3.5</v>
      </c>
      <c r="Z86" s="2">
        <f t="shared" si="2"/>
        <v>9.621127502</v>
      </c>
      <c r="AA86" s="18">
        <f t="shared" si="3"/>
        <v>6</v>
      </c>
      <c r="AB86" s="7">
        <f t="shared" si="4"/>
        <v>49.86255894</v>
      </c>
      <c r="AC86" s="18">
        <f t="shared" si="5"/>
        <v>12.6</v>
      </c>
      <c r="AD86" s="27">
        <f t="shared" si="6"/>
        <v>6.625</v>
      </c>
      <c r="AE86" s="18">
        <f t="shared" si="7"/>
        <v>37.8</v>
      </c>
      <c r="AF86" s="7">
        <f t="shared" si="8"/>
        <v>114</v>
      </c>
      <c r="AG86" s="28">
        <f t="shared" si="9"/>
        <v>2.714285714</v>
      </c>
      <c r="AH86" s="65">
        <f t="shared" si="39"/>
        <v>3.5</v>
      </c>
      <c r="AI86" s="2">
        <f t="shared" si="10"/>
        <v>9.621127502</v>
      </c>
      <c r="AJ86" s="18">
        <f t="shared" si="11"/>
        <v>6</v>
      </c>
      <c r="AK86" s="7">
        <f t="shared" si="12"/>
        <v>49.86255894</v>
      </c>
      <c r="AL86" s="18">
        <f t="shared" si="13"/>
        <v>6</v>
      </c>
      <c r="AM86" s="27">
        <f t="shared" si="14"/>
        <v>7.412401575</v>
      </c>
      <c r="AN86" s="18">
        <f t="shared" si="15"/>
        <v>24</v>
      </c>
      <c r="AO86" s="7">
        <f t="shared" si="16"/>
        <v>96</v>
      </c>
      <c r="AP86" s="29">
        <f t="shared" si="17"/>
        <v>2.285714286</v>
      </c>
      <c r="AQ86" s="65">
        <f t="shared" si="40"/>
        <v>3.5</v>
      </c>
      <c r="AR86" s="2">
        <f t="shared" si="18"/>
        <v>9.621127502</v>
      </c>
      <c r="AS86" s="18">
        <f t="shared" si="19"/>
        <v>6</v>
      </c>
      <c r="AT86" s="7">
        <f t="shared" si="20"/>
        <v>49.86255894</v>
      </c>
      <c r="AU86" s="18">
        <f t="shared" si="21"/>
        <v>12</v>
      </c>
      <c r="AV86" s="27">
        <f t="shared" si="22"/>
        <v>6.625</v>
      </c>
      <c r="AW86" s="18">
        <f t="shared" si="23"/>
        <v>24</v>
      </c>
      <c r="AX86" s="18">
        <f t="shared" si="24"/>
        <v>6</v>
      </c>
      <c r="AY86" s="18">
        <f t="shared" si="25"/>
        <v>12</v>
      </c>
      <c r="AZ86" s="7">
        <f t="shared" si="26"/>
        <v>120</v>
      </c>
      <c r="BA86" s="28">
        <f t="shared" si="27"/>
        <v>2.857142857</v>
      </c>
      <c r="BB86" s="65">
        <f t="shared" si="41"/>
        <v>3.5</v>
      </c>
      <c r="BC86" s="2">
        <f t="shared" si="28"/>
        <v>9.621127502</v>
      </c>
      <c r="BD86" s="18">
        <f t="shared" si="29"/>
        <v>6</v>
      </c>
      <c r="BE86" s="7">
        <f t="shared" si="30"/>
        <v>49.86255894</v>
      </c>
      <c r="BF86" s="18">
        <f t="shared" si="31"/>
        <v>6</v>
      </c>
      <c r="BG86" s="27">
        <f t="shared" si="32"/>
        <v>7.412401575</v>
      </c>
      <c r="BH86" s="27">
        <f t="shared" si="33"/>
        <v>12</v>
      </c>
      <c r="BI86" s="18">
        <f t="shared" si="34"/>
        <v>6</v>
      </c>
      <c r="BJ86" s="18">
        <f t="shared" si="35"/>
        <v>12</v>
      </c>
      <c r="BK86" s="18">
        <f t="shared" si="36"/>
        <v>102</v>
      </c>
      <c r="BL86" s="28">
        <f t="shared" si="37"/>
        <v>2.428571429</v>
      </c>
    </row>
    <row r="87">
      <c r="A87" s="3"/>
      <c r="F87" s="3"/>
      <c r="G87" s="3"/>
      <c r="I87" s="3"/>
      <c r="L87" s="3"/>
      <c r="M87" s="4"/>
      <c r="N87" s="3"/>
      <c r="O87" s="3"/>
      <c r="P87" s="3"/>
      <c r="Q87" s="3"/>
      <c r="R87" s="3"/>
      <c r="S87" s="3"/>
      <c r="T87" s="3"/>
      <c r="U87" s="3"/>
      <c r="V87" s="3"/>
      <c r="W87" s="3"/>
      <c r="X87" s="6">
        <v>83.0</v>
      </c>
      <c r="Y87" s="65">
        <f t="shared" si="38"/>
        <v>3.5</v>
      </c>
      <c r="Z87" s="2">
        <f t="shared" si="2"/>
        <v>9.621127502</v>
      </c>
      <c r="AA87" s="18">
        <f t="shared" si="3"/>
        <v>6</v>
      </c>
      <c r="AB87" s="7">
        <f t="shared" si="4"/>
        <v>49.86255894</v>
      </c>
      <c r="AC87" s="18">
        <f t="shared" si="5"/>
        <v>12.6</v>
      </c>
      <c r="AD87" s="27">
        <f t="shared" si="6"/>
        <v>6.625</v>
      </c>
      <c r="AE87" s="18">
        <f t="shared" si="7"/>
        <v>37.8</v>
      </c>
      <c r="AF87" s="7">
        <f t="shared" si="8"/>
        <v>114</v>
      </c>
      <c r="AG87" s="28">
        <f t="shared" si="9"/>
        <v>2.714285714</v>
      </c>
      <c r="AH87" s="65">
        <f t="shared" si="39"/>
        <v>3.5</v>
      </c>
      <c r="AI87" s="2">
        <f t="shared" si="10"/>
        <v>9.621127502</v>
      </c>
      <c r="AJ87" s="18">
        <f t="shared" si="11"/>
        <v>6</v>
      </c>
      <c r="AK87" s="7">
        <f t="shared" si="12"/>
        <v>49.86255894</v>
      </c>
      <c r="AL87" s="18">
        <f t="shared" si="13"/>
        <v>6</v>
      </c>
      <c r="AM87" s="27">
        <f t="shared" si="14"/>
        <v>7.412401575</v>
      </c>
      <c r="AN87" s="18">
        <f t="shared" si="15"/>
        <v>24</v>
      </c>
      <c r="AO87" s="7">
        <f t="shared" si="16"/>
        <v>96</v>
      </c>
      <c r="AP87" s="29">
        <f t="shared" si="17"/>
        <v>2.285714286</v>
      </c>
      <c r="AQ87" s="65">
        <f t="shared" si="40"/>
        <v>3.5</v>
      </c>
      <c r="AR87" s="2">
        <f t="shared" si="18"/>
        <v>9.621127502</v>
      </c>
      <c r="AS87" s="18">
        <f t="shared" si="19"/>
        <v>6</v>
      </c>
      <c r="AT87" s="7">
        <f t="shared" si="20"/>
        <v>49.86255894</v>
      </c>
      <c r="AU87" s="18">
        <f t="shared" si="21"/>
        <v>12</v>
      </c>
      <c r="AV87" s="27">
        <f t="shared" si="22"/>
        <v>6.625</v>
      </c>
      <c r="AW87" s="18">
        <f t="shared" si="23"/>
        <v>24</v>
      </c>
      <c r="AX87" s="18">
        <f t="shared" si="24"/>
        <v>6</v>
      </c>
      <c r="AY87" s="18">
        <f t="shared" si="25"/>
        <v>12</v>
      </c>
      <c r="AZ87" s="7">
        <f t="shared" si="26"/>
        <v>120</v>
      </c>
      <c r="BA87" s="28">
        <f t="shared" si="27"/>
        <v>2.857142857</v>
      </c>
      <c r="BB87" s="65">
        <f t="shared" si="41"/>
        <v>3.5</v>
      </c>
      <c r="BC87" s="2">
        <f t="shared" si="28"/>
        <v>9.621127502</v>
      </c>
      <c r="BD87" s="18">
        <f t="shared" si="29"/>
        <v>6</v>
      </c>
      <c r="BE87" s="7">
        <f t="shared" si="30"/>
        <v>49.86255894</v>
      </c>
      <c r="BF87" s="18">
        <f t="shared" si="31"/>
        <v>6</v>
      </c>
      <c r="BG87" s="27">
        <f t="shared" si="32"/>
        <v>7.412401575</v>
      </c>
      <c r="BH87" s="27">
        <f t="shared" si="33"/>
        <v>12</v>
      </c>
      <c r="BI87" s="18">
        <f t="shared" si="34"/>
        <v>6</v>
      </c>
      <c r="BJ87" s="18">
        <f t="shared" si="35"/>
        <v>12</v>
      </c>
      <c r="BK87" s="18">
        <f t="shared" si="36"/>
        <v>102</v>
      </c>
      <c r="BL87" s="28">
        <f t="shared" si="37"/>
        <v>2.428571429</v>
      </c>
    </row>
    <row r="88">
      <c r="A88" s="3"/>
      <c r="F88" s="3"/>
      <c r="G88" s="3"/>
      <c r="I88" s="3"/>
      <c r="L88" s="3"/>
      <c r="M88" s="4"/>
      <c r="N88" s="3"/>
      <c r="O88" s="3"/>
      <c r="P88" s="3"/>
      <c r="Q88" s="3"/>
      <c r="R88" s="3"/>
      <c r="S88" s="3"/>
      <c r="T88" s="3"/>
      <c r="U88" s="3"/>
      <c r="V88" s="3"/>
      <c r="W88" s="3"/>
      <c r="X88" s="6">
        <v>84.0</v>
      </c>
      <c r="Y88" s="65">
        <f t="shared" si="38"/>
        <v>3.5</v>
      </c>
      <c r="Z88" s="2">
        <f t="shared" si="2"/>
        <v>9.621127502</v>
      </c>
      <c r="AA88" s="18">
        <f t="shared" si="3"/>
        <v>6</v>
      </c>
      <c r="AB88" s="7">
        <f t="shared" si="4"/>
        <v>49.86255894</v>
      </c>
      <c r="AC88" s="18">
        <f t="shared" si="5"/>
        <v>12.6</v>
      </c>
      <c r="AD88" s="27">
        <f t="shared" si="6"/>
        <v>6.625</v>
      </c>
      <c r="AE88" s="18">
        <f t="shared" si="7"/>
        <v>37.8</v>
      </c>
      <c r="AF88" s="7">
        <f t="shared" si="8"/>
        <v>114</v>
      </c>
      <c r="AG88" s="28">
        <f t="shared" si="9"/>
        <v>2.714285714</v>
      </c>
      <c r="AH88" s="65">
        <f t="shared" si="39"/>
        <v>3.5</v>
      </c>
      <c r="AI88" s="2">
        <f t="shared" si="10"/>
        <v>9.621127502</v>
      </c>
      <c r="AJ88" s="18">
        <f t="shared" si="11"/>
        <v>6</v>
      </c>
      <c r="AK88" s="7">
        <f t="shared" si="12"/>
        <v>49.86255894</v>
      </c>
      <c r="AL88" s="18">
        <f t="shared" si="13"/>
        <v>6</v>
      </c>
      <c r="AM88" s="27">
        <f t="shared" si="14"/>
        <v>7.412401575</v>
      </c>
      <c r="AN88" s="18">
        <f t="shared" si="15"/>
        <v>24</v>
      </c>
      <c r="AO88" s="7">
        <f t="shared" si="16"/>
        <v>96</v>
      </c>
      <c r="AP88" s="29">
        <f t="shared" si="17"/>
        <v>2.285714286</v>
      </c>
      <c r="AQ88" s="65">
        <f t="shared" si="40"/>
        <v>3.5</v>
      </c>
      <c r="AR88" s="2">
        <f t="shared" si="18"/>
        <v>9.621127502</v>
      </c>
      <c r="AS88" s="18">
        <f t="shared" si="19"/>
        <v>6</v>
      </c>
      <c r="AT88" s="7">
        <f t="shared" si="20"/>
        <v>49.86255894</v>
      </c>
      <c r="AU88" s="18">
        <f t="shared" si="21"/>
        <v>12</v>
      </c>
      <c r="AV88" s="27">
        <f t="shared" si="22"/>
        <v>6.625</v>
      </c>
      <c r="AW88" s="18">
        <f t="shared" si="23"/>
        <v>24</v>
      </c>
      <c r="AX88" s="18">
        <f t="shared" si="24"/>
        <v>6</v>
      </c>
      <c r="AY88" s="18">
        <f t="shared" si="25"/>
        <v>12</v>
      </c>
      <c r="AZ88" s="7">
        <f t="shared" si="26"/>
        <v>120</v>
      </c>
      <c r="BA88" s="28">
        <f t="shared" si="27"/>
        <v>2.857142857</v>
      </c>
      <c r="BB88" s="65">
        <f t="shared" si="41"/>
        <v>3.5</v>
      </c>
      <c r="BC88" s="2">
        <f t="shared" si="28"/>
        <v>9.621127502</v>
      </c>
      <c r="BD88" s="18">
        <f t="shared" si="29"/>
        <v>6</v>
      </c>
      <c r="BE88" s="7">
        <f t="shared" si="30"/>
        <v>49.86255894</v>
      </c>
      <c r="BF88" s="18">
        <f t="shared" si="31"/>
        <v>6</v>
      </c>
      <c r="BG88" s="27">
        <f t="shared" si="32"/>
        <v>7.412401575</v>
      </c>
      <c r="BH88" s="27">
        <f t="shared" si="33"/>
        <v>12</v>
      </c>
      <c r="BI88" s="18">
        <f t="shared" si="34"/>
        <v>6</v>
      </c>
      <c r="BJ88" s="18">
        <f t="shared" si="35"/>
        <v>12</v>
      </c>
      <c r="BK88" s="18">
        <f t="shared" si="36"/>
        <v>102</v>
      </c>
      <c r="BL88" s="28">
        <f t="shared" si="37"/>
        <v>2.428571429</v>
      </c>
    </row>
    <row r="89">
      <c r="A89" s="3"/>
      <c r="F89" s="3"/>
      <c r="G89" s="3"/>
      <c r="I89" s="3"/>
      <c r="L89" s="3"/>
      <c r="M89" s="4"/>
      <c r="N89" s="3"/>
      <c r="O89" s="3"/>
      <c r="P89" s="3"/>
      <c r="Q89" s="3"/>
      <c r="R89" s="3"/>
      <c r="S89" s="3"/>
      <c r="T89" s="3"/>
      <c r="U89" s="3"/>
      <c r="V89" s="3"/>
      <c r="W89" s="3"/>
      <c r="X89" s="6">
        <v>85.0</v>
      </c>
      <c r="Y89" s="65">
        <f t="shared" si="38"/>
        <v>3.5</v>
      </c>
      <c r="Z89" s="2">
        <f t="shared" si="2"/>
        <v>9.621127502</v>
      </c>
      <c r="AA89" s="18">
        <f t="shared" si="3"/>
        <v>6</v>
      </c>
      <c r="AB89" s="7">
        <f t="shared" si="4"/>
        <v>49.86255894</v>
      </c>
      <c r="AC89" s="18">
        <f t="shared" si="5"/>
        <v>12.6</v>
      </c>
      <c r="AD89" s="27">
        <f t="shared" si="6"/>
        <v>6.625</v>
      </c>
      <c r="AE89" s="18">
        <f t="shared" si="7"/>
        <v>37.8</v>
      </c>
      <c r="AF89" s="7">
        <f t="shared" si="8"/>
        <v>114</v>
      </c>
      <c r="AG89" s="28">
        <f t="shared" si="9"/>
        <v>2.714285714</v>
      </c>
      <c r="AH89" s="65">
        <f t="shared" si="39"/>
        <v>3.5</v>
      </c>
      <c r="AI89" s="2">
        <f t="shared" si="10"/>
        <v>9.621127502</v>
      </c>
      <c r="AJ89" s="18">
        <f t="shared" si="11"/>
        <v>6</v>
      </c>
      <c r="AK89" s="7">
        <f t="shared" si="12"/>
        <v>49.86255894</v>
      </c>
      <c r="AL89" s="18">
        <f t="shared" si="13"/>
        <v>6</v>
      </c>
      <c r="AM89" s="27">
        <f t="shared" si="14"/>
        <v>7.412401575</v>
      </c>
      <c r="AN89" s="18">
        <f t="shared" si="15"/>
        <v>24</v>
      </c>
      <c r="AO89" s="7">
        <f t="shared" si="16"/>
        <v>96</v>
      </c>
      <c r="AP89" s="29">
        <f t="shared" si="17"/>
        <v>2.285714286</v>
      </c>
      <c r="AQ89" s="65">
        <f t="shared" si="40"/>
        <v>3.5</v>
      </c>
      <c r="AR89" s="2">
        <f t="shared" si="18"/>
        <v>9.621127502</v>
      </c>
      <c r="AS89" s="18">
        <f t="shared" si="19"/>
        <v>6</v>
      </c>
      <c r="AT89" s="7">
        <f t="shared" si="20"/>
        <v>49.86255894</v>
      </c>
      <c r="AU89" s="18">
        <f t="shared" si="21"/>
        <v>12</v>
      </c>
      <c r="AV89" s="27">
        <f t="shared" si="22"/>
        <v>6.625</v>
      </c>
      <c r="AW89" s="18">
        <f t="shared" si="23"/>
        <v>24</v>
      </c>
      <c r="AX89" s="18">
        <f t="shared" si="24"/>
        <v>6</v>
      </c>
      <c r="AY89" s="18">
        <f t="shared" si="25"/>
        <v>12</v>
      </c>
      <c r="AZ89" s="7">
        <f t="shared" si="26"/>
        <v>120</v>
      </c>
      <c r="BA89" s="28">
        <f t="shared" si="27"/>
        <v>2.857142857</v>
      </c>
      <c r="BB89" s="65">
        <f t="shared" si="41"/>
        <v>3.5</v>
      </c>
      <c r="BC89" s="2">
        <f t="shared" si="28"/>
        <v>9.621127502</v>
      </c>
      <c r="BD89" s="18">
        <f t="shared" si="29"/>
        <v>6</v>
      </c>
      <c r="BE89" s="7">
        <f t="shared" si="30"/>
        <v>49.86255894</v>
      </c>
      <c r="BF89" s="18">
        <f t="shared" si="31"/>
        <v>6</v>
      </c>
      <c r="BG89" s="27">
        <f t="shared" si="32"/>
        <v>7.412401575</v>
      </c>
      <c r="BH89" s="27">
        <f t="shared" si="33"/>
        <v>12</v>
      </c>
      <c r="BI89" s="18">
        <f t="shared" si="34"/>
        <v>6</v>
      </c>
      <c r="BJ89" s="18">
        <f t="shared" si="35"/>
        <v>12</v>
      </c>
      <c r="BK89" s="18">
        <f t="shared" si="36"/>
        <v>102</v>
      </c>
      <c r="BL89" s="28">
        <f t="shared" si="37"/>
        <v>2.428571429</v>
      </c>
    </row>
    <row r="90">
      <c r="A90" s="3"/>
      <c r="F90" s="3"/>
      <c r="G90" s="3"/>
      <c r="I90" s="3"/>
      <c r="L90" s="3"/>
      <c r="M90" s="4"/>
      <c r="N90" s="3"/>
      <c r="O90" s="3"/>
      <c r="P90" s="3"/>
      <c r="Q90" s="3"/>
      <c r="R90" s="3"/>
      <c r="S90" s="3"/>
      <c r="T90" s="3"/>
      <c r="U90" s="3"/>
      <c r="V90" s="3"/>
      <c r="W90" s="3"/>
      <c r="X90" s="6">
        <v>86.0</v>
      </c>
      <c r="Y90" s="65">
        <f t="shared" si="38"/>
        <v>3.5</v>
      </c>
      <c r="Z90" s="2">
        <f t="shared" si="2"/>
        <v>9.621127502</v>
      </c>
      <c r="AA90" s="18">
        <f t="shared" si="3"/>
        <v>6</v>
      </c>
      <c r="AB90" s="7">
        <f t="shared" si="4"/>
        <v>49.86255894</v>
      </c>
      <c r="AC90" s="18">
        <f t="shared" si="5"/>
        <v>12.6</v>
      </c>
      <c r="AD90" s="27">
        <f t="shared" si="6"/>
        <v>6.625</v>
      </c>
      <c r="AE90" s="18">
        <f t="shared" si="7"/>
        <v>37.8</v>
      </c>
      <c r="AF90" s="7">
        <f t="shared" si="8"/>
        <v>114</v>
      </c>
      <c r="AG90" s="28">
        <f t="shared" si="9"/>
        <v>2.714285714</v>
      </c>
      <c r="AH90" s="65">
        <f t="shared" si="39"/>
        <v>3.5</v>
      </c>
      <c r="AI90" s="2">
        <f t="shared" si="10"/>
        <v>9.621127502</v>
      </c>
      <c r="AJ90" s="18">
        <f t="shared" si="11"/>
        <v>6</v>
      </c>
      <c r="AK90" s="7">
        <f t="shared" si="12"/>
        <v>49.86255894</v>
      </c>
      <c r="AL90" s="18">
        <f t="shared" si="13"/>
        <v>6</v>
      </c>
      <c r="AM90" s="27">
        <f t="shared" si="14"/>
        <v>7.412401575</v>
      </c>
      <c r="AN90" s="18">
        <f t="shared" si="15"/>
        <v>24</v>
      </c>
      <c r="AO90" s="7">
        <f t="shared" si="16"/>
        <v>96</v>
      </c>
      <c r="AP90" s="29">
        <f t="shared" si="17"/>
        <v>2.285714286</v>
      </c>
      <c r="AQ90" s="65">
        <f t="shared" si="40"/>
        <v>3.5</v>
      </c>
      <c r="AR90" s="2">
        <f t="shared" si="18"/>
        <v>9.621127502</v>
      </c>
      <c r="AS90" s="18">
        <f t="shared" si="19"/>
        <v>6</v>
      </c>
      <c r="AT90" s="7">
        <f t="shared" si="20"/>
        <v>49.86255894</v>
      </c>
      <c r="AU90" s="18">
        <f t="shared" si="21"/>
        <v>12</v>
      </c>
      <c r="AV90" s="27">
        <f t="shared" si="22"/>
        <v>6.625</v>
      </c>
      <c r="AW90" s="18">
        <f t="shared" si="23"/>
        <v>24</v>
      </c>
      <c r="AX90" s="18">
        <f t="shared" si="24"/>
        <v>6</v>
      </c>
      <c r="AY90" s="18">
        <f t="shared" si="25"/>
        <v>12</v>
      </c>
      <c r="AZ90" s="7">
        <f t="shared" si="26"/>
        <v>120</v>
      </c>
      <c r="BA90" s="28">
        <f t="shared" si="27"/>
        <v>2.857142857</v>
      </c>
      <c r="BB90" s="65">
        <f t="shared" si="41"/>
        <v>3.5</v>
      </c>
      <c r="BC90" s="2">
        <f t="shared" si="28"/>
        <v>9.621127502</v>
      </c>
      <c r="BD90" s="18">
        <f t="shared" si="29"/>
        <v>6</v>
      </c>
      <c r="BE90" s="7">
        <f t="shared" si="30"/>
        <v>49.86255894</v>
      </c>
      <c r="BF90" s="18">
        <f t="shared" si="31"/>
        <v>6</v>
      </c>
      <c r="BG90" s="27">
        <f t="shared" si="32"/>
        <v>7.412401575</v>
      </c>
      <c r="BH90" s="27">
        <f t="shared" si="33"/>
        <v>12</v>
      </c>
      <c r="BI90" s="18">
        <f t="shared" si="34"/>
        <v>6</v>
      </c>
      <c r="BJ90" s="18">
        <f t="shared" si="35"/>
        <v>12</v>
      </c>
      <c r="BK90" s="18">
        <f t="shared" si="36"/>
        <v>102</v>
      </c>
      <c r="BL90" s="28">
        <f t="shared" si="37"/>
        <v>2.428571429</v>
      </c>
    </row>
    <row r="91">
      <c r="A91" s="3"/>
      <c r="F91" s="3"/>
      <c r="G91" s="3"/>
      <c r="I91" s="3"/>
      <c r="L91" s="3"/>
      <c r="M91" s="4"/>
      <c r="N91" s="3"/>
      <c r="O91" s="3"/>
      <c r="P91" s="3"/>
      <c r="Q91" s="3"/>
      <c r="R91" s="3"/>
      <c r="S91" s="3"/>
      <c r="T91" s="3"/>
      <c r="U91" s="3"/>
      <c r="V91" s="3"/>
      <c r="W91" s="3"/>
      <c r="X91" s="6">
        <v>87.0</v>
      </c>
      <c r="Y91" s="65">
        <f t="shared" si="38"/>
        <v>3.5</v>
      </c>
      <c r="Z91" s="2">
        <f t="shared" si="2"/>
        <v>9.621127502</v>
      </c>
      <c r="AA91" s="18">
        <f t="shared" si="3"/>
        <v>6</v>
      </c>
      <c r="AB91" s="7">
        <f t="shared" si="4"/>
        <v>49.86255894</v>
      </c>
      <c r="AC91" s="18">
        <f t="shared" si="5"/>
        <v>12.6</v>
      </c>
      <c r="AD91" s="27">
        <f t="shared" si="6"/>
        <v>6.625</v>
      </c>
      <c r="AE91" s="18">
        <f t="shared" si="7"/>
        <v>37.8</v>
      </c>
      <c r="AF91" s="7">
        <f t="shared" si="8"/>
        <v>114</v>
      </c>
      <c r="AG91" s="28">
        <f t="shared" si="9"/>
        <v>2.714285714</v>
      </c>
      <c r="AH91" s="65">
        <f t="shared" si="39"/>
        <v>3.5</v>
      </c>
      <c r="AI91" s="2">
        <f t="shared" si="10"/>
        <v>9.621127502</v>
      </c>
      <c r="AJ91" s="18">
        <f t="shared" si="11"/>
        <v>6</v>
      </c>
      <c r="AK91" s="7">
        <f t="shared" si="12"/>
        <v>49.86255894</v>
      </c>
      <c r="AL91" s="18">
        <f t="shared" si="13"/>
        <v>6</v>
      </c>
      <c r="AM91" s="27">
        <f t="shared" si="14"/>
        <v>7.412401575</v>
      </c>
      <c r="AN91" s="18">
        <f t="shared" si="15"/>
        <v>24</v>
      </c>
      <c r="AO91" s="7">
        <f t="shared" si="16"/>
        <v>96</v>
      </c>
      <c r="AP91" s="29">
        <f t="shared" si="17"/>
        <v>2.285714286</v>
      </c>
      <c r="AQ91" s="65">
        <f t="shared" si="40"/>
        <v>3.5</v>
      </c>
      <c r="AR91" s="2">
        <f t="shared" si="18"/>
        <v>9.621127502</v>
      </c>
      <c r="AS91" s="18">
        <f t="shared" si="19"/>
        <v>6</v>
      </c>
      <c r="AT91" s="7">
        <f t="shared" si="20"/>
        <v>49.86255894</v>
      </c>
      <c r="AU91" s="18">
        <f t="shared" si="21"/>
        <v>12</v>
      </c>
      <c r="AV91" s="27">
        <f t="shared" si="22"/>
        <v>6.625</v>
      </c>
      <c r="AW91" s="18">
        <f t="shared" si="23"/>
        <v>24</v>
      </c>
      <c r="AX91" s="18">
        <f t="shared" si="24"/>
        <v>6</v>
      </c>
      <c r="AY91" s="18">
        <f t="shared" si="25"/>
        <v>12</v>
      </c>
      <c r="AZ91" s="7">
        <f t="shared" si="26"/>
        <v>120</v>
      </c>
      <c r="BA91" s="28">
        <f t="shared" si="27"/>
        <v>2.857142857</v>
      </c>
      <c r="BB91" s="65">
        <f t="shared" si="41"/>
        <v>3.5</v>
      </c>
      <c r="BC91" s="2">
        <f t="shared" si="28"/>
        <v>9.621127502</v>
      </c>
      <c r="BD91" s="18">
        <f t="shared" si="29"/>
        <v>6</v>
      </c>
      <c r="BE91" s="7">
        <f t="shared" si="30"/>
        <v>49.86255894</v>
      </c>
      <c r="BF91" s="18">
        <f t="shared" si="31"/>
        <v>6</v>
      </c>
      <c r="BG91" s="27">
        <f t="shared" si="32"/>
        <v>7.412401575</v>
      </c>
      <c r="BH91" s="27">
        <f t="shared" si="33"/>
        <v>12</v>
      </c>
      <c r="BI91" s="18">
        <f t="shared" si="34"/>
        <v>6</v>
      </c>
      <c r="BJ91" s="18">
        <f t="shared" si="35"/>
        <v>12</v>
      </c>
      <c r="BK91" s="18">
        <f t="shared" si="36"/>
        <v>102</v>
      </c>
      <c r="BL91" s="28">
        <f t="shared" si="37"/>
        <v>2.428571429</v>
      </c>
    </row>
    <row r="92">
      <c r="A92" s="3"/>
      <c r="F92" s="3"/>
      <c r="G92" s="3"/>
      <c r="I92" s="3"/>
      <c r="L92" s="3"/>
      <c r="M92" s="4"/>
      <c r="N92" s="3"/>
      <c r="O92" s="3"/>
      <c r="P92" s="3"/>
      <c r="Q92" s="3"/>
      <c r="R92" s="3"/>
      <c r="S92" s="3"/>
      <c r="T92" s="3"/>
      <c r="U92" s="3"/>
      <c r="V92" s="3"/>
      <c r="W92" s="3"/>
      <c r="X92" s="6">
        <v>88.0</v>
      </c>
      <c r="Y92" s="65">
        <f t="shared" si="38"/>
        <v>3.5</v>
      </c>
      <c r="Z92" s="2">
        <f t="shared" si="2"/>
        <v>9.621127502</v>
      </c>
      <c r="AA92" s="18">
        <f t="shared" si="3"/>
        <v>6</v>
      </c>
      <c r="AB92" s="7">
        <f t="shared" si="4"/>
        <v>49.86255894</v>
      </c>
      <c r="AC92" s="18">
        <f t="shared" si="5"/>
        <v>12.6</v>
      </c>
      <c r="AD92" s="27">
        <f t="shared" si="6"/>
        <v>6.625</v>
      </c>
      <c r="AE92" s="18">
        <f t="shared" si="7"/>
        <v>37.8</v>
      </c>
      <c r="AF92" s="7">
        <f t="shared" si="8"/>
        <v>114</v>
      </c>
      <c r="AG92" s="28">
        <f t="shared" si="9"/>
        <v>2.714285714</v>
      </c>
      <c r="AH92" s="65">
        <f t="shared" si="39"/>
        <v>3.5</v>
      </c>
      <c r="AI92" s="2">
        <f t="shared" si="10"/>
        <v>9.621127502</v>
      </c>
      <c r="AJ92" s="18">
        <f t="shared" si="11"/>
        <v>6</v>
      </c>
      <c r="AK92" s="7">
        <f t="shared" si="12"/>
        <v>49.86255894</v>
      </c>
      <c r="AL92" s="18">
        <f t="shared" si="13"/>
        <v>6</v>
      </c>
      <c r="AM92" s="27">
        <f t="shared" si="14"/>
        <v>7.412401575</v>
      </c>
      <c r="AN92" s="18">
        <f t="shared" si="15"/>
        <v>24</v>
      </c>
      <c r="AO92" s="7">
        <f t="shared" si="16"/>
        <v>96</v>
      </c>
      <c r="AP92" s="29">
        <f t="shared" si="17"/>
        <v>2.285714286</v>
      </c>
      <c r="AQ92" s="65">
        <f t="shared" si="40"/>
        <v>3.5</v>
      </c>
      <c r="AR92" s="2">
        <f t="shared" si="18"/>
        <v>9.621127502</v>
      </c>
      <c r="AS92" s="18">
        <f t="shared" si="19"/>
        <v>6</v>
      </c>
      <c r="AT92" s="7">
        <f t="shared" si="20"/>
        <v>49.86255894</v>
      </c>
      <c r="AU92" s="18">
        <f t="shared" si="21"/>
        <v>12</v>
      </c>
      <c r="AV92" s="27">
        <f t="shared" si="22"/>
        <v>6.625</v>
      </c>
      <c r="AW92" s="18">
        <f t="shared" si="23"/>
        <v>24</v>
      </c>
      <c r="AX92" s="18">
        <f t="shared" si="24"/>
        <v>6</v>
      </c>
      <c r="AY92" s="18">
        <f t="shared" si="25"/>
        <v>12</v>
      </c>
      <c r="AZ92" s="7">
        <f t="shared" si="26"/>
        <v>120</v>
      </c>
      <c r="BA92" s="28">
        <f t="shared" si="27"/>
        <v>2.857142857</v>
      </c>
      <c r="BB92" s="65">
        <f t="shared" si="41"/>
        <v>3.5</v>
      </c>
      <c r="BC92" s="2">
        <f t="shared" si="28"/>
        <v>9.621127502</v>
      </c>
      <c r="BD92" s="18">
        <f t="shared" si="29"/>
        <v>6</v>
      </c>
      <c r="BE92" s="7">
        <f t="shared" si="30"/>
        <v>49.86255894</v>
      </c>
      <c r="BF92" s="18">
        <f t="shared" si="31"/>
        <v>6</v>
      </c>
      <c r="BG92" s="27">
        <f t="shared" si="32"/>
        <v>7.412401575</v>
      </c>
      <c r="BH92" s="27">
        <f t="shared" si="33"/>
        <v>12</v>
      </c>
      <c r="BI92" s="18">
        <f t="shared" si="34"/>
        <v>6</v>
      </c>
      <c r="BJ92" s="18">
        <f t="shared" si="35"/>
        <v>12</v>
      </c>
      <c r="BK92" s="18">
        <f t="shared" si="36"/>
        <v>102</v>
      </c>
      <c r="BL92" s="28">
        <f t="shared" si="37"/>
        <v>2.428571429</v>
      </c>
    </row>
    <row r="93">
      <c r="A93" s="3"/>
      <c r="F93" s="3"/>
      <c r="G93" s="3"/>
      <c r="I93" s="3"/>
      <c r="L93" s="3"/>
      <c r="M93" s="4"/>
      <c r="N93" s="3"/>
      <c r="O93" s="3"/>
      <c r="P93" s="3"/>
      <c r="Q93" s="3"/>
      <c r="R93" s="3"/>
      <c r="S93" s="3"/>
      <c r="T93" s="3"/>
      <c r="U93" s="3"/>
      <c r="V93" s="3"/>
      <c r="W93" s="3"/>
      <c r="X93" s="6">
        <v>89.0</v>
      </c>
      <c r="Y93" s="65">
        <f t="shared" si="38"/>
        <v>3.5</v>
      </c>
      <c r="Z93" s="2">
        <f t="shared" si="2"/>
        <v>9.621127502</v>
      </c>
      <c r="AA93" s="18">
        <f t="shared" si="3"/>
        <v>6</v>
      </c>
      <c r="AB93" s="7">
        <f t="shared" si="4"/>
        <v>49.86255894</v>
      </c>
      <c r="AC93" s="18">
        <f t="shared" si="5"/>
        <v>12.6</v>
      </c>
      <c r="AD93" s="27">
        <f t="shared" si="6"/>
        <v>6.625</v>
      </c>
      <c r="AE93" s="18">
        <f t="shared" si="7"/>
        <v>37.8</v>
      </c>
      <c r="AF93" s="7">
        <f t="shared" si="8"/>
        <v>114</v>
      </c>
      <c r="AG93" s="28">
        <f t="shared" si="9"/>
        <v>2.714285714</v>
      </c>
      <c r="AH93" s="65">
        <f t="shared" si="39"/>
        <v>3.5</v>
      </c>
      <c r="AI93" s="2">
        <f t="shared" si="10"/>
        <v>9.621127502</v>
      </c>
      <c r="AJ93" s="18">
        <f t="shared" si="11"/>
        <v>6</v>
      </c>
      <c r="AK93" s="7">
        <f t="shared" si="12"/>
        <v>49.86255894</v>
      </c>
      <c r="AL93" s="18">
        <f t="shared" si="13"/>
        <v>6</v>
      </c>
      <c r="AM93" s="27">
        <f t="shared" si="14"/>
        <v>7.412401575</v>
      </c>
      <c r="AN93" s="18">
        <f t="shared" si="15"/>
        <v>24</v>
      </c>
      <c r="AO93" s="7">
        <f t="shared" si="16"/>
        <v>96</v>
      </c>
      <c r="AP93" s="29">
        <f t="shared" si="17"/>
        <v>2.285714286</v>
      </c>
      <c r="AQ93" s="65">
        <f t="shared" si="40"/>
        <v>3.5</v>
      </c>
      <c r="AR93" s="2">
        <f t="shared" si="18"/>
        <v>9.621127502</v>
      </c>
      <c r="AS93" s="18">
        <f t="shared" si="19"/>
        <v>6</v>
      </c>
      <c r="AT93" s="7">
        <f t="shared" si="20"/>
        <v>49.86255894</v>
      </c>
      <c r="AU93" s="18">
        <f t="shared" si="21"/>
        <v>12</v>
      </c>
      <c r="AV93" s="27">
        <f t="shared" si="22"/>
        <v>6.625</v>
      </c>
      <c r="AW93" s="18">
        <f t="shared" si="23"/>
        <v>24</v>
      </c>
      <c r="AX93" s="18">
        <f t="shared" si="24"/>
        <v>6</v>
      </c>
      <c r="AY93" s="18">
        <f t="shared" si="25"/>
        <v>12</v>
      </c>
      <c r="AZ93" s="7">
        <f t="shared" si="26"/>
        <v>120</v>
      </c>
      <c r="BA93" s="28">
        <f t="shared" si="27"/>
        <v>2.857142857</v>
      </c>
      <c r="BB93" s="65">
        <f t="shared" si="41"/>
        <v>3.5</v>
      </c>
      <c r="BC93" s="2">
        <f t="shared" si="28"/>
        <v>9.621127502</v>
      </c>
      <c r="BD93" s="18">
        <f t="shared" si="29"/>
        <v>6</v>
      </c>
      <c r="BE93" s="7">
        <f t="shared" si="30"/>
        <v>49.86255894</v>
      </c>
      <c r="BF93" s="18">
        <f t="shared" si="31"/>
        <v>6</v>
      </c>
      <c r="BG93" s="27">
        <f t="shared" si="32"/>
        <v>7.412401575</v>
      </c>
      <c r="BH93" s="27">
        <f t="shared" si="33"/>
        <v>12</v>
      </c>
      <c r="BI93" s="18">
        <f t="shared" si="34"/>
        <v>6</v>
      </c>
      <c r="BJ93" s="18">
        <f t="shared" si="35"/>
        <v>12</v>
      </c>
      <c r="BK93" s="18">
        <f t="shared" si="36"/>
        <v>102</v>
      </c>
      <c r="BL93" s="28">
        <f t="shared" si="37"/>
        <v>2.428571429</v>
      </c>
    </row>
    <row r="94">
      <c r="A94" s="3"/>
      <c r="F94" s="3"/>
      <c r="G94" s="3"/>
      <c r="I94" s="3"/>
      <c r="L94" s="3"/>
      <c r="M94" s="4"/>
      <c r="N94" s="3"/>
      <c r="O94" s="3"/>
      <c r="P94" s="3"/>
      <c r="Q94" s="3"/>
      <c r="R94" s="3"/>
      <c r="S94" s="3"/>
      <c r="T94" s="3"/>
      <c r="U94" s="3"/>
      <c r="V94" s="3"/>
      <c r="W94" s="3"/>
      <c r="X94" s="6">
        <v>90.0</v>
      </c>
      <c r="Y94" s="65">
        <f t="shared" si="38"/>
        <v>3.5</v>
      </c>
      <c r="Z94" s="2">
        <f t="shared" si="2"/>
        <v>9.621127502</v>
      </c>
      <c r="AA94" s="18">
        <f t="shared" si="3"/>
        <v>6</v>
      </c>
      <c r="AB94" s="7">
        <f t="shared" si="4"/>
        <v>49.86255894</v>
      </c>
      <c r="AC94" s="18">
        <f t="shared" si="5"/>
        <v>12.6</v>
      </c>
      <c r="AD94" s="27">
        <f t="shared" si="6"/>
        <v>6.625</v>
      </c>
      <c r="AE94" s="18">
        <f t="shared" si="7"/>
        <v>37.8</v>
      </c>
      <c r="AF94" s="7">
        <f t="shared" si="8"/>
        <v>114</v>
      </c>
      <c r="AG94" s="28">
        <f t="shared" si="9"/>
        <v>2.714285714</v>
      </c>
      <c r="AH94" s="65">
        <f t="shared" si="39"/>
        <v>3.5</v>
      </c>
      <c r="AI94" s="2">
        <f t="shared" si="10"/>
        <v>9.621127502</v>
      </c>
      <c r="AJ94" s="18">
        <f t="shared" si="11"/>
        <v>6</v>
      </c>
      <c r="AK94" s="7">
        <f t="shared" si="12"/>
        <v>49.86255894</v>
      </c>
      <c r="AL94" s="18">
        <f t="shared" si="13"/>
        <v>6</v>
      </c>
      <c r="AM94" s="27">
        <f t="shared" si="14"/>
        <v>7.412401575</v>
      </c>
      <c r="AN94" s="18">
        <f t="shared" si="15"/>
        <v>24</v>
      </c>
      <c r="AO94" s="7">
        <f t="shared" si="16"/>
        <v>96</v>
      </c>
      <c r="AP94" s="29">
        <f t="shared" si="17"/>
        <v>2.285714286</v>
      </c>
      <c r="AQ94" s="65">
        <f t="shared" si="40"/>
        <v>3.5</v>
      </c>
      <c r="AR94" s="2">
        <f t="shared" si="18"/>
        <v>9.621127502</v>
      </c>
      <c r="AS94" s="18">
        <f t="shared" si="19"/>
        <v>6</v>
      </c>
      <c r="AT94" s="7">
        <f t="shared" si="20"/>
        <v>49.86255894</v>
      </c>
      <c r="AU94" s="18">
        <f t="shared" si="21"/>
        <v>12</v>
      </c>
      <c r="AV94" s="27">
        <f t="shared" si="22"/>
        <v>6.625</v>
      </c>
      <c r="AW94" s="18">
        <f t="shared" si="23"/>
        <v>24</v>
      </c>
      <c r="AX94" s="18">
        <f t="shared" si="24"/>
        <v>6</v>
      </c>
      <c r="AY94" s="18">
        <f t="shared" si="25"/>
        <v>12</v>
      </c>
      <c r="AZ94" s="7">
        <f t="shared" si="26"/>
        <v>120</v>
      </c>
      <c r="BA94" s="28">
        <f t="shared" si="27"/>
        <v>2.857142857</v>
      </c>
      <c r="BB94" s="65">
        <f t="shared" si="41"/>
        <v>3.5</v>
      </c>
      <c r="BC94" s="2">
        <f t="shared" si="28"/>
        <v>9.621127502</v>
      </c>
      <c r="BD94" s="18">
        <f t="shared" si="29"/>
        <v>6</v>
      </c>
      <c r="BE94" s="7">
        <f t="shared" si="30"/>
        <v>49.86255894</v>
      </c>
      <c r="BF94" s="18">
        <f t="shared" si="31"/>
        <v>6</v>
      </c>
      <c r="BG94" s="27">
        <f t="shared" si="32"/>
        <v>7.412401575</v>
      </c>
      <c r="BH94" s="27">
        <f t="shared" si="33"/>
        <v>12</v>
      </c>
      <c r="BI94" s="18">
        <f t="shared" si="34"/>
        <v>6</v>
      </c>
      <c r="BJ94" s="18">
        <f t="shared" si="35"/>
        <v>12</v>
      </c>
      <c r="BK94" s="18">
        <f t="shared" si="36"/>
        <v>102</v>
      </c>
      <c r="BL94" s="28">
        <f t="shared" si="37"/>
        <v>2.428571429</v>
      </c>
    </row>
    <row r="95">
      <c r="A95" s="3"/>
      <c r="F95" s="3"/>
      <c r="G95" s="3"/>
      <c r="I95" s="3"/>
      <c r="L95" s="3"/>
      <c r="M95" s="4"/>
      <c r="N95" s="3"/>
      <c r="O95" s="3"/>
      <c r="P95" s="3"/>
      <c r="Q95" s="3"/>
      <c r="R95" s="3"/>
      <c r="S95" s="3"/>
      <c r="T95" s="3"/>
      <c r="U95" s="3"/>
      <c r="V95" s="3"/>
      <c r="W95" s="3"/>
      <c r="X95" s="6">
        <v>91.0</v>
      </c>
      <c r="Y95" s="65">
        <f t="shared" si="38"/>
        <v>3.5</v>
      </c>
      <c r="Z95" s="2">
        <f t="shared" si="2"/>
        <v>9.621127502</v>
      </c>
      <c r="AA95" s="18">
        <f t="shared" si="3"/>
        <v>6</v>
      </c>
      <c r="AB95" s="7">
        <f t="shared" si="4"/>
        <v>49.86255894</v>
      </c>
      <c r="AC95" s="18">
        <f t="shared" si="5"/>
        <v>12.6</v>
      </c>
      <c r="AD95" s="27">
        <f t="shared" si="6"/>
        <v>6.625</v>
      </c>
      <c r="AE95" s="18">
        <f t="shared" si="7"/>
        <v>37.8</v>
      </c>
      <c r="AF95" s="7">
        <f t="shared" si="8"/>
        <v>114</v>
      </c>
      <c r="AG95" s="28">
        <f t="shared" si="9"/>
        <v>2.714285714</v>
      </c>
      <c r="AH95" s="65">
        <f t="shared" si="39"/>
        <v>3.5</v>
      </c>
      <c r="AI95" s="2">
        <f t="shared" si="10"/>
        <v>9.621127502</v>
      </c>
      <c r="AJ95" s="18">
        <f t="shared" si="11"/>
        <v>6</v>
      </c>
      <c r="AK95" s="7">
        <f t="shared" si="12"/>
        <v>49.86255894</v>
      </c>
      <c r="AL95" s="18">
        <f t="shared" si="13"/>
        <v>6</v>
      </c>
      <c r="AM95" s="27">
        <f t="shared" si="14"/>
        <v>7.412401575</v>
      </c>
      <c r="AN95" s="18">
        <f t="shared" si="15"/>
        <v>24</v>
      </c>
      <c r="AO95" s="7">
        <f t="shared" si="16"/>
        <v>96</v>
      </c>
      <c r="AP95" s="29">
        <f t="shared" si="17"/>
        <v>2.285714286</v>
      </c>
      <c r="AQ95" s="65">
        <f t="shared" si="40"/>
        <v>3.5</v>
      </c>
      <c r="AR95" s="2">
        <f t="shared" si="18"/>
        <v>9.621127502</v>
      </c>
      <c r="AS95" s="18">
        <f t="shared" si="19"/>
        <v>6</v>
      </c>
      <c r="AT95" s="7">
        <f t="shared" si="20"/>
        <v>49.86255894</v>
      </c>
      <c r="AU95" s="18">
        <f t="shared" si="21"/>
        <v>12</v>
      </c>
      <c r="AV95" s="27">
        <f t="shared" si="22"/>
        <v>6.625</v>
      </c>
      <c r="AW95" s="18">
        <f t="shared" si="23"/>
        <v>24</v>
      </c>
      <c r="AX95" s="18">
        <f t="shared" si="24"/>
        <v>6</v>
      </c>
      <c r="AY95" s="18">
        <f t="shared" si="25"/>
        <v>12</v>
      </c>
      <c r="AZ95" s="7">
        <f t="shared" si="26"/>
        <v>120</v>
      </c>
      <c r="BA95" s="28">
        <f t="shared" si="27"/>
        <v>2.857142857</v>
      </c>
      <c r="BB95" s="65">
        <f t="shared" si="41"/>
        <v>3.5</v>
      </c>
      <c r="BC95" s="2">
        <f t="shared" si="28"/>
        <v>9.621127502</v>
      </c>
      <c r="BD95" s="18">
        <f t="shared" si="29"/>
        <v>6</v>
      </c>
      <c r="BE95" s="7">
        <f t="shared" si="30"/>
        <v>49.86255894</v>
      </c>
      <c r="BF95" s="18">
        <f t="shared" si="31"/>
        <v>6</v>
      </c>
      <c r="BG95" s="27">
        <f t="shared" si="32"/>
        <v>7.412401575</v>
      </c>
      <c r="BH95" s="27">
        <f t="shared" si="33"/>
        <v>12</v>
      </c>
      <c r="BI95" s="18">
        <f t="shared" si="34"/>
        <v>6</v>
      </c>
      <c r="BJ95" s="18">
        <f t="shared" si="35"/>
        <v>12</v>
      </c>
      <c r="BK95" s="18">
        <f t="shared" si="36"/>
        <v>102</v>
      </c>
      <c r="BL95" s="28">
        <f t="shared" si="37"/>
        <v>2.428571429</v>
      </c>
    </row>
    <row r="96">
      <c r="A96" s="3"/>
      <c r="F96" s="3"/>
      <c r="G96" s="3"/>
      <c r="I96" s="3"/>
      <c r="L96" s="3"/>
      <c r="M96" s="4"/>
      <c r="N96" s="3"/>
      <c r="O96" s="3"/>
      <c r="P96" s="3"/>
      <c r="Q96" s="3"/>
      <c r="R96" s="3"/>
      <c r="S96" s="3"/>
      <c r="T96" s="3"/>
      <c r="U96" s="3"/>
      <c r="V96" s="3"/>
      <c r="W96" s="3"/>
      <c r="X96" s="6">
        <v>92.0</v>
      </c>
      <c r="Y96" s="65">
        <f t="shared" si="38"/>
        <v>3.5</v>
      </c>
      <c r="Z96" s="2">
        <f t="shared" si="2"/>
        <v>9.621127502</v>
      </c>
      <c r="AA96" s="18">
        <f t="shared" si="3"/>
        <v>6</v>
      </c>
      <c r="AB96" s="7">
        <f t="shared" si="4"/>
        <v>49.86255894</v>
      </c>
      <c r="AC96" s="18">
        <f t="shared" si="5"/>
        <v>12.6</v>
      </c>
      <c r="AD96" s="27">
        <f t="shared" si="6"/>
        <v>6.625</v>
      </c>
      <c r="AE96" s="18">
        <f t="shared" si="7"/>
        <v>37.8</v>
      </c>
      <c r="AF96" s="7">
        <f t="shared" si="8"/>
        <v>114</v>
      </c>
      <c r="AG96" s="28">
        <f t="shared" si="9"/>
        <v>2.714285714</v>
      </c>
      <c r="AH96" s="65">
        <f t="shared" si="39"/>
        <v>3.5</v>
      </c>
      <c r="AI96" s="2">
        <f t="shared" si="10"/>
        <v>9.621127502</v>
      </c>
      <c r="AJ96" s="18">
        <f t="shared" si="11"/>
        <v>6</v>
      </c>
      <c r="AK96" s="7">
        <f t="shared" si="12"/>
        <v>49.86255894</v>
      </c>
      <c r="AL96" s="18">
        <f t="shared" si="13"/>
        <v>6</v>
      </c>
      <c r="AM96" s="27">
        <f t="shared" si="14"/>
        <v>7.412401575</v>
      </c>
      <c r="AN96" s="18">
        <f t="shared" si="15"/>
        <v>24</v>
      </c>
      <c r="AO96" s="7">
        <f t="shared" si="16"/>
        <v>96</v>
      </c>
      <c r="AP96" s="29">
        <f t="shared" si="17"/>
        <v>2.285714286</v>
      </c>
      <c r="AQ96" s="65">
        <f t="shared" si="40"/>
        <v>3.5</v>
      </c>
      <c r="AR96" s="2">
        <f t="shared" si="18"/>
        <v>9.621127502</v>
      </c>
      <c r="AS96" s="18">
        <f t="shared" si="19"/>
        <v>6</v>
      </c>
      <c r="AT96" s="7">
        <f t="shared" si="20"/>
        <v>49.86255894</v>
      </c>
      <c r="AU96" s="18">
        <f t="shared" si="21"/>
        <v>12</v>
      </c>
      <c r="AV96" s="27">
        <f t="shared" si="22"/>
        <v>6.625</v>
      </c>
      <c r="AW96" s="18">
        <f t="shared" si="23"/>
        <v>24</v>
      </c>
      <c r="AX96" s="18">
        <f t="shared" si="24"/>
        <v>6</v>
      </c>
      <c r="AY96" s="18">
        <f t="shared" si="25"/>
        <v>12</v>
      </c>
      <c r="AZ96" s="7">
        <f t="shared" si="26"/>
        <v>120</v>
      </c>
      <c r="BA96" s="28">
        <f t="shared" si="27"/>
        <v>2.857142857</v>
      </c>
      <c r="BB96" s="65">
        <f t="shared" si="41"/>
        <v>3.5</v>
      </c>
      <c r="BC96" s="2">
        <f t="shared" si="28"/>
        <v>9.621127502</v>
      </c>
      <c r="BD96" s="18">
        <f t="shared" si="29"/>
        <v>6</v>
      </c>
      <c r="BE96" s="7">
        <f t="shared" si="30"/>
        <v>49.86255894</v>
      </c>
      <c r="BF96" s="18">
        <f t="shared" si="31"/>
        <v>6</v>
      </c>
      <c r="BG96" s="27">
        <f t="shared" si="32"/>
        <v>7.412401575</v>
      </c>
      <c r="BH96" s="27">
        <f t="shared" si="33"/>
        <v>12</v>
      </c>
      <c r="BI96" s="18">
        <f t="shared" si="34"/>
        <v>6</v>
      </c>
      <c r="BJ96" s="18">
        <f t="shared" si="35"/>
        <v>12</v>
      </c>
      <c r="BK96" s="18">
        <f t="shared" si="36"/>
        <v>102</v>
      </c>
      <c r="BL96" s="28">
        <f t="shared" si="37"/>
        <v>2.428571429</v>
      </c>
    </row>
    <row r="97">
      <c r="A97" s="3"/>
      <c r="F97" s="3"/>
      <c r="G97" s="3"/>
      <c r="I97" s="3"/>
      <c r="L97" s="3"/>
      <c r="M97" s="4"/>
      <c r="N97" s="3"/>
      <c r="O97" s="3"/>
      <c r="P97" s="3"/>
      <c r="Q97" s="3"/>
      <c r="R97" s="3"/>
      <c r="S97" s="3"/>
      <c r="T97" s="3"/>
      <c r="U97" s="3"/>
      <c r="V97" s="3"/>
      <c r="W97" s="3"/>
      <c r="X97" s="6">
        <v>93.0</v>
      </c>
      <c r="Y97" s="65">
        <f t="shared" si="38"/>
        <v>3.5</v>
      </c>
      <c r="Z97" s="2">
        <f t="shared" si="2"/>
        <v>9.621127502</v>
      </c>
      <c r="AA97" s="18">
        <f t="shared" si="3"/>
        <v>6</v>
      </c>
      <c r="AB97" s="7">
        <f t="shared" si="4"/>
        <v>49.86255894</v>
      </c>
      <c r="AC97" s="18">
        <f t="shared" si="5"/>
        <v>12.6</v>
      </c>
      <c r="AD97" s="27">
        <f t="shared" si="6"/>
        <v>6.625</v>
      </c>
      <c r="AE97" s="18">
        <f t="shared" si="7"/>
        <v>37.8</v>
      </c>
      <c r="AF97" s="7">
        <f t="shared" si="8"/>
        <v>114</v>
      </c>
      <c r="AG97" s="28">
        <f t="shared" si="9"/>
        <v>2.714285714</v>
      </c>
      <c r="AH97" s="65">
        <f t="shared" si="39"/>
        <v>3.5</v>
      </c>
      <c r="AI97" s="2">
        <f t="shared" si="10"/>
        <v>9.621127502</v>
      </c>
      <c r="AJ97" s="18">
        <f t="shared" si="11"/>
        <v>6</v>
      </c>
      <c r="AK97" s="7">
        <f t="shared" si="12"/>
        <v>49.86255894</v>
      </c>
      <c r="AL97" s="18">
        <f t="shared" si="13"/>
        <v>6</v>
      </c>
      <c r="AM97" s="27">
        <f t="shared" si="14"/>
        <v>7.412401575</v>
      </c>
      <c r="AN97" s="18">
        <f t="shared" si="15"/>
        <v>24</v>
      </c>
      <c r="AO97" s="7">
        <f t="shared" si="16"/>
        <v>96</v>
      </c>
      <c r="AP97" s="29">
        <f t="shared" si="17"/>
        <v>2.285714286</v>
      </c>
      <c r="AQ97" s="65">
        <f t="shared" si="40"/>
        <v>3.5</v>
      </c>
      <c r="AR97" s="2">
        <f t="shared" si="18"/>
        <v>9.621127502</v>
      </c>
      <c r="AS97" s="18">
        <f t="shared" si="19"/>
        <v>6</v>
      </c>
      <c r="AT97" s="7">
        <f t="shared" si="20"/>
        <v>49.86255894</v>
      </c>
      <c r="AU97" s="18">
        <f t="shared" si="21"/>
        <v>12</v>
      </c>
      <c r="AV97" s="27">
        <f t="shared" si="22"/>
        <v>6.625</v>
      </c>
      <c r="AW97" s="18">
        <f t="shared" si="23"/>
        <v>24</v>
      </c>
      <c r="AX97" s="18">
        <f t="shared" si="24"/>
        <v>6</v>
      </c>
      <c r="AY97" s="18">
        <f t="shared" si="25"/>
        <v>12</v>
      </c>
      <c r="AZ97" s="7">
        <f t="shared" si="26"/>
        <v>120</v>
      </c>
      <c r="BA97" s="28">
        <f t="shared" si="27"/>
        <v>2.857142857</v>
      </c>
      <c r="BB97" s="65">
        <f t="shared" si="41"/>
        <v>3.5</v>
      </c>
      <c r="BC97" s="2">
        <f t="shared" si="28"/>
        <v>9.621127502</v>
      </c>
      <c r="BD97" s="18">
        <f t="shared" si="29"/>
        <v>6</v>
      </c>
      <c r="BE97" s="7">
        <f t="shared" si="30"/>
        <v>49.86255894</v>
      </c>
      <c r="BF97" s="18">
        <f t="shared" si="31"/>
        <v>6</v>
      </c>
      <c r="BG97" s="27">
        <f t="shared" si="32"/>
        <v>7.412401575</v>
      </c>
      <c r="BH97" s="27">
        <f t="shared" si="33"/>
        <v>12</v>
      </c>
      <c r="BI97" s="18">
        <f t="shared" si="34"/>
        <v>6</v>
      </c>
      <c r="BJ97" s="18">
        <f t="shared" si="35"/>
        <v>12</v>
      </c>
      <c r="BK97" s="18">
        <f t="shared" si="36"/>
        <v>102</v>
      </c>
      <c r="BL97" s="28">
        <f t="shared" si="37"/>
        <v>2.428571429</v>
      </c>
    </row>
    <row r="98">
      <c r="A98" s="3"/>
      <c r="F98" s="3"/>
      <c r="G98" s="3"/>
      <c r="I98" s="3"/>
      <c r="L98" s="3"/>
      <c r="M98" s="4"/>
      <c r="N98" s="3"/>
      <c r="O98" s="3"/>
      <c r="P98" s="3"/>
      <c r="Q98" s="3"/>
      <c r="R98" s="3"/>
      <c r="S98" s="3"/>
      <c r="T98" s="3"/>
      <c r="U98" s="3"/>
      <c r="V98" s="3"/>
      <c r="W98" s="3"/>
      <c r="X98" s="6">
        <v>94.0</v>
      </c>
      <c r="Y98" s="65">
        <f t="shared" si="38"/>
        <v>3.5</v>
      </c>
      <c r="Z98" s="2">
        <f t="shared" si="2"/>
        <v>9.621127502</v>
      </c>
      <c r="AA98" s="18">
        <f t="shared" si="3"/>
        <v>6</v>
      </c>
      <c r="AB98" s="7">
        <f t="shared" si="4"/>
        <v>49.86255894</v>
      </c>
      <c r="AC98" s="18">
        <f t="shared" si="5"/>
        <v>12.6</v>
      </c>
      <c r="AD98" s="27">
        <f t="shared" si="6"/>
        <v>6.625</v>
      </c>
      <c r="AE98" s="18">
        <f t="shared" si="7"/>
        <v>37.8</v>
      </c>
      <c r="AF98" s="7">
        <f t="shared" si="8"/>
        <v>114</v>
      </c>
      <c r="AG98" s="28">
        <f t="shared" si="9"/>
        <v>2.714285714</v>
      </c>
      <c r="AH98" s="65">
        <f t="shared" si="39"/>
        <v>3.5</v>
      </c>
      <c r="AI98" s="2">
        <f t="shared" si="10"/>
        <v>9.621127502</v>
      </c>
      <c r="AJ98" s="18">
        <f t="shared" si="11"/>
        <v>6</v>
      </c>
      <c r="AK98" s="7">
        <f t="shared" si="12"/>
        <v>49.86255894</v>
      </c>
      <c r="AL98" s="18">
        <f t="shared" si="13"/>
        <v>6</v>
      </c>
      <c r="AM98" s="27">
        <f t="shared" si="14"/>
        <v>7.412401575</v>
      </c>
      <c r="AN98" s="18">
        <f t="shared" si="15"/>
        <v>24</v>
      </c>
      <c r="AO98" s="7">
        <f t="shared" si="16"/>
        <v>96</v>
      </c>
      <c r="AP98" s="29">
        <f t="shared" si="17"/>
        <v>2.285714286</v>
      </c>
      <c r="AQ98" s="65">
        <f t="shared" si="40"/>
        <v>3.5</v>
      </c>
      <c r="AR98" s="2">
        <f t="shared" si="18"/>
        <v>9.621127502</v>
      </c>
      <c r="AS98" s="18">
        <f t="shared" si="19"/>
        <v>6</v>
      </c>
      <c r="AT98" s="7">
        <f t="shared" si="20"/>
        <v>49.86255894</v>
      </c>
      <c r="AU98" s="18">
        <f t="shared" si="21"/>
        <v>12</v>
      </c>
      <c r="AV98" s="27">
        <f t="shared" si="22"/>
        <v>6.625</v>
      </c>
      <c r="AW98" s="18">
        <f t="shared" si="23"/>
        <v>24</v>
      </c>
      <c r="AX98" s="18">
        <f t="shared" si="24"/>
        <v>6</v>
      </c>
      <c r="AY98" s="18">
        <f t="shared" si="25"/>
        <v>12</v>
      </c>
      <c r="AZ98" s="7">
        <f t="shared" si="26"/>
        <v>120</v>
      </c>
      <c r="BA98" s="28">
        <f t="shared" si="27"/>
        <v>2.857142857</v>
      </c>
      <c r="BB98" s="65">
        <f t="shared" si="41"/>
        <v>3.5</v>
      </c>
      <c r="BC98" s="2">
        <f t="shared" si="28"/>
        <v>9.621127502</v>
      </c>
      <c r="BD98" s="18">
        <f t="shared" si="29"/>
        <v>6</v>
      </c>
      <c r="BE98" s="7">
        <f t="shared" si="30"/>
        <v>49.86255894</v>
      </c>
      <c r="BF98" s="18">
        <f t="shared" si="31"/>
        <v>6</v>
      </c>
      <c r="BG98" s="27">
        <f t="shared" si="32"/>
        <v>7.412401575</v>
      </c>
      <c r="BH98" s="27">
        <f t="shared" si="33"/>
        <v>12</v>
      </c>
      <c r="BI98" s="18">
        <f t="shared" si="34"/>
        <v>6</v>
      </c>
      <c r="BJ98" s="18">
        <f t="shared" si="35"/>
        <v>12</v>
      </c>
      <c r="BK98" s="18">
        <f t="shared" si="36"/>
        <v>102</v>
      </c>
      <c r="BL98" s="28">
        <f t="shared" si="37"/>
        <v>2.428571429</v>
      </c>
    </row>
    <row r="99">
      <c r="A99" s="3"/>
      <c r="F99" s="3"/>
      <c r="G99" s="3"/>
      <c r="I99" s="3"/>
      <c r="L99" s="3"/>
      <c r="M99" s="4"/>
      <c r="N99" s="3"/>
      <c r="O99" s="3"/>
      <c r="P99" s="3"/>
      <c r="Q99" s="3"/>
      <c r="R99" s="3"/>
      <c r="S99" s="3"/>
      <c r="T99" s="3"/>
      <c r="U99" s="3"/>
      <c r="V99" s="3"/>
      <c r="W99" s="3"/>
      <c r="X99" s="6">
        <v>95.0</v>
      </c>
      <c r="Y99" s="65">
        <f t="shared" si="38"/>
        <v>3.5</v>
      </c>
      <c r="Z99" s="2">
        <f t="shared" si="2"/>
        <v>9.621127502</v>
      </c>
      <c r="AA99" s="18">
        <f t="shared" si="3"/>
        <v>6</v>
      </c>
      <c r="AB99" s="7">
        <f t="shared" si="4"/>
        <v>49.86255894</v>
      </c>
      <c r="AC99" s="18">
        <f t="shared" si="5"/>
        <v>12.6</v>
      </c>
      <c r="AD99" s="27">
        <f t="shared" si="6"/>
        <v>6.625</v>
      </c>
      <c r="AE99" s="18">
        <f t="shared" si="7"/>
        <v>37.8</v>
      </c>
      <c r="AF99" s="7">
        <f t="shared" si="8"/>
        <v>114</v>
      </c>
      <c r="AG99" s="28">
        <f t="shared" si="9"/>
        <v>2.714285714</v>
      </c>
      <c r="AH99" s="65">
        <f t="shared" si="39"/>
        <v>3.5</v>
      </c>
      <c r="AI99" s="2">
        <f t="shared" si="10"/>
        <v>9.621127502</v>
      </c>
      <c r="AJ99" s="18">
        <f t="shared" si="11"/>
        <v>6</v>
      </c>
      <c r="AK99" s="7">
        <f t="shared" si="12"/>
        <v>49.86255894</v>
      </c>
      <c r="AL99" s="18">
        <f t="shared" si="13"/>
        <v>6</v>
      </c>
      <c r="AM99" s="27">
        <f t="shared" si="14"/>
        <v>7.412401575</v>
      </c>
      <c r="AN99" s="18">
        <f t="shared" si="15"/>
        <v>24</v>
      </c>
      <c r="AO99" s="7">
        <f t="shared" si="16"/>
        <v>96</v>
      </c>
      <c r="AP99" s="29">
        <f t="shared" si="17"/>
        <v>2.285714286</v>
      </c>
      <c r="AQ99" s="65">
        <f t="shared" si="40"/>
        <v>3.5</v>
      </c>
      <c r="AR99" s="2">
        <f t="shared" si="18"/>
        <v>9.621127502</v>
      </c>
      <c r="AS99" s="18">
        <f t="shared" si="19"/>
        <v>6</v>
      </c>
      <c r="AT99" s="7">
        <f t="shared" si="20"/>
        <v>49.86255894</v>
      </c>
      <c r="AU99" s="18">
        <f t="shared" si="21"/>
        <v>12</v>
      </c>
      <c r="AV99" s="27">
        <f t="shared" si="22"/>
        <v>6.625</v>
      </c>
      <c r="AW99" s="18">
        <f t="shared" si="23"/>
        <v>24</v>
      </c>
      <c r="AX99" s="18">
        <f t="shared" si="24"/>
        <v>6</v>
      </c>
      <c r="AY99" s="18">
        <f t="shared" si="25"/>
        <v>12</v>
      </c>
      <c r="AZ99" s="7">
        <f t="shared" si="26"/>
        <v>120</v>
      </c>
      <c r="BA99" s="28">
        <f t="shared" si="27"/>
        <v>2.857142857</v>
      </c>
      <c r="BB99" s="65">
        <f t="shared" si="41"/>
        <v>3.5</v>
      </c>
      <c r="BC99" s="2">
        <f t="shared" si="28"/>
        <v>9.621127502</v>
      </c>
      <c r="BD99" s="18">
        <f t="shared" si="29"/>
        <v>6</v>
      </c>
      <c r="BE99" s="7">
        <f t="shared" si="30"/>
        <v>49.86255894</v>
      </c>
      <c r="BF99" s="18">
        <f t="shared" si="31"/>
        <v>6</v>
      </c>
      <c r="BG99" s="27">
        <f t="shared" si="32"/>
        <v>7.412401575</v>
      </c>
      <c r="BH99" s="27">
        <f t="shared" si="33"/>
        <v>12</v>
      </c>
      <c r="BI99" s="18">
        <f t="shared" si="34"/>
        <v>6</v>
      </c>
      <c r="BJ99" s="18">
        <f t="shared" si="35"/>
        <v>12</v>
      </c>
      <c r="BK99" s="18">
        <f t="shared" si="36"/>
        <v>102</v>
      </c>
      <c r="BL99" s="28">
        <f t="shared" si="37"/>
        <v>2.428571429</v>
      </c>
    </row>
    <row r="100">
      <c r="A100" s="3"/>
      <c r="F100" s="3"/>
      <c r="G100" s="3"/>
      <c r="I100" s="3"/>
      <c r="L100" s="3"/>
      <c r="M100" s="4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6">
        <v>96.0</v>
      </c>
      <c r="Y100" s="65">
        <f t="shared" si="38"/>
        <v>3.5</v>
      </c>
      <c r="Z100" s="2">
        <f t="shared" si="2"/>
        <v>9.621127502</v>
      </c>
      <c r="AA100" s="18">
        <f t="shared" si="3"/>
        <v>6</v>
      </c>
      <c r="AB100" s="7">
        <f t="shared" si="4"/>
        <v>49.86255894</v>
      </c>
      <c r="AC100" s="18">
        <f t="shared" si="5"/>
        <v>12.6</v>
      </c>
      <c r="AD100" s="27">
        <f t="shared" si="6"/>
        <v>6.625</v>
      </c>
      <c r="AE100" s="18">
        <f t="shared" si="7"/>
        <v>37.8</v>
      </c>
      <c r="AF100" s="7">
        <f t="shared" si="8"/>
        <v>114</v>
      </c>
      <c r="AG100" s="28">
        <f t="shared" si="9"/>
        <v>2.714285714</v>
      </c>
      <c r="AH100" s="65">
        <f t="shared" si="39"/>
        <v>3.5</v>
      </c>
      <c r="AI100" s="2">
        <f t="shared" si="10"/>
        <v>9.621127502</v>
      </c>
      <c r="AJ100" s="18">
        <f t="shared" si="11"/>
        <v>6</v>
      </c>
      <c r="AK100" s="7">
        <f t="shared" si="12"/>
        <v>49.86255894</v>
      </c>
      <c r="AL100" s="18">
        <f t="shared" si="13"/>
        <v>6</v>
      </c>
      <c r="AM100" s="27">
        <f t="shared" si="14"/>
        <v>7.412401575</v>
      </c>
      <c r="AN100" s="18">
        <f t="shared" si="15"/>
        <v>24</v>
      </c>
      <c r="AO100" s="7">
        <f t="shared" si="16"/>
        <v>96</v>
      </c>
      <c r="AP100" s="29">
        <f t="shared" si="17"/>
        <v>2.285714286</v>
      </c>
      <c r="AQ100" s="65">
        <f t="shared" si="40"/>
        <v>3.5</v>
      </c>
      <c r="AR100" s="2">
        <f t="shared" si="18"/>
        <v>9.621127502</v>
      </c>
      <c r="AS100" s="18">
        <f t="shared" si="19"/>
        <v>6</v>
      </c>
      <c r="AT100" s="7">
        <f t="shared" si="20"/>
        <v>49.86255894</v>
      </c>
      <c r="AU100" s="18">
        <f t="shared" si="21"/>
        <v>12</v>
      </c>
      <c r="AV100" s="27">
        <f t="shared" si="22"/>
        <v>6.625</v>
      </c>
      <c r="AW100" s="18">
        <f t="shared" si="23"/>
        <v>24</v>
      </c>
      <c r="AX100" s="18">
        <f t="shared" si="24"/>
        <v>6</v>
      </c>
      <c r="AY100" s="18">
        <f t="shared" si="25"/>
        <v>12</v>
      </c>
      <c r="AZ100" s="7">
        <f t="shared" si="26"/>
        <v>120</v>
      </c>
      <c r="BA100" s="28">
        <f t="shared" si="27"/>
        <v>2.857142857</v>
      </c>
      <c r="BB100" s="65">
        <f t="shared" si="41"/>
        <v>3.5</v>
      </c>
      <c r="BC100" s="2">
        <f t="shared" si="28"/>
        <v>9.621127502</v>
      </c>
      <c r="BD100" s="18">
        <f t="shared" si="29"/>
        <v>6</v>
      </c>
      <c r="BE100" s="7">
        <f t="shared" si="30"/>
        <v>49.86255894</v>
      </c>
      <c r="BF100" s="18">
        <f t="shared" si="31"/>
        <v>6</v>
      </c>
      <c r="BG100" s="27">
        <f t="shared" si="32"/>
        <v>7.412401575</v>
      </c>
      <c r="BH100" s="27">
        <f t="shared" si="33"/>
        <v>12</v>
      </c>
      <c r="BI100" s="18">
        <f t="shared" si="34"/>
        <v>6</v>
      </c>
      <c r="BJ100" s="18">
        <f t="shared" si="35"/>
        <v>12</v>
      </c>
      <c r="BK100" s="18">
        <f t="shared" si="36"/>
        <v>102</v>
      </c>
      <c r="BL100" s="28">
        <f t="shared" si="37"/>
        <v>2.428571429</v>
      </c>
    </row>
    <row r="101">
      <c r="A101" s="3"/>
      <c r="F101" s="3"/>
      <c r="G101" s="3"/>
      <c r="I101" s="3"/>
      <c r="L101" s="3"/>
      <c r="M101" s="4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6">
        <v>97.0</v>
      </c>
      <c r="Y101" s="65">
        <f t="shared" si="38"/>
        <v>3.5</v>
      </c>
      <c r="Z101" s="2">
        <f t="shared" si="2"/>
        <v>9.621127502</v>
      </c>
      <c r="AA101" s="18">
        <f t="shared" si="3"/>
        <v>6</v>
      </c>
      <c r="AB101" s="7">
        <f t="shared" si="4"/>
        <v>49.86255894</v>
      </c>
      <c r="AC101" s="18">
        <f t="shared" si="5"/>
        <v>12.6</v>
      </c>
      <c r="AD101" s="27">
        <f t="shared" si="6"/>
        <v>6.625</v>
      </c>
      <c r="AE101" s="18">
        <f t="shared" si="7"/>
        <v>37.8</v>
      </c>
      <c r="AF101" s="7">
        <f t="shared" si="8"/>
        <v>114</v>
      </c>
      <c r="AG101" s="28">
        <f t="shared" si="9"/>
        <v>2.714285714</v>
      </c>
      <c r="AH101" s="65">
        <f t="shared" si="39"/>
        <v>3.5</v>
      </c>
      <c r="AI101" s="2">
        <f t="shared" si="10"/>
        <v>9.621127502</v>
      </c>
      <c r="AJ101" s="18">
        <f t="shared" si="11"/>
        <v>6</v>
      </c>
      <c r="AK101" s="7">
        <f t="shared" si="12"/>
        <v>49.86255894</v>
      </c>
      <c r="AL101" s="18">
        <f t="shared" si="13"/>
        <v>6</v>
      </c>
      <c r="AM101" s="27">
        <f t="shared" si="14"/>
        <v>7.412401575</v>
      </c>
      <c r="AN101" s="18">
        <f t="shared" si="15"/>
        <v>24</v>
      </c>
      <c r="AO101" s="7">
        <f t="shared" si="16"/>
        <v>96</v>
      </c>
      <c r="AP101" s="29">
        <f t="shared" si="17"/>
        <v>2.285714286</v>
      </c>
      <c r="AQ101" s="65">
        <f t="shared" si="40"/>
        <v>3.5</v>
      </c>
      <c r="AR101" s="2">
        <f t="shared" si="18"/>
        <v>9.621127502</v>
      </c>
      <c r="AS101" s="18">
        <f t="shared" si="19"/>
        <v>6</v>
      </c>
      <c r="AT101" s="7">
        <f t="shared" si="20"/>
        <v>49.86255894</v>
      </c>
      <c r="AU101" s="18">
        <f t="shared" si="21"/>
        <v>12</v>
      </c>
      <c r="AV101" s="27">
        <f t="shared" si="22"/>
        <v>6.625</v>
      </c>
      <c r="AW101" s="18">
        <f t="shared" si="23"/>
        <v>24</v>
      </c>
      <c r="AX101" s="18">
        <f t="shared" si="24"/>
        <v>6</v>
      </c>
      <c r="AY101" s="18">
        <f t="shared" si="25"/>
        <v>12</v>
      </c>
      <c r="AZ101" s="7">
        <f t="shared" si="26"/>
        <v>120</v>
      </c>
      <c r="BA101" s="28">
        <f t="shared" si="27"/>
        <v>2.857142857</v>
      </c>
      <c r="BB101" s="65">
        <f t="shared" si="41"/>
        <v>3.5</v>
      </c>
      <c r="BC101" s="2">
        <f t="shared" si="28"/>
        <v>9.621127502</v>
      </c>
      <c r="BD101" s="18">
        <f t="shared" si="29"/>
        <v>6</v>
      </c>
      <c r="BE101" s="7">
        <f t="shared" si="30"/>
        <v>49.86255894</v>
      </c>
      <c r="BF101" s="18">
        <f t="shared" si="31"/>
        <v>6</v>
      </c>
      <c r="BG101" s="27">
        <f t="shared" si="32"/>
        <v>7.412401575</v>
      </c>
      <c r="BH101" s="27">
        <f t="shared" si="33"/>
        <v>12</v>
      </c>
      <c r="BI101" s="18">
        <f t="shared" si="34"/>
        <v>6</v>
      </c>
      <c r="BJ101" s="18">
        <f t="shared" si="35"/>
        <v>12</v>
      </c>
      <c r="BK101" s="18">
        <f t="shared" si="36"/>
        <v>102</v>
      </c>
      <c r="BL101" s="28">
        <f t="shared" si="37"/>
        <v>2.428571429</v>
      </c>
    </row>
    <row r="102">
      <c r="A102" s="3"/>
      <c r="F102" s="3"/>
      <c r="G102" s="3"/>
      <c r="I102" s="3"/>
      <c r="L102" s="3"/>
      <c r="M102" s="4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6">
        <v>98.0</v>
      </c>
      <c r="Y102" s="65">
        <f t="shared" si="38"/>
        <v>3.5</v>
      </c>
      <c r="Z102" s="2">
        <f t="shared" si="2"/>
        <v>9.621127502</v>
      </c>
      <c r="AA102" s="18">
        <f t="shared" si="3"/>
        <v>6</v>
      </c>
      <c r="AB102" s="7">
        <f t="shared" si="4"/>
        <v>49.86255894</v>
      </c>
      <c r="AC102" s="18">
        <f t="shared" si="5"/>
        <v>12.6</v>
      </c>
      <c r="AD102" s="27">
        <f t="shared" si="6"/>
        <v>6.625</v>
      </c>
      <c r="AE102" s="18">
        <f t="shared" si="7"/>
        <v>37.8</v>
      </c>
      <c r="AF102" s="7">
        <f t="shared" si="8"/>
        <v>114</v>
      </c>
      <c r="AG102" s="28">
        <f t="shared" si="9"/>
        <v>2.714285714</v>
      </c>
      <c r="AH102" s="65">
        <f t="shared" si="39"/>
        <v>3.5</v>
      </c>
      <c r="AI102" s="2">
        <f t="shared" si="10"/>
        <v>9.621127502</v>
      </c>
      <c r="AJ102" s="18">
        <f t="shared" si="11"/>
        <v>6</v>
      </c>
      <c r="AK102" s="7">
        <f t="shared" si="12"/>
        <v>49.86255894</v>
      </c>
      <c r="AL102" s="18">
        <f t="shared" si="13"/>
        <v>6</v>
      </c>
      <c r="AM102" s="27">
        <f t="shared" si="14"/>
        <v>7.412401575</v>
      </c>
      <c r="AN102" s="18">
        <f t="shared" si="15"/>
        <v>24</v>
      </c>
      <c r="AO102" s="7">
        <f t="shared" si="16"/>
        <v>96</v>
      </c>
      <c r="AP102" s="29">
        <f t="shared" si="17"/>
        <v>2.285714286</v>
      </c>
      <c r="AQ102" s="65">
        <f t="shared" si="40"/>
        <v>3.5</v>
      </c>
      <c r="AR102" s="2">
        <f t="shared" si="18"/>
        <v>9.621127502</v>
      </c>
      <c r="AS102" s="18">
        <f t="shared" si="19"/>
        <v>6</v>
      </c>
      <c r="AT102" s="7">
        <f t="shared" si="20"/>
        <v>49.86255894</v>
      </c>
      <c r="AU102" s="18">
        <f t="shared" si="21"/>
        <v>12</v>
      </c>
      <c r="AV102" s="27">
        <f t="shared" si="22"/>
        <v>6.625</v>
      </c>
      <c r="AW102" s="18">
        <f t="shared" si="23"/>
        <v>24</v>
      </c>
      <c r="AX102" s="18">
        <f t="shared" si="24"/>
        <v>6</v>
      </c>
      <c r="AY102" s="18">
        <f t="shared" si="25"/>
        <v>12</v>
      </c>
      <c r="AZ102" s="7">
        <f t="shared" si="26"/>
        <v>120</v>
      </c>
      <c r="BA102" s="28">
        <f t="shared" si="27"/>
        <v>2.857142857</v>
      </c>
      <c r="BB102" s="65">
        <f t="shared" si="41"/>
        <v>3.5</v>
      </c>
      <c r="BC102" s="2">
        <f t="shared" si="28"/>
        <v>9.621127502</v>
      </c>
      <c r="BD102" s="18">
        <f t="shared" si="29"/>
        <v>6</v>
      </c>
      <c r="BE102" s="7">
        <f t="shared" si="30"/>
        <v>49.86255894</v>
      </c>
      <c r="BF102" s="18">
        <f t="shared" si="31"/>
        <v>6</v>
      </c>
      <c r="BG102" s="27">
        <f t="shared" si="32"/>
        <v>7.412401575</v>
      </c>
      <c r="BH102" s="27">
        <f t="shared" si="33"/>
        <v>12</v>
      </c>
      <c r="BI102" s="18">
        <f t="shared" si="34"/>
        <v>6</v>
      </c>
      <c r="BJ102" s="18">
        <f t="shared" si="35"/>
        <v>12</v>
      </c>
      <c r="BK102" s="18">
        <f t="shared" si="36"/>
        <v>102</v>
      </c>
      <c r="BL102" s="28">
        <f t="shared" si="37"/>
        <v>2.428571429</v>
      </c>
    </row>
    <row r="103">
      <c r="A103" s="3"/>
      <c r="F103" s="3"/>
      <c r="G103" s="3"/>
      <c r="I103" s="3"/>
      <c r="L103" s="3"/>
      <c r="M103" s="4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6">
        <v>99.0</v>
      </c>
      <c r="Y103" s="65">
        <f t="shared" si="38"/>
        <v>3.5</v>
      </c>
      <c r="Z103" s="2">
        <f t="shared" si="2"/>
        <v>9.621127502</v>
      </c>
      <c r="AA103" s="18">
        <f t="shared" si="3"/>
        <v>6</v>
      </c>
      <c r="AB103" s="7">
        <f t="shared" si="4"/>
        <v>49.86255894</v>
      </c>
      <c r="AC103" s="18">
        <f t="shared" si="5"/>
        <v>12.6</v>
      </c>
      <c r="AD103" s="27">
        <f t="shared" si="6"/>
        <v>6.625</v>
      </c>
      <c r="AE103" s="18">
        <f t="shared" si="7"/>
        <v>37.8</v>
      </c>
      <c r="AF103" s="7">
        <f t="shared" si="8"/>
        <v>114</v>
      </c>
      <c r="AG103" s="28">
        <f t="shared" si="9"/>
        <v>2.714285714</v>
      </c>
      <c r="AH103" s="65">
        <f t="shared" si="39"/>
        <v>3.5</v>
      </c>
      <c r="AI103" s="2">
        <f t="shared" si="10"/>
        <v>9.621127502</v>
      </c>
      <c r="AJ103" s="18">
        <f t="shared" si="11"/>
        <v>6</v>
      </c>
      <c r="AK103" s="7">
        <f t="shared" si="12"/>
        <v>49.86255894</v>
      </c>
      <c r="AL103" s="18">
        <f t="shared" si="13"/>
        <v>6</v>
      </c>
      <c r="AM103" s="27">
        <f t="shared" si="14"/>
        <v>7.412401575</v>
      </c>
      <c r="AN103" s="18">
        <f t="shared" si="15"/>
        <v>24</v>
      </c>
      <c r="AO103" s="7">
        <f t="shared" si="16"/>
        <v>96</v>
      </c>
      <c r="AP103" s="29">
        <f t="shared" si="17"/>
        <v>2.285714286</v>
      </c>
      <c r="AQ103" s="65">
        <f t="shared" si="40"/>
        <v>3.5</v>
      </c>
      <c r="AR103" s="2">
        <f t="shared" si="18"/>
        <v>9.621127502</v>
      </c>
      <c r="AS103" s="18">
        <f t="shared" si="19"/>
        <v>6</v>
      </c>
      <c r="AT103" s="7">
        <f t="shared" si="20"/>
        <v>49.86255894</v>
      </c>
      <c r="AU103" s="18">
        <f t="shared" si="21"/>
        <v>12</v>
      </c>
      <c r="AV103" s="27">
        <f t="shared" si="22"/>
        <v>6.625</v>
      </c>
      <c r="AW103" s="18">
        <f t="shared" si="23"/>
        <v>24</v>
      </c>
      <c r="AX103" s="18">
        <f t="shared" si="24"/>
        <v>6</v>
      </c>
      <c r="AY103" s="18">
        <f t="shared" si="25"/>
        <v>12</v>
      </c>
      <c r="AZ103" s="7">
        <f t="shared" si="26"/>
        <v>120</v>
      </c>
      <c r="BA103" s="28">
        <f t="shared" si="27"/>
        <v>2.857142857</v>
      </c>
      <c r="BB103" s="65">
        <f t="shared" si="41"/>
        <v>3.5</v>
      </c>
      <c r="BC103" s="2">
        <f t="shared" si="28"/>
        <v>9.621127502</v>
      </c>
      <c r="BD103" s="18">
        <f t="shared" si="29"/>
        <v>6</v>
      </c>
      <c r="BE103" s="7">
        <f t="shared" si="30"/>
        <v>49.86255894</v>
      </c>
      <c r="BF103" s="18">
        <f t="shared" si="31"/>
        <v>6</v>
      </c>
      <c r="BG103" s="27">
        <f t="shared" si="32"/>
        <v>7.412401575</v>
      </c>
      <c r="BH103" s="27">
        <f t="shared" si="33"/>
        <v>12</v>
      </c>
      <c r="BI103" s="18">
        <f t="shared" si="34"/>
        <v>6</v>
      </c>
      <c r="BJ103" s="18">
        <f t="shared" si="35"/>
        <v>12</v>
      </c>
      <c r="BK103" s="18">
        <f t="shared" si="36"/>
        <v>102</v>
      </c>
      <c r="BL103" s="28">
        <f t="shared" si="37"/>
        <v>2.428571429</v>
      </c>
    </row>
    <row r="104">
      <c r="A104" s="3"/>
      <c r="E104" s="56"/>
      <c r="F104" s="56"/>
      <c r="G104" s="57" t="s">
        <v>140</v>
      </c>
      <c r="N104" s="56"/>
      <c r="O104" s="56"/>
      <c r="P104" s="56"/>
      <c r="Q104" s="56"/>
      <c r="R104" s="56"/>
      <c r="S104" s="56"/>
      <c r="T104" s="56"/>
      <c r="U104" s="3"/>
      <c r="V104" s="3"/>
      <c r="W104" s="3"/>
      <c r="X104" s="6">
        <v>100.0</v>
      </c>
      <c r="Y104" s="65">
        <f t="shared" si="38"/>
        <v>3.5</v>
      </c>
      <c r="Z104" s="2">
        <f t="shared" si="2"/>
        <v>9.621127502</v>
      </c>
      <c r="AA104" s="18">
        <f t="shared" si="3"/>
        <v>6</v>
      </c>
      <c r="AB104" s="7">
        <f t="shared" si="4"/>
        <v>49.86255894</v>
      </c>
      <c r="AC104" s="18">
        <f t="shared" si="5"/>
        <v>12.6</v>
      </c>
      <c r="AD104" s="27">
        <f t="shared" si="6"/>
        <v>6.625</v>
      </c>
      <c r="AE104" s="18">
        <f t="shared" si="7"/>
        <v>37.8</v>
      </c>
      <c r="AF104" s="7">
        <f t="shared" si="8"/>
        <v>114</v>
      </c>
      <c r="AG104" s="28">
        <f t="shared" si="9"/>
        <v>2.714285714</v>
      </c>
      <c r="AH104" s="65">
        <f t="shared" si="39"/>
        <v>3.5</v>
      </c>
      <c r="AI104" s="2">
        <f t="shared" si="10"/>
        <v>9.621127502</v>
      </c>
      <c r="AJ104" s="18">
        <f t="shared" si="11"/>
        <v>6</v>
      </c>
      <c r="AK104" s="7">
        <f t="shared" si="12"/>
        <v>49.86255894</v>
      </c>
      <c r="AL104" s="18">
        <f t="shared" si="13"/>
        <v>6</v>
      </c>
      <c r="AM104" s="27">
        <f t="shared" si="14"/>
        <v>7.412401575</v>
      </c>
      <c r="AN104" s="18">
        <f t="shared" si="15"/>
        <v>24</v>
      </c>
      <c r="AO104" s="7">
        <f t="shared" si="16"/>
        <v>96</v>
      </c>
      <c r="AP104" s="29">
        <f t="shared" si="17"/>
        <v>2.285714286</v>
      </c>
      <c r="AQ104" s="65">
        <f t="shared" si="40"/>
        <v>3.5</v>
      </c>
      <c r="AR104" s="2">
        <f t="shared" si="18"/>
        <v>9.621127502</v>
      </c>
      <c r="AS104" s="18">
        <f t="shared" si="19"/>
        <v>6</v>
      </c>
      <c r="AT104" s="7">
        <f t="shared" si="20"/>
        <v>49.86255894</v>
      </c>
      <c r="AU104" s="18">
        <f t="shared" si="21"/>
        <v>12</v>
      </c>
      <c r="AV104" s="27">
        <f t="shared" si="22"/>
        <v>6.625</v>
      </c>
      <c r="AW104" s="18">
        <f t="shared" si="23"/>
        <v>24</v>
      </c>
      <c r="AX104" s="18">
        <f t="shared" si="24"/>
        <v>6</v>
      </c>
      <c r="AY104" s="18">
        <f t="shared" si="25"/>
        <v>12</v>
      </c>
      <c r="AZ104" s="7">
        <f t="shared" si="26"/>
        <v>120</v>
      </c>
      <c r="BA104" s="28">
        <f t="shared" si="27"/>
        <v>2.857142857</v>
      </c>
      <c r="BB104" s="65">
        <f t="shared" si="41"/>
        <v>3.5</v>
      </c>
      <c r="BC104" s="2">
        <f t="shared" si="28"/>
        <v>9.621127502</v>
      </c>
      <c r="BD104" s="18">
        <f t="shared" si="29"/>
        <v>6</v>
      </c>
      <c r="BE104" s="7">
        <f t="shared" si="30"/>
        <v>49.86255894</v>
      </c>
      <c r="BF104" s="18">
        <f t="shared" si="31"/>
        <v>6</v>
      </c>
      <c r="BG104" s="27">
        <f t="shared" si="32"/>
        <v>7.412401575</v>
      </c>
      <c r="BH104" s="27">
        <f t="shared" si="33"/>
        <v>12</v>
      </c>
      <c r="BI104" s="18">
        <f t="shared" si="34"/>
        <v>6</v>
      </c>
      <c r="BJ104" s="18">
        <f t="shared" si="35"/>
        <v>12</v>
      </c>
      <c r="BK104" s="18">
        <f t="shared" si="36"/>
        <v>102</v>
      </c>
      <c r="BL104" s="28">
        <f t="shared" si="37"/>
        <v>2.428571429</v>
      </c>
    </row>
    <row r="105">
      <c r="A105" s="3"/>
      <c r="C105" s="3" t="s">
        <v>141</v>
      </c>
      <c r="E105" s="57"/>
      <c r="F105" s="57" t="s">
        <v>142</v>
      </c>
      <c r="G105" s="57">
        <v>0.375</v>
      </c>
      <c r="H105" s="57">
        <v>0.5</v>
      </c>
      <c r="I105" s="58">
        <v>1.0</v>
      </c>
      <c r="J105" s="57">
        <v>10.0</v>
      </c>
      <c r="K105" s="57">
        <v>20.0</v>
      </c>
      <c r="L105" s="57">
        <v>30.0</v>
      </c>
      <c r="M105" s="57">
        <v>40.0</v>
      </c>
      <c r="N105" s="57">
        <v>60.0</v>
      </c>
      <c r="O105" s="57">
        <v>80.0</v>
      </c>
      <c r="P105" s="57">
        <v>100.0</v>
      </c>
      <c r="Q105" s="57">
        <v>120.0</v>
      </c>
      <c r="R105" s="57">
        <v>140.0</v>
      </c>
      <c r="S105" s="57">
        <v>160.0</v>
      </c>
      <c r="T105" s="57" t="s">
        <v>143</v>
      </c>
      <c r="U105" s="3"/>
      <c r="V105" s="3"/>
      <c r="W105" s="3"/>
      <c r="X105" s="6">
        <v>101.0</v>
      </c>
      <c r="Y105" s="65">
        <f t="shared" si="38"/>
        <v>3.5</v>
      </c>
      <c r="Z105" s="2">
        <f t="shared" si="2"/>
        <v>9.621127502</v>
      </c>
      <c r="AA105" s="18">
        <f t="shared" si="3"/>
        <v>6</v>
      </c>
      <c r="AB105" s="7">
        <f t="shared" si="4"/>
        <v>49.86255894</v>
      </c>
      <c r="AC105" s="18">
        <f t="shared" si="5"/>
        <v>12.6</v>
      </c>
      <c r="AD105" s="27">
        <f t="shared" si="6"/>
        <v>6.625</v>
      </c>
      <c r="AE105" s="18">
        <f t="shared" si="7"/>
        <v>37.8</v>
      </c>
      <c r="AF105" s="7">
        <f t="shared" si="8"/>
        <v>114</v>
      </c>
      <c r="AG105" s="28">
        <f t="shared" si="9"/>
        <v>2.714285714</v>
      </c>
      <c r="AH105" s="65">
        <f t="shared" si="39"/>
        <v>3.5</v>
      </c>
      <c r="AI105" s="2">
        <f t="shared" si="10"/>
        <v>9.621127502</v>
      </c>
      <c r="AJ105" s="18">
        <f t="shared" si="11"/>
        <v>6</v>
      </c>
      <c r="AK105" s="7">
        <f t="shared" si="12"/>
        <v>49.86255894</v>
      </c>
      <c r="AL105" s="18">
        <f t="shared" si="13"/>
        <v>6</v>
      </c>
      <c r="AM105" s="27">
        <f t="shared" si="14"/>
        <v>7.412401575</v>
      </c>
      <c r="AN105" s="18">
        <f t="shared" si="15"/>
        <v>24</v>
      </c>
      <c r="AO105" s="7">
        <f t="shared" si="16"/>
        <v>96</v>
      </c>
      <c r="AP105" s="29">
        <f t="shared" si="17"/>
        <v>2.285714286</v>
      </c>
      <c r="AQ105" s="65">
        <f t="shared" si="40"/>
        <v>3.5</v>
      </c>
      <c r="AR105" s="2">
        <f t="shared" si="18"/>
        <v>9.621127502</v>
      </c>
      <c r="AS105" s="18">
        <f t="shared" si="19"/>
        <v>6</v>
      </c>
      <c r="AT105" s="7">
        <f t="shared" si="20"/>
        <v>49.86255894</v>
      </c>
      <c r="AU105" s="18">
        <f t="shared" si="21"/>
        <v>12</v>
      </c>
      <c r="AV105" s="27">
        <f t="shared" si="22"/>
        <v>6.625</v>
      </c>
      <c r="AW105" s="18">
        <f t="shared" si="23"/>
        <v>24</v>
      </c>
      <c r="AX105" s="18">
        <f t="shared" si="24"/>
        <v>6</v>
      </c>
      <c r="AY105" s="18">
        <f t="shared" si="25"/>
        <v>12</v>
      </c>
      <c r="AZ105" s="7">
        <f t="shared" si="26"/>
        <v>120</v>
      </c>
      <c r="BA105" s="28">
        <f t="shared" si="27"/>
        <v>2.857142857</v>
      </c>
      <c r="BB105" s="65">
        <f t="shared" si="41"/>
        <v>3.5</v>
      </c>
      <c r="BC105" s="2">
        <f t="shared" si="28"/>
        <v>9.621127502</v>
      </c>
      <c r="BD105" s="18">
        <f t="shared" si="29"/>
        <v>6</v>
      </c>
      <c r="BE105" s="7">
        <f t="shared" si="30"/>
        <v>49.86255894</v>
      </c>
      <c r="BF105" s="18">
        <f t="shared" si="31"/>
        <v>6</v>
      </c>
      <c r="BG105" s="27">
        <f t="shared" si="32"/>
        <v>7.412401575</v>
      </c>
      <c r="BH105" s="27">
        <f t="shared" si="33"/>
        <v>12</v>
      </c>
      <c r="BI105" s="18">
        <f t="shared" si="34"/>
        <v>6</v>
      </c>
      <c r="BJ105" s="18">
        <f t="shared" si="35"/>
        <v>12</v>
      </c>
      <c r="BK105" s="18">
        <f t="shared" si="36"/>
        <v>102</v>
      </c>
      <c r="BL105" s="28">
        <f t="shared" si="37"/>
        <v>2.428571429</v>
      </c>
    </row>
    <row r="106">
      <c r="A106" s="3"/>
      <c r="B106" s="3">
        <v>1.0</v>
      </c>
      <c r="C106" s="57">
        <v>0.375</v>
      </c>
      <c r="D106" s="3">
        <v>1.0</v>
      </c>
      <c r="E106" s="57">
        <v>1.0</v>
      </c>
      <c r="F106" s="57">
        <v>0.5</v>
      </c>
      <c r="G106" s="57"/>
      <c r="H106" s="57"/>
      <c r="I106" s="57"/>
      <c r="J106" s="57"/>
      <c r="K106" s="57"/>
      <c r="L106" s="57"/>
      <c r="M106" s="57">
        <v>0.622</v>
      </c>
      <c r="N106" s="57"/>
      <c r="O106" s="57">
        <v>0.546</v>
      </c>
      <c r="P106" s="57"/>
      <c r="Q106" s="57"/>
      <c r="R106" s="57"/>
      <c r="S106" s="57">
        <v>0.466</v>
      </c>
      <c r="T106" s="57">
        <v>0.84</v>
      </c>
      <c r="U106" s="57">
        <v>1.0</v>
      </c>
      <c r="V106" s="3"/>
      <c r="W106" s="3"/>
      <c r="X106" s="6">
        <v>102.0</v>
      </c>
      <c r="Y106" s="65">
        <f t="shared" si="38"/>
        <v>3.5</v>
      </c>
      <c r="Z106" s="2">
        <f t="shared" si="2"/>
        <v>9.621127502</v>
      </c>
      <c r="AA106" s="18">
        <f t="shared" si="3"/>
        <v>6</v>
      </c>
      <c r="AB106" s="7">
        <f t="shared" si="4"/>
        <v>49.86255894</v>
      </c>
      <c r="AC106" s="18">
        <f t="shared" si="5"/>
        <v>12.6</v>
      </c>
      <c r="AD106" s="27">
        <f t="shared" si="6"/>
        <v>6.625</v>
      </c>
      <c r="AE106" s="18">
        <f t="shared" si="7"/>
        <v>37.8</v>
      </c>
      <c r="AF106" s="7">
        <f t="shared" si="8"/>
        <v>114</v>
      </c>
      <c r="AG106" s="28">
        <f t="shared" si="9"/>
        <v>2.714285714</v>
      </c>
      <c r="AH106" s="65">
        <f t="shared" si="39"/>
        <v>3.5</v>
      </c>
      <c r="AI106" s="2">
        <f t="shared" si="10"/>
        <v>9.621127502</v>
      </c>
      <c r="AJ106" s="18">
        <f t="shared" si="11"/>
        <v>6</v>
      </c>
      <c r="AK106" s="7">
        <f t="shared" si="12"/>
        <v>49.86255894</v>
      </c>
      <c r="AL106" s="18">
        <f t="shared" si="13"/>
        <v>6</v>
      </c>
      <c r="AM106" s="27">
        <f t="shared" si="14"/>
        <v>7.412401575</v>
      </c>
      <c r="AN106" s="18">
        <f t="shared" si="15"/>
        <v>24</v>
      </c>
      <c r="AO106" s="7">
        <f t="shared" si="16"/>
        <v>96</v>
      </c>
      <c r="AP106" s="29">
        <f t="shared" si="17"/>
        <v>2.285714286</v>
      </c>
      <c r="AQ106" s="65">
        <f t="shared" si="40"/>
        <v>3.5</v>
      </c>
      <c r="AR106" s="2">
        <f t="shared" si="18"/>
        <v>9.621127502</v>
      </c>
      <c r="AS106" s="18">
        <f t="shared" si="19"/>
        <v>6</v>
      </c>
      <c r="AT106" s="7">
        <f t="shared" si="20"/>
        <v>49.86255894</v>
      </c>
      <c r="AU106" s="18">
        <f t="shared" si="21"/>
        <v>12</v>
      </c>
      <c r="AV106" s="27">
        <f t="shared" si="22"/>
        <v>6.625</v>
      </c>
      <c r="AW106" s="18">
        <f t="shared" si="23"/>
        <v>24</v>
      </c>
      <c r="AX106" s="18">
        <f t="shared" si="24"/>
        <v>6</v>
      </c>
      <c r="AY106" s="18">
        <f t="shared" si="25"/>
        <v>12</v>
      </c>
      <c r="AZ106" s="7">
        <f t="shared" si="26"/>
        <v>120</v>
      </c>
      <c r="BA106" s="28">
        <f t="shared" si="27"/>
        <v>2.857142857</v>
      </c>
      <c r="BB106" s="65">
        <f t="shared" si="41"/>
        <v>3.5</v>
      </c>
      <c r="BC106" s="2">
        <f t="shared" si="28"/>
        <v>9.621127502</v>
      </c>
      <c r="BD106" s="18">
        <f t="shared" si="29"/>
        <v>6</v>
      </c>
      <c r="BE106" s="7">
        <f t="shared" si="30"/>
        <v>49.86255894</v>
      </c>
      <c r="BF106" s="18">
        <f t="shared" si="31"/>
        <v>6</v>
      </c>
      <c r="BG106" s="27">
        <f t="shared" si="32"/>
        <v>7.412401575</v>
      </c>
      <c r="BH106" s="27">
        <f t="shared" si="33"/>
        <v>12</v>
      </c>
      <c r="BI106" s="18">
        <f t="shared" si="34"/>
        <v>6</v>
      </c>
      <c r="BJ106" s="18">
        <f t="shared" si="35"/>
        <v>12</v>
      </c>
      <c r="BK106" s="18">
        <f t="shared" si="36"/>
        <v>102</v>
      </c>
      <c r="BL106" s="28">
        <f t="shared" si="37"/>
        <v>2.428571429</v>
      </c>
    </row>
    <row r="107">
      <c r="A107" s="3"/>
      <c r="B107" s="3">
        <v>2.0</v>
      </c>
      <c r="C107" s="57">
        <v>0.5</v>
      </c>
      <c r="D107" s="3">
        <v>2.0</v>
      </c>
      <c r="E107" s="57">
        <f t="shared" ref="E107:E149" si="46">1+E106</f>
        <v>2</v>
      </c>
      <c r="F107" s="57">
        <v>0.75</v>
      </c>
      <c r="G107" s="57"/>
      <c r="H107" s="57"/>
      <c r="I107" s="57"/>
      <c r="J107" s="57"/>
      <c r="K107" s="57"/>
      <c r="L107" s="57"/>
      <c r="M107" s="57">
        <v>0.824</v>
      </c>
      <c r="N107" s="57"/>
      <c r="O107" s="57">
        <v>0.742</v>
      </c>
      <c r="P107" s="57"/>
      <c r="Q107" s="57"/>
      <c r="R107" s="57"/>
      <c r="S107" s="57">
        <v>0.612</v>
      </c>
      <c r="T107" s="57">
        <v>1.05</v>
      </c>
      <c r="U107" s="57">
        <f t="shared" ref="U107:U149" si="47">1+U106</f>
        <v>2</v>
      </c>
      <c r="V107" s="3"/>
      <c r="W107" s="3"/>
      <c r="X107" s="6">
        <v>103.0</v>
      </c>
      <c r="Y107" s="65">
        <f t="shared" si="38"/>
        <v>3.5</v>
      </c>
      <c r="Z107" s="2">
        <f t="shared" si="2"/>
        <v>9.621127502</v>
      </c>
      <c r="AA107" s="18">
        <f t="shared" si="3"/>
        <v>6</v>
      </c>
      <c r="AB107" s="7">
        <f t="shared" si="4"/>
        <v>49.86255894</v>
      </c>
      <c r="AC107" s="18">
        <f t="shared" si="5"/>
        <v>12.6</v>
      </c>
      <c r="AD107" s="27">
        <f t="shared" si="6"/>
        <v>6.625</v>
      </c>
      <c r="AE107" s="18">
        <f t="shared" si="7"/>
        <v>37.8</v>
      </c>
      <c r="AF107" s="7">
        <f t="shared" si="8"/>
        <v>114</v>
      </c>
      <c r="AG107" s="28">
        <f t="shared" si="9"/>
        <v>2.714285714</v>
      </c>
      <c r="AH107" s="65">
        <f t="shared" si="39"/>
        <v>3.5</v>
      </c>
      <c r="AI107" s="2">
        <f t="shared" si="10"/>
        <v>9.621127502</v>
      </c>
      <c r="AJ107" s="18">
        <f t="shared" si="11"/>
        <v>6</v>
      </c>
      <c r="AK107" s="7">
        <f t="shared" si="12"/>
        <v>49.86255894</v>
      </c>
      <c r="AL107" s="18">
        <f t="shared" si="13"/>
        <v>6</v>
      </c>
      <c r="AM107" s="27">
        <f t="shared" si="14"/>
        <v>7.412401575</v>
      </c>
      <c r="AN107" s="18">
        <f t="shared" si="15"/>
        <v>24</v>
      </c>
      <c r="AO107" s="7">
        <f t="shared" si="16"/>
        <v>96</v>
      </c>
      <c r="AP107" s="29">
        <f t="shared" si="17"/>
        <v>2.285714286</v>
      </c>
      <c r="AQ107" s="65">
        <f t="shared" si="40"/>
        <v>3.5</v>
      </c>
      <c r="AR107" s="2">
        <f t="shared" si="18"/>
        <v>9.621127502</v>
      </c>
      <c r="AS107" s="18">
        <f t="shared" si="19"/>
        <v>6</v>
      </c>
      <c r="AT107" s="7">
        <f t="shared" si="20"/>
        <v>49.86255894</v>
      </c>
      <c r="AU107" s="18">
        <f t="shared" si="21"/>
        <v>12</v>
      </c>
      <c r="AV107" s="27">
        <f t="shared" si="22"/>
        <v>6.625</v>
      </c>
      <c r="AW107" s="18">
        <f t="shared" si="23"/>
        <v>24</v>
      </c>
      <c r="AX107" s="18">
        <f t="shared" si="24"/>
        <v>6</v>
      </c>
      <c r="AY107" s="18">
        <f t="shared" si="25"/>
        <v>12</v>
      </c>
      <c r="AZ107" s="7">
        <f t="shared" si="26"/>
        <v>120</v>
      </c>
      <c r="BA107" s="28">
        <f t="shared" si="27"/>
        <v>2.857142857</v>
      </c>
      <c r="BB107" s="65">
        <f t="shared" si="41"/>
        <v>3.5</v>
      </c>
      <c r="BC107" s="2">
        <f t="shared" si="28"/>
        <v>9.621127502</v>
      </c>
      <c r="BD107" s="18">
        <f t="shared" si="29"/>
        <v>6</v>
      </c>
      <c r="BE107" s="7">
        <f t="shared" si="30"/>
        <v>49.86255894</v>
      </c>
      <c r="BF107" s="18">
        <f t="shared" si="31"/>
        <v>6</v>
      </c>
      <c r="BG107" s="27">
        <f t="shared" si="32"/>
        <v>7.412401575</v>
      </c>
      <c r="BH107" s="27">
        <f t="shared" si="33"/>
        <v>12</v>
      </c>
      <c r="BI107" s="18">
        <f t="shared" si="34"/>
        <v>6</v>
      </c>
      <c r="BJ107" s="18">
        <f t="shared" si="35"/>
        <v>12</v>
      </c>
      <c r="BK107" s="18">
        <f t="shared" si="36"/>
        <v>102</v>
      </c>
      <c r="BL107" s="28">
        <f t="shared" si="37"/>
        <v>2.428571429</v>
      </c>
    </row>
    <row r="108">
      <c r="A108" s="3"/>
      <c r="B108" s="3">
        <v>3.0</v>
      </c>
      <c r="C108" s="58">
        <v>1.0</v>
      </c>
      <c r="D108" s="3">
        <v>3.0</v>
      </c>
      <c r="E108" s="57">
        <f t="shared" si="46"/>
        <v>3</v>
      </c>
      <c r="F108" s="57">
        <v>1.0</v>
      </c>
      <c r="G108" s="57">
        <v>0.565</v>
      </c>
      <c r="H108" s="57"/>
      <c r="I108" s="57"/>
      <c r="J108" s="57"/>
      <c r="K108" s="57"/>
      <c r="L108" s="57"/>
      <c r="M108" s="57">
        <v>1.049</v>
      </c>
      <c r="N108" s="57"/>
      <c r="O108" s="57">
        <v>0.957</v>
      </c>
      <c r="P108" s="57"/>
      <c r="Q108" s="57"/>
      <c r="R108" s="57"/>
      <c r="S108" s="57">
        <v>0.815</v>
      </c>
      <c r="T108" s="57">
        <v>1.315</v>
      </c>
      <c r="U108" s="57">
        <f t="shared" si="47"/>
        <v>3</v>
      </c>
      <c r="V108" s="3"/>
      <c r="W108" s="3"/>
      <c r="X108" s="6">
        <v>104.0</v>
      </c>
      <c r="Y108" s="65">
        <f t="shared" si="38"/>
        <v>3.5</v>
      </c>
      <c r="Z108" s="2">
        <f t="shared" si="2"/>
        <v>9.621127502</v>
      </c>
      <c r="AA108" s="18">
        <f t="shared" si="3"/>
        <v>6</v>
      </c>
      <c r="AB108" s="7">
        <f t="shared" si="4"/>
        <v>49.86255894</v>
      </c>
      <c r="AC108" s="18">
        <f t="shared" si="5"/>
        <v>12.6</v>
      </c>
      <c r="AD108" s="27">
        <f t="shared" si="6"/>
        <v>6.625</v>
      </c>
      <c r="AE108" s="18">
        <f t="shared" si="7"/>
        <v>37.8</v>
      </c>
      <c r="AF108" s="7">
        <f t="shared" si="8"/>
        <v>114</v>
      </c>
      <c r="AG108" s="28">
        <f t="shared" si="9"/>
        <v>2.714285714</v>
      </c>
      <c r="AH108" s="65">
        <f t="shared" si="39"/>
        <v>3.5</v>
      </c>
      <c r="AI108" s="2">
        <f t="shared" si="10"/>
        <v>9.621127502</v>
      </c>
      <c r="AJ108" s="18">
        <f t="shared" si="11"/>
        <v>6</v>
      </c>
      <c r="AK108" s="7">
        <f t="shared" si="12"/>
        <v>49.86255894</v>
      </c>
      <c r="AL108" s="18">
        <f t="shared" si="13"/>
        <v>6</v>
      </c>
      <c r="AM108" s="27">
        <f t="shared" si="14"/>
        <v>7.412401575</v>
      </c>
      <c r="AN108" s="18">
        <f t="shared" si="15"/>
        <v>24</v>
      </c>
      <c r="AO108" s="7">
        <f t="shared" si="16"/>
        <v>96</v>
      </c>
      <c r="AP108" s="29">
        <f t="shared" si="17"/>
        <v>2.285714286</v>
      </c>
      <c r="AQ108" s="65">
        <f t="shared" si="40"/>
        <v>3.5</v>
      </c>
      <c r="AR108" s="2">
        <f t="shared" si="18"/>
        <v>9.621127502</v>
      </c>
      <c r="AS108" s="18">
        <f t="shared" si="19"/>
        <v>6</v>
      </c>
      <c r="AT108" s="7">
        <f t="shared" si="20"/>
        <v>49.86255894</v>
      </c>
      <c r="AU108" s="18">
        <f t="shared" si="21"/>
        <v>12</v>
      </c>
      <c r="AV108" s="27">
        <f t="shared" si="22"/>
        <v>6.625</v>
      </c>
      <c r="AW108" s="18">
        <f t="shared" si="23"/>
        <v>24</v>
      </c>
      <c r="AX108" s="18">
        <f t="shared" si="24"/>
        <v>6</v>
      </c>
      <c r="AY108" s="18">
        <f t="shared" si="25"/>
        <v>12</v>
      </c>
      <c r="AZ108" s="7">
        <f t="shared" si="26"/>
        <v>120</v>
      </c>
      <c r="BA108" s="28">
        <f t="shared" si="27"/>
        <v>2.857142857</v>
      </c>
      <c r="BB108" s="65">
        <f t="shared" si="41"/>
        <v>3.5</v>
      </c>
      <c r="BC108" s="2">
        <f t="shared" si="28"/>
        <v>9.621127502</v>
      </c>
      <c r="BD108" s="18">
        <f t="shared" si="29"/>
        <v>6</v>
      </c>
      <c r="BE108" s="7">
        <f t="shared" si="30"/>
        <v>49.86255894</v>
      </c>
      <c r="BF108" s="18">
        <f t="shared" si="31"/>
        <v>6</v>
      </c>
      <c r="BG108" s="27">
        <f t="shared" si="32"/>
        <v>7.412401575</v>
      </c>
      <c r="BH108" s="27">
        <f t="shared" si="33"/>
        <v>12</v>
      </c>
      <c r="BI108" s="18">
        <f t="shared" si="34"/>
        <v>6</v>
      </c>
      <c r="BJ108" s="18">
        <f t="shared" si="35"/>
        <v>12</v>
      </c>
      <c r="BK108" s="18">
        <f t="shared" si="36"/>
        <v>102</v>
      </c>
      <c r="BL108" s="28">
        <f t="shared" si="37"/>
        <v>2.428571429</v>
      </c>
    </row>
    <row r="109">
      <c r="A109" s="3"/>
      <c r="B109" s="3">
        <v>4.0</v>
      </c>
      <c r="C109" s="57">
        <v>10.0</v>
      </c>
      <c r="D109" s="3">
        <v>4.0</v>
      </c>
      <c r="E109" s="57">
        <f t="shared" si="46"/>
        <v>4</v>
      </c>
      <c r="F109" s="57">
        <v>1.5</v>
      </c>
      <c r="G109" s="57">
        <v>1.15</v>
      </c>
      <c r="H109" s="57"/>
      <c r="I109" s="57"/>
      <c r="J109" s="57"/>
      <c r="K109" s="57"/>
      <c r="L109" s="57"/>
      <c r="M109" s="57">
        <v>1.61</v>
      </c>
      <c r="N109" s="57"/>
      <c r="O109" s="57">
        <v>1.5</v>
      </c>
      <c r="P109" s="57"/>
      <c r="Q109" s="57"/>
      <c r="R109" s="57"/>
      <c r="S109" s="57">
        <v>1.338</v>
      </c>
      <c r="T109" s="57">
        <v>1.9</v>
      </c>
      <c r="U109" s="57">
        <f t="shared" si="47"/>
        <v>4</v>
      </c>
      <c r="V109" s="3"/>
      <c r="W109" s="3"/>
      <c r="X109" s="6">
        <v>105.0</v>
      </c>
      <c r="Y109" s="65">
        <f t="shared" si="38"/>
        <v>3.5</v>
      </c>
      <c r="Z109" s="2">
        <f t="shared" si="2"/>
        <v>9.621127502</v>
      </c>
      <c r="AA109" s="18">
        <f t="shared" si="3"/>
        <v>6</v>
      </c>
      <c r="AB109" s="7">
        <f t="shared" si="4"/>
        <v>49.86255894</v>
      </c>
      <c r="AC109" s="18">
        <f t="shared" si="5"/>
        <v>12.6</v>
      </c>
      <c r="AD109" s="27">
        <f t="shared" si="6"/>
        <v>6.625</v>
      </c>
      <c r="AE109" s="18">
        <f t="shared" si="7"/>
        <v>37.8</v>
      </c>
      <c r="AF109" s="7">
        <f t="shared" si="8"/>
        <v>114</v>
      </c>
      <c r="AG109" s="28">
        <f t="shared" si="9"/>
        <v>2.714285714</v>
      </c>
      <c r="AH109" s="65">
        <f t="shared" si="39"/>
        <v>3.5</v>
      </c>
      <c r="AI109" s="2">
        <f t="shared" si="10"/>
        <v>9.621127502</v>
      </c>
      <c r="AJ109" s="18">
        <f t="shared" si="11"/>
        <v>6</v>
      </c>
      <c r="AK109" s="7">
        <f t="shared" si="12"/>
        <v>49.86255894</v>
      </c>
      <c r="AL109" s="18">
        <f t="shared" si="13"/>
        <v>6</v>
      </c>
      <c r="AM109" s="27">
        <f t="shared" si="14"/>
        <v>7.412401575</v>
      </c>
      <c r="AN109" s="18">
        <f t="shared" si="15"/>
        <v>24</v>
      </c>
      <c r="AO109" s="7">
        <f t="shared" si="16"/>
        <v>96</v>
      </c>
      <c r="AP109" s="29">
        <f t="shared" si="17"/>
        <v>2.285714286</v>
      </c>
      <c r="AQ109" s="65">
        <f t="shared" si="40"/>
        <v>3.5</v>
      </c>
      <c r="AR109" s="2">
        <f t="shared" si="18"/>
        <v>9.621127502</v>
      </c>
      <c r="AS109" s="18">
        <f t="shared" si="19"/>
        <v>6</v>
      </c>
      <c r="AT109" s="7">
        <f t="shared" si="20"/>
        <v>49.86255894</v>
      </c>
      <c r="AU109" s="18">
        <f t="shared" si="21"/>
        <v>12</v>
      </c>
      <c r="AV109" s="27">
        <f t="shared" si="22"/>
        <v>6.625</v>
      </c>
      <c r="AW109" s="18">
        <f t="shared" si="23"/>
        <v>24</v>
      </c>
      <c r="AX109" s="18">
        <f t="shared" si="24"/>
        <v>6</v>
      </c>
      <c r="AY109" s="18">
        <f t="shared" si="25"/>
        <v>12</v>
      </c>
      <c r="AZ109" s="7">
        <f t="shared" si="26"/>
        <v>120</v>
      </c>
      <c r="BA109" s="28">
        <f t="shared" si="27"/>
        <v>2.857142857</v>
      </c>
      <c r="BB109" s="65">
        <f t="shared" si="41"/>
        <v>3.5</v>
      </c>
      <c r="BC109" s="2">
        <f t="shared" si="28"/>
        <v>9.621127502</v>
      </c>
      <c r="BD109" s="18">
        <f t="shared" si="29"/>
        <v>6</v>
      </c>
      <c r="BE109" s="7">
        <f t="shared" si="30"/>
        <v>49.86255894</v>
      </c>
      <c r="BF109" s="18">
        <f t="shared" si="31"/>
        <v>6</v>
      </c>
      <c r="BG109" s="27">
        <f t="shared" si="32"/>
        <v>7.412401575</v>
      </c>
      <c r="BH109" s="27">
        <f t="shared" si="33"/>
        <v>12</v>
      </c>
      <c r="BI109" s="18">
        <f t="shared" si="34"/>
        <v>6</v>
      </c>
      <c r="BJ109" s="18">
        <f t="shared" si="35"/>
        <v>12</v>
      </c>
      <c r="BK109" s="18">
        <f t="shared" si="36"/>
        <v>102</v>
      </c>
      <c r="BL109" s="28">
        <f t="shared" si="37"/>
        <v>2.428571429</v>
      </c>
    </row>
    <row r="110">
      <c r="A110" s="3"/>
      <c r="B110" s="3">
        <v>5.0</v>
      </c>
      <c r="C110" s="57">
        <v>20.0</v>
      </c>
      <c r="D110" s="3">
        <v>5.0</v>
      </c>
      <c r="E110" s="57">
        <f t="shared" si="46"/>
        <v>5</v>
      </c>
      <c r="F110" s="57">
        <v>2.0</v>
      </c>
      <c r="G110" s="57">
        <v>1.625</v>
      </c>
      <c r="H110" s="57"/>
      <c r="I110" s="57"/>
      <c r="J110" s="57"/>
      <c r="K110" s="57"/>
      <c r="L110" s="57"/>
      <c r="M110" s="57">
        <v>2.067</v>
      </c>
      <c r="N110" s="57"/>
      <c r="O110" s="57">
        <v>1.939</v>
      </c>
      <c r="P110" s="57"/>
      <c r="Q110" s="57"/>
      <c r="R110" s="57"/>
      <c r="S110" s="57">
        <v>1.687</v>
      </c>
      <c r="T110" s="57">
        <v>2.375</v>
      </c>
      <c r="U110" s="57">
        <f t="shared" si="47"/>
        <v>5</v>
      </c>
      <c r="V110" s="3"/>
      <c r="W110" s="3"/>
      <c r="X110" s="6">
        <v>106.0</v>
      </c>
      <c r="Y110" s="65">
        <f t="shared" si="38"/>
        <v>3.5</v>
      </c>
      <c r="Z110" s="2">
        <f t="shared" si="2"/>
        <v>9.621127502</v>
      </c>
      <c r="AA110" s="18">
        <f t="shared" si="3"/>
        <v>6</v>
      </c>
      <c r="AB110" s="7">
        <f t="shared" si="4"/>
        <v>49.86255894</v>
      </c>
      <c r="AC110" s="18">
        <f t="shared" si="5"/>
        <v>12.6</v>
      </c>
      <c r="AD110" s="27">
        <f t="shared" si="6"/>
        <v>6.625</v>
      </c>
      <c r="AE110" s="18">
        <f t="shared" si="7"/>
        <v>37.8</v>
      </c>
      <c r="AF110" s="7">
        <f t="shared" si="8"/>
        <v>114</v>
      </c>
      <c r="AG110" s="28">
        <f t="shared" si="9"/>
        <v>2.714285714</v>
      </c>
      <c r="AH110" s="65">
        <f t="shared" si="39"/>
        <v>3.5</v>
      </c>
      <c r="AI110" s="2">
        <f t="shared" si="10"/>
        <v>9.621127502</v>
      </c>
      <c r="AJ110" s="18">
        <f t="shared" si="11"/>
        <v>6</v>
      </c>
      <c r="AK110" s="7">
        <f t="shared" si="12"/>
        <v>49.86255894</v>
      </c>
      <c r="AL110" s="18">
        <f t="shared" si="13"/>
        <v>6</v>
      </c>
      <c r="AM110" s="27">
        <f t="shared" si="14"/>
        <v>7.412401575</v>
      </c>
      <c r="AN110" s="18">
        <f t="shared" si="15"/>
        <v>24</v>
      </c>
      <c r="AO110" s="7">
        <f t="shared" si="16"/>
        <v>96</v>
      </c>
      <c r="AP110" s="29">
        <f t="shared" si="17"/>
        <v>2.285714286</v>
      </c>
      <c r="AQ110" s="65">
        <f t="shared" si="40"/>
        <v>3.5</v>
      </c>
      <c r="AR110" s="2">
        <f t="shared" si="18"/>
        <v>9.621127502</v>
      </c>
      <c r="AS110" s="18">
        <f t="shared" si="19"/>
        <v>6</v>
      </c>
      <c r="AT110" s="7">
        <f t="shared" si="20"/>
        <v>49.86255894</v>
      </c>
      <c r="AU110" s="18">
        <f t="shared" si="21"/>
        <v>12</v>
      </c>
      <c r="AV110" s="27">
        <f t="shared" si="22"/>
        <v>6.625</v>
      </c>
      <c r="AW110" s="18">
        <f t="shared" si="23"/>
        <v>24</v>
      </c>
      <c r="AX110" s="18">
        <f t="shared" si="24"/>
        <v>6</v>
      </c>
      <c r="AY110" s="18">
        <f t="shared" si="25"/>
        <v>12</v>
      </c>
      <c r="AZ110" s="7">
        <f t="shared" si="26"/>
        <v>120</v>
      </c>
      <c r="BA110" s="28">
        <f t="shared" si="27"/>
        <v>2.857142857</v>
      </c>
      <c r="BB110" s="65">
        <f t="shared" si="41"/>
        <v>3.5</v>
      </c>
      <c r="BC110" s="2">
        <f t="shared" si="28"/>
        <v>9.621127502</v>
      </c>
      <c r="BD110" s="18">
        <f t="shared" si="29"/>
        <v>6</v>
      </c>
      <c r="BE110" s="7">
        <f t="shared" si="30"/>
        <v>49.86255894</v>
      </c>
      <c r="BF110" s="18">
        <f t="shared" si="31"/>
        <v>6</v>
      </c>
      <c r="BG110" s="27">
        <f t="shared" si="32"/>
        <v>7.412401575</v>
      </c>
      <c r="BH110" s="27">
        <f t="shared" si="33"/>
        <v>12</v>
      </c>
      <c r="BI110" s="18">
        <f t="shared" si="34"/>
        <v>6</v>
      </c>
      <c r="BJ110" s="18">
        <f t="shared" si="35"/>
        <v>12</v>
      </c>
      <c r="BK110" s="18">
        <f t="shared" si="36"/>
        <v>102</v>
      </c>
      <c r="BL110" s="28">
        <f t="shared" si="37"/>
        <v>2.428571429</v>
      </c>
    </row>
    <row r="111">
      <c r="A111" s="3"/>
      <c r="B111" s="3">
        <v>6.0</v>
      </c>
      <c r="C111" s="57">
        <v>30.0</v>
      </c>
      <c r="D111" s="3">
        <v>6.0</v>
      </c>
      <c r="E111" s="57">
        <f t="shared" si="46"/>
        <v>6</v>
      </c>
      <c r="F111" s="57">
        <v>3.0</v>
      </c>
      <c r="G111" s="57">
        <v>2.75</v>
      </c>
      <c r="H111" s="57"/>
      <c r="I111" s="57"/>
      <c r="J111" s="57"/>
      <c r="K111" s="57"/>
      <c r="L111" s="57"/>
      <c r="M111" s="57">
        <v>3.068</v>
      </c>
      <c r="N111" s="57"/>
      <c r="O111" s="57">
        <v>2.9</v>
      </c>
      <c r="P111" s="57"/>
      <c r="Q111" s="57"/>
      <c r="R111" s="57"/>
      <c r="S111" s="57">
        <v>2.624</v>
      </c>
      <c r="T111" s="57">
        <v>3.5</v>
      </c>
      <c r="U111" s="57">
        <f t="shared" si="47"/>
        <v>6</v>
      </c>
      <c r="V111" s="3"/>
      <c r="W111" s="3"/>
      <c r="X111" s="6">
        <v>107.0</v>
      </c>
      <c r="Y111" s="65">
        <f t="shared" si="38"/>
        <v>3.5</v>
      </c>
      <c r="Z111" s="2">
        <f t="shared" si="2"/>
        <v>9.621127502</v>
      </c>
      <c r="AA111" s="18">
        <f t="shared" si="3"/>
        <v>6</v>
      </c>
      <c r="AB111" s="7">
        <f t="shared" si="4"/>
        <v>49.86255894</v>
      </c>
      <c r="AC111" s="18">
        <f t="shared" si="5"/>
        <v>12.6</v>
      </c>
      <c r="AD111" s="27">
        <f t="shared" si="6"/>
        <v>6.625</v>
      </c>
      <c r="AE111" s="18">
        <f t="shared" si="7"/>
        <v>37.8</v>
      </c>
      <c r="AF111" s="7">
        <f t="shared" si="8"/>
        <v>114</v>
      </c>
      <c r="AG111" s="28">
        <f t="shared" si="9"/>
        <v>2.714285714</v>
      </c>
      <c r="AH111" s="65">
        <f t="shared" si="39"/>
        <v>3.5</v>
      </c>
      <c r="AI111" s="2">
        <f t="shared" si="10"/>
        <v>9.621127502</v>
      </c>
      <c r="AJ111" s="18">
        <f t="shared" si="11"/>
        <v>6</v>
      </c>
      <c r="AK111" s="7">
        <f t="shared" si="12"/>
        <v>49.86255894</v>
      </c>
      <c r="AL111" s="18">
        <f t="shared" si="13"/>
        <v>6</v>
      </c>
      <c r="AM111" s="27">
        <f t="shared" si="14"/>
        <v>7.412401575</v>
      </c>
      <c r="AN111" s="18">
        <f t="shared" si="15"/>
        <v>24</v>
      </c>
      <c r="AO111" s="7">
        <f t="shared" si="16"/>
        <v>96</v>
      </c>
      <c r="AP111" s="29">
        <f t="shared" si="17"/>
        <v>2.285714286</v>
      </c>
      <c r="AQ111" s="65">
        <f t="shared" si="40"/>
        <v>3.5</v>
      </c>
      <c r="AR111" s="2">
        <f t="shared" si="18"/>
        <v>9.621127502</v>
      </c>
      <c r="AS111" s="18">
        <f t="shared" si="19"/>
        <v>6</v>
      </c>
      <c r="AT111" s="7">
        <f t="shared" si="20"/>
        <v>49.86255894</v>
      </c>
      <c r="AU111" s="18">
        <f t="shared" si="21"/>
        <v>12</v>
      </c>
      <c r="AV111" s="27">
        <f t="shared" si="22"/>
        <v>6.625</v>
      </c>
      <c r="AW111" s="18">
        <f t="shared" si="23"/>
        <v>24</v>
      </c>
      <c r="AX111" s="18">
        <f t="shared" si="24"/>
        <v>6</v>
      </c>
      <c r="AY111" s="18">
        <f t="shared" si="25"/>
        <v>12</v>
      </c>
      <c r="AZ111" s="7">
        <f t="shared" si="26"/>
        <v>120</v>
      </c>
      <c r="BA111" s="28">
        <f t="shared" si="27"/>
        <v>2.857142857</v>
      </c>
      <c r="BB111" s="65">
        <f t="shared" si="41"/>
        <v>3.5</v>
      </c>
      <c r="BC111" s="2">
        <f t="shared" si="28"/>
        <v>9.621127502</v>
      </c>
      <c r="BD111" s="18">
        <f t="shared" si="29"/>
        <v>6</v>
      </c>
      <c r="BE111" s="7">
        <f t="shared" si="30"/>
        <v>49.86255894</v>
      </c>
      <c r="BF111" s="18">
        <f t="shared" si="31"/>
        <v>6</v>
      </c>
      <c r="BG111" s="27">
        <f t="shared" si="32"/>
        <v>7.412401575</v>
      </c>
      <c r="BH111" s="27">
        <f t="shared" si="33"/>
        <v>12</v>
      </c>
      <c r="BI111" s="18">
        <f t="shared" si="34"/>
        <v>6</v>
      </c>
      <c r="BJ111" s="18">
        <f t="shared" si="35"/>
        <v>12</v>
      </c>
      <c r="BK111" s="18">
        <f t="shared" si="36"/>
        <v>102</v>
      </c>
      <c r="BL111" s="28">
        <f t="shared" si="37"/>
        <v>2.428571429</v>
      </c>
    </row>
    <row r="112">
      <c r="A112" s="3"/>
      <c r="B112" s="3">
        <v>7.0</v>
      </c>
      <c r="C112" s="57">
        <v>40.0</v>
      </c>
      <c r="D112" s="3">
        <v>7.0</v>
      </c>
      <c r="E112" s="57">
        <f t="shared" si="46"/>
        <v>7</v>
      </c>
      <c r="F112" s="57">
        <v>4.0</v>
      </c>
      <c r="G112" s="57">
        <v>3.75</v>
      </c>
      <c r="H112" s="57"/>
      <c r="I112" s="57"/>
      <c r="J112" s="57"/>
      <c r="K112" s="57"/>
      <c r="L112" s="57"/>
      <c r="M112" s="57">
        <v>4.026</v>
      </c>
      <c r="N112" s="57"/>
      <c r="O112" s="57">
        <v>3.826</v>
      </c>
      <c r="P112" s="57"/>
      <c r="Q112" s="57">
        <v>3.624</v>
      </c>
      <c r="R112" s="57"/>
      <c r="S112" s="57">
        <v>3.438</v>
      </c>
      <c r="T112" s="57">
        <v>4.5</v>
      </c>
      <c r="U112" s="57">
        <f t="shared" si="47"/>
        <v>7</v>
      </c>
      <c r="V112" s="3"/>
      <c r="W112" s="3"/>
      <c r="X112" s="6">
        <v>108.0</v>
      </c>
      <c r="Y112" s="65">
        <f t="shared" si="38"/>
        <v>3.5</v>
      </c>
      <c r="Z112" s="2">
        <f t="shared" si="2"/>
        <v>9.621127502</v>
      </c>
      <c r="AA112" s="18">
        <f t="shared" si="3"/>
        <v>6</v>
      </c>
      <c r="AB112" s="7">
        <f t="shared" si="4"/>
        <v>49.86255894</v>
      </c>
      <c r="AC112" s="18">
        <f t="shared" si="5"/>
        <v>12.6</v>
      </c>
      <c r="AD112" s="27">
        <f t="shared" si="6"/>
        <v>6.625</v>
      </c>
      <c r="AE112" s="18">
        <f t="shared" si="7"/>
        <v>37.8</v>
      </c>
      <c r="AF112" s="7">
        <f t="shared" si="8"/>
        <v>114</v>
      </c>
      <c r="AG112" s="28">
        <f t="shared" si="9"/>
        <v>2.714285714</v>
      </c>
      <c r="AH112" s="65">
        <f t="shared" si="39"/>
        <v>3.5</v>
      </c>
      <c r="AI112" s="2">
        <f t="shared" si="10"/>
        <v>9.621127502</v>
      </c>
      <c r="AJ112" s="18">
        <f t="shared" si="11"/>
        <v>6</v>
      </c>
      <c r="AK112" s="7">
        <f t="shared" si="12"/>
        <v>49.86255894</v>
      </c>
      <c r="AL112" s="18">
        <f t="shared" si="13"/>
        <v>6</v>
      </c>
      <c r="AM112" s="27">
        <f t="shared" si="14"/>
        <v>7.412401575</v>
      </c>
      <c r="AN112" s="18">
        <f t="shared" si="15"/>
        <v>24</v>
      </c>
      <c r="AO112" s="7">
        <f t="shared" si="16"/>
        <v>96</v>
      </c>
      <c r="AP112" s="29">
        <f t="shared" si="17"/>
        <v>2.285714286</v>
      </c>
      <c r="AQ112" s="65">
        <f t="shared" si="40"/>
        <v>3.5</v>
      </c>
      <c r="AR112" s="2">
        <f t="shared" si="18"/>
        <v>9.621127502</v>
      </c>
      <c r="AS112" s="18">
        <f t="shared" si="19"/>
        <v>6</v>
      </c>
      <c r="AT112" s="7">
        <f t="shared" si="20"/>
        <v>49.86255894</v>
      </c>
      <c r="AU112" s="18">
        <f t="shared" si="21"/>
        <v>12</v>
      </c>
      <c r="AV112" s="27">
        <f t="shared" si="22"/>
        <v>6.625</v>
      </c>
      <c r="AW112" s="18">
        <f t="shared" si="23"/>
        <v>24</v>
      </c>
      <c r="AX112" s="18">
        <f t="shared" si="24"/>
        <v>6</v>
      </c>
      <c r="AY112" s="18">
        <f t="shared" si="25"/>
        <v>12</v>
      </c>
      <c r="AZ112" s="7">
        <f t="shared" si="26"/>
        <v>120</v>
      </c>
      <c r="BA112" s="28">
        <f t="shared" si="27"/>
        <v>2.857142857</v>
      </c>
      <c r="BB112" s="65">
        <f t="shared" si="41"/>
        <v>3.5</v>
      </c>
      <c r="BC112" s="2">
        <f t="shared" si="28"/>
        <v>9.621127502</v>
      </c>
      <c r="BD112" s="18">
        <f t="shared" si="29"/>
        <v>6</v>
      </c>
      <c r="BE112" s="7">
        <f t="shared" si="30"/>
        <v>49.86255894</v>
      </c>
      <c r="BF112" s="18">
        <f t="shared" si="31"/>
        <v>6</v>
      </c>
      <c r="BG112" s="27">
        <f t="shared" si="32"/>
        <v>7.412401575</v>
      </c>
      <c r="BH112" s="27">
        <f t="shared" si="33"/>
        <v>12</v>
      </c>
      <c r="BI112" s="18">
        <f t="shared" si="34"/>
        <v>6</v>
      </c>
      <c r="BJ112" s="18">
        <f t="shared" si="35"/>
        <v>12</v>
      </c>
      <c r="BK112" s="18">
        <f t="shared" si="36"/>
        <v>102</v>
      </c>
      <c r="BL112" s="28">
        <f t="shared" si="37"/>
        <v>2.428571429</v>
      </c>
    </row>
    <row r="113">
      <c r="A113" s="3"/>
      <c r="B113" s="3">
        <v>8.0</v>
      </c>
      <c r="C113" s="57">
        <v>60.0</v>
      </c>
      <c r="D113" s="3">
        <v>8.0</v>
      </c>
      <c r="E113" s="57">
        <f t="shared" si="46"/>
        <v>8</v>
      </c>
      <c r="F113" s="57">
        <v>6.0</v>
      </c>
      <c r="G113" s="57">
        <v>5.875</v>
      </c>
      <c r="H113" s="57"/>
      <c r="I113" s="57"/>
      <c r="J113" s="57"/>
      <c r="K113" s="57"/>
      <c r="L113" s="57"/>
      <c r="M113" s="57">
        <v>6.065</v>
      </c>
      <c r="N113" s="57"/>
      <c r="O113" s="57">
        <v>5.761</v>
      </c>
      <c r="P113" s="57"/>
      <c r="Q113" s="57">
        <v>5.501</v>
      </c>
      <c r="R113" s="57"/>
      <c r="S113" s="57">
        <v>5.187</v>
      </c>
      <c r="T113" s="57">
        <v>6.625</v>
      </c>
      <c r="U113" s="57">
        <f t="shared" si="47"/>
        <v>8</v>
      </c>
      <c r="V113" s="3"/>
      <c r="W113" s="3"/>
      <c r="X113" s="6">
        <v>109.0</v>
      </c>
      <c r="Y113" s="65">
        <f t="shared" si="38"/>
        <v>3.5</v>
      </c>
      <c r="Z113" s="2">
        <f t="shared" si="2"/>
        <v>9.621127502</v>
      </c>
      <c r="AA113" s="18">
        <f t="shared" si="3"/>
        <v>6</v>
      </c>
      <c r="AB113" s="7">
        <f t="shared" si="4"/>
        <v>49.86255894</v>
      </c>
      <c r="AC113" s="18">
        <f t="shared" si="5"/>
        <v>12.6</v>
      </c>
      <c r="AD113" s="27">
        <f t="shared" si="6"/>
        <v>6.625</v>
      </c>
      <c r="AE113" s="18">
        <f t="shared" si="7"/>
        <v>37.8</v>
      </c>
      <c r="AF113" s="7">
        <f t="shared" si="8"/>
        <v>114</v>
      </c>
      <c r="AG113" s="28">
        <f t="shared" si="9"/>
        <v>2.714285714</v>
      </c>
      <c r="AH113" s="65">
        <f t="shared" si="39"/>
        <v>3.5</v>
      </c>
      <c r="AI113" s="2">
        <f t="shared" si="10"/>
        <v>9.621127502</v>
      </c>
      <c r="AJ113" s="18">
        <f t="shared" si="11"/>
        <v>6</v>
      </c>
      <c r="AK113" s="7">
        <f t="shared" si="12"/>
        <v>49.86255894</v>
      </c>
      <c r="AL113" s="18">
        <f t="shared" si="13"/>
        <v>6</v>
      </c>
      <c r="AM113" s="27">
        <f t="shared" si="14"/>
        <v>7.412401575</v>
      </c>
      <c r="AN113" s="18">
        <f t="shared" si="15"/>
        <v>24</v>
      </c>
      <c r="AO113" s="7">
        <f t="shared" si="16"/>
        <v>96</v>
      </c>
      <c r="AP113" s="29">
        <f t="shared" si="17"/>
        <v>2.285714286</v>
      </c>
      <c r="AQ113" s="65">
        <f t="shared" si="40"/>
        <v>3.5</v>
      </c>
      <c r="AR113" s="2">
        <f t="shared" si="18"/>
        <v>9.621127502</v>
      </c>
      <c r="AS113" s="18">
        <f t="shared" si="19"/>
        <v>6</v>
      </c>
      <c r="AT113" s="7">
        <f t="shared" si="20"/>
        <v>49.86255894</v>
      </c>
      <c r="AU113" s="18">
        <f t="shared" si="21"/>
        <v>12</v>
      </c>
      <c r="AV113" s="27">
        <f t="shared" si="22"/>
        <v>6.625</v>
      </c>
      <c r="AW113" s="18">
        <f t="shared" si="23"/>
        <v>24</v>
      </c>
      <c r="AX113" s="18">
        <f t="shared" si="24"/>
        <v>6</v>
      </c>
      <c r="AY113" s="18">
        <f t="shared" si="25"/>
        <v>12</v>
      </c>
      <c r="AZ113" s="7">
        <f t="shared" si="26"/>
        <v>120</v>
      </c>
      <c r="BA113" s="28">
        <f t="shared" si="27"/>
        <v>2.857142857</v>
      </c>
      <c r="BB113" s="65">
        <f t="shared" si="41"/>
        <v>3.5</v>
      </c>
      <c r="BC113" s="2">
        <f t="shared" si="28"/>
        <v>9.621127502</v>
      </c>
      <c r="BD113" s="18">
        <f t="shared" si="29"/>
        <v>6</v>
      </c>
      <c r="BE113" s="7">
        <f t="shared" si="30"/>
        <v>49.86255894</v>
      </c>
      <c r="BF113" s="18">
        <f t="shared" si="31"/>
        <v>6</v>
      </c>
      <c r="BG113" s="27">
        <f t="shared" si="32"/>
        <v>7.412401575</v>
      </c>
      <c r="BH113" s="27">
        <f t="shared" si="33"/>
        <v>12</v>
      </c>
      <c r="BI113" s="18">
        <f t="shared" si="34"/>
        <v>6</v>
      </c>
      <c r="BJ113" s="18">
        <f t="shared" si="35"/>
        <v>12</v>
      </c>
      <c r="BK113" s="18">
        <f t="shared" si="36"/>
        <v>102</v>
      </c>
      <c r="BL113" s="28">
        <f t="shared" si="37"/>
        <v>2.428571429</v>
      </c>
    </row>
    <row r="114">
      <c r="A114" s="3"/>
      <c r="B114" s="3">
        <v>9.0</v>
      </c>
      <c r="C114" s="57">
        <v>80.0</v>
      </c>
      <c r="D114" s="3">
        <v>9.0</v>
      </c>
      <c r="E114" s="57">
        <f t="shared" si="46"/>
        <v>9</v>
      </c>
      <c r="F114" s="57">
        <v>8.0</v>
      </c>
      <c r="G114" s="57">
        <v>7.875</v>
      </c>
      <c r="H114" s="57">
        <v>7.625</v>
      </c>
      <c r="I114" s="57"/>
      <c r="J114" s="57"/>
      <c r="K114" s="57">
        <v>8.125</v>
      </c>
      <c r="L114" s="57">
        <v>8.071</v>
      </c>
      <c r="M114" s="57">
        <v>7.981</v>
      </c>
      <c r="N114" s="57">
        <v>7.813</v>
      </c>
      <c r="O114" s="57">
        <v>7.625</v>
      </c>
      <c r="P114" s="57">
        <v>7.437</v>
      </c>
      <c r="Q114" s="57">
        <v>7.187</v>
      </c>
      <c r="R114" s="57">
        <v>7.001</v>
      </c>
      <c r="S114" s="57">
        <v>6.8713</v>
      </c>
      <c r="T114" s="57">
        <v>8.625</v>
      </c>
      <c r="U114" s="57">
        <f t="shared" si="47"/>
        <v>9</v>
      </c>
      <c r="V114" s="3"/>
      <c r="W114" s="3"/>
      <c r="X114" s="6">
        <v>110.0</v>
      </c>
      <c r="Y114" s="65">
        <f t="shared" si="38"/>
        <v>3.5</v>
      </c>
      <c r="Z114" s="2">
        <f t="shared" si="2"/>
        <v>9.621127502</v>
      </c>
      <c r="AA114" s="18">
        <f t="shared" si="3"/>
        <v>6</v>
      </c>
      <c r="AB114" s="7">
        <f t="shared" si="4"/>
        <v>49.86255894</v>
      </c>
      <c r="AC114" s="18">
        <f t="shared" si="5"/>
        <v>12.6</v>
      </c>
      <c r="AD114" s="27">
        <f t="shared" si="6"/>
        <v>6.625</v>
      </c>
      <c r="AE114" s="18">
        <f t="shared" si="7"/>
        <v>37.8</v>
      </c>
      <c r="AF114" s="7">
        <f t="shared" si="8"/>
        <v>114</v>
      </c>
      <c r="AG114" s="28">
        <f t="shared" si="9"/>
        <v>2.714285714</v>
      </c>
      <c r="AH114" s="65">
        <f t="shared" si="39"/>
        <v>3.5</v>
      </c>
      <c r="AI114" s="2">
        <f t="shared" si="10"/>
        <v>9.621127502</v>
      </c>
      <c r="AJ114" s="18">
        <f t="shared" si="11"/>
        <v>6</v>
      </c>
      <c r="AK114" s="7">
        <f t="shared" si="12"/>
        <v>49.86255894</v>
      </c>
      <c r="AL114" s="18">
        <f t="shared" si="13"/>
        <v>6</v>
      </c>
      <c r="AM114" s="27">
        <f t="shared" si="14"/>
        <v>7.412401575</v>
      </c>
      <c r="AN114" s="18">
        <f t="shared" si="15"/>
        <v>24</v>
      </c>
      <c r="AO114" s="7">
        <f t="shared" si="16"/>
        <v>96</v>
      </c>
      <c r="AP114" s="29">
        <f t="shared" si="17"/>
        <v>2.285714286</v>
      </c>
      <c r="AQ114" s="65">
        <f t="shared" si="40"/>
        <v>3.5</v>
      </c>
      <c r="AR114" s="2">
        <f t="shared" si="18"/>
        <v>9.621127502</v>
      </c>
      <c r="AS114" s="18">
        <f t="shared" si="19"/>
        <v>6</v>
      </c>
      <c r="AT114" s="7">
        <f t="shared" si="20"/>
        <v>49.86255894</v>
      </c>
      <c r="AU114" s="18">
        <f t="shared" si="21"/>
        <v>12</v>
      </c>
      <c r="AV114" s="27">
        <f t="shared" si="22"/>
        <v>6.625</v>
      </c>
      <c r="AW114" s="18">
        <f t="shared" si="23"/>
        <v>24</v>
      </c>
      <c r="AX114" s="18">
        <f t="shared" si="24"/>
        <v>6</v>
      </c>
      <c r="AY114" s="18">
        <f t="shared" si="25"/>
        <v>12</v>
      </c>
      <c r="AZ114" s="7">
        <f t="shared" si="26"/>
        <v>120</v>
      </c>
      <c r="BA114" s="28">
        <f t="shared" si="27"/>
        <v>2.857142857</v>
      </c>
      <c r="BB114" s="65">
        <f t="shared" si="41"/>
        <v>3.5</v>
      </c>
      <c r="BC114" s="2">
        <f t="shared" si="28"/>
        <v>9.621127502</v>
      </c>
      <c r="BD114" s="18">
        <f t="shared" si="29"/>
        <v>6</v>
      </c>
      <c r="BE114" s="7">
        <f t="shared" si="30"/>
        <v>49.86255894</v>
      </c>
      <c r="BF114" s="18">
        <f t="shared" si="31"/>
        <v>6</v>
      </c>
      <c r="BG114" s="27">
        <f t="shared" si="32"/>
        <v>7.412401575</v>
      </c>
      <c r="BH114" s="27">
        <f t="shared" si="33"/>
        <v>12</v>
      </c>
      <c r="BI114" s="18">
        <f t="shared" si="34"/>
        <v>6</v>
      </c>
      <c r="BJ114" s="18">
        <f t="shared" si="35"/>
        <v>12</v>
      </c>
      <c r="BK114" s="18">
        <f t="shared" si="36"/>
        <v>102</v>
      </c>
      <c r="BL114" s="28">
        <f t="shared" si="37"/>
        <v>2.428571429</v>
      </c>
    </row>
    <row r="115">
      <c r="A115" s="3"/>
      <c r="B115" s="3">
        <v>10.0</v>
      </c>
      <c r="C115" s="57">
        <v>100.0</v>
      </c>
      <c r="D115" s="3">
        <v>10.0</v>
      </c>
      <c r="E115" s="57">
        <f t="shared" si="46"/>
        <v>10</v>
      </c>
      <c r="F115" s="57">
        <v>10.0</v>
      </c>
      <c r="G115" s="57">
        <v>10.0</v>
      </c>
      <c r="H115" s="57">
        <v>9.75</v>
      </c>
      <c r="I115" s="57"/>
      <c r="J115" s="57"/>
      <c r="K115" s="57">
        <v>10.25</v>
      </c>
      <c r="L115" s="57">
        <v>10.136</v>
      </c>
      <c r="M115" s="57">
        <v>10.02</v>
      </c>
      <c r="N115" s="57">
        <v>9.75</v>
      </c>
      <c r="O115" s="57">
        <v>9.562</v>
      </c>
      <c r="P115" s="57">
        <v>9.312</v>
      </c>
      <c r="Q115" s="57">
        <v>9.062</v>
      </c>
      <c r="R115" s="57">
        <v>8.75</v>
      </c>
      <c r="S115" s="57">
        <v>8.5</v>
      </c>
      <c r="T115" s="57">
        <v>10.75</v>
      </c>
      <c r="U115" s="57">
        <f t="shared" si="47"/>
        <v>10</v>
      </c>
      <c r="V115" s="3"/>
      <c r="W115" s="3"/>
      <c r="X115" s="6">
        <v>111.0</v>
      </c>
      <c r="Y115" s="65">
        <f t="shared" si="38"/>
        <v>3.5</v>
      </c>
      <c r="Z115" s="2">
        <f t="shared" si="2"/>
        <v>9.621127502</v>
      </c>
      <c r="AA115" s="18">
        <f t="shared" si="3"/>
        <v>6</v>
      </c>
      <c r="AB115" s="7">
        <f t="shared" si="4"/>
        <v>49.86255894</v>
      </c>
      <c r="AC115" s="18">
        <f t="shared" si="5"/>
        <v>12.6</v>
      </c>
      <c r="AD115" s="27">
        <f t="shared" si="6"/>
        <v>6.625</v>
      </c>
      <c r="AE115" s="18">
        <f t="shared" si="7"/>
        <v>37.8</v>
      </c>
      <c r="AF115" s="7">
        <f t="shared" si="8"/>
        <v>114</v>
      </c>
      <c r="AG115" s="28">
        <f t="shared" si="9"/>
        <v>2.714285714</v>
      </c>
      <c r="AH115" s="65">
        <f t="shared" si="39"/>
        <v>3.5</v>
      </c>
      <c r="AI115" s="2">
        <f t="shared" si="10"/>
        <v>9.621127502</v>
      </c>
      <c r="AJ115" s="18">
        <f t="shared" si="11"/>
        <v>6</v>
      </c>
      <c r="AK115" s="7">
        <f t="shared" si="12"/>
        <v>49.86255894</v>
      </c>
      <c r="AL115" s="18">
        <f t="shared" si="13"/>
        <v>6</v>
      </c>
      <c r="AM115" s="27">
        <f t="shared" si="14"/>
        <v>7.412401575</v>
      </c>
      <c r="AN115" s="18">
        <f t="shared" si="15"/>
        <v>24</v>
      </c>
      <c r="AO115" s="7">
        <f t="shared" si="16"/>
        <v>96</v>
      </c>
      <c r="AP115" s="29">
        <f t="shared" si="17"/>
        <v>2.285714286</v>
      </c>
      <c r="AQ115" s="65">
        <f t="shared" si="40"/>
        <v>3.5</v>
      </c>
      <c r="AR115" s="2">
        <f t="shared" si="18"/>
        <v>9.621127502</v>
      </c>
      <c r="AS115" s="18">
        <f t="shared" si="19"/>
        <v>6</v>
      </c>
      <c r="AT115" s="7">
        <f t="shared" si="20"/>
        <v>49.86255894</v>
      </c>
      <c r="AU115" s="18">
        <f t="shared" si="21"/>
        <v>12</v>
      </c>
      <c r="AV115" s="27">
        <f t="shared" si="22"/>
        <v>6.625</v>
      </c>
      <c r="AW115" s="18">
        <f t="shared" si="23"/>
        <v>24</v>
      </c>
      <c r="AX115" s="18">
        <f t="shared" si="24"/>
        <v>6</v>
      </c>
      <c r="AY115" s="18">
        <f t="shared" si="25"/>
        <v>12</v>
      </c>
      <c r="AZ115" s="7">
        <f t="shared" si="26"/>
        <v>120</v>
      </c>
      <c r="BA115" s="28">
        <f t="shared" si="27"/>
        <v>2.857142857</v>
      </c>
      <c r="BB115" s="65">
        <f t="shared" si="41"/>
        <v>3.5</v>
      </c>
      <c r="BC115" s="2">
        <f t="shared" si="28"/>
        <v>9.621127502</v>
      </c>
      <c r="BD115" s="18">
        <f t="shared" si="29"/>
        <v>6</v>
      </c>
      <c r="BE115" s="7">
        <f t="shared" si="30"/>
        <v>49.86255894</v>
      </c>
      <c r="BF115" s="18">
        <f t="shared" si="31"/>
        <v>6</v>
      </c>
      <c r="BG115" s="27">
        <f t="shared" si="32"/>
        <v>7.412401575</v>
      </c>
      <c r="BH115" s="27">
        <f t="shared" si="33"/>
        <v>12</v>
      </c>
      <c r="BI115" s="18">
        <f t="shared" si="34"/>
        <v>6</v>
      </c>
      <c r="BJ115" s="18">
        <f t="shared" si="35"/>
        <v>12</v>
      </c>
      <c r="BK115" s="18">
        <f t="shared" si="36"/>
        <v>102</v>
      </c>
      <c r="BL115" s="28">
        <f t="shared" si="37"/>
        <v>2.428571429</v>
      </c>
    </row>
    <row r="116">
      <c r="A116" s="3"/>
      <c r="B116" s="3">
        <v>11.0</v>
      </c>
      <c r="C116" s="57">
        <v>120.0</v>
      </c>
      <c r="D116" s="3">
        <v>11.0</v>
      </c>
      <c r="E116" s="57">
        <f t="shared" si="46"/>
        <v>11</v>
      </c>
      <c r="F116" s="57">
        <v>12.0</v>
      </c>
      <c r="G116" s="57">
        <v>12.0</v>
      </c>
      <c r="H116" s="57">
        <v>11.75</v>
      </c>
      <c r="I116" s="57"/>
      <c r="J116" s="57"/>
      <c r="K116" s="57">
        <v>12.25</v>
      </c>
      <c r="L116" s="57">
        <v>12.06</v>
      </c>
      <c r="M116" s="57">
        <v>11.938</v>
      </c>
      <c r="N116" s="57">
        <v>11.626</v>
      </c>
      <c r="O116" s="57">
        <v>11.374</v>
      </c>
      <c r="P116" s="57">
        <v>11.062</v>
      </c>
      <c r="Q116" s="57">
        <v>10.75</v>
      </c>
      <c r="R116" s="57">
        <v>10.5</v>
      </c>
      <c r="S116" s="57">
        <v>10.126</v>
      </c>
      <c r="T116" s="57">
        <v>12.75</v>
      </c>
      <c r="U116" s="57">
        <f t="shared" si="47"/>
        <v>11</v>
      </c>
      <c r="V116" s="3"/>
      <c r="W116" s="3"/>
      <c r="X116" s="6">
        <v>112.0</v>
      </c>
      <c r="Y116" s="65">
        <f t="shared" si="38"/>
        <v>3.5</v>
      </c>
      <c r="Z116" s="2">
        <f t="shared" si="2"/>
        <v>9.621127502</v>
      </c>
      <c r="AA116" s="18">
        <f t="shared" si="3"/>
        <v>6</v>
      </c>
      <c r="AB116" s="7">
        <f t="shared" si="4"/>
        <v>49.86255894</v>
      </c>
      <c r="AC116" s="18">
        <f t="shared" si="5"/>
        <v>12.6</v>
      </c>
      <c r="AD116" s="27">
        <f t="shared" si="6"/>
        <v>6.625</v>
      </c>
      <c r="AE116" s="18">
        <f t="shared" si="7"/>
        <v>37.8</v>
      </c>
      <c r="AF116" s="7">
        <f t="shared" si="8"/>
        <v>114</v>
      </c>
      <c r="AG116" s="28">
        <f t="shared" si="9"/>
        <v>2.714285714</v>
      </c>
      <c r="AH116" s="65">
        <f t="shared" si="39"/>
        <v>3.5</v>
      </c>
      <c r="AI116" s="2">
        <f t="shared" si="10"/>
        <v>9.621127502</v>
      </c>
      <c r="AJ116" s="18">
        <f t="shared" si="11"/>
        <v>6</v>
      </c>
      <c r="AK116" s="7">
        <f t="shared" si="12"/>
        <v>49.86255894</v>
      </c>
      <c r="AL116" s="18">
        <f t="shared" si="13"/>
        <v>6</v>
      </c>
      <c r="AM116" s="27">
        <f t="shared" si="14"/>
        <v>7.412401575</v>
      </c>
      <c r="AN116" s="18">
        <f t="shared" si="15"/>
        <v>24</v>
      </c>
      <c r="AO116" s="7">
        <f t="shared" si="16"/>
        <v>96</v>
      </c>
      <c r="AP116" s="29">
        <f t="shared" si="17"/>
        <v>2.285714286</v>
      </c>
      <c r="AQ116" s="65">
        <f t="shared" si="40"/>
        <v>3.5</v>
      </c>
      <c r="AR116" s="2">
        <f t="shared" si="18"/>
        <v>9.621127502</v>
      </c>
      <c r="AS116" s="18">
        <f t="shared" si="19"/>
        <v>6</v>
      </c>
      <c r="AT116" s="7">
        <f t="shared" si="20"/>
        <v>49.86255894</v>
      </c>
      <c r="AU116" s="18">
        <f t="shared" si="21"/>
        <v>12</v>
      </c>
      <c r="AV116" s="27">
        <f t="shared" si="22"/>
        <v>6.625</v>
      </c>
      <c r="AW116" s="18">
        <f t="shared" si="23"/>
        <v>24</v>
      </c>
      <c r="AX116" s="18">
        <f t="shared" si="24"/>
        <v>6</v>
      </c>
      <c r="AY116" s="18">
        <f t="shared" si="25"/>
        <v>12</v>
      </c>
      <c r="AZ116" s="7">
        <f t="shared" si="26"/>
        <v>120</v>
      </c>
      <c r="BA116" s="28">
        <f t="shared" si="27"/>
        <v>2.857142857</v>
      </c>
      <c r="BB116" s="65">
        <f t="shared" si="41"/>
        <v>3.5</v>
      </c>
      <c r="BC116" s="2">
        <f t="shared" si="28"/>
        <v>9.621127502</v>
      </c>
      <c r="BD116" s="18">
        <f t="shared" si="29"/>
        <v>6</v>
      </c>
      <c r="BE116" s="7">
        <f t="shared" si="30"/>
        <v>49.86255894</v>
      </c>
      <c r="BF116" s="18">
        <f t="shared" si="31"/>
        <v>6</v>
      </c>
      <c r="BG116" s="27">
        <f t="shared" si="32"/>
        <v>7.412401575</v>
      </c>
      <c r="BH116" s="27">
        <f t="shared" si="33"/>
        <v>12</v>
      </c>
      <c r="BI116" s="18">
        <f t="shared" si="34"/>
        <v>6</v>
      </c>
      <c r="BJ116" s="18">
        <f t="shared" si="35"/>
        <v>12</v>
      </c>
      <c r="BK116" s="18">
        <f t="shared" si="36"/>
        <v>102</v>
      </c>
      <c r="BL116" s="28">
        <f t="shared" si="37"/>
        <v>2.428571429</v>
      </c>
    </row>
    <row r="117">
      <c r="A117" s="3"/>
      <c r="B117" s="3">
        <v>12.0</v>
      </c>
      <c r="C117" s="57">
        <v>140.0</v>
      </c>
      <c r="D117" s="3">
        <v>12.0</v>
      </c>
      <c r="E117" s="57">
        <f t="shared" si="46"/>
        <v>12</v>
      </c>
      <c r="F117" s="57">
        <v>14.0</v>
      </c>
      <c r="G117" s="57">
        <v>13.25</v>
      </c>
      <c r="H117" s="57">
        <v>13.0</v>
      </c>
      <c r="I117" s="57"/>
      <c r="J117" s="57">
        <v>13.5</v>
      </c>
      <c r="K117" s="57">
        <v>13.376</v>
      </c>
      <c r="L117" s="57">
        <v>13.25</v>
      </c>
      <c r="M117" s="57">
        <v>13.124</v>
      </c>
      <c r="N117" s="57">
        <v>12.812</v>
      </c>
      <c r="O117" s="57">
        <v>12.5</v>
      </c>
      <c r="P117" s="57">
        <v>12.124</v>
      </c>
      <c r="Q117" s="57">
        <v>11.812</v>
      </c>
      <c r="R117" s="57">
        <v>11.5</v>
      </c>
      <c r="S117" s="57">
        <v>11.188</v>
      </c>
      <c r="T117" s="57">
        <v>14.0</v>
      </c>
      <c r="U117" s="57">
        <f t="shared" si="47"/>
        <v>12</v>
      </c>
      <c r="V117" s="3"/>
      <c r="W117" s="3"/>
      <c r="X117" s="6">
        <v>113.0</v>
      </c>
      <c r="Y117" s="65">
        <f t="shared" si="38"/>
        <v>3.5</v>
      </c>
      <c r="Z117" s="2">
        <f t="shared" si="2"/>
        <v>9.621127502</v>
      </c>
      <c r="AA117" s="18">
        <f t="shared" si="3"/>
        <v>6</v>
      </c>
      <c r="AB117" s="7">
        <f t="shared" si="4"/>
        <v>49.86255894</v>
      </c>
      <c r="AC117" s="18">
        <f t="shared" si="5"/>
        <v>12.6</v>
      </c>
      <c r="AD117" s="27">
        <f t="shared" si="6"/>
        <v>6.625</v>
      </c>
      <c r="AE117" s="18">
        <f t="shared" si="7"/>
        <v>37.8</v>
      </c>
      <c r="AF117" s="7">
        <f t="shared" si="8"/>
        <v>114</v>
      </c>
      <c r="AG117" s="28">
        <f t="shared" si="9"/>
        <v>2.714285714</v>
      </c>
      <c r="AH117" s="65">
        <f t="shared" si="39"/>
        <v>3.5</v>
      </c>
      <c r="AI117" s="2">
        <f t="shared" si="10"/>
        <v>9.621127502</v>
      </c>
      <c r="AJ117" s="18">
        <f t="shared" si="11"/>
        <v>6</v>
      </c>
      <c r="AK117" s="7">
        <f t="shared" si="12"/>
        <v>49.86255894</v>
      </c>
      <c r="AL117" s="18">
        <f t="shared" si="13"/>
        <v>6</v>
      </c>
      <c r="AM117" s="27">
        <f t="shared" si="14"/>
        <v>7.412401575</v>
      </c>
      <c r="AN117" s="18">
        <f t="shared" si="15"/>
        <v>24</v>
      </c>
      <c r="AO117" s="7">
        <f t="shared" si="16"/>
        <v>96</v>
      </c>
      <c r="AP117" s="29">
        <f t="shared" si="17"/>
        <v>2.285714286</v>
      </c>
      <c r="AQ117" s="65">
        <f t="shared" si="40"/>
        <v>3.5</v>
      </c>
      <c r="AR117" s="2">
        <f t="shared" si="18"/>
        <v>9.621127502</v>
      </c>
      <c r="AS117" s="18">
        <f t="shared" si="19"/>
        <v>6</v>
      </c>
      <c r="AT117" s="7">
        <f t="shared" si="20"/>
        <v>49.86255894</v>
      </c>
      <c r="AU117" s="18">
        <f t="shared" si="21"/>
        <v>12</v>
      </c>
      <c r="AV117" s="27">
        <f t="shared" si="22"/>
        <v>6.625</v>
      </c>
      <c r="AW117" s="18">
        <f t="shared" si="23"/>
        <v>24</v>
      </c>
      <c r="AX117" s="18">
        <f t="shared" si="24"/>
        <v>6</v>
      </c>
      <c r="AY117" s="18">
        <f t="shared" si="25"/>
        <v>12</v>
      </c>
      <c r="AZ117" s="7">
        <f t="shared" si="26"/>
        <v>120</v>
      </c>
      <c r="BA117" s="28">
        <f t="shared" si="27"/>
        <v>2.857142857</v>
      </c>
      <c r="BB117" s="65">
        <f t="shared" si="41"/>
        <v>3.5</v>
      </c>
      <c r="BC117" s="2">
        <f t="shared" si="28"/>
        <v>9.621127502</v>
      </c>
      <c r="BD117" s="18">
        <f t="shared" si="29"/>
        <v>6</v>
      </c>
      <c r="BE117" s="7">
        <f t="shared" si="30"/>
        <v>49.86255894</v>
      </c>
      <c r="BF117" s="18">
        <f t="shared" si="31"/>
        <v>6</v>
      </c>
      <c r="BG117" s="27">
        <f t="shared" si="32"/>
        <v>7.412401575</v>
      </c>
      <c r="BH117" s="27">
        <f t="shared" si="33"/>
        <v>12</v>
      </c>
      <c r="BI117" s="18">
        <f t="shared" si="34"/>
        <v>6</v>
      </c>
      <c r="BJ117" s="18">
        <f t="shared" si="35"/>
        <v>12</v>
      </c>
      <c r="BK117" s="18">
        <f t="shared" si="36"/>
        <v>102</v>
      </c>
      <c r="BL117" s="28">
        <f t="shared" si="37"/>
        <v>2.428571429</v>
      </c>
    </row>
    <row r="118">
      <c r="A118" s="3"/>
      <c r="B118" s="3">
        <v>13.0</v>
      </c>
      <c r="C118" s="57">
        <v>160.0</v>
      </c>
      <c r="D118" s="3">
        <v>13.0</v>
      </c>
      <c r="E118" s="57">
        <f t="shared" si="46"/>
        <v>13</v>
      </c>
      <c r="F118" s="57">
        <v>16.0</v>
      </c>
      <c r="G118" s="57">
        <v>15.25</v>
      </c>
      <c r="H118" s="57">
        <v>15.0</v>
      </c>
      <c r="I118" s="57"/>
      <c r="J118" s="57">
        <v>15.5</v>
      </c>
      <c r="K118" s="57">
        <v>15.376</v>
      </c>
      <c r="L118" s="57">
        <v>15.25</v>
      </c>
      <c r="M118" s="57">
        <v>15.0</v>
      </c>
      <c r="N118" s="57">
        <v>14.688</v>
      </c>
      <c r="O118" s="57">
        <v>14.312</v>
      </c>
      <c r="P118" s="57">
        <v>13.938</v>
      </c>
      <c r="Q118" s="57">
        <v>13.562</v>
      </c>
      <c r="R118" s="57">
        <v>13.124</v>
      </c>
      <c r="S118" s="57">
        <v>12.812</v>
      </c>
      <c r="T118" s="57">
        <v>16.0</v>
      </c>
      <c r="U118" s="57">
        <f t="shared" si="47"/>
        <v>13</v>
      </c>
      <c r="V118" s="3"/>
      <c r="W118" s="3"/>
      <c r="X118" s="6">
        <v>114.0</v>
      </c>
      <c r="Y118" s="65">
        <f t="shared" si="38"/>
        <v>3.5</v>
      </c>
      <c r="Z118" s="2">
        <f t="shared" si="2"/>
        <v>9.621127502</v>
      </c>
      <c r="AA118" s="18">
        <f t="shared" si="3"/>
        <v>6</v>
      </c>
      <c r="AB118" s="7">
        <f t="shared" si="4"/>
        <v>49.86255894</v>
      </c>
      <c r="AC118" s="18">
        <f t="shared" si="5"/>
        <v>12.6</v>
      </c>
      <c r="AD118" s="27">
        <f t="shared" si="6"/>
        <v>6.625</v>
      </c>
      <c r="AE118" s="18">
        <f t="shared" si="7"/>
        <v>37.8</v>
      </c>
      <c r="AF118" s="7">
        <f t="shared" si="8"/>
        <v>114</v>
      </c>
      <c r="AG118" s="28">
        <f t="shared" si="9"/>
        <v>2.714285714</v>
      </c>
      <c r="AH118" s="65">
        <f t="shared" si="39"/>
        <v>3.5</v>
      </c>
      <c r="AI118" s="2">
        <f t="shared" si="10"/>
        <v>9.621127502</v>
      </c>
      <c r="AJ118" s="18">
        <f t="shared" si="11"/>
        <v>6</v>
      </c>
      <c r="AK118" s="7">
        <f t="shared" si="12"/>
        <v>49.86255894</v>
      </c>
      <c r="AL118" s="18">
        <f t="shared" si="13"/>
        <v>6</v>
      </c>
      <c r="AM118" s="27">
        <f t="shared" si="14"/>
        <v>7.412401575</v>
      </c>
      <c r="AN118" s="18">
        <f t="shared" si="15"/>
        <v>24</v>
      </c>
      <c r="AO118" s="7">
        <f t="shared" si="16"/>
        <v>96</v>
      </c>
      <c r="AP118" s="29">
        <f t="shared" si="17"/>
        <v>2.285714286</v>
      </c>
      <c r="AQ118" s="65">
        <f t="shared" si="40"/>
        <v>3.5</v>
      </c>
      <c r="AR118" s="2">
        <f t="shared" si="18"/>
        <v>9.621127502</v>
      </c>
      <c r="AS118" s="18">
        <f t="shared" si="19"/>
        <v>6</v>
      </c>
      <c r="AT118" s="7">
        <f t="shared" si="20"/>
        <v>49.86255894</v>
      </c>
      <c r="AU118" s="18">
        <f t="shared" si="21"/>
        <v>12</v>
      </c>
      <c r="AV118" s="27">
        <f t="shared" si="22"/>
        <v>6.625</v>
      </c>
      <c r="AW118" s="18">
        <f t="shared" si="23"/>
        <v>24</v>
      </c>
      <c r="AX118" s="18">
        <f t="shared" si="24"/>
        <v>6</v>
      </c>
      <c r="AY118" s="18">
        <f t="shared" si="25"/>
        <v>12</v>
      </c>
      <c r="AZ118" s="7">
        <f t="shared" si="26"/>
        <v>120</v>
      </c>
      <c r="BA118" s="28">
        <f t="shared" si="27"/>
        <v>2.857142857</v>
      </c>
      <c r="BB118" s="65">
        <f t="shared" si="41"/>
        <v>3.5</v>
      </c>
      <c r="BC118" s="2">
        <f t="shared" si="28"/>
        <v>9.621127502</v>
      </c>
      <c r="BD118" s="18">
        <f t="shared" si="29"/>
        <v>6</v>
      </c>
      <c r="BE118" s="7">
        <f t="shared" si="30"/>
        <v>49.86255894</v>
      </c>
      <c r="BF118" s="18">
        <f t="shared" si="31"/>
        <v>6</v>
      </c>
      <c r="BG118" s="27">
        <f t="shared" si="32"/>
        <v>7.412401575</v>
      </c>
      <c r="BH118" s="27">
        <f t="shared" si="33"/>
        <v>12</v>
      </c>
      <c r="BI118" s="18">
        <f t="shared" si="34"/>
        <v>6</v>
      </c>
      <c r="BJ118" s="18">
        <f t="shared" si="35"/>
        <v>12</v>
      </c>
      <c r="BK118" s="18">
        <f t="shared" si="36"/>
        <v>102</v>
      </c>
      <c r="BL118" s="28">
        <f t="shared" si="37"/>
        <v>2.428571429</v>
      </c>
    </row>
    <row r="119">
      <c r="A119" s="3"/>
      <c r="E119" s="57">
        <f t="shared" si="46"/>
        <v>14</v>
      </c>
      <c r="F119" s="57">
        <v>18.0</v>
      </c>
      <c r="G119" s="57">
        <v>17.25</v>
      </c>
      <c r="H119" s="57">
        <v>17.0</v>
      </c>
      <c r="I119" s="57"/>
      <c r="J119" s="57">
        <v>17.5</v>
      </c>
      <c r="K119" s="57">
        <v>17.376</v>
      </c>
      <c r="L119" s="57">
        <v>17.124</v>
      </c>
      <c r="M119" s="57">
        <v>16.876</v>
      </c>
      <c r="N119" s="57">
        <v>16.5</v>
      </c>
      <c r="O119" s="57">
        <v>16.124</v>
      </c>
      <c r="P119" s="57">
        <v>15.688</v>
      </c>
      <c r="Q119" s="57">
        <v>15.25</v>
      </c>
      <c r="R119" s="57">
        <v>14.876</v>
      </c>
      <c r="S119" s="57">
        <v>14.438</v>
      </c>
      <c r="T119" s="57">
        <v>18.0</v>
      </c>
      <c r="U119" s="57">
        <f t="shared" si="47"/>
        <v>14</v>
      </c>
      <c r="V119" s="3"/>
      <c r="W119" s="3"/>
      <c r="X119" s="6">
        <v>115.0</v>
      </c>
      <c r="Y119" s="65">
        <f t="shared" si="38"/>
        <v>3.5</v>
      </c>
      <c r="Z119" s="2">
        <f t="shared" si="2"/>
        <v>9.621127502</v>
      </c>
      <c r="AA119" s="18">
        <f t="shared" si="3"/>
        <v>6</v>
      </c>
      <c r="AB119" s="7">
        <f t="shared" si="4"/>
        <v>49.86255894</v>
      </c>
      <c r="AC119" s="18">
        <f t="shared" si="5"/>
        <v>12.6</v>
      </c>
      <c r="AD119" s="27">
        <f t="shared" si="6"/>
        <v>6.625</v>
      </c>
      <c r="AE119" s="18">
        <f t="shared" si="7"/>
        <v>37.8</v>
      </c>
      <c r="AF119" s="7">
        <f t="shared" si="8"/>
        <v>114</v>
      </c>
      <c r="AG119" s="28">
        <f t="shared" si="9"/>
        <v>2.714285714</v>
      </c>
      <c r="AH119" s="65">
        <f t="shared" si="39"/>
        <v>3.5</v>
      </c>
      <c r="AI119" s="2">
        <f t="shared" si="10"/>
        <v>9.621127502</v>
      </c>
      <c r="AJ119" s="18">
        <f t="shared" si="11"/>
        <v>6</v>
      </c>
      <c r="AK119" s="7">
        <f t="shared" si="12"/>
        <v>49.86255894</v>
      </c>
      <c r="AL119" s="18">
        <f t="shared" si="13"/>
        <v>6</v>
      </c>
      <c r="AM119" s="27">
        <f t="shared" si="14"/>
        <v>7.412401575</v>
      </c>
      <c r="AN119" s="18">
        <f t="shared" si="15"/>
        <v>24</v>
      </c>
      <c r="AO119" s="7">
        <f t="shared" si="16"/>
        <v>96</v>
      </c>
      <c r="AP119" s="29">
        <f t="shared" si="17"/>
        <v>2.285714286</v>
      </c>
      <c r="AQ119" s="65">
        <f t="shared" si="40"/>
        <v>3.5</v>
      </c>
      <c r="AR119" s="2">
        <f t="shared" si="18"/>
        <v>9.621127502</v>
      </c>
      <c r="AS119" s="18">
        <f t="shared" si="19"/>
        <v>6</v>
      </c>
      <c r="AT119" s="7">
        <f t="shared" si="20"/>
        <v>49.86255894</v>
      </c>
      <c r="AU119" s="18">
        <f t="shared" si="21"/>
        <v>12</v>
      </c>
      <c r="AV119" s="27">
        <f t="shared" si="22"/>
        <v>6.625</v>
      </c>
      <c r="AW119" s="18">
        <f t="shared" si="23"/>
        <v>24</v>
      </c>
      <c r="AX119" s="18">
        <f t="shared" si="24"/>
        <v>6</v>
      </c>
      <c r="AY119" s="18">
        <f t="shared" si="25"/>
        <v>12</v>
      </c>
      <c r="AZ119" s="7">
        <f t="shared" si="26"/>
        <v>120</v>
      </c>
      <c r="BA119" s="28">
        <f t="shared" si="27"/>
        <v>2.857142857</v>
      </c>
      <c r="BB119" s="65">
        <f t="shared" si="41"/>
        <v>3.5</v>
      </c>
      <c r="BC119" s="2">
        <f t="shared" si="28"/>
        <v>9.621127502</v>
      </c>
      <c r="BD119" s="18">
        <f t="shared" si="29"/>
        <v>6</v>
      </c>
      <c r="BE119" s="7">
        <f t="shared" si="30"/>
        <v>49.86255894</v>
      </c>
      <c r="BF119" s="18">
        <f t="shared" si="31"/>
        <v>6</v>
      </c>
      <c r="BG119" s="27">
        <f t="shared" si="32"/>
        <v>7.412401575</v>
      </c>
      <c r="BH119" s="27">
        <f t="shared" si="33"/>
        <v>12</v>
      </c>
      <c r="BI119" s="18">
        <f t="shared" si="34"/>
        <v>6</v>
      </c>
      <c r="BJ119" s="18">
        <f t="shared" si="35"/>
        <v>12</v>
      </c>
      <c r="BK119" s="18">
        <f t="shared" si="36"/>
        <v>102</v>
      </c>
      <c r="BL119" s="28">
        <f t="shared" si="37"/>
        <v>2.428571429</v>
      </c>
    </row>
    <row r="120">
      <c r="A120" s="3"/>
      <c r="E120" s="57">
        <f t="shared" si="46"/>
        <v>15</v>
      </c>
      <c r="F120" s="57">
        <v>20.0</v>
      </c>
      <c r="G120" s="57">
        <v>19.25</v>
      </c>
      <c r="H120" s="57">
        <v>19.0</v>
      </c>
      <c r="I120" s="57"/>
      <c r="J120" s="57">
        <v>19.5</v>
      </c>
      <c r="K120" s="57">
        <v>19.25</v>
      </c>
      <c r="L120" s="57">
        <v>19.0</v>
      </c>
      <c r="M120" s="57">
        <v>18.812</v>
      </c>
      <c r="N120" s="57">
        <v>18.376</v>
      </c>
      <c r="O120" s="57">
        <v>17.938</v>
      </c>
      <c r="P120" s="57">
        <v>17.438</v>
      </c>
      <c r="Q120" s="57">
        <v>17.0</v>
      </c>
      <c r="R120" s="57">
        <v>16.5</v>
      </c>
      <c r="S120" s="57">
        <v>16.062</v>
      </c>
      <c r="T120" s="57">
        <v>20.0</v>
      </c>
      <c r="U120" s="57">
        <f t="shared" si="47"/>
        <v>15</v>
      </c>
      <c r="V120" s="3"/>
      <c r="W120" s="3"/>
      <c r="X120" s="6">
        <v>116.0</v>
      </c>
      <c r="Y120" s="65">
        <f t="shared" si="38"/>
        <v>3.5</v>
      </c>
      <c r="Z120" s="2">
        <f t="shared" si="2"/>
        <v>9.621127502</v>
      </c>
      <c r="AA120" s="18">
        <f t="shared" si="3"/>
        <v>6</v>
      </c>
      <c r="AB120" s="7">
        <f t="shared" si="4"/>
        <v>49.86255894</v>
      </c>
      <c r="AC120" s="18">
        <f t="shared" si="5"/>
        <v>12.6</v>
      </c>
      <c r="AD120" s="27">
        <f t="shared" si="6"/>
        <v>6.625</v>
      </c>
      <c r="AE120" s="18">
        <f t="shared" si="7"/>
        <v>37.8</v>
      </c>
      <c r="AF120" s="7">
        <f t="shared" si="8"/>
        <v>114</v>
      </c>
      <c r="AG120" s="28">
        <f t="shared" si="9"/>
        <v>2.714285714</v>
      </c>
      <c r="AH120" s="65">
        <f t="shared" si="39"/>
        <v>3.5</v>
      </c>
      <c r="AI120" s="2">
        <f t="shared" si="10"/>
        <v>9.621127502</v>
      </c>
      <c r="AJ120" s="18">
        <f t="shared" si="11"/>
        <v>6</v>
      </c>
      <c r="AK120" s="7">
        <f t="shared" si="12"/>
        <v>49.86255894</v>
      </c>
      <c r="AL120" s="18">
        <f t="shared" si="13"/>
        <v>6</v>
      </c>
      <c r="AM120" s="27">
        <f t="shared" si="14"/>
        <v>7.412401575</v>
      </c>
      <c r="AN120" s="18">
        <f t="shared" si="15"/>
        <v>24</v>
      </c>
      <c r="AO120" s="7">
        <f t="shared" si="16"/>
        <v>96</v>
      </c>
      <c r="AP120" s="29">
        <f t="shared" si="17"/>
        <v>2.285714286</v>
      </c>
      <c r="AQ120" s="65">
        <f t="shared" si="40"/>
        <v>3.5</v>
      </c>
      <c r="AR120" s="2">
        <f t="shared" si="18"/>
        <v>9.621127502</v>
      </c>
      <c r="AS120" s="18">
        <f t="shared" si="19"/>
        <v>6</v>
      </c>
      <c r="AT120" s="7">
        <f t="shared" si="20"/>
        <v>49.86255894</v>
      </c>
      <c r="AU120" s="18">
        <f t="shared" si="21"/>
        <v>12</v>
      </c>
      <c r="AV120" s="27">
        <f t="shared" si="22"/>
        <v>6.625</v>
      </c>
      <c r="AW120" s="18">
        <f t="shared" si="23"/>
        <v>24</v>
      </c>
      <c r="AX120" s="18">
        <f t="shared" si="24"/>
        <v>6</v>
      </c>
      <c r="AY120" s="18">
        <f t="shared" si="25"/>
        <v>12</v>
      </c>
      <c r="AZ120" s="7">
        <f t="shared" si="26"/>
        <v>120</v>
      </c>
      <c r="BA120" s="28">
        <f t="shared" si="27"/>
        <v>2.857142857</v>
      </c>
      <c r="BB120" s="65">
        <f t="shared" si="41"/>
        <v>3.5</v>
      </c>
      <c r="BC120" s="2">
        <f t="shared" si="28"/>
        <v>9.621127502</v>
      </c>
      <c r="BD120" s="18">
        <f t="shared" si="29"/>
        <v>6</v>
      </c>
      <c r="BE120" s="7">
        <f t="shared" si="30"/>
        <v>49.86255894</v>
      </c>
      <c r="BF120" s="18">
        <f t="shared" si="31"/>
        <v>6</v>
      </c>
      <c r="BG120" s="27">
        <f t="shared" si="32"/>
        <v>7.412401575</v>
      </c>
      <c r="BH120" s="27">
        <f t="shared" si="33"/>
        <v>12</v>
      </c>
      <c r="BI120" s="18">
        <f t="shared" si="34"/>
        <v>6</v>
      </c>
      <c r="BJ120" s="18">
        <f t="shared" si="35"/>
        <v>12</v>
      </c>
      <c r="BK120" s="18">
        <f t="shared" si="36"/>
        <v>102</v>
      </c>
      <c r="BL120" s="28">
        <f t="shared" si="37"/>
        <v>2.428571429</v>
      </c>
    </row>
    <row r="121">
      <c r="A121" s="3"/>
      <c r="E121" s="57">
        <f t="shared" si="46"/>
        <v>16</v>
      </c>
      <c r="F121" s="57">
        <v>24.0</v>
      </c>
      <c r="G121" s="57">
        <v>23.25</v>
      </c>
      <c r="H121" s="57">
        <v>23.0</v>
      </c>
      <c r="I121" s="57"/>
      <c r="J121" s="57">
        <v>23.5</v>
      </c>
      <c r="K121" s="57">
        <v>23.25</v>
      </c>
      <c r="L121" s="57">
        <v>22.876</v>
      </c>
      <c r="M121" s="57">
        <v>22.624</v>
      </c>
      <c r="N121" s="57">
        <v>22.062</v>
      </c>
      <c r="O121" s="57">
        <v>21.562</v>
      </c>
      <c r="P121" s="57">
        <v>20.938</v>
      </c>
      <c r="Q121" s="57">
        <v>20.376</v>
      </c>
      <c r="R121" s="57">
        <v>19.876</v>
      </c>
      <c r="S121" s="57">
        <v>19.312</v>
      </c>
      <c r="T121" s="57">
        <v>24.0</v>
      </c>
      <c r="U121" s="57">
        <f t="shared" si="47"/>
        <v>16</v>
      </c>
      <c r="V121" s="3"/>
      <c r="W121" s="3"/>
      <c r="X121" s="6">
        <v>117.0</v>
      </c>
      <c r="Y121" s="65">
        <f t="shared" si="38"/>
        <v>3.5</v>
      </c>
      <c r="Z121" s="2">
        <f t="shared" si="2"/>
        <v>9.621127502</v>
      </c>
      <c r="AA121" s="18">
        <f t="shared" si="3"/>
        <v>6</v>
      </c>
      <c r="AB121" s="7">
        <f t="shared" si="4"/>
        <v>49.86255894</v>
      </c>
      <c r="AC121" s="18">
        <f t="shared" si="5"/>
        <v>12.6</v>
      </c>
      <c r="AD121" s="27">
        <f t="shared" si="6"/>
        <v>6.625</v>
      </c>
      <c r="AE121" s="18">
        <f t="shared" si="7"/>
        <v>37.8</v>
      </c>
      <c r="AF121" s="7">
        <f t="shared" si="8"/>
        <v>114</v>
      </c>
      <c r="AG121" s="28">
        <f t="shared" si="9"/>
        <v>2.714285714</v>
      </c>
      <c r="AH121" s="65">
        <f t="shared" si="39"/>
        <v>3.5</v>
      </c>
      <c r="AI121" s="2">
        <f t="shared" si="10"/>
        <v>9.621127502</v>
      </c>
      <c r="AJ121" s="18">
        <f t="shared" si="11"/>
        <v>6</v>
      </c>
      <c r="AK121" s="7">
        <f t="shared" si="12"/>
        <v>49.86255894</v>
      </c>
      <c r="AL121" s="18">
        <f t="shared" si="13"/>
        <v>6</v>
      </c>
      <c r="AM121" s="27">
        <f t="shared" si="14"/>
        <v>7.412401575</v>
      </c>
      <c r="AN121" s="18">
        <f t="shared" si="15"/>
        <v>24</v>
      </c>
      <c r="AO121" s="7">
        <f t="shared" si="16"/>
        <v>96</v>
      </c>
      <c r="AP121" s="29">
        <f t="shared" si="17"/>
        <v>2.285714286</v>
      </c>
      <c r="AQ121" s="65">
        <f t="shared" si="40"/>
        <v>3.5</v>
      </c>
      <c r="AR121" s="2">
        <f t="shared" si="18"/>
        <v>9.621127502</v>
      </c>
      <c r="AS121" s="18">
        <f t="shared" si="19"/>
        <v>6</v>
      </c>
      <c r="AT121" s="7">
        <f t="shared" si="20"/>
        <v>49.86255894</v>
      </c>
      <c r="AU121" s="18">
        <f t="shared" si="21"/>
        <v>12</v>
      </c>
      <c r="AV121" s="27">
        <f t="shared" si="22"/>
        <v>6.625</v>
      </c>
      <c r="AW121" s="18">
        <f t="shared" si="23"/>
        <v>24</v>
      </c>
      <c r="AX121" s="18">
        <f t="shared" si="24"/>
        <v>6</v>
      </c>
      <c r="AY121" s="18">
        <f t="shared" si="25"/>
        <v>12</v>
      </c>
      <c r="AZ121" s="7">
        <f t="shared" si="26"/>
        <v>120</v>
      </c>
      <c r="BA121" s="28">
        <f t="shared" si="27"/>
        <v>2.857142857</v>
      </c>
      <c r="BB121" s="65">
        <f t="shared" si="41"/>
        <v>3.5</v>
      </c>
      <c r="BC121" s="2">
        <f t="shared" si="28"/>
        <v>9.621127502</v>
      </c>
      <c r="BD121" s="18">
        <f t="shared" si="29"/>
        <v>6</v>
      </c>
      <c r="BE121" s="7">
        <f t="shared" si="30"/>
        <v>49.86255894</v>
      </c>
      <c r="BF121" s="18">
        <f t="shared" si="31"/>
        <v>6</v>
      </c>
      <c r="BG121" s="27">
        <f t="shared" si="32"/>
        <v>7.412401575</v>
      </c>
      <c r="BH121" s="27">
        <f t="shared" si="33"/>
        <v>12</v>
      </c>
      <c r="BI121" s="18">
        <f t="shared" si="34"/>
        <v>6</v>
      </c>
      <c r="BJ121" s="18">
        <f t="shared" si="35"/>
        <v>12</v>
      </c>
      <c r="BK121" s="18">
        <f t="shared" si="36"/>
        <v>102</v>
      </c>
      <c r="BL121" s="28">
        <f t="shared" si="37"/>
        <v>2.428571429</v>
      </c>
    </row>
    <row r="122">
      <c r="A122" s="3"/>
      <c r="E122" s="57">
        <f t="shared" si="46"/>
        <v>17</v>
      </c>
      <c r="F122" s="57">
        <v>26.0</v>
      </c>
      <c r="G122" s="57">
        <v>25.25</v>
      </c>
      <c r="H122" s="57">
        <v>25.0</v>
      </c>
      <c r="I122" s="57"/>
      <c r="J122" s="57">
        <v>25.376</v>
      </c>
      <c r="K122" s="57">
        <v>25.0</v>
      </c>
      <c r="L122" s="57"/>
      <c r="M122" s="57"/>
      <c r="N122" s="57"/>
      <c r="O122" s="57"/>
      <c r="P122" s="57"/>
      <c r="Q122" s="57"/>
      <c r="R122" s="57"/>
      <c r="S122" s="57"/>
      <c r="T122" s="57">
        <v>26.0</v>
      </c>
      <c r="U122" s="57">
        <f t="shared" si="47"/>
        <v>17</v>
      </c>
      <c r="V122" s="3"/>
      <c r="W122" s="3"/>
      <c r="X122" s="6">
        <v>118.0</v>
      </c>
      <c r="Y122" s="65">
        <f t="shared" si="38"/>
        <v>3.5</v>
      </c>
      <c r="Z122" s="2">
        <f t="shared" si="2"/>
        <v>9.621127502</v>
      </c>
      <c r="AA122" s="18">
        <f t="shared" si="3"/>
        <v>6</v>
      </c>
      <c r="AB122" s="7">
        <f t="shared" si="4"/>
        <v>49.86255894</v>
      </c>
      <c r="AC122" s="18">
        <f t="shared" si="5"/>
        <v>12.6</v>
      </c>
      <c r="AD122" s="27">
        <f t="shared" si="6"/>
        <v>6.625</v>
      </c>
      <c r="AE122" s="18">
        <f t="shared" si="7"/>
        <v>37.8</v>
      </c>
      <c r="AF122" s="7">
        <f t="shared" si="8"/>
        <v>114</v>
      </c>
      <c r="AG122" s="28">
        <f t="shared" si="9"/>
        <v>2.714285714</v>
      </c>
      <c r="AH122" s="65">
        <f t="shared" si="39"/>
        <v>3.5</v>
      </c>
      <c r="AI122" s="2">
        <f t="shared" si="10"/>
        <v>9.621127502</v>
      </c>
      <c r="AJ122" s="18">
        <f t="shared" si="11"/>
        <v>6</v>
      </c>
      <c r="AK122" s="7">
        <f t="shared" si="12"/>
        <v>49.86255894</v>
      </c>
      <c r="AL122" s="18">
        <f t="shared" si="13"/>
        <v>6</v>
      </c>
      <c r="AM122" s="27">
        <f t="shared" si="14"/>
        <v>7.412401575</v>
      </c>
      <c r="AN122" s="18">
        <f t="shared" si="15"/>
        <v>24</v>
      </c>
      <c r="AO122" s="7">
        <f t="shared" si="16"/>
        <v>96</v>
      </c>
      <c r="AP122" s="29">
        <f t="shared" si="17"/>
        <v>2.285714286</v>
      </c>
      <c r="AQ122" s="65">
        <f t="shared" si="40"/>
        <v>3.5</v>
      </c>
      <c r="AR122" s="2">
        <f t="shared" si="18"/>
        <v>9.621127502</v>
      </c>
      <c r="AS122" s="18">
        <f t="shared" si="19"/>
        <v>6</v>
      </c>
      <c r="AT122" s="7">
        <f t="shared" si="20"/>
        <v>49.86255894</v>
      </c>
      <c r="AU122" s="18">
        <f t="shared" si="21"/>
        <v>12</v>
      </c>
      <c r="AV122" s="27">
        <f t="shared" si="22"/>
        <v>6.625</v>
      </c>
      <c r="AW122" s="18">
        <f t="shared" si="23"/>
        <v>24</v>
      </c>
      <c r="AX122" s="18">
        <f t="shared" si="24"/>
        <v>6</v>
      </c>
      <c r="AY122" s="18">
        <f t="shared" si="25"/>
        <v>12</v>
      </c>
      <c r="AZ122" s="7">
        <f t="shared" si="26"/>
        <v>120</v>
      </c>
      <c r="BA122" s="28">
        <f t="shared" si="27"/>
        <v>2.857142857</v>
      </c>
      <c r="BB122" s="65">
        <f t="shared" si="41"/>
        <v>3.5</v>
      </c>
      <c r="BC122" s="2">
        <f t="shared" si="28"/>
        <v>9.621127502</v>
      </c>
      <c r="BD122" s="18">
        <f t="shared" si="29"/>
        <v>6</v>
      </c>
      <c r="BE122" s="7">
        <f t="shared" si="30"/>
        <v>49.86255894</v>
      </c>
      <c r="BF122" s="18">
        <f t="shared" si="31"/>
        <v>6</v>
      </c>
      <c r="BG122" s="27">
        <f t="shared" si="32"/>
        <v>7.412401575</v>
      </c>
      <c r="BH122" s="27">
        <f t="shared" si="33"/>
        <v>12</v>
      </c>
      <c r="BI122" s="18">
        <f t="shared" si="34"/>
        <v>6</v>
      </c>
      <c r="BJ122" s="18">
        <f t="shared" si="35"/>
        <v>12</v>
      </c>
      <c r="BK122" s="18">
        <f t="shared" si="36"/>
        <v>102</v>
      </c>
      <c r="BL122" s="28">
        <f t="shared" si="37"/>
        <v>2.428571429</v>
      </c>
    </row>
    <row r="123">
      <c r="A123" s="3"/>
      <c r="E123" s="57">
        <f t="shared" si="46"/>
        <v>18</v>
      </c>
      <c r="F123" s="57">
        <v>28.0</v>
      </c>
      <c r="G123" s="57">
        <v>27.25</v>
      </c>
      <c r="H123" s="57">
        <v>27.0</v>
      </c>
      <c r="I123" s="57"/>
      <c r="J123" s="57">
        <v>27.376</v>
      </c>
      <c r="K123" s="57">
        <v>27.0</v>
      </c>
      <c r="L123" s="57">
        <v>26.75</v>
      </c>
      <c r="M123" s="57"/>
      <c r="N123" s="57"/>
      <c r="O123" s="57"/>
      <c r="P123" s="57"/>
      <c r="Q123" s="57"/>
      <c r="R123" s="57"/>
      <c r="S123" s="57"/>
      <c r="T123" s="57">
        <v>28.0</v>
      </c>
      <c r="U123" s="57">
        <f t="shared" si="47"/>
        <v>18</v>
      </c>
      <c r="V123" s="3"/>
      <c r="W123" s="3"/>
      <c r="X123" s="6">
        <v>119.0</v>
      </c>
      <c r="Y123" s="65">
        <f t="shared" si="38"/>
        <v>3.5</v>
      </c>
      <c r="Z123" s="2">
        <f t="shared" si="2"/>
        <v>9.621127502</v>
      </c>
      <c r="AA123" s="18">
        <f t="shared" si="3"/>
        <v>6</v>
      </c>
      <c r="AB123" s="7">
        <f t="shared" si="4"/>
        <v>49.86255894</v>
      </c>
      <c r="AC123" s="18">
        <f t="shared" si="5"/>
        <v>12.6</v>
      </c>
      <c r="AD123" s="27">
        <f t="shared" si="6"/>
        <v>6.625</v>
      </c>
      <c r="AE123" s="18">
        <f t="shared" si="7"/>
        <v>37.8</v>
      </c>
      <c r="AF123" s="7">
        <f t="shared" si="8"/>
        <v>114</v>
      </c>
      <c r="AG123" s="28">
        <f t="shared" si="9"/>
        <v>2.714285714</v>
      </c>
      <c r="AH123" s="65">
        <f t="shared" si="39"/>
        <v>3.5</v>
      </c>
      <c r="AI123" s="2">
        <f t="shared" si="10"/>
        <v>9.621127502</v>
      </c>
      <c r="AJ123" s="18">
        <f t="shared" si="11"/>
        <v>6</v>
      </c>
      <c r="AK123" s="7">
        <f t="shared" si="12"/>
        <v>49.86255894</v>
      </c>
      <c r="AL123" s="18">
        <f t="shared" si="13"/>
        <v>6</v>
      </c>
      <c r="AM123" s="27">
        <f t="shared" si="14"/>
        <v>7.412401575</v>
      </c>
      <c r="AN123" s="18">
        <f t="shared" si="15"/>
        <v>24</v>
      </c>
      <c r="AO123" s="7">
        <f t="shared" si="16"/>
        <v>96</v>
      </c>
      <c r="AP123" s="29">
        <f t="shared" si="17"/>
        <v>2.285714286</v>
      </c>
      <c r="AQ123" s="65">
        <f t="shared" si="40"/>
        <v>3.5</v>
      </c>
      <c r="AR123" s="2">
        <f t="shared" si="18"/>
        <v>9.621127502</v>
      </c>
      <c r="AS123" s="18">
        <f t="shared" si="19"/>
        <v>6</v>
      </c>
      <c r="AT123" s="7">
        <f t="shared" si="20"/>
        <v>49.86255894</v>
      </c>
      <c r="AU123" s="18">
        <f t="shared" si="21"/>
        <v>12</v>
      </c>
      <c r="AV123" s="27">
        <f t="shared" si="22"/>
        <v>6.625</v>
      </c>
      <c r="AW123" s="18">
        <f t="shared" si="23"/>
        <v>24</v>
      </c>
      <c r="AX123" s="18">
        <f t="shared" si="24"/>
        <v>6</v>
      </c>
      <c r="AY123" s="18">
        <f t="shared" si="25"/>
        <v>12</v>
      </c>
      <c r="AZ123" s="7">
        <f t="shared" si="26"/>
        <v>120</v>
      </c>
      <c r="BA123" s="28">
        <f t="shared" si="27"/>
        <v>2.857142857</v>
      </c>
      <c r="BB123" s="65">
        <f t="shared" si="41"/>
        <v>3.5</v>
      </c>
      <c r="BC123" s="2">
        <f t="shared" si="28"/>
        <v>9.621127502</v>
      </c>
      <c r="BD123" s="18">
        <f t="shared" si="29"/>
        <v>6</v>
      </c>
      <c r="BE123" s="7">
        <f t="shared" si="30"/>
        <v>49.86255894</v>
      </c>
      <c r="BF123" s="18">
        <f t="shared" si="31"/>
        <v>6</v>
      </c>
      <c r="BG123" s="27">
        <f t="shared" si="32"/>
        <v>7.412401575</v>
      </c>
      <c r="BH123" s="27">
        <f t="shared" si="33"/>
        <v>12</v>
      </c>
      <c r="BI123" s="18">
        <f t="shared" si="34"/>
        <v>6</v>
      </c>
      <c r="BJ123" s="18">
        <f t="shared" si="35"/>
        <v>12</v>
      </c>
      <c r="BK123" s="18">
        <f t="shared" si="36"/>
        <v>102</v>
      </c>
      <c r="BL123" s="28">
        <f t="shared" si="37"/>
        <v>2.428571429</v>
      </c>
    </row>
    <row r="124">
      <c r="A124" s="3"/>
      <c r="E124" s="57">
        <f t="shared" si="46"/>
        <v>19</v>
      </c>
      <c r="F124" s="57">
        <v>30.0</v>
      </c>
      <c r="G124" s="57">
        <v>29.25</v>
      </c>
      <c r="H124" s="57">
        <v>29.0</v>
      </c>
      <c r="I124" s="57"/>
      <c r="J124" s="57">
        <v>29.376</v>
      </c>
      <c r="K124" s="57">
        <v>29.0</v>
      </c>
      <c r="L124" s="57">
        <v>28.75</v>
      </c>
      <c r="M124" s="57"/>
      <c r="N124" s="57"/>
      <c r="O124" s="57"/>
      <c r="P124" s="57"/>
      <c r="Q124" s="57"/>
      <c r="R124" s="57"/>
      <c r="S124" s="57"/>
      <c r="T124" s="57">
        <v>30.0</v>
      </c>
      <c r="U124" s="57">
        <f t="shared" si="47"/>
        <v>19</v>
      </c>
      <c r="V124" s="3"/>
      <c r="W124" s="3"/>
      <c r="X124" s="6">
        <v>120.0</v>
      </c>
      <c r="Y124" s="65">
        <f t="shared" si="38"/>
        <v>3.5</v>
      </c>
      <c r="Z124" s="2">
        <f t="shared" si="2"/>
        <v>9.621127502</v>
      </c>
      <c r="AA124" s="18">
        <f t="shared" si="3"/>
        <v>6</v>
      </c>
      <c r="AB124" s="7">
        <f t="shared" si="4"/>
        <v>49.86255894</v>
      </c>
      <c r="AC124" s="18">
        <f t="shared" si="5"/>
        <v>12.6</v>
      </c>
      <c r="AD124" s="27">
        <f t="shared" si="6"/>
        <v>6.625</v>
      </c>
      <c r="AE124" s="18">
        <f t="shared" si="7"/>
        <v>37.8</v>
      </c>
      <c r="AF124" s="7">
        <f t="shared" si="8"/>
        <v>114</v>
      </c>
      <c r="AG124" s="28">
        <f t="shared" si="9"/>
        <v>2.714285714</v>
      </c>
      <c r="AH124" s="65">
        <f t="shared" si="39"/>
        <v>3.5</v>
      </c>
      <c r="AI124" s="2">
        <f t="shared" si="10"/>
        <v>9.621127502</v>
      </c>
      <c r="AJ124" s="18">
        <f t="shared" si="11"/>
        <v>6</v>
      </c>
      <c r="AK124" s="7">
        <f t="shared" si="12"/>
        <v>49.86255894</v>
      </c>
      <c r="AL124" s="18">
        <f t="shared" si="13"/>
        <v>6</v>
      </c>
      <c r="AM124" s="27">
        <f t="shared" si="14"/>
        <v>7.412401575</v>
      </c>
      <c r="AN124" s="18">
        <f t="shared" si="15"/>
        <v>24</v>
      </c>
      <c r="AO124" s="7">
        <f t="shared" si="16"/>
        <v>96</v>
      </c>
      <c r="AP124" s="29">
        <f t="shared" si="17"/>
        <v>2.285714286</v>
      </c>
      <c r="AQ124" s="65">
        <f t="shared" si="40"/>
        <v>3.5</v>
      </c>
      <c r="AR124" s="2">
        <f t="shared" si="18"/>
        <v>9.621127502</v>
      </c>
      <c r="AS124" s="18">
        <f t="shared" si="19"/>
        <v>6</v>
      </c>
      <c r="AT124" s="7">
        <f t="shared" si="20"/>
        <v>49.86255894</v>
      </c>
      <c r="AU124" s="18">
        <f t="shared" si="21"/>
        <v>12</v>
      </c>
      <c r="AV124" s="27">
        <f t="shared" si="22"/>
        <v>6.625</v>
      </c>
      <c r="AW124" s="18">
        <f t="shared" si="23"/>
        <v>24</v>
      </c>
      <c r="AX124" s="18">
        <f t="shared" si="24"/>
        <v>6</v>
      </c>
      <c r="AY124" s="18">
        <f t="shared" si="25"/>
        <v>12</v>
      </c>
      <c r="AZ124" s="7">
        <f t="shared" si="26"/>
        <v>120</v>
      </c>
      <c r="BA124" s="28">
        <f t="shared" si="27"/>
        <v>2.857142857</v>
      </c>
      <c r="BB124" s="65">
        <f t="shared" si="41"/>
        <v>3.5</v>
      </c>
      <c r="BC124" s="2">
        <f t="shared" si="28"/>
        <v>9.621127502</v>
      </c>
      <c r="BD124" s="18">
        <f t="shared" si="29"/>
        <v>6</v>
      </c>
      <c r="BE124" s="7">
        <f t="shared" si="30"/>
        <v>49.86255894</v>
      </c>
      <c r="BF124" s="18">
        <f t="shared" si="31"/>
        <v>6</v>
      </c>
      <c r="BG124" s="27">
        <f t="shared" si="32"/>
        <v>7.412401575</v>
      </c>
      <c r="BH124" s="27">
        <f t="shared" si="33"/>
        <v>12</v>
      </c>
      <c r="BI124" s="18">
        <f t="shared" si="34"/>
        <v>6</v>
      </c>
      <c r="BJ124" s="18">
        <f t="shared" si="35"/>
        <v>12</v>
      </c>
      <c r="BK124" s="18">
        <f t="shared" si="36"/>
        <v>102</v>
      </c>
      <c r="BL124" s="28">
        <f t="shared" si="37"/>
        <v>2.428571429</v>
      </c>
    </row>
    <row r="125">
      <c r="A125" s="3"/>
      <c r="E125" s="57">
        <f t="shared" si="46"/>
        <v>20</v>
      </c>
      <c r="F125" s="57">
        <v>32.0</v>
      </c>
      <c r="G125" s="57">
        <v>31.25</v>
      </c>
      <c r="H125" s="57">
        <v>31.0</v>
      </c>
      <c r="I125" s="57"/>
      <c r="J125" s="57">
        <v>31.376</v>
      </c>
      <c r="K125" s="57">
        <v>31.0</v>
      </c>
      <c r="L125" s="57">
        <v>30.75</v>
      </c>
      <c r="M125" s="57">
        <v>30.624</v>
      </c>
      <c r="N125" s="57"/>
      <c r="O125" s="57"/>
      <c r="P125" s="57"/>
      <c r="Q125" s="57"/>
      <c r="R125" s="57"/>
      <c r="S125" s="57"/>
      <c r="T125" s="57">
        <v>32.0</v>
      </c>
      <c r="U125" s="57">
        <f t="shared" si="47"/>
        <v>20</v>
      </c>
      <c r="V125" s="3"/>
      <c r="W125" s="3"/>
      <c r="X125" s="6">
        <v>121.0</v>
      </c>
      <c r="Y125" s="65">
        <f t="shared" si="38"/>
        <v>3.5</v>
      </c>
      <c r="Z125" s="2">
        <f t="shared" si="2"/>
        <v>9.621127502</v>
      </c>
      <c r="AA125" s="18">
        <f t="shared" si="3"/>
        <v>6</v>
      </c>
      <c r="AB125" s="7">
        <f t="shared" si="4"/>
        <v>49.86255894</v>
      </c>
      <c r="AC125" s="18">
        <f t="shared" si="5"/>
        <v>12.6</v>
      </c>
      <c r="AD125" s="27">
        <f t="shared" si="6"/>
        <v>6.625</v>
      </c>
      <c r="AE125" s="18">
        <f t="shared" si="7"/>
        <v>37.8</v>
      </c>
      <c r="AF125" s="7">
        <f t="shared" si="8"/>
        <v>114</v>
      </c>
      <c r="AG125" s="28">
        <f t="shared" si="9"/>
        <v>2.714285714</v>
      </c>
      <c r="AH125" s="65">
        <f t="shared" si="39"/>
        <v>3.5</v>
      </c>
      <c r="AI125" s="2">
        <f t="shared" si="10"/>
        <v>9.621127502</v>
      </c>
      <c r="AJ125" s="18">
        <f t="shared" si="11"/>
        <v>6</v>
      </c>
      <c r="AK125" s="7">
        <f t="shared" si="12"/>
        <v>49.86255894</v>
      </c>
      <c r="AL125" s="18">
        <f t="shared" si="13"/>
        <v>6</v>
      </c>
      <c r="AM125" s="27">
        <f t="shared" si="14"/>
        <v>7.412401575</v>
      </c>
      <c r="AN125" s="18">
        <f t="shared" si="15"/>
        <v>24</v>
      </c>
      <c r="AO125" s="7">
        <f t="shared" si="16"/>
        <v>96</v>
      </c>
      <c r="AP125" s="29">
        <f t="shared" si="17"/>
        <v>2.285714286</v>
      </c>
      <c r="AQ125" s="65">
        <f t="shared" si="40"/>
        <v>3.5</v>
      </c>
      <c r="AR125" s="2">
        <f t="shared" si="18"/>
        <v>9.621127502</v>
      </c>
      <c r="AS125" s="18">
        <f t="shared" si="19"/>
        <v>6</v>
      </c>
      <c r="AT125" s="7">
        <f t="shared" si="20"/>
        <v>49.86255894</v>
      </c>
      <c r="AU125" s="18">
        <f t="shared" si="21"/>
        <v>12</v>
      </c>
      <c r="AV125" s="27">
        <f t="shared" si="22"/>
        <v>6.625</v>
      </c>
      <c r="AW125" s="18">
        <f t="shared" si="23"/>
        <v>24</v>
      </c>
      <c r="AX125" s="18">
        <f t="shared" si="24"/>
        <v>6</v>
      </c>
      <c r="AY125" s="18">
        <f t="shared" si="25"/>
        <v>12</v>
      </c>
      <c r="AZ125" s="7">
        <f t="shared" si="26"/>
        <v>120</v>
      </c>
      <c r="BA125" s="28">
        <f t="shared" si="27"/>
        <v>2.857142857</v>
      </c>
      <c r="BB125" s="65">
        <f t="shared" si="41"/>
        <v>3.5</v>
      </c>
      <c r="BC125" s="2">
        <f t="shared" si="28"/>
        <v>9.621127502</v>
      </c>
      <c r="BD125" s="18">
        <f t="shared" si="29"/>
        <v>6</v>
      </c>
      <c r="BE125" s="7">
        <f t="shared" si="30"/>
        <v>49.86255894</v>
      </c>
      <c r="BF125" s="18">
        <f t="shared" si="31"/>
        <v>6</v>
      </c>
      <c r="BG125" s="27">
        <f t="shared" si="32"/>
        <v>7.412401575</v>
      </c>
      <c r="BH125" s="27">
        <f t="shared" si="33"/>
        <v>12</v>
      </c>
      <c r="BI125" s="18">
        <f t="shared" si="34"/>
        <v>6</v>
      </c>
      <c r="BJ125" s="18">
        <f t="shared" si="35"/>
        <v>12</v>
      </c>
      <c r="BK125" s="18">
        <f t="shared" si="36"/>
        <v>102</v>
      </c>
      <c r="BL125" s="28">
        <f t="shared" si="37"/>
        <v>2.428571429</v>
      </c>
    </row>
    <row r="126">
      <c r="A126" s="3"/>
      <c r="E126" s="57">
        <f t="shared" si="46"/>
        <v>21</v>
      </c>
      <c r="F126" s="57">
        <v>34.0</v>
      </c>
      <c r="G126" s="57">
        <v>33.25</v>
      </c>
      <c r="H126" s="57">
        <v>33.0</v>
      </c>
      <c r="I126" s="57"/>
      <c r="J126" s="57">
        <v>33.312</v>
      </c>
      <c r="K126" s="57">
        <v>33.0</v>
      </c>
      <c r="L126" s="57">
        <v>32.75</v>
      </c>
      <c r="M126" s="57">
        <v>32.624</v>
      </c>
      <c r="N126" s="57"/>
      <c r="O126" s="57"/>
      <c r="P126" s="57"/>
      <c r="Q126" s="57"/>
      <c r="R126" s="57"/>
      <c r="S126" s="57"/>
      <c r="T126" s="57">
        <v>34.0</v>
      </c>
      <c r="U126" s="57">
        <f t="shared" si="47"/>
        <v>21</v>
      </c>
      <c r="V126" s="3"/>
      <c r="W126" s="3"/>
      <c r="X126" s="6">
        <v>122.0</v>
      </c>
      <c r="Y126" s="65">
        <f t="shared" si="38"/>
        <v>3.5</v>
      </c>
      <c r="Z126" s="2">
        <f t="shared" si="2"/>
        <v>9.621127502</v>
      </c>
      <c r="AA126" s="18">
        <f t="shared" si="3"/>
        <v>6</v>
      </c>
      <c r="AB126" s="7">
        <f t="shared" si="4"/>
        <v>49.86255894</v>
      </c>
      <c r="AC126" s="18">
        <f t="shared" si="5"/>
        <v>12.6</v>
      </c>
      <c r="AD126" s="27">
        <f t="shared" si="6"/>
        <v>6.625</v>
      </c>
      <c r="AE126" s="18">
        <f t="shared" si="7"/>
        <v>37.8</v>
      </c>
      <c r="AF126" s="7">
        <f t="shared" si="8"/>
        <v>114</v>
      </c>
      <c r="AG126" s="28">
        <f t="shared" si="9"/>
        <v>2.714285714</v>
      </c>
      <c r="AH126" s="65">
        <f t="shared" si="39"/>
        <v>3.5</v>
      </c>
      <c r="AI126" s="2">
        <f t="shared" si="10"/>
        <v>9.621127502</v>
      </c>
      <c r="AJ126" s="18">
        <f t="shared" si="11"/>
        <v>6</v>
      </c>
      <c r="AK126" s="7">
        <f t="shared" si="12"/>
        <v>49.86255894</v>
      </c>
      <c r="AL126" s="18">
        <f t="shared" si="13"/>
        <v>6</v>
      </c>
      <c r="AM126" s="27">
        <f t="shared" si="14"/>
        <v>7.412401575</v>
      </c>
      <c r="AN126" s="18">
        <f t="shared" si="15"/>
        <v>24</v>
      </c>
      <c r="AO126" s="7">
        <f t="shared" si="16"/>
        <v>96</v>
      </c>
      <c r="AP126" s="29">
        <f t="shared" si="17"/>
        <v>2.285714286</v>
      </c>
      <c r="AQ126" s="65">
        <f t="shared" si="40"/>
        <v>3.5</v>
      </c>
      <c r="AR126" s="2">
        <f t="shared" si="18"/>
        <v>9.621127502</v>
      </c>
      <c r="AS126" s="18">
        <f t="shared" si="19"/>
        <v>6</v>
      </c>
      <c r="AT126" s="7">
        <f t="shared" si="20"/>
        <v>49.86255894</v>
      </c>
      <c r="AU126" s="18">
        <f t="shared" si="21"/>
        <v>12</v>
      </c>
      <c r="AV126" s="27">
        <f t="shared" si="22"/>
        <v>6.625</v>
      </c>
      <c r="AW126" s="18">
        <f t="shared" si="23"/>
        <v>24</v>
      </c>
      <c r="AX126" s="18">
        <f t="shared" si="24"/>
        <v>6</v>
      </c>
      <c r="AY126" s="18">
        <f t="shared" si="25"/>
        <v>12</v>
      </c>
      <c r="AZ126" s="7">
        <f t="shared" si="26"/>
        <v>120</v>
      </c>
      <c r="BA126" s="28">
        <f t="shared" si="27"/>
        <v>2.857142857</v>
      </c>
      <c r="BB126" s="65">
        <f t="shared" si="41"/>
        <v>3.5</v>
      </c>
      <c r="BC126" s="2">
        <f t="shared" si="28"/>
        <v>9.621127502</v>
      </c>
      <c r="BD126" s="18">
        <f t="shared" si="29"/>
        <v>6</v>
      </c>
      <c r="BE126" s="7">
        <f t="shared" si="30"/>
        <v>49.86255894</v>
      </c>
      <c r="BF126" s="18">
        <f t="shared" si="31"/>
        <v>6</v>
      </c>
      <c r="BG126" s="27">
        <f t="shared" si="32"/>
        <v>7.412401575</v>
      </c>
      <c r="BH126" s="27">
        <f t="shared" si="33"/>
        <v>12</v>
      </c>
      <c r="BI126" s="18">
        <f t="shared" si="34"/>
        <v>6</v>
      </c>
      <c r="BJ126" s="18">
        <f t="shared" si="35"/>
        <v>12</v>
      </c>
      <c r="BK126" s="18">
        <f t="shared" si="36"/>
        <v>102</v>
      </c>
      <c r="BL126" s="28">
        <f t="shared" si="37"/>
        <v>2.428571429</v>
      </c>
    </row>
    <row r="127">
      <c r="A127" s="3"/>
      <c r="E127" s="57">
        <f t="shared" si="46"/>
        <v>22</v>
      </c>
      <c r="F127" s="57">
        <v>36.0</v>
      </c>
      <c r="G127" s="57">
        <v>35.25</v>
      </c>
      <c r="H127" s="57">
        <v>35.0</v>
      </c>
      <c r="I127" s="57"/>
      <c r="J127" s="57">
        <v>35.376</v>
      </c>
      <c r="K127" s="57">
        <v>35.0</v>
      </c>
      <c r="L127" s="57">
        <v>34.75</v>
      </c>
      <c r="M127" s="57">
        <v>34.5</v>
      </c>
      <c r="N127" s="57"/>
      <c r="O127" s="57"/>
      <c r="P127" s="57"/>
      <c r="Q127" s="57"/>
      <c r="R127" s="57"/>
      <c r="S127" s="57"/>
      <c r="T127" s="57">
        <v>36.0</v>
      </c>
      <c r="U127" s="57">
        <f t="shared" si="47"/>
        <v>22</v>
      </c>
      <c r="V127" s="3"/>
      <c r="W127" s="3"/>
      <c r="X127" s="6">
        <v>123.0</v>
      </c>
      <c r="Y127" s="65">
        <f t="shared" si="38"/>
        <v>3.5</v>
      </c>
      <c r="Z127" s="2">
        <f t="shared" si="2"/>
        <v>9.621127502</v>
      </c>
      <c r="AA127" s="18">
        <f t="shared" si="3"/>
        <v>6</v>
      </c>
      <c r="AB127" s="7">
        <f t="shared" si="4"/>
        <v>49.86255894</v>
      </c>
      <c r="AC127" s="18">
        <f t="shared" si="5"/>
        <v>12.6</v>
      </c>
      <c r="AD127" s="27">
        <f t="shared" si="6"/>
        <v>6.625</v>
      </c>
      <c r="AE127" s="18">
        <f t="shared" si="7"/>
        <v>37.8</v>
      </c>
      <c r="AF127" s="7">
        <f t="shared" si="8"/>
        <v>114</v>
      </c>
      <c r="AG127" s="28">
        <f t="shared" si="9"/>
        <v>2.714285714</v>
      </c>
      <c r="AH127" s="65">
        <f t="shared" si="39"/>
        <v>3.5</v>
      </c>
      <c r="AI127" s="2">
        <f t="shared" si="10"/>
        <v>9.621127502</v>
      </c>
      <c r="AJ127" s="18">
        <f t="shared" si="11"/>
        <v>6</v>
      </c>
      <c r="AK127" s="7">
        <f t="shared" si="12"/>
        <v>49.86255894</v>
      </c>
      <c r="AL127" s="18">
        <f t="shared" si="13"/>
        <v>6</v>
      </c>
      <c r="AM127" s="27">
        <f t="shared" si="14"/>
        <v>7.412401575</v>
      </c>
      <c r="AN127" s="18">
        <f t="shared" si="15"/>
        <v>24</v>
      </c>
      <c r="AO127" s="7">
        <f t="shared" si="16"/>
        <v>96</v>
      </c>
      <c r="AP127" s="29">
        <f t="shared" si="17"/>
        <v>2.285714286</v>
      </c>
      <c r="AQ127" s="65">
        <f t="shared" si="40"/>
        <v>3.5</v>
      </c>
      <c r="AR127" s="2">
        <f t="shared" si="18"/>
        <v>9.621127502</v>
      </c>
      <c r="AS127" s="18">
        <f t="shared" si="19"/>
        <v>6</v>
      </c>
      <c r="AT127" s="7">
        <f t="shared" si="20"/>
        <v>49.86255894</v>
      </c>
      <c r="AU127" s="18">
        <f t="shared" si="21"/>
        <v>12</v>
      </c>
      <c r="AV127" s="27">
        <f t="shared" si="22"/>
        <v>6.625</v>
      </c>
      <c r="AW127" s="18">
        <f t="shared" si="23"/>
        <v>24</v>
      </c>
      <c r="AX127" s="18">
        <f t="shared" si="24"/>
        <v>6</v>
      </c>
      <c r="AY127" s="18">
        <f t="shared" si="25"/>
        <v>12</v>
      </c>
      <c r="AZ127" s="7">
        <f t="shared" si="26"/>
        <v>120</v>
      </c>
      <c r="BA127" s="28">
        <f t="shared" si="27"/>
        <v>2.857142857</v>
      </c>
      <c r="BB127" s="65">
        <f t="shared" si="41"/>
        <v>3.5</v>
      </c>
      <c r="BC127" s="2">
        <f t="shared" si="28"/>
        <v>9.621127502</v>
      </c>
      <c r="BD127" s="18">
        <f t="shared" si="29"/>
        <v>6</v>
      </c>
      <c r="BE127" s="7">
        <f t="shared" si="30"/>
        <v>49.86255894</v>
      </c>
      <c r="BF127" s="18">
        <f t="shared" si="31"/>
        <v>6</v>
      </c>
      <c r="BG127" s="27">
        <f t="shared" si="32"/>
        <v>7.412401575</v>
      </c>
      <c r="BH127" s="27">
        <f t="shared" si="33"/>
        <v>12</v>
      </c>
      <c r="BI127" s="18">
        <f t="shared" si="34"/>
        <v>6</v>
      </c>
      <c r="BJ127" s="18">
        <f t="shared" si="35"/>
        <v>12</v>
      </c>
      <c r="BK127" s="18">
        <f t="shared" si="36"/>
        <v>102</v>
      </c>
      <c r="BL127" s="28">
        <f t="shared" si="37"/>
        <v>2.428571429</v>
      </c>
    </row>
    <row r="128">
      <c r="A128" s="3"/>
      <c r="E128" s="57">
        <f t="shared" si="46"/>
        <v>23</v>
      </c>
      <c r="F128" s="57">
        <v>38.0</v>
      </c>
      <c r="G128" s="57">
        <v>37.25</v>
      </c>
      <c r="H128" s="57">
        <v>37.0</v>
      </c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>
        <v>38.0</v>
      </c>
      <c r="U128" s="57">
        <f t="shared" si="47"/>
        <v>23</v>
      </c>
      <c r="V128" s="3"/>
      <c r="W128" s="3"/>
      <c r="X128" s="6">
        <v>124.0</v>
      </c>
      <c r="Y128" s="65">
        <f t="shared" si="38"/>
        <v>3.5</v>
      </c>
      <c r="Z128" s="2">
        <f t="shared" si="2"/>
        <v>9.621127502</v>
      </c>
      <c r="AA128" s="18">
        <f t="shared" si="3"/>
        <v>6</v>
      </c>
      <c r="AB128" s="7">
        <f t="shared" si="4"/>
        <v>49.86255894</v>
      </c>
      <c r="AC128" s="18">
        <f t="shared" si="5"/>
        <v>12.6</v>
      </c>
      <c r="AD128" s="27">
        <f t="shared" si="6"/>
        <v>6.625</v>
      </c>
      <c r="AE128" s="18">
        <f t="shared" si="7"/>
        <v>37.8</v>
      </c>
      <c r="AF128" s="7">
        <f t="shared" si="8"/>
        <v>114</v>
      </c>
      <c r="AG128" s="28">
        <f t="shared" si="9"/>
        <v>2.714285714</v>
      </c>
      <c r="AH128" s="65">
        <f t="shared" si="39"/>
        <v>3.5</v>
      </c>
      <c r="AI128" s="2">
        <f t="shared" si="10"/>
        <v>9.621127502</v>
      </c>
      <c r="AJ128" s="18">
        <f t="shared" si="11"/>
        <v>6</v>
      </c>
      <c r="AK128" s="7">
        <f t="shared" si="12"/>
        <v>49.86255894</v>
      </c>
      <c r="AL128" s="18">
        <f t="shared" si="13"/>
        <v>6</v>
      </c>
      <c r="AM128" s="27">
        <f t="shared" si="14"/>
        <v>7.412401575</v>
      </c>
      <c r="AN128" s="18">
        <f t="shared" si="15"/>
        <v>24</v>
      </c>
      <c r="AO128" s="7">
        <f t="shared" si="16"/>
        <v>96</v>
      </c>
      <c r="AP128" s="29">
        <f t="shared" si="17"/>
        <v>2.285714286</v>
      </c>
      <c r="AQ128" s="65">
        <f t="shared" si="40"/>
        <v>3.5</v>
      </c>
      <c r="AR128" s="2">
        <f t="shared" si="18"/>
        <v>9.621127502</v>
      </c>
      <c r="AS128" s="18">
        <f t="shared" si="19"/>
        <v>6</v>
      </c>
      <c r="AT128" s="7">
        <f t="shared" si="20"/>
        <v>49.86255894</v>
      </c>
      <c r="AU128" s="18">
        <f t="shared" si="21"/>
        <v>12</v>
      </c>
      <c r="AV128" s="27">
        <f t="shared" si="22"/>
        <v>6.625</v>
      </c>
      <c r="AW128" s="18">
        <f t="shared" si="23"/>
        <v>24</v>
      </c>
      <c r="AX128" s="18">
        <f t="shared" si="24"/>
        <v>6</v>
      </c>
      <c r="AY128" s="18">
        <f t="shared" si="25"/>
        <v>12</v>
      </c>
      <c r="AZ128" s="7">
        <f t="shared" si="26"/>
        <v>120</v>
      </c>
      <c r="BA128" s="28">
        <f t="shared" si="27"/>
        <v>2.857142857</v>
      </c>
      <c r="BB128" s="65">
        <f t="shared" si="41"/>
        <v>3.5</v>
      </c>
      <c r="BC128" s="2">
        <f t="shared" si="28"/>
        <v>9.621127502</v>
      </c>
      <c r="BD128" s="18">
        <f t="shared" si="29"/>
        <v>6</v>
      </c>
      <c r="BE128" s="7">
        <f t="shared" si="30"/>
        <v>49.86255894</v>
      </c>
      <c r="BF128" s="18">
        <f t="shared" si="31"/>
        <v>6</v>
      </c>
      <c r="BG128" s="27">
        <f t="shared" si="32"/>
        <v>7.412401575</v>
      </c>
      <c r="BH128" s="27">
        <f t="shared" si="33"/>
        <v>12</v>
      </c>
      <c r="BI128" s="18">
        <f t="shared" si="34"/>
        <v>6</v>
      </c>
      <c r="BJ128" s="18">
        <f t="shared" si="35"/>
        <v>12</v>
      </c>
      <c r="BK128" s="18">
        <f t="shared" si="36"/>
        <v>102</v>
      </c>
      <c r="BL128" s="28">
        <f t="shared" si="37"/>
        <v>2.428571429</v>
      </c>
    </row>
    <row r="129">
      <c r="A129" s="3"/>
      <c r="E129" s="57">
        <f t="shared" si="46"/>
        <v>24</v>
      </c>
      <c r="F129" s="57">
        <v>40.0</v>
      </c>
      <c r="G129" s="57">
        <v>39.25</v>
      </c>
      <c r="H129" s="57">
        <v>39.0</v>
      </c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>
        <v>40.0</v>
      </c>
      <c r="U129" s="57">
        <f t="shared" si="47"/>
        <v>24</v>
      </c>
      <c r="V129" s="3"/>
      <c r="W129" s="3"/>
      <c r="X129" s="6">
        <v>125.0</v>
      </c>
      <c r="Y129" s="65">
        <f t="shared" si="38"/>
        <v>3.5</v>
      </c>
      <c r="Z129" s="2">
        <f t="shared" si="2"/>
        <v>9.621127502</v>
      </c>
      <c r="AA129" s="18">
        <f t="shared" si="3"/>
        <v>6</v>
      </c>
      <c r="AB129" s="7">
        <f t="shared" si="4"/>
        <v>49.86255894</v>
      </c>
      <c r="AC129" s="18">
        <f t="shared" si="5"/>
        <v>12.6</v>
      </c>
      <c r="AD129" s="27">
        <f t="shared" si="6"/>
        <v>6.625</v>
      </c>
      <c r="AE129" s="18">
        <f t="shared" si="7"/>
        <v>37.8</v>
      </c>
      <c r="AF129" s="7">
        <f t="shared" si="8"/>
        <v>114</v>
      </c>
      <c r="AG129" s="28">
        <f t="shared" si="9"/>
        <v>2.714285714</v>
      </c>
      <c r="AH129" s="65">
        <f t="shared" si="39"/>
        <v>3.5</v>
      </c>
      <c r="AI129" s="2">
        <f t="shared" si="10"/>
        <v>9.621127502</v>
      </c>
      <c r="AJ129" s="18">
        <f t="shared" si="11"/>
        <v>6</v>
      </c>
      <c r="AK129" s="7">
        <f t="shared" si="12"/>
        <v>49.86255894</v>
      </c>
      <c r="AL129" s="18">
        <f t="shared" si="13"/>
        <v>6</v>
      </c>
      <c r="AM129" s="27">
        <f t="shared" si="14"/>
        <v>7.412401575</v>
      </c>
      <c r="AN129" s="18">
        <f t="shared" si="15"/>
        <v>24</v>
      </c>
      <c r="AO129" s="7">
        <f t="shared" si="16"/>
        <v>96</v>
      </c>
      <c r="AP129" s="29">
        <f t="shared" si="17"/>
        <v>2.285714286</v>
      </c>
      <c r="AQ129" s="65">
        <f t="shared" si="40"/>
        <v>3.5</v>
      </c>
      <c r="AR129" s="2">
        <f t="shared" si="18"/>
        <v>9.621127502</v>
      </c>
      <c r="AS129" s="18">
        <f t="shared" si="19"/>
        <v>6</v>
      </c>
      <c r="AT129" s="7">
        <f t="shared" si="20"/>
        <v>49.86255894</v>
      </c>
      <c r="AU129" s="18">
        <f t="shared" si="21"/>
        <v>12</v>
      </c>
      <c r="AV129" s="27">
        <f t="shared" si="22"/>
        <v>6.625</v>
      </c>
      <c r="AW129" s="18">
        <f t="shared" si="23"/>
        <v>24</v>
      </c>
      <c r="AX129" s="18">
        <f t="shared" si="24"/>
        <v>6</v>
      </c>
      <c r="AY129" s="18">
        <f t="shared" si="25"/>
        <v>12</v>
      </c>
      <c r="AZ129" s="7">
        <f t="shared" si="26"/>
        <v>120</v>
      </c>
      <c r="BA129" s="28">
        <f t="shared" si="27"/>
        <v>2.857142857</v>
      </c>
      <c r="BB129" s="65">
        <f t="shared" si="41"/>
        <v>3.5</v>
      </c>
      <c r="BC129" s="2">
        <f t="shared" si="28"/>
        <v>9.621127502</v>
      </c>
      <c r="BD129" s="18">
        <f t="shared" si="29"/>
        <v>6</v>
      </c>
      <c r="BE129" s="7">
        <f t="shared" si="30"/>
        <v>49.86255894</v>
      </c>
      <c r="BF129" s="18">
        <f t="shared" si="31"/>
        <v>6</v>
      </c>
      <c r="BG129" s="27">
        <f t="shared" si="32"/>
        <v>7.412401575</v>
      </c>
      <c r="BH129" s="27">
        <f t="shared" si="33"/>
        <v>12</v>
      </c>
      <c r="BI129" s="18">
        <f t="shared" si="34"/>
        <v>6</v>
      </c>
      <c r="BJ129" s="18">
        <f t="shared" si="35"/>
        <v>12</v>
      </c>
      <c r="BK129" s="18">
        <f t="shared" si="36"/>
        <v>102</v>
      </c>
      <c r="BL129" s="28">
        <f t="shared" si="37"/>
        <v>2.428571429</v>
      </c>
    </row>
    <row r="130">
      <c r="A130" s="3"/>
      <c r="E130" s="57">
        <f t="shared" si="46"/>
        <v>25</v>
      </c>
      <c r="F130" s="57">
        <v>42.0</v>
      </c>
      <c r="G130" s="57">
        <v>41.25</v>
      </c>
      <c r="H130" s="57">
        <v>41.0</v>
      </c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>
        <v>42.0</v>
      </c>
      <c r="U130" s="57">
        <f t="shared" si="47"/>
        <v>25</v>
      </c>
      <c r="V130" s="3"/>
      <c r="W130" s="3"/>
      <c r="X130" s="6">
        <v>126.0</v>
      </c>
      <c r="Y130" s="65">
        <f t="shared" si="38"/>
        <v>3.5</v>
      </c>
      <c r="Z130" s="2">
        <f t="shared" si="2"/>
        <v>9.621127502</v>
      </c>
      <c r="AA130" s="18">
        <f t="shared" si="3"/>
        <v>6</v>
      </c>
      <c r="AB130" s="7">
        <f t="shared" si="4"/>
        <v>49.86255894</v>
      </c>
      <c r="AC130" s="18">
        <f t="shared" si="5"/>
        <v>12.6</v>
      </c>
      <c r="AD130" s="27">
        <f t="shared" si="6"/>
        <v>6.625</v>
      </c>
      <c r="AE130" s="18">
        <f t="shared" si="7"/>
        <v>37.8</v>
      </c>
      <c r="AF130" s="7">
        <f t="shared" si="8"/>
        <v>114</v>
      </c>
      <c r="AG130" s="28">
        <f t="shared" si="9"/>
        <v>2.714285714</v>
      </c>
      <c r="AH130" s="65">
        <f t="shared" si="39"/>
        <v>3.5</v>
      </c>
      <c r="AI130" s="2">
        <f t="shared" si="10"/>
        <v>9.621127502</v>
      </c>
      <c r="AJ130" s="18">
        <f t="shared" si="11"/>
        <v>6</v>
      </c>
      <c r="AK130" s="7">
        <f t="shared" si="12"/>
        <v>49.86255894</v>
      </c>
      <c r="AL130" s="18">
        <f t="shared" si="13"/>
        <v>6</v>
      </c>
      <c r="AM130" s="27">
        <f t="shared" si="14"/>
        <v>7.412401575</v>
      </c>
      <c r="AN130" s="18">
        <f t="shared" si="15"/>
        <v>24</v>
      </c>
      <c r="AO130" s="7">
        <f t="shared" si="16"/>
        <v>96</v>
      </c>
      <c r="AP130" s="29">
        <f t="shared" si="17"/>
        <v>2.285714286</v>
      </c>
      <c r="AQ130" s="65">
        <f t="shared" si="40"/>
        <v>3.5</v>
      </c>
      <c r="AR130" s="2">
        <f t="shared" si="18"/>
        <v>9.621127502</v>
      </c>
      <c r="AS130" s="18">
        <f t="shared" si="19"/>
        <v>6</v>
      </c>
      <c r="AT130" s="7">
        <f t="shared" si="20"/>
        <v>49.86255894</v>
      </c>
      <c r="AU130" s="18">
        <f t="shared" si="21"/>
        <v>12</v>
      </c>
      <c r="AV130" s="27">
        <f t="shared" si="22"/>
        <v>6.625</v>
      </c>
      <c r="AW130" s="18">
        <f t="shared" si="23"/>
        <v>24</v>
      </c>
      <c r="AX130" s="18">
        <f t="shared" si="24"/>
        <v>6</v>
      </c>
      <c r="AY130" s="18">
        <f t="shared" si="25"/>
        <v>12</v>
      </c>
      <c r="AZ130" s="7">
        <f t="shared" si="26"/>
        <v>120</v>
      </c>
      <c r="BA130" s="28">
        <f t="shared" si="27"/>
        <v>2.857142857</v>
      </c>
      <c r="BB130" s="65">
        <f t="shared" si="41"/>
        <v>3.5</v>
      </c>
      <c r="BC130" s="2">
        <f t="shared" si="28"/>
        <v>9.621127502</v>
      </c>
      <c r="BD130" s="18">
        <f t="shared" si="29"/>
        <v>6</v>
      </c>
      <c r="BE130" s="7">
        <f t="shared" si="30"/>
        <v>49.86255894</v>
      </c>
      <c r="BF130" s="18">
        <f t="shared" si="31"/>
        <v>6</v>
      </c>
      <c r="BG130" s="27">
        <f t="shared" si="32"/>
        <v>7.412401575</v>
      </c>
      <c r="BH130" s="27">
        <f t="shared" si="33"/>
        <v>12</v>
      </c>
      <c r="BI130" s="18">
        <f t="shared" si="34"/>
        <v>6</v>
      </c>
      <c r="BJ130" s="18">
        <f t="shared" si="35"/>
        <v>12</v>
      </c>
      <c r="BK130" s="18">
        <f t="shared" si="36"/>
        <v>102</v>
      </c>
      <c r="BL130" s="28">
        <f t="shared" si="37"/>
        <v>2.428571429</v>
      </c>
    </row>
    <row r="131">
      <c r="A131" s="3"/>
      <c r="E131" s="57">
        <f t="shared" si="46"/>
        <v>26</v>
      </c>
      <c r="F131" s="57">
        <v>44.0</v>
      </c>
      <c r="G131" s="57">
        <v>43.25</v>
      </c>
      <c r="H131" s="57">
        <v>43.0</v>
      </c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>
        <v>44.0</v>
      </c>
      <c r="U131" s="57">
        <f t="shared" si="47"/>
        <v>26</v>
      </c>
      <c r="V131" s="3"/>
      <c r="W131" s="3"/>
      <c r="X131" s="6">
        <v>127.0</v>
      </c>
      <c r="Y131" s="65">
        <f t="shared" si="38"/>
        <v>3.5</v>
      </c>
      <c r="Z131" s="2">
        <f t="shared" si="2"/>
        <v>9.621127502</v>
      </c>
      <c r="AA131" s="18">
        <f t="shared" si="3"/>
        <v>6</v>
      </c>
      <c r="AB131" s="7">
        <f t="shared" si="4"/>
        <v>49.86255894</v>
      </c>
      <c r="AC131" s="18">
        <f t="shared" si="5"/>
        <v>12.6</v>
      </c>
      <c r="AD131" s="27">
        <f t="shared" si="6"/>
        <v>6.625</v>
      </c>
      <c r="AE131" s="18">
        <f t="shared" si="7"/>
        <v>37.8</v>
      </c>
      <c r="AF131" s="7">
        <f t="shared" si="8"/>
        <v>114</v>
      </c>
      <c r="AG131" s="28">
        <f t="shared" si="9"/>
        <v>2.714285714</v>
      </c>
      <c r="AH131" s="65">
        <f t="shared" si="39"/>
        <v>3.5</v>
      </c>
      <c r="AI131" s="2">
        <f t="shared" si="10"/>
        <v>9.621127502</v>
      </c>
      <c r="AJ131" s="18">
        <f t="shared" si="11"/>
        <v>6</v>
      </c>
      <c r="AK131" s="7">
        <f t="shared" si="12"/>
        <v>49.86255894</v>
      </c>
      <c r="AL131" s="18">
        <f t="shared" si="13"/>
        <v>6</v>
      </c>
      <c r="AM131" s="27">
        <f t="shared" si="14"/>
        <v>7.412401575</v>
      </c>
      <c r="AN131" s="18">
        <f t="shared" si="15"/>
        <v>24</v>
      </c>
      <c r="AO131" s="7">
        <f t="shared" si="16"/>
        <v>96</v>
      </c>
      <c r="AP131" s="29">
        <f t="shared" si="17"/>
        <v>2.285714286</v>
      </c>
      <c r="AQ131" s="65">
        <f t="shared" si="40"/>
        <v>3.5</v>
      </c>
      <c r="AR131" s="2">
        <f t="shared" si="18"/>
        <v>9.621127502</v>
      </c>
      <c r="AS131" s="18">
        <f t="shared" si="19"/>
        <v>6</v>
      </c>
      <c r="AT131" s="7">
        <f t="shared" si="20"/>
        <v>49.86255894</v>
      </c>
      <c r="AU131" s="18">
        <f t="shared" si="21"/>
        <v>12</v>
      </c>
      <c r="AV131" s="27">
        <f t="shared" si="22"/>
        <v>6.625</v>
      </c>
      <c r="AW131" s="18">
        <f t="shared" si="23"/>
        <v>24</v>
      </c>
      <c r="AX131" s="18">
        <f t="shared" si="24"/>
        <v>6</v>
      </c>
      <c r="AY131" s="18">
        <f t="shared" si="25"/>
        <v>12</v>
      </c>
      <c r="AZ131" s="7">
        <f t="shared" si="26"/>
        <v>120</v>
      </c>
      <c r="BA131" s="28">
        <f t="shared" si="27"/>
        <v>2.857142857</v>
      </c>
      <c r="BB131" s="65">
        <f t="shared" si="41"/>
        <v>3.5</v>
      </c>
      <c r="BC131" s="2">
        <f t="shared" si="28"/>
        <v>9.621127502</v>
      </c>
      <c r="BD131" s="18">
        <f t="shared" si="29"/>
        <v>6</v>
      </c>
      <c r="BE131" s="7">
        <f t="shared" si="30"/>
        <v>49.86255894</v>
      </c>
      <c r="BF131" s="18">
        <f t="shared" si="31"/>
        <v>6</v>
      </c>
      <c r="BG131" s="27">
        <f t="shared" si="32"/>
        <v>7.412401575</v>
      </c>
      <c r="BH131" s="27">
        <f t="shared" si="33"/>
        <v>12</v>
      </c>
      <c r="BI131" s="18">
        <f t="shared" si="34"/>
        <v>6</v>
      </c>
      <c r="BJ131" s="18">
        <f t="shared" si="35"/>
        <v>12</v>
      </c>
      <c r="BK131" s="18">
        <f t="shared" si="36"/>
        <v>102</v>
      </c>
      <c r="BL131" s="28">
        <f t="shared" si="37"/>
        <v>2.428571429</v>
      </c>
    </row>
    <row r="132">
      <c r="A132" s="3"/>
      <c r="E132" s="57">
        <f t="shared" si="46"/>
        <v>27</v>
      </c>
      <c r="F132" s="57">
        <v>46.0</v>
      </c>
      <c r="G132" s="57">
        <v>45.25</v>
      </c>
      <c r="H132" s="57">
        <v>45.0</v>
      </c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>
        <v>46.0</v>
      </c>
      <c r="U132" s="57">
        <f t="shared" si="47"/>
        <v>27</v>
      </c>
      <c r="V132" s="3"/>
      <c r="W132" s="3"/>
      <c r="X132" s="6">
        <v>128.0</v>
      </c>
      <c r="Y132" s="65">
        <f t="shared" si="38"/>
        <v>3.5</v>
      </c>
      <c r="Z132" s="2">
        <f t="shared" si="2"/>
        <v>9.621127502</v>
      </c>
      <c r="AA132" s="18">
        <f t="shared" si="3"/>
        <v>6</v>
      </c>
      <c r="AB132" s="7">
        <f t="shared" si="4"/>
        <v>49.86255894</v>
      </c>
      <c r="AC132" s="18">
        <f t="shared" si="5"/>
        <v>12.6</v>
      </c>
      <c r="AD132" s="27">
        <f t="shared" si="6"/>
        <v>6.625</v>
      </c>
      <c r="AE132" s="18">
        <f t="shared" si="7"/>
        <v>37.8</v>
      </c>
      <c r="AF132" s="7">
        <f t="shared" si="8"/>
        <v>114</v>
      </c>
      <c r="AG132" s="28">
        <f t="shared" si="9"/>
        <v>2.714285714</v>
      </c>
      <c r="AH132" s="65">
        <f t="shared" si="39"/>
        <v>3.5</v>
      </c>
      <c r="AI132" s="2">
        <f t="shared" si="10"/>
        <v>9.621127502</v>
      </c>
      <c r="AJ132" s="18">
        <f t="shared" si="11"/>
        <v>6</v>
      </c>
      <c r="AK132" s="7">
        <f t="shared" si="12"/>
        <v>49.86255894</v>
      </c>
      <c r="AL132" s="18">
        <f t="shared" si="13"/>
        <v>6</v>
      </c>
      <c r="AM132" s="27">
        <f t="shared" si="14"/>
        <v>7.412401575</v>
      </c>
      <c r="AN132" s="18">
        <f t="shared" si="15"/>
        <v>24</v>
      </c>
      <c r="AO132" s="7">
        <f t="shared" si="16"/>
        <v>96</v>
      </c>
      <c r="AP132" s="29">
        <f t="shared" si="17"/>
        <v>2.285714286</v>
      </c>
      <c r="AQ132" s="65">
        <f t="shared" si="40"/>
        <v>3.5</v>
      </c>
      <c r="AR132" s="2">
        <f t="shared" si="18"/>
        <v>9.621127502</v>
      </c>
      <c r="AS132" s="18">
        <f t="shared" si="19"/>
        <v>6</v>
      </c>
      <c r="AT132" s="7">
        <f t="shared" si="20"/>
        <v>49.86255894</v>
      </c>
      <c r="AU132" s="18">
        <f t="shared" si="21"/>
        <v>12</v>
      </c>
      <c r="AV132" s="27">
        <f t="shared" si="22"/>
        <v>6.625</v>
      </c>
      <c r="AW132" s="18">
        <f t="shared" si="23"/>
        <v>24</v>
      </c>
      <c r="AX132" s="18">
        <f t="shared" si="24"/>
        <v>6</v>
      </c>
      <c r="AY132" s="18">
        <f t="shared" si="25"/>
        <v>12</v>
      </c>
      <c r="AZ132" s="7">
        <f t="shared" si="26"/>
        <v>120</v>
      </c>
      <c r="BA132" s="28">
        <f t="shared" si="27"/>
        <v>2.857142857</v>
      </c>
      <c r="BB132" s="65">
        <f t="shared" si="41"/>
        <v>3.5</v>
      </c>
      <c r="BC132" s="2">
        <f t="shared" si="28"/>
        <v>9.621127502</v>
      </c>
      <c r="BD132" s="18">
        <f t="shared" si="29"/>
        <v>6</v>
      </c>
      <c r="BE132" s="7">
        <f t="shared" si="30"/>
        <v>49.86255894</v>
      </c>
      <c r="BF132" s="18">
        <f t="shared" si="31"/>
        <v>6</v>
      </c>
      <c r="BG132" s="27">
        <f t="shared" si="32"/>
        <v>7.412401575</v>
      </c>
      <c r="BH132" s="27">
        <f t="shared" si="33"/>
        <v>12</v>
      </c>
      <c r="BI132" s="18">
        <f t="shared" si="34"/>
        <v>6</v>
      </c>
      <c r="BJ132" s="18">
        <f t="shared" si="35"/>
        <v>12</v>
      </c>
      <c r="BK132" s="18">
        <f t="shared" si="36"/>
        <v>102</v>
      </c>
      <c r="BL132" s="28">
        <f t="shared" si="37"/>
        <v>2.428571429</v>
      </c>
    </row>
    <row r="133">
      <c r="A133" s="3"/>
      <c r="E133" s="57">
        <f t="shared" si="46"/>
        <v>28</v>
      </c>
      <c r="F133" s="57">
        <v>48.0</v>
      </c>
      <c r="G133" s="57">
        <v>47.25</v>
      </c>
      <c r="H133" s="57">
        <v>47.0</v>
      </c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>
        <v>48.0</v>
      </c>
      <c r="U133" s="57">
        <f t="shared" si="47"/>
        <v>28</v>
      </c>
      <c r="V133" s="3"/>
      <c r="W133" s="3"/>
      <c r="X133" s="6">
        <v>129.0</v>
      </c>
      <c r="Y133" s="65">
        <f t="shared" si="38"/>
        <v>3.5</v>
      </c>
      <c r="Z133" s="2">
        <f t="shared" si="2"/>
        <v>9.621127502</v>
      </c>
      <c r="AA133" s="18">
        <f t="shared" si="3"/>
        <v>6</v>
      </c>
      <c r="AB133" s="7">
        <f t="shared" si="4"/>
        <v>49.86255894</v>
      </c>
      <c r="AC133" s="18">
        <f t="shared" si="5"/>
        <v>12.6</v>
      </c>
      <c r="AD133" s="27">
        <f t="shared" si="6"/>
        <v>6.625</v>
      </c>
      <c r="AE133" s="18">
        <f t="shared" si="7"/>
        <v>37.8</v>
      </c>
      <c r="AF133" s="7">
        <f t="shared" si="8"/>
        <v>114</v>
      </c>
      <c r="AG133" s="28">
        <f t="shared" si="9"/>
        <v>2.714285714</v>
      </c>
      <c r="AH133" s="65">
        <f t="shared" si="39"/>
        <v>3.5</v>
      </c>
      <c r="AI133" s="2">
        <f t="shared" si="10"/>
        <v>9.621127502</v>
      </c>
      <c r="AJ133" s="18">
        <f t="shared" si="11"/>
        <v>6</v>
      </c>
      <c r="AK133" s="7">
        <f t="shared" si="12"/>
        <v>49.86255894</v>
      </c>
      <c r="AL133" s="18">
        <f t="shared" si="13"/>
        <v>6</v>
      </c>
      <c r="AM133" s="27">
        <f t="shared" si="14"/>
        <v>7.412401575</v>
      </c>
      <c r="AN133" s="18">
        <f t="shared" si="15"/>
        <v>24</v>
      </c>
      <c r="AO133" s="7">
        <f t="shared" si="16"/>
        <v>96</v>
      </c>
      <c r="AP133" s="29">
        <f t="shared" si="17"/>
        <v>2.285714286</v>
      </c>
      <c r="AQ133" s="65">
        <f t="shared" si="40"/>
        <v>3.5</v>
      </c>
      <c r="AR133" s="2">
        <f t="shared" si="18"/>
        <v>9.621127502</v>
      </c>
      <c r="AS133" s="18">
        <f t="shared" si="19"/>
        <v>6</v>
      </c>
      <c r="AT133" s="7">
        <f t="shared" si="20"/>
        <v>49.86255894</v>
      </c>
      <c r="AU133" s="18">
        <f t="shared" si="21"/>
        <v>12</v>
      </c>
      <c r="AV133" s="27">
        <f t="shared" si="22"/>
        <v>6.625</v>
      </c>
      <c r="AW133" s="18">
        <f t="shared" si="23"/>
        <v>24</v>
      </c>
      <c r="AX133" s="18">
        <f t="shared" si="24"/>
        <v>6</v>
      </c>
      <c r="AY133" s="18">
        <f t="shared" si="25"/>
        <v>12</v>
      </c>
      <c r="AZ133" s="7">
        <f t="shared" si="26"/>
        <v>120</v>
      </c>
      <c r="BA133" s="28">
        <f t="shared" si="27"/>
        <v>2.857142857</v>
      </c>
      <c r="BB133" s="65">
        <f t="shared" si="41"/>
        <v>3.5</v>
      </c>
      <c r="BC133" s="2">
        <f t="shared" si="28"/>
        <v>9.621127502</v>
      </c>
      <c r="BD133" s="18">
        <f t="shared" si="29"/>
        <v>6</v>
      </c>
      <c r="BE133" s="7">
        <f t="shared" si="30"/>
        <v>49.86255894</v>
      </c>
      <c r="BF133" s="18">
        <f t="shared" si="31"/>
        <v>6</v>
      </c>
      <c r="BG133" s="27">
        <f t="shared" si="32"/>
        <v>7.412401575</v>
      </c>
      <c r="BH133" s="27">
        <f t="shared" si="33"/>
        <v>12</v>
      </c>
      <c r="BI133" s="18">
        <f t="shared" si="34"/>
        <v>6</v>
      </c>
      <c r="BJ133" s="18">
        <f t="shared" si="35"/>
        <v>12</v>
      </c>
      <c r="BK133" s="18">
        <f t="shared" si="36"/>
        <v>102</v>
      </c>
      <c r="BL133" s="28">
        <f t="shared" si="37"/>
        <v>2.428571429</v>
      </c>
    </row>
    <row r="134">
      <c r="A134" s="3"/>
      <c r="E134" s="57">
        <f t="shared" si="46"/>
        <v>29</v>
      </c>
      <c r="F134" s="57">
        <v>50.0</v>
      </c>
      <c r="G134" s="57">
        <v>49.25</v>
      </c>
      <c r="H134" s="57">
        <v>49.0</v>
      </c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>
        <v>50.0</v>
      </c>
      <c r="U134" s="57">
        <f t="shared" si="47"/>
        <v>29</v>
      </c>
      <c r="V134" s="3"/>
      <c r="W134" s="3"/>
      <c r="X134" s="6">
        <v>130.0</v>
      </c>
      <c r="Y134" s="65">
        <f t="shared" si="38"/>
        <v>3.5</v>
      </c>
      <c r="Z134" s="2">
        <f t="shared" si="2"/>
        <v>9.621127502</v>
      </c>
      <c r="AA134" s="18">
        <f t="shared" si="3"/>
        <v>6</v>
      </c>
      <c r="AB134" s="7">
        <f t="shared" si="4"/>
        <v>49.86255894</v>
      </c>
      <c r="AC134" s="18">
        <f t="shared" si="5"/>
        <v>12.6</v>
      </c>
      <c r="AD134" s="27">
        <f t="shared" si="6"/>
        <v>6.625</v>
      </c>
      <c r="AE134" s="18">
        <f t="shared" si="7"/>
        <v>37.8</v>
      </c>
      <c r="AF134" s="7">
        <f t="shared" si="8"/>
        <v>114</v>
      </c>
      <c r="AG134" s="28">
        <f t="shared" si="9"/>
        <v>2.714285714</v>
      </c>
      <c r="AH134" s="65">
        <f t="shared" si="39"/>
        <v>3.5</v>
      </c>
      <c r="AI134" s="2">
        <f t="shared" si="10"/>
        <v>9.621127502</v>
      </c>
      <c r="AJ134" s="18">
        <f t="shared" si="11"/>
        <v>6</v>
      </c>
      <c r="AK134" s="7">
        <f t="shared" si="12"/>
        <v>49.86255894</v>
      </c>
      <c r="AL134" s="18">
        <f t="shared" si="13"/>
        <v>6</v>
      </c>
      <c r="AM134" s="27">
        <f t="shared" si="14"/>
        <v>7.412401575</v>
      </c>
      <c r="AN134" s="18">
        <f t="shared" si="15"/>
        <v>24</v>
      </c>
      <c r="AO134" s="7">
        <f t="shared" si="16"/>
        <v>96</v>
      </c>
      <c r="AP134" s="29">
        <f t="shared" si="17"/>
        <v>2.285714286</v>
      </c>
      <c r="AQ134" s="65">
        <f t="shared" si="40"/>
        <v>3.5</v>
      </c>
      <c r="AR134" s="2">
        <f t="shared" si="18"/>
        <v>9.621127502</v>
      </c>
      <c r="AS134" s="18">
        <f t="shared" si="19"/>
        <v>6</v>
      </c>
      <c r="AT134" s="7">
        <f t="shared" si="20"/>
        <v>49.86255894</v>
      </c>
      <c r="AU134" s="18">
        <f t="shared" si="21"/>
        <v>12</v>
      </c>
      <c r="AV134" s="27">
        <f t="shared" si="22"/>
        <v>6.625</v>
      </c>
      <c r="AW134" s="18">
        <f t="shared" si="23"/>
        <v>24</v>
      </c>
      <c r="AX134" s="18">
        <f t="shared" si="24"/>
        <v>6</v>
      </c>
      <c r="AY134" s="18">
        <f t="shared" si="25"/>
        <v>12</v>
      </c>
      <c r="AZ134" s="7">
        <f t="shared" si="26"/>
        <v>120</v>
      </c>
      <c r="BA134" s="28">
        <f t="shared" si="27"/>
        <v>2.857142857</v>
      </c>
      <c r="BB134" s="65">
        <f t="shared" si="41"/>
        <v>3.5</v>
      </c>
      <c r="BC134" s="2">
        <f t="shared" si="28"/>
        <v>9.621127502</v>
      </c>
      <c r="BD134" s="18">
        <f t="shared" si="29"/>
        <v>6</v>
      </c>
      <c r="BE134" s="7">
        <f t="shared" si="30"/>
        <v>49.86255894</v>
      </c>
      <c r="BF134" s="18">
        <f t="shared" si="31"/>
        <v>6</v>
      </c>
      <c r="BG134" s="27">
        <f t="shared" si="32"/>
        <v>7.412401575</v>
      </c>
      <c r="BH134" s="27">
        <f t="shared" si="33"/>
        <v>12</v>
      </c>
      <c r="BI134" s="18">
        <f t="shared" si="34"/>
        <v>6</v>
      </c>
      <c r="BJ134" s="18">
        <f t="shared" si="35"/>
        <v>12</v>
      </c>
      <c r="BK134" s="18">
        <f t="shared" si="36"/>
        <v>102</v>
      </c>
      <c r="BL134" s="28">
        <f t="shared" si="37"/>
        <v>2.428571429</v>
      </c>
    </row>
    <row r="135">
      <c r="A135" s="3"/>
      <c r="E135" s="57">
        <f t="shared" si="46"/>
        <v>30</v>
      </c>
      <c r="F135" s="57">
        <v>52.0</v>
      </c>
      <c r="G135" s="57">
        <v>51.25</v>
      </c>
      <c r="H135" s="57">
        <v>51.0</v>
      </c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>
        <v>52.0</v>
      </c>
      <c r="U135" s="57">
        <f t="shared" si="47"/>
        <v>30</v>
      </c>
      <c r="V135" s="3"/>
      <c r="W135" s="3"/>
      <c r="X135" s="6">
        <v>131.0</v>
      </c>
      <c r="Y135" s="65">
        <f t="shared" si="38"/>
        <v>3.5</v>
      </c>
      <c r="Z135" s="2">
        <f t="shared" si="2"/>
        <v>9.621127502</v>
      </c>
      <c r="AA135" s="18">
        <f t="shared" si="3"/>
        <v>6</v>
      </c>
      <c r="AB135" s="7">
        <f t="shared" si="4"/>
        <v>49.86255894</v>
      </c>
      <c r="AC135" s="18">
        <f t="shared" si="5"/>
        <v>12.6</v>
      </c>
      <c r="AD135" s="27">
        <f t="shared" si="6"/>
        <v>6.625</v>
      </c>
      <c r="AE135" s="18">
        <f t="shared" si="7"/>
        <v>37.8</v>
      </c>
      <c r="AF135" s="7">
        <f t="shared" si="8"/>
        <v>114</v>
      </c>
      <c r="AG135" s="28">
        <f t="shared" si="9"/>
        <v>2.714285714</v>
      </c>
      <c r="AH135" s="65">
        <f t="shared" si="39"/>
        <v>3.5</v>
      </c>
      <c r="AI135" s="2">
        <f t="shared" si="10"/>
        <v>9.621127502</v>
      </c>
      <c r="AJ135" s="18">
        <f t="shared" si="11"/>
        <v>6</v>
      </c>
      <c r="AK135" s="7">
        <f t="shared" si="12"/>
        <v>49.86255894</v>
      </c>
      <c r="AL135" s="18">
        <f t="shared" si="13"/>
        <v>6</v>
      </c>
      <c r="AM135" s="27">
        <f t="shared" si="14"/>
        <v>7.412401575</v>
      </c>
      <c r="AN135" s="18">
        <f t="shared" si="15"/>
        <v>24</v>
      </c>
      <c r="AO135" s="7">
        <f t="shared" si="16"/>
        <v>96</v>
      </c>
      <c r="AP135" s="29">
        <f t="shared" si="17"/>
        <v>2.285714286</v>
      </c>
      <c r="AQ135" s="65">
        <f t="shared" si="40"/>
        <v>3.5</v>
      </c>
      <c r="AR135" s="2">
        <f t="shared" si="18"/>
        <v>9.621127502</v>
      </c>
      <c r="AS135" s="18">
        <f t="shared" si="19"/>
        <v>6</v>
      </c>
      <c r="AT135" s="7">
        <f t="shared" si="20"/>
        <v>49.86255894</v>
      </c>
      <c r="AU135" s="18">
        <f t="shared" si="21"/>
        <v>12</v>
      </c>
      <c r="AV135" s="27">
        <f t="shared" si="22"/>
        <v>6.625</v>
      </c>
      <c r="AW135" s="18">
        <f t="shared" si="23"/>
        <v>24</v>
      </c>
      <c r="AX135" s="18">
        <f t="shared" si="24"/>
        <v>6</v>
      </c>
      <c r="AY135" s="18">
        <f t="shared" si="25"/>
        <v>12</v>
      </c>
      <c r="AZ135" s="7">
        <f t="shared" si="26"/>
        <v>120</v>
      </c>
      <c r="BA135" s="28">
        <f t="shared" si="27"/>
        <v>2.857142857</v>
      </c>
      <c r="BB135" s="65">
        <f t="shared" si="41"/>
        <v>3.5</v>
      </c>
      <c r="BC135" s="2">
        <f t="shared" si="28"/>
        <v>9.621127502</v>
      </c>
      <c r="BD135" s="18">
        <f t="shared" si="29"/>
        <v>6</v>
      </c>
      <c r="BE135" s="7">
        <f t="shared" si="30"/>
        <v>49.86255894</v>
      </c>
      <c r="BF135" s="18">
        <f t="shared" si="31"/>
        <v>6</v>
      </c>
      <c r="BG135" s="27">
        <f t="shared" si="32"/>
        <v>7.412401575</v>
      </c>
      <c r="BH135" s="27">
        <f t="shared" si="33"/>
        <v>12</v>
      </c>
      <c r="BI135" s="18">
        <f t="shared" si="34"/>
        <v>6</v>
      </c>
      <c r="BJ135" s="18">
        <f t="shared" si="35"/>
        <v>12</v>
      </c>
      <c r="BK135" s="18">
        <f t="shared" si="36"/>
        <v>102</v>
      </c>
      <c r="BL135" s="28">
        <f t="shared" si="37"/>
        <v>2.428571429</v>
      </c>
    </row>
    <row r="136">
      <c r="A136" s="3"/>
      <c r="E136" s="57">
        <f t="shared" si="46"/>
        <v>31</v>
      </c>
      <c r="F136" s="57">
        <v>54.0</v>
      </c>
      <c r="G136" s="57">
        <v>53.25</v>
      </c>
      <c r="H136" s="57">
        <v>53.0</v>
      </c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>
        <v>54.0</v>
      </c>
      <c r="U136" s="57">
        <f t="shared" si="47"/>
        <v>31</v>
      </c>
      <c r="V136" s="3"/>
      <c r="W136" s="3"/>
      <c r="X136" s="6">
        <v>132.0</v>
      </c>
      <c r="Y136" s="65">
        <f t="shared" si="38"/>
        <v>3.5</v>
      </c>
      <c r="Z136" s="2">
        <f t="shared" si="2"/>
        <v>9.621127502</v>
      </c>
      <c r="AA136" s="18">
        <f t="shared" si="3"/>
        <v>6</v>
      </c>
      <c r="AB136" s="7">
        <f t="shared" si="4"/>
        <v>49.86255894</v>
      </c>
      <c r="AC136" s="18">
        <f t="shared" si="5"/>
        <v>12.6</v>
      </c>
      <c r="AD136" s="27">
        <f t="shared" si="6"/>
        <v>6.625</v>
      </c>
      <c r="AE136" s="18">
        <f t="shared" si="7"/>
        <v>37.8</v>
      </c>
      <c r="AF136" s="7">
        <f t="shared" si="8"/>
        <v>114</v>
      </c>
      <c r="AG136" s="28">
        <f t="shared" si="9"/>
        <v>2.714285714</v>
      </c>
      <c r="AH136" s="65">
        <f t="shared" si="39"/>
        <v>3.5</v>
      </c>
      <c r="AI136" s="2">
        <f t="shared" si="10"/>
        <v>9.621127502</v>
      </c>
      <c r="AJ136" s="18">
        <f t="shared" si="11"/>
        <v>6</v>
      </c>
      <c r="AK136" s="7">
        <f t="shared" si="12"/>
        <v>49.86255894</v>
      </c>
      <c r="AL136" s="18">
        <f t="shared" si="13"/>
        <v>6</v>
      </c>
      <c r="AM136" s="27">
        <f t="shared" si="14"/>
        <v>7.412401575</v>
      </c>
      <c r="AN136" s="18">
        <f t="shared" si="15"/>
        <v>24</v>
      </c>
      <c r="AO136" s="7">
        <f t="shared" si="16"/>
        <v>96</v>
      </c>
      <c r="AP136" s="29">
        <f t="shared" si="17"/>
        <v>2.285714286</v>
      </c>
      <c r="AQ136" s="65">
        <f t="shared" si="40"/>
        <v>3.5</v>
      </c>
      <c r="AR136" s="2">
        <f t="shared" si="18"/>
        <v>9.621127502</v>
      </c>
      <c r="AS136" s="18">
        <f t="shared" si="19"/>
        <v>6</v>
      </c>
      <c r="AT136" s="7">
        <f t="shared" si="20"/>
        <v>49.86255894</v>
      </c>
      <c r="AU136" s="18">
        <f t="shared" si="21"/>
        <v>12</v>
      </c>
      <c r="AV136" s="27">
        <f t="shared" si="22"/>
        <v>6.625</v>
      </c>
      <c r="AW136" s="18">
        <f t="shared" si="23"/>
        <v>24</v>
      </c>
      <c r="AX136" s="18">
        <f t="shared" si="24"/>
        <v>6</v>
      </c>
      <c r="AY136" s="18">
        <f t="shared" si="25"/>
        <v>12</v>
      </c>
      <c r="AZ136" s="7">
        <f t="shared" si="26"/>
        <v>120</v>
      </c>
      <c r="BA136" s="28">
        <f t="shared" si="27"/>
        <v>2.857142857</v>
      </c>
      <c r="BB136" s="65">
        <f t="shared" si="41"/>
        <v>3.5</v>
      </c>
      <c r="BC136" s="2">
        <f t="shared" si="28"/>
        <v>9.621127502</v>
      </c>
      <c r="BD136" s="18">
        <f t="shared" si="29"/>
        <v>6</v>
      </c>
      <c r="BE136" s="7">
        <f t="shared" si="30"/>
        <v>49.86255894</v>
      </c>
      <c r="BF136" s="18">
        <f t="shared" si="31"/>
        <v>6</v>
      </c>
      <c r="BG136" s="27">
        <f t="shared" si="32"/>
        <v>7.412401575</v>
      </c>
      <c r="BH136" s="27">
        <f t="shared" si="33"/>
        <v>12</v>
      </c>
      <c r="BI136" s="18">
        <f t="shared" si="34"/>
        <v>6</v>
      </c>
      <c r="BJ136" s="18">
        <f t="shared" si="35"/>
        <v>12</v>
      </c>
      <c r="BK136" s="18">
        <f t="shared" si="36"/>
        <v>102</v>
      </c>
      <c r="BL136" s="28">
        <f t="shared" si="37"/>
        <v>2.428571429</v>
      </c>
    </row>
    <row r="137">
      <c r="A137" s="3"/>
      <c r="E137" s="57">
        <f t="shared" si="46"/>
        <v>32</v>
      </c>
      <c r="F137" s="57">
        <v>56.0</v>
      </c>
      <c r="G137" s="57">
        <v>55.25</v>
      </c>
      <c r="H137" s="57">
        <v>55.0</v>
      </c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>
        <v>56.0</v>
      </c>
      <c r="U137" s="57">
        <f t="shared" si="47"/>
        <v>32</v>
      </c>
      <c r="V137" s="3"/>
      <c r="W137" s="3"/>
      <c r="X137" s="6">
        <v>133.0</v>
      </c>
      <c r="Y137" s="65">
        <f t="shared" si="38"/>
        <v>3.5</v>
      </c>
      <c r="Z137" s="2">
        <f t="shared" si="2"/>
        <v>9.621127502</v>
      </c>
      <c r="AA137" s="18">
        <f t="shared" si="3"/>
        <v>6</v>
      </c>
      <c r="AB137" s="7">
        <f t="shared" si="4"/>
        <v>49.86255894</v>
      </c>
      <c r="AC137" s="18">
        <f t="shared" si="5"/>
        <v>12.6</v>
      </c>
      <c r="AD137" s="27">
        <f t="shared" si="6"/>
        <v>6.625</v>
      </c>
      <c r="AE137" s="18">
        <f t="shared" si="7"/>
        <v>37.8</v>
      </c>
      <c r="AF137" s="7">
        <f t="shared" si="8"/>
        <v>114</v>
      </c>
      <c r="AG137" s="28">
        <f t="shared" si="9"/>
        <v>2.714285714</v>
      </c>
      <c r="AH137" s="65">
        <f t="shared" si="39"/>
        <v>3.5</v>
      </c>
      <c r="AI137" s="2">
        <f t="shared" si="10"/>
        <v>9.621127502</v>
      </c>
      <c r="AJ137" s="18">
        <f t="shared" si="11"/>
        <v>6</v>
      </c>
      <c r="AK137" s="7">
        <f t="shared" si="12"/>
        <v>49.86255894</v>
      </c>
      <c r="AL137" s="18">
        <f t="shared" si="13"/>
        <v>6</v>
      </c>
      <c r="AM137" s="27">
        <f t="shared" si="14"/>
        <v>7.412401575</v>
      </c>
      <c r="AN137" s="18">
        <f t="shared" si="15"/>
        <v>24</v>
      </c>
      <c r="AO137" s="7">
        <f t="shared" si="16"/>
        <v>96</v>
      </c>
      <c r="AP137" s="29">
        <f t="shared" si="17"/>
        <v>2.285714286</v>
      </c>
      <c r="AQ137" s="65">
        <f t="shared" si="40"/>
        <v>3.5</v>
      </c>
      <c r="AR137" s="2">
        <f t="shared" si="18"/>
        <v>9.621127502</v>
      </c>
      <c r="AS137" s="18">
        <f t="shared" si="19"/>
        <v>6</v>
      </c>
      <c r="AT137" s="7">
        <f t="shared" si="20"/>
        <v>49.86255894</v>
      </c>
      <c r="AU137" s="18">
        <f t="shared" si="21"/>
        <v>12</v>
      </c>
      <c r="AV137" s="27">
        <f t="shared" si="22"/>
        <v>6.625</v>
      </c>
      <c r="AW137" s="18">
        <f t="shared" si="23"/>
        <v>24</v>
      </c>
      <c r="AX137" s="18">
        <f t="shared" si="24"/>
        <v>6</v>
      </c>
      <c r="AY137" s="18">
        <f t="shared" si="25"/>
        <v>12</v>
      </c>
      <c r="AZ137" s="7">
        <f t="shared" si="26"/>
        <v>120</v>
      </c>
      <c r="BA137" s="28">
        <f t="shared" si="27"/>
        <v>2.857142857</v>
      </c>
      <c r="BB137" s="65">
        <f t="shared" si="41"/>
        <v>3.5</v>
      </c>
      <c r="BC137" s="2">
        <f t="shared" si="28"/>
        <v>9.621127502</v>
      </c>
      <c r="BD137" s="18">
        <f t="shared" si="29"/>
        <v>6</v>
      </c>
      <c r="BE137" s="7">
        <f t="shared" si="30"/>
        <v>49.86255894</v>
      </c>
      <c r="BF137" s="18">
        <f t="shared" si="31"/>
        <v>6</v>
      </c>
      <c r="BG137" s="27">
        <f t="shared" si="32"/>
        <v>7.412401575</v>
      </c>
      <c r="BH137" s="27">
        <f t="shared" si="33"/>
        <v>12</v>
      </c>
      <c r="BI137" s="18">
        <f t="shared" si="34"/>
        <v>6</v>
      </c>
      <c r="BJ137" s="18">
        <f t="shared" si="35"/>
        <v>12</v>
      </c>
      <c r="BK137" s="18">
        <f t="shared" si="36"/>
        <v>102</v>
      </c>
      <c r="BL137" s="28">
        <f t="shared" si="37"/>
        <v>2.428571429</v>
      </c>
    </row>
    <row r="138">
      <c r="A138" s="3"/>
      <c r="E138" s="57">
        <f t="shared" si="46"/>
        <v>33</v>
      </c>
      <c r="F138" s="57">
        <v>58.0</v>
      </c>
      <c r="G138" s="57">
        <v>57.25</v>
      </c>
      <c r="H138" s="57">
        <v>57.0</v>
      </c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>
        <v>58.0</v>
      </c>
      <c r="U138" s="57">
        <f t="shared" si="47"/>
        <v>33</v>
      </c>
      <c r="V138" s="3"/>
      <c r="W138" s="3"/>
      <c r="X138" s="6">
        <v>134.0</v>
      </c>
      <c r="Y138" s="65">
        <f t="shared" si="38"/>
        <v>3.5</v>
      </c>
      <c r="Z138" s="2">
        <f t="shared" si="2"/>
        <v>9.621127502</v>
      </c>
      <c r="AA138" s="18">
        <f t="shared" si="3"/>
        <v>6</v>
      </c>
      <c r="AB138" s="7">
        <f t="shared" si="4"/>
        <v>49.86255894</v>
      </c>
      <c r="AC138" s="18">
        <f t="shared" si="5"/>
        <v>12.6</v>
      </c>
      <c r="AD138" s="27">
        <f t="shared" si="6"/>
        <v>6.625</v>
      </c>
      <c r="AE138" s="18">
        <f t="shared" si="7"/>
        <v>37.8</v>
      </c>
      <c r="AF138" s="7">
        <f t="shared" si="8"/>
        <v>114</v>
      </c>
      <c r="AG138" s="28">
        <f t="shared" si="9"/>
        <v>2.714285714</v>
      </c>
      <c r="AH138" s="65">
        <f t="shared" si="39"/>
        <v>3.5</v>
      </c>
      <c r="AI138" s="2">
        <f t="shared" si="10"/>
        <v>9.621127502</v>
      </c>
      <c r="AJ138" s="18">
        <f t="shared" si="11"/>
        <v>6</v>
      </c>
      <c r="AK138" s="7">
        <f t="shared" si="12"/>
        <v>49.86255894</v>
      </c>
      <c r="AL138" s="18">
        <f t="shared" si="13"/>
        <v>6</v>
      </c>
      <c r="AM138" s="27">
        <f t="shared" si="14"/>
        <v>7.412401575</v>
      </c>
      <c r="AN138" s="18">
        <f t="shared" si="15"/>
        <v>24</v>
      </c>
      <c r="AO138" s="7">
        <f t="shared" si="16"/>
        <v>96</v>
      </c>
      <c r="AP138" s="29">
        <f t="shared" si="17"/>
        <v>2.285714286</v>
      </c>
      <c r="AQ138" s="65">
        <f t="shared" si="40"/>
        <v>3.5</v>
      </c>
      <c r="AR138" s="2">
        <f t="shared" si="18"/>
        <v>9.621127502</v>
      </c>
      <c r="AS138" s="18">
        <f t="shared" si="19"/>
        <v>6</v>
      </c>
      <c r="AT138" s="7">
        <f t="shared" si="20"/>
        <v>49.86255894</v>
      </c>
      <c r="AU138" s="18">
        <f t="shared" si="21"/>
        <v>12</v>
      </c>
      <c r="AV138" s="27">
        <f t="shared" si="22"/>
        <v>6.625</v>
      </c>
      <c r="AW138" s="18">
        <f t="shared" si="23"/>
        <v>24</v>
      </c>
      <c r="AX138" s="18">
        <f t="shared" si="24"/>
        <v>6</v>
      </c>
      <c r="AY138" s="18">
        <f t="shared" si="25"/>
        <v>12</v>
      </c>
      <c r="AZ138" s="7">
        <f t="shared" si="26"/>
        <v>120</v>
      </c>
      <c r="BA138" s="28">
        <f t="shared" si="27"/>
        <v>2.857142857</v>
      </c>
      <c r="BB138" s="65">
        <f t="shared" si="41"/>
        <v>3.5</v>
      </c>
      <c r="BC138" s="2">
        <f t="shared" si="28"/>
        <v>9.621127502</v>
      </c>
      <c r="BD138" s="18">
        <f t="shared" si="29"/>
        <v>6</v>
      </c>
      <c r="BE138" s="7">
        <f t="shared" si="30"/>
        <v>49.86255894</v>
      </c>
      <c r="BF138" s="18">
        <f t="shared" si="31"/>
        <v>6</v>
      </c>
      <c r="BG138" s="27">
        <f t="shared" si="32"/>
        <v>7.412401575</v>
      </c>
      <c r="BH138" s="27">
        <f t="shared" si="33"/>
        <v>12</v>
      </c>
      <c r="BI138" s="18">
        <f t="shared" si="34"/>
        <v>6</v>
      </c>
      <c r="BJ138" s="18">
        <f t="shared" si="35"/>
        <v>12</v>
      </c>
      <c r="BK138" s="18">
        <f t="shared" si="36"/>
        <v>102</v>
      </c>
      <c r="BL138" s="28">
        <f t="shared" si="37"/>
        <v>2.428571429</v>
      </c>
    </row>
    <row r="139">
      <c r="A139" s="3"/>
      <c r="E139" s="57">
        <f t="shared" si="46"/>
        <v>34</v>
      </c>
      <c r="F139" s="57">
        <v>60.0</v>
      </c>
      <c r="G139" s="57">
        <v>59.25</v>
      </c>
      <c r="H139" s="57">
        <v>59.0</v>
      </c>
      <c r="I139" s="57">
        <v>58.0</v>
      </c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>
        <v>60.0</v>
      </c>
      <c r="U139" s="57">
        <f t="shared" si="47"/>
        <v>34</v>
      </c>
      <c r="V139" s="3"/>
      <c r="W139" s="3"/>
      <c r="X139" s="6">
        <v>135.0</v>
      </c>
      <c r="Y139" s="65">
        <f t="shared" si="38"/>
        <v>3.5</v>
      </c>
      <c r="Z139" s="2">
        <f t="shared" si="2"/>
        <v>9.621127502</v>
      </c>
      <c r="AA139" s="18">
        <f t="shared" si="3"/>
        <v>6</v>
      </c>
      <c r="AB139" s="7">
        <f t="shared" si="4"/>
        <v>49.86255894</v>
      </c>
      <c r="AC139" s="18">
        <f t="shared" si="5"/>
        <v>12.6</v>
      </c>
      <c r="AD139" s="27">
        <f t="shared" si="6"/>
        <v>6.625</v>
      </c>
      <c r="AE139" s="18">
        <f t="shared" si="7"/>
        <v>37.8</v>
      </c>
      <c r="AF139" s="7">
        <f t="shared" si="8"/>
        <v>114</v>
      </c>
      <c r="AG139" s="28">
        <f t="shared" si="9"/>
        <v>2.714285714</v>
      </c>
      <c r="AH139" s="65">
        <f t="shared" si="39"/>
        <v>3.5</v>
      </c>
      <c r="AI139" s="2">
        <f t="shared" si="10"/>
        <v>9.621127502</v>
      </c>
      <c r="AJ139" s="18">
        <f t="shared" si="11"/>
        <v>6</v>
      </c>
      <c r="AK139" s="7">
        <f t="shared" si="12"/>
        <v>49.86255894</v>
      </c>
      <c r="AL139" s="18">
        <f t="shared" si="13"/>
        <v>6</v>
      </c>
      <c r="AM139" s="27">
        <f t="shared" si="14"/>
        <v>7.412401575</v>
      </c>
      <c r="AN139" s="18">
        <f t="shared" si="15"/>
        <v>24</v>
      </c>
      <c r="AO139" s="7">
        <f t="shared" si="16"/>
        <v>96</v>
      </c>
      <c r="AP139" s="29">
        <f t="shared" si="17"/>
        <v>2.285714286</v>
      </c>
      <c r="AQ139" s="65">
        <f t="shared" si="40"/>
        <v>3.5</v>
      </c>
      <c r="AR139" s="2">
        <f t="shared" si="18"/>
        <v>9.621127502</v>
      </c>
      <c r="AS139" s="18">
        <f t="shared" si="19"/>
        <v>6</v>
      </c>
      <c r="AT139" s="7">
        <f t="shared" si="20"/>
        <v>49.86255894</v>
      </c>
      <c r="AU139" s="18">
        <f t="shared" si="21"/>
        <v>12</v>
      </c>
      <c r="AV139" s="27">
        <f t="shared" si="22"/>
        <v>6.625</v>
      </c>
      <c r="AW139" s="18">
        <f t="shared" si="23"/>
        <v>24</v>
      </c>
      <c r="AX139" s="18">
        <f t="shared" si="24"/>
        <v>6</v>
      </c>
      <c r="AY139" s="18">
        <f t="shared" si="25"/>
        <v>12</v>
      </c>
      <c r="AZ139" s="7">
        <f t="shared" si="26"/>
        <v>120</v>
      </c>
      <c r="BA139" s="28">
        <f t="shared" si="27"/>
        <v>2.857142857</v>
      </c>
      <c r="BB139" s="65">
        <f t="shared" si="41"/>
        <v>3.5</v>
      </c>
      <c r="BC139" s="2">
        <f t="shared" si="28"/>
        <v>9.621127502</v>
      </c>
      <c r="BD139" s="18">
        <f t="shared" si="29"/>
        <v>6</v>
      </c>
      <c r="BE139" s="7">
        <f t="shared" si="30"/>
        <v>49.86255894</v>
      </c>
      <c r="BF139" s="18">
        <f t="shared" si="31"/>
        <v>6</v>
      </c>
      <c r="BG139" s="27">
        <f t="shared" si="32"/>
        <v>7.412401575</v>
      </c>
      <c r="BH139" s="27">
        <f t="shared" si="33"/>
        <v>12</v>
      </c>
      <c r="BI139" s="18">
        <f t="shared" si="34"/>
        <v>6</v>
      </c>
      <c r="BJ139" s="18">
        <f t="shared" si="35"/>
        <v>12</v>
      </c>
      <c r="BK139" s="18">
        <f t="shared" si="36"/>
        <v>102</v>
      </c>
      <c r="BL139" s="28">
        <f t="shared" si="37"/>
        <v>2.428571429</v>
      </c>
    </row>
    <row r="140">
      <c r="A140" s="3"/>
      <c r="E140" s="57">
        <f t="shared" si="46"/>
        <v>35</v>
      </c>
      <c r="F140" s="57">
        <v>66.0</v>
      </c>
      <c r="G140" s="57">
        <v>65.25</v>
      </c>
      <c r="H140" s="57">
        <v>65.0</v>
      </c>
      <c r="I140" s="57">
        <v>64.0</v>
      </c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>
        <v>66.0</v>
      </c>
      <c r="U140" s="57">
        <f t="shared" si="47"/>
        <v>35</v>
      </c>
      <c r="V140" s="3"/>
      <c r="W140" s="3"/>
      <c r="X140" s="6">
        <v>136.0</v>
      </c>
      <c r="Y140" s="65">
        <f t="shared" si="38"/>
        <v>3.5</v>
      </c>
      <c r="Z140" s="2">
        <f t="shared" si="2"/>
        <v>9.621127502</v>
      </c>
      <c r="AA140" s="18">
        <f t="shared" si="3"/>
        <v>6</v>
      </c>
      <c r="AB140" s="7">
        <f t="shared" si="4"/>
        <v>49.86255894</v>
      </c>
      <c r="AC140" s="18">
        <f t="shared" si="5"/>
        <v>12.6</v>
      </c>
      <c r="AD140" s="27">
        <f t="shared" si="6"/>
        <v>6.625</v>
      </c>
      <c r="AE140" s="18">
        <f t="shared" si="7"/>
        <v>37.8</v>
      </c>
      <c r="AF140" s="7">
        <f t="shared" si="8"/>
        <v>114</v>
      </c>
      <c r="AG140" s="28">
        <f t="shared" si="9"/>
        <v>2.714285714</v>
      </c>
      <c r="AH140" s="65">
        <f t="shared" si="39"/>
        <v>3.5</v>
      </c>
      <c r="AI140" s="2">
        <f t="shared" si="10"/>
        <v>9.621127502</v>
      </c>
      <c r="AJ140" s="18">
        <f t="shared" si="11"/>
        <v>6</v>
      </c>
      <c r="AK140" s="7">
        <f t="shared" si="12"/>
        <v>49.86255894</v>
      </c>
      <c r="AL140" s="18">
        <f t="shared" si="13"/>
        <v>6</v>
      </c>
      <c r="AM140" s="27">
        <f t="shared" si="14"/>
        <v>7.412401575</v>
      </c>
      <c r="AN140" s="18">
        <f t="shared" si="15"/>
        <v>24</v>
      </c>
      <c r="AO140" s="7">
        <f t="shared" si="16"/>
        <v>96</v>
      </c>
      <c r="AP140" s="29">
        <f t="shared" si="17"/>
        <v>2.285714286</v>
      </c>
      <c r="AQ140" s="65">
        <f t="shared" si="40"/>
        <v>3.5</v>
      </c>
      <c r="AR140" s="2">
        <f t="shared" si="18"/>
        <v>9.621127502</v>
      </c>
      <c r="AS140" s="18">
        <f t="shared" si="19"/>
        <v>6</v>
      </c>
      <c r="AT140" s="7">
        <f t="shared" si="20"/>
        <v>49.86255894</v>
      </c>
      <c r="AU140" s="18">
        <f t="shared" si="21"/>
        <v>12</v>
      </c>
      <c r="AV140" s="27">
        <f t="shared" si="22"/>
        <v>6.625</v>
      </c>
      <c r="AW140" s="18">
        <f t="shared" si="23"/>
        <v>24</v>
      </c>
      <c r="AX140" s="18">
        <f t="shared" si="24"/>
        <v>6</v>
      </c>
      <c r="AY140" s="18">
        <f t="shared" si="25"/>
        <v>12</v>
      </c>
      <c r="AZ140" s="7">
        <f t="shared" si="26"/>
        <v>120</v>
      </c>
      <c r="BA140" s="28">
        <f t="shared" si="27"/>
        <v>2.857142857</v>
      </c>
      <c r="BB140" s="65">
        <f t="shared" si="41"/>
        <v>3.5</v>
      </c>
      <c r="BC140" s="2">
        <f t="shared" si="28"/>
        <v>9.621127502</v>
      </c>
      <c r="BD140" s="18">
        <f t="shared" si="29"/>
        <v>6</v>
      </c>
      <c r="BE140" s="7">
        <f t="shared" si="30"/>
        <v>49.86255894</v>
      </c>
      <c r="BF140" s="18">
        <f t="shared" si="31"/>
        <v>6</v>
      </c>
      <c r="BG140" s="27">
        <f t="shared" si="32"/>
        <v>7.412401575</v>
      </c>
      <c r="BH140" s="27">
        <f t="shared" si="33"/>
        <v>12</v>
      </c>
      <c r="BI140" s="18">
        <f t="shared" si="34"/>
        <v>6</v>
      </c>
      <c r="BJ140" s="18">
        <f t="shared" si="35"/>
        <v>12</v>
      </c>
      <c r="BK140" s="18">
        <f t="shared" si="36"/>
        <v>102</v>
      </c>
      <c r="BL140" s="28">
        <f t="shared" si="37"/>
        <v>2.428571429</v>
      </c>
    </row>
    <row r="141">
      <c r="A141" s="3"/>
      <c r="E141" s="57">
        <f t="shared" si="46"/>
        <v>36</v>
      </c>
      <c r="F141" s="57">
        <v>72.0</v>
      </c>
      <c r="G141" s="57">
        <v>71.25</v>
      </c>
      <c r="H141" s="57">
        <v>71.0</v>
      </c>
      <c r="I141" s="57">
        <v>70.0</v>
      </c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>
        <v>72.0</v>
      </c>
      <c r="U141" s="57">
        <f t="shared" si="47"/>
        <v>36</v>
      </c>
      <c r="V141" s="3"/>
      <c r="W141" s="3"/>
      <c r="X141" s="6">
        <v>137.0</v>
      </c>
      <c r="Y141" s="65">
        <f t="shared" si="38"/>
        <v>3.5</v>
      </c>
      <c r="Z141" s="2">
        <f t="shared" si="2"/>
        <v>9.621127502</v>
      </c>
      <c r="AA141" s="18">
        <f t="shared" si="3"/>
        <v>6</v>
      </c>
      <c r="AB141" s="7">
        <f t="shared" si="4"/>
        <v>49.86255894</v>
      </c>
      <c r="AC141" s="18">
        <f t="shared" si="5"/>
        <v>12.6</v>
      </c>
      <c r="AD141" s="27">
        <f t="shared" si="6"/>
        <v>6.625</v>
      </c>
      <c r="AE141" s="18">
        <f t="shared" si="7"/>
        <v>37.8</v>
      </c>
      <c r="AF141" s="7">
        <f t="shared" si="8"/>
        <v>114</v>
      </c>
      <c r="AG141" s="28">
        <f t="shared" si="9"/>
        <v>2.714285714</v>
      </c>
      <c r="AH141" s="65">
        <f t="shared" si="39"/>
        <v>3.5</v>
      </c>
      <c r="AI141" s="2">
        <f t="shared" si="10"/>
        <v>9.621127502</v>
      </c>
      <c r="AJ141" s="18">
        <f t="shared" si="11"/>
        <v>6</v>
      </c>
      <c r="AK141" s="7">
        <f t="shared" si="12"/>
        <v>49.86255894</v>
      </c>
      <c r="AL141" s="18">
        <f t="shared" si="13"/>
        <v>6</v>
      </c>
      <c r="AM141" s="27">
        <f t="shared" si="14"/>
        <v>7.412401575</v>
      </c>
      <c r="AN141" s="18">
        <f t="shared" si="15"/>
        <v>24</v>
      </c>
      <c r="AO141" s="7">
        <f t="shared" si="16"/>
        <v>96</v>
      </c>
      <c r="AP141" s="29">
        <f t="shared" si="17"/>
        <v>2.285714286</v>
      </c>
      <c r="AQ141" s="65">
        <f t="shared" si="40"/>
        <v>3.5</v>
      </c>
      <c r="AR141" s="2">
        <f t="shared" si="18"/>
        <v>9.621127502</v>
      </c>
      <c r="AS141" s="18">
        <f t="shared" si="19"/>
        <v>6</v>
      </c>
      <c r="AT141" s="7">
        <f t="shared" si="20"/>
        <v>49.86255894</v>
      </c>
      <c r="AU141" s="18">
        <f t="shared" si="21"/>
        <v>12</v>
      </c>
      <c r="AV141" s="27">
        <f t="shared" si="22"/>
        <v>6.625</v>
      </c>
      <c r="AW141" s="18">
        <f t="shared" si="23"/>
        <v>24</v>
      </c>
      <c r="AX141" s="18">
        <f t="shared" si="24"/>
        <v>6</v>
      </c>
      <c r="AY141" s="18">
        <f t="shared" si="25"/>
        <v>12</v>
      </c>
      <c r="AZ141" s="7">
        <f t="shared" si="26"/>
        <v>120</v>
      </c>
      <c r="BA141" s="28">
        <f t="shared" si="27"/>
        <v>2.857142857</v>
      </c>
      <c r="BB141" s="65">
        <f t="shared" si="41"/>
        <v>3.5</v>
      </c>
      <c r="BC141" s="2">
        <f t="shared" si="28"/>
        <v>9.621127502</v>
      </c>
      <c r="BD141" s="18">
        <f t="shared" si="29"/>
        <v>6</v>
      </c>
      <c r="BE141" s="7">
        <f t="shared" si="30"/>
        <v>49.86255894</v>
      </c>
      <c r="BF141" s="18">
        <f t="shared" si="31"/>
        <v>6</v>
      </c>
      <c r="BG141" s="27">
        <f t="shared" si="32"/>
        <v>7.412401575</v>
      </c>
      <c r="BH141" s="27">
        <f t="shared" si="33"/>
        <v>12</v>
      </c>
      <c r="BI141" s="18">
        <f t="shared" si="34"/>
        <v>6</v>
      </c>
      <c r="BJ141" s="18">
        <f t="shared" si="35"/>
        <v>12</v>
      </c>
      <c r="BK141" s="18">
        <f t="shared" si="36"/>
        <v>102</v>
      </c>
      <c r="BL141" s="28">
        <f t="shared" si="37"/>
        <v>2.428571429</v>
      </c>
    </row>
    <row r="142">
      <c r="A142" s="3"/>
      <c r="E142" s="57">
        <f t="shared" si="46"/>
        <v>37</v>
      </c>
      <c r="F142" s="57">
        <v>78.0</v>
      </c>
      <c r="G142" s="57">
        <v>77.25</v>
      </c>
      <c r="H142" s="57">
        <v>77.0</v>
      </c>
      <c r="I142" s="57">
        <v>76.0</v>
      </c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>
        <v>78.0</v>
      </c>
      <c r="U142" s="57">
        <f t="shared" si="47"/>
        <v>37</v>
      </c>
      <c r="V142" s="3"/>
      <c r="W142" s="3"/>
      <c r="X142" s="6">
        <v>138.0</v>
      </c>
      <c r="Y142" s="65">
        <f t="shared" si="38"/>
        <v>3.5</v>
      </c>
      <c r="Z142" s="2">
        <f t="shared" si="2"/>
        <v>9.621127502</v>
      </c>
      <c r="AA142" s="18">
        <f t="shared" si="3"/>
        <v>6</v>
      </c>
      <c r="AB142" s="7">
        <f t="shared" si="4"/>
        <v>49.86255894</v>
      </c>
      <c r="AC142" s="18">
        <f t="shared" si="5"/>
        <v>12.6</v>
      </c>
      <c r="AD142" s="27">
        <f t="shared" si="6"/>
        <v>6.625</v>
      </c>
      <c r="AE142" s="18">
        <f t="shared" si="7"/>
        <v>37.8</v>
      </c>
      <c r="AF142" s="7">
        <f t="shared" si="8"/>
        <v>114</v>
      </c>
      <c r="AG142" s="28">
        <f t="shared" si="9"/>
        <v>2.714285714</v>
      </c>
      <c r="AH142" s="65">
        <f t="shared" si="39"/>
        <v>3.5</v>
      </c>
      <c r="AI142" s="2">
        <f t="shared" si="10"/>
        <v>9.621127502</v>
      </c>
      <c r="AJ142" s="18">
        <f t="shared" si="11"/>
        <v>6</v>
      </c>
      <c r="AK142" s="7">
        <f t="shared" si="12"/>
        <v>49.86255894</v>
      </c>
      <c r="AL142" s="18">
        <f t="shared" si="13"/>
        <v>6</v>
      </c>
      <c r="AM142" s="27">
        <f t="shared" si="14"/>
        <v>7.412401575</v>
      </c>
      <c r="AN142" s="18">
        <f t="shared" si="15"/>
        <v>24</v>
      </c>
      <c r="AO142" s="7">
        <f t="shared" si="16"/>
        <v>96</v>
      </c>
      <c r="AP142" s="29">
        <f t="shared" si="17"/>
        <v>2.285714286</v>
      </c>
      <c r="AQ142" s="65">
        <f t="shared" si="40"/>
        <v>3.5</v>
      </c>
      <c r="AR142" s="2">
        <f t="shared" si="18"/>
        <v>9.621127502</v>
      </c>
      <c r="AS142" s="18">
        <f t="shared" si="19"/>
        <v>6</v>
      </c>
      <c r="AT142" s="7">
        <f t="shared" si="20"/>
        <v>49.86255894</v>
      </c>
      <c r="AU142" s="18">
        <f t="shared" si="21"/>
        <v>12</v>
      </c>
      <c r="AV142" s="27">
        <f t="shared" si="22"/>
        <v>6.625</v>
      </c>
      <c r="AW142" s="18">
        <f t="shared" si="23"/>
        <v>24</v>
      </c>
      <c r="AX142" s="18">
        <f t="shared" si="24"/>
        <v>6</v>
      </c>
      <c r="AY142" s="18">
        <f t="shared" si="25"/>
        <v>12</v>
      </c>
      <c r="AZ142" s="7">
        <f t="shared" si="26"/>
        <v>120</v>
      </c>
      <c r="BA142" s="28">
        <f t="shared" si="27"/>
        <v>2.857142857</v>
      </c>
      <c r="BB142" s="65">
        <f t="shared" si="41"/>
        <v>3.5</v>
      </c>
      <c r="BC142" s="2">
        <f t="shared" si="28"/>
        <v>9.621127502</v>
      </c>
      <c r="BD142" s="18">
        <f t="shared" si="29"/>
        <v>6</v>
      </c>
      <c r="BE142" s="7">
        <f t="shared" si="30"/>
        <v>49.86255894</v>
      </c>
      <c r="BF142" s="18">
        <f t="shared" si="31"/>
        <v>6</v>
      </c>
      <c r="BG142" s="27">
        <f t="shared" si="32"/>
        <v>7.412401575</v>
      </c>
      <c r="BH142" s="27">
        <f t="shared" si="33"/>
        <v>12</v>
      </c>
      <c r="BI142" s="18">
        <f t="shared" si="34"/>
        <v>6</v>
      </c>
      <c r="BJ142" s="18">
        <f t="shared" si="35"/>
        <v>12</v>
      </c>
      <c r="BK142" s="18">
        <f t="shared" si="36"/>
        <v>102</v>
      </c>
      <c r="BL142" s="28">
        <f t="shared" si="37"/>
        <v>2.428571429</v>
      </c>
    </row>
    <row r="143">
      <c r="A143" s="3"/>
      <c r="E143" s="57">
        <f t="shared" si="46"/>
        <v>38</v>
      </c>
      <c r="F143" s="57">
        <v>84.0</v>
      </c>
      <c r="G143" s="57">
        <v>83.25</v>
      </c>
      <c r="H143" s="57">
        <v>83.0</v>
      </c>
      <c r="I143" s="57">
        <v>82.0</v>
      </c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>
        <v>84.0</v>
      </c>
      <c r="U143" s="57">
        <f t="shared" si="47"/>
        <v>38</v>
      </c>
      <c r="V143" s="3"/>
      <c r="W143" s="3"/>
      <c r="X143" s="6">
        <v>139.0</v>
      </c>
      <c r="Y143" s="65">
        <f t="shared" si="38"/>
        <v>3.5</v>
      </c>
      <c r="Z143" s="2">
        <f t="shared" si="2"/>
        <v>9.621127502</v>
      </c>
      <c r="AA143" s="18">
        <f t="shared" si="3"/>
        <v>6</v>
      </c>
      <c r="AB143" s="7">
        <f t="shared" si="4"/>
        <v>49.86255894</v>
      </c>
      <c r="AC143" s="18">
        <f t="shared" si="5"/>
        <v>12.6</v>
      </c>
      <c r="AD143" s="27">
        <f t="shared" si="6"/>
        <v>6.625</v>
      </c>
      <c r="AE143" s="18">
        <f t="shared" si="7"/>
        <v>37.8</v>
      </c>
      <c r="AF143" s="7">
        <f t="shared" si="8"/>
        <v>114</v>
      </c>
      <c r="AG143" s="28">
        <f t="shared" si="9"/>
        <v>2.714285714</v>
      </c>
      <c r="AH143" s="65">
        <f t="shared" si="39"/>
        <v>3.5</v>
      </c>
      <c r="AI143" s="2">
        <f t="shared" si="10"/>
        <v>9.621127502</v>
      </c>
      <c r="AJ143" s="18">
        <f t="shared" si="11"/>
        <v>6</v>
      </c>
      <c r="AK143" s="7">
        <f t="shared" si="12"/>
        <v>49.86255894</v>
      </c>
      <c r="AL143" s="18">
        <f t="shared" si="13"/>
        <v>6</v>
      </c>
      <c r="AM143" s="27">
        <f t="shared" si="14"/>
        <v>7.412401575</v>
      </c>
      <c r="AN143" s="18">
        <f t="shared" si="15"/>
        <v>24</v>
      </c>
      <c r="AO143" s="7">
        <f t="shared" si="16"/>
        <v>96</v>
      </c>
      <c r="AP143" s="29">
        <f t="shared" si="17"/>
        <v>2.285714286</v>
      </c>
      <c r="AQ143" s="65">
        <f t="shared" si="40"/>
        <v>3.5</v>
      </c>
      <c r="AR143" s="2">
        <f t="shared" si="18"/>
        <v>9.621127502</v>
      </c>
      <c r="AS143" s="18">
        <f t="shared" si="19"/>
        <v>6</v>
      </c>
      <c r="AT143" s="7">
        <f t="shared" si="20"/>
        <v>49.86255894</v>
      </c>
      <c r="AU143" s="18">
        <f t="shared" si="21"/>
        <v>12</v>
      </c>
      <c r="AV143" s="27">
        <f t="shared" si="22"/>
        <v>6.625</v>
      </c>
      <c r="AW143" s="18">
        <f t="shared" si="23"/>
        <v>24</v>
      </c>
      <c r="AX143" s="18">
        <f t="shared" si="24"/>
        <v>6</v>
      </c>
      <c r="AY143" s="18">
        <f t="shared" si="25"/>
        <v>12</v>
      </c>
      <c r="AZ143" s="7">
        <f t="shared" si="26"/>
        <v>120</v>
      </c>
      <c r="BA143" s="28">
        <f t="shared" si="27"/>
        <v>2.857142857</v>
      </c>
      <c r="BB143" s="65">
        <f t="shared" si="41"/>
        <v>3.5</v>
      </c>
      <c r="BC143" s="2">
        <f t="shared" si="28"/>
        <v>9.621127502</v>
      </c>
      <c r="BD143" s="18">
        <f t="shared" si="29"/>
        <v>6</v>
      </c>
      <c r="BE143" s="7">
        <f t="shared" si="30"/>
        <v>49.86255894</v>
      </c>
      <c r="BF143" s="18">
        <f t="shared" si="31"/>
        <v>6</v>
      </c>
      <c r="BG143" s="27">
        <f t="shared" si="32"/>
        <v>7.412401575</v>
      </c>
      <c r="BH143" s="27">
        <f t="shared" si="33"/>
        <v>12</v>
      </c>
      <c r="BI143" s="18">
        <f t="shared" si="34"/>
        <v>6</v>
      </c>
      <c r="BJ143" s="18">
        <f t="shared" si="35"/>
        <v>12</v>
      </c>
      <c r="BK143" s="18">
        <f t="shared" si="36"/>
        <v>102</v>
      </c>
      <c r="BL143" s="28">
        <f t="shared" si="37"/>
        <v>2.428571429</v>
      </c>
    </row>
    <row r="144">
      <c r="A144" s="3"/>
      <c r="E144" s="57">
        <f t="shared" si="46"/>
        <v>39</v>
      </c>
      <c r="F144" s="57">
        <v>90.0</v>
      </c>
      <c r="G144" s="57">
        <v>89.25</v>
      </c>
      <c r="H144" s="57">
        <v>89.0</v>
      </c>
      <c r="I144" s="57">
        <v>88.0</v>
      </c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>
        <v>90.0</v>
      </c>
      <c r="U144" s="57">
        <f t="shared" si="47"/>
        <v>39</v>
      </c>
      <c r="V144" s="3"/>
      <c r="W144" s="3"/>
      <c r="X144" s="6">
        <v>140.0</v>
      </c>
      <c r="Y144" s="65">
        <f t="shared" si="38"/>
        <v>3.5</v>
      </c>
      <c r="Z144" s="2">
        <f t="shared" si="2"/>
        <v>9.621127502</v>
      </c>
      <c r="AA144" s="18">
        <f t="shared" si="3"/>
        <v>6</v>
      </c>
      <c r="AB144" s="7">
        <f t="shared" si="4"/>
        <v>49.86255894</v>
      </c>
      <c r="AC144" s="18">
        <f t="shared" si="5"/>
        <v>12.6</v>
      </c>
      <c r="AD144" s="27">
        <f t="shared" si="6"/>
        <v>6.625</v>
      </c>
      <c r="AE144" s="18">
        <f t="shared" si="7"/>
        <v>37.8</v>
      </c>
      <c r="AF144" s="7">
        <f t="shared" si="8"/>
        <v>114</v>
      </c>
      <c r="AG144" s="28">
        <f t="shared" si="9"/>
        <v>2.714285714</v>
      </c>
      <c r="AH144" s="65">
        <f t="shared" si="39"/>
        <v>3.5</v>
      </c>
      <c r="AI144" s="2">
        <f t="shared" si="10"/>
        <v>9.621127502</v>
      </c>
      <c r="AJ144" s="18">
        <f t="shared" si="11"/>
        <v>6</v>
      </c>
      <c r="AK144" s="7">
        <f t="shared" si="12"/>
        <v>49.86255894</v>
      </c>
      <c r="AL144" s="18">
        <f t="shared" si="13"/>
        <v>6</v>
      </c>
      <c r="AM144" s="27">
        <f t="shared" si="14"/>
        <v>7.412401575</v>
      </c>
      <c r="AN144" s="18">
        <f t="shared" si="15"/>
        <v>24</v>
      </c>
      <c r="AO144" s="7">
        <f t="shared" si="16"/>
        <v>96</v>
      </c>
      <c r="AP144" s="29">
        <f t="shared" si="17"/>
        <v>2.285714286</v>
      </c>
      <c r="AQ144" s="65">
        <f t="shared" si="40"/>
        <v>3.5</v>
      </c>
      <c r="AR144" s="2">
        <f t="shared" si="18"/>
        <v>9.621127502</v>
      </c>
      <c r="AS144" s="18">
        <f t="shared" si="19"/>
        <v>6</v>
      </c>
      <c r="AT144" s="7">
        <f t="shared" si="20"/>
        <v>49.86255894</v>
      </c>
      <c r="AU144" s="18">
        <f t="shared" si="21"/>
        <v>12</v>
      </c>
      <c r="AV144" s="27">
        <f t="shared" si="22"/>
        <v>6.625</v>
      </c>
      <c r="AW144" s="18">
        <f t="shared" si="23"/>
        <v>24</v>
      </c>
      <c r="AX144" s="18">
        <f t="shared" si="24"/>
        <v>6</v>
      </c>
      <c r="AY144" s="18">
        <f t="shared" si="25"/>
        <v>12</v>
      </c>
      <c r="AZ144" s="7">
        <f t="shared" si="26"/>
        <v>120</v>
      </c>
      <c r="BA144" s="28">
        <f t="shared" si="27"/>
        <v>2.857142857</v>
      </c>
      <c r="BB144" s="65">
        <f t="shared" si="41"/>
        <v>3.5</v>
      </c>
      <c r="BC144" s="2">
        <f t="shared" si="28"/>
        <v>9.621127502</v>
      </c>
      <c r="BD144" s="18">
        <f t="shared" si="29"/>
        <v>6</v>
      </c>
      <c r="BE144" s="7">
        <f t="shared" si="30"/>
        <v>49.86255894</v>
      </c>
      <c r="BF144" s="18">
        <f t="shared" si="31"/>
        <v>6</v>
      </c>
      <c r="BG144" s="27">
        <f t="shared" si="32"/>
        <v>7.412401575</v>
      </c>
      <c r="BH144" s="27">
        <f t="shared" si="33"/>
        <v>12</v>
      </c>
      <c r="BI144" s="18">
        <f t="shared" si="34"/>
        <v>6</v>
      </c>
      <c r="BJ144" s="18">
        <f t="shared" si="35"/>
        <v>12</v>
      </c>
      <c r="BK144" s="18">
        <f t="shared" si="36"/>
        <v>102</v>
      </c>
      <c r="BL144" s="28">
        <f t="shared" si="37"/>
        <v>2.428571429</v>
      </c>
    </row>
    <row r="145">
      <c r="A145" s="3"/>
      <c r="E145" s="57">
        <f t="shared" si="46"/>
        <v>40</v>
      </c>
      <c r="F145" s="57">
        <v>96.0</v>
      </c>
      <c r="G145" s="57">
        <v>95.25</v>
      </c>
      <c r="H145" s="57">
        <v>95.0</v>
      </c>
      <c r="I145" s="57">
        <v>94.0</v>
      </c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>
        <v>96.0</v>
      </c>
      <c r="U145" s="57">
        <f t="shared" si="47"/>
        <v>40</v>
      </c>
      <c r="V145" s="3"/>
      <c r="W145" s="3"/>
      <c r="X145" s="6">
        <v>141.0</v>
      </c>
      <c r="Y145" s="65">
        <f t="shared" si="38"/>
        <v>3.5</v>
      </c>
      <c r="Z145" s="2">
        <f t="shared" si="2"/>
        <v>9.621127502</v>
      </c>
      <c r="AA145" s="18">
        <f t="shared" si="3"/>
        <v>6</v>
      </c>
      <c r="AB145" s="7">
        <f t="shared" si="4"/>
        <v>49.86255894</v>
      </c>
      <c r="AC145" s="18">
        <f t="shared" si="5"/>
        <v>12.6</v>
      </c>
      <c r="AD145" s="27">
        <f t="shared" si="6"/>
        <v>6.625</v>
      </c>
      <c r="AE145" s="18">
        <f t="shared" si="7"/>
        <v>37.8</v>
      </c>
      <c r="AF145" s="7">
        <f t="shared" si="8"/>
        <v>114</v>
      </c>
      <c r="AG145" s="28">
        <f t="shared" si="9"/>
        <v>2.714285714</v>
      </c>
      <c r="AH145" s="65">
        <f t="shared" si="39"/>
        <v>3.5</v>
      </c>
      <c r="AI145" s="2">
        <f t="shared" si="10"/>
        <v>9.621127502</v>
      </c>
      <c r="AJ145" s="18">
        <f t="shared" si="11"/>
        <v>6</v>
      </c>
      <c r="AK145" s="7">
        <f t="shared" si="12"/>
        <v>49.86255894</v>
      </c>
      <c r="AL145" s="18">
        <f t="shared" si="13"/>
        <v>6</v>
      </c>
      <c r="AM145" s="27">
        <f t="shared" si="14"/>
        <v>7.412401575</v>
      </c>
      <c r="AN145" s="18">
        <f t="shared" si="15"/>
        <v>24</v>
      </c>
      <c r="AO145" s="7">
        <f t="shared" si="16"/>
        <v>96</v>
      </c>
      <c r="AP145" s="29">
        <f t="shared" si="17"/>
        <v>2.285714286</v>
      </c>
      <c r="AQ145" s="65">
        <f t="shared" si="40"/>
        <v>3.5</v>
      </c>
      <c r="AR145" s="2">
        <f t="shared" si="18"/>
        <v>9.621127502</v>
      </c>
      <c r="AS145" s="18">
        <f t="shared" si="19"/>
        <v>6</v>
      </c>
      <c r="AT145" s="7">
        <f t="shared" si="20"/>
        <v>49.86255894</v>
      </c>
      <c r="AU145" s="18">
        <f t="shared" si="21"/>
        <v>12</v>
      </c>
      <c r="AV145" s="27">
        <f t="shared" si="22"/>
        <v>6.625</v>
      </c>
      <c r="AW145" s="18">
        <f t="shared" si="23"/>
        <v>24</v>
      </c>
      <c r="AX145" s="18">
        <f t="shared" si="24"/>
        <v>6</v>
      </c>
      <c r="AY145" s="18">
        <f t="shared" si="25"/>
        <v>12</v>
      </c>
      <c r="AZ145" s="7">
        <f t="shared" si="26"/>
        <v>120</v>
      </c>
      <c r="BA145" s="28">
        <f t="shared" si="27"/>
        <v>2.857142857</v>
      </c>
      <c r="BB145" s="65">
        <f t="shared" si="41"/>
        <v>3.5</v>
      </c>
      <c r="BC145" s="2">
        <f t="shared" si="28"/>
        <v>9.621127502</v>
      </c>
      <c r="BD145" s="18">
        <f t="shared" si="29"/>
        <v>6</v>
      </c>
      <c r="BE145" s="7">
        <f t="shared" si="30"/>
        <v>49.86255894</v>
      </c>
      <c r="BF145" s="18">
        <f t="shared" si="31"/>
        <v>6</v>
      </c>
      <c r="BG145" s="27">
        <f t="shared" si="32"/>
        <v>7.412401575</v>
      </c>
      <c r="BH145" s="27">
        <f t="shared" si="33"/>
        <v>12</v>
      </c>
      <c r="BI145" s="18">
        <f t="shared" si="34"/>
        <v>6</v>
      </c>
      <c r="BJ145" s="18">
        <f t="shared" si="35"/>
        <v>12</v>
      </c>
      <c r="BK145" s="18">
        <f t="shared" si="36"/>
        <v>102</v>
      </c>
      <c r="BL145" s="28">
        <f t="shared" si="37"/>
        <v>2.428571429</v>
      </c>
    </row>
    <row r="146">
      <c r="A146" s="3"/>
      <c r="E146" s="57">
        <f t="shared" si="46"/>
        <v>41</v>
      </c>
      <c r="F146" s="57">
        <v>102.0</v>
      </c>
      <c r="G146" s="57">
        <v>101.25</v>
      </c>
      <c r="H146" s="57">
        <v>101.0</v>
      </c>
      <c r="I146" s="57">
        <v>100.0</v>
      </c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>
        <v>102.0</v>
      </c>
      <c r="U146" s="57">
        <f t="shared" si="47"/>
        <v>41</v>
      </c>
      <c r="V146" s="3"/>
      <c r="W146" s="3"/>
      <c r="X146" s="6">
        <v>142.0</v>
      </c>
      <c r="Y146" s="65">
        <f t="shared" si="38"/>
        <v>3.5</v>
      </c>
      <c r="Z146" s="2">
        <f t="shared" si="2"/>
        <v>9.621127502</v>
      </c>
      <c r="AA146" s="18">
        <f t="shared" si="3"/>
        <v>6</v>
      </c>
      <c r="AB146" s="7">
        <f t="shared" si="4"/>
        <v>49.86255894</v>
      </c>
      <c r="AC146" s="18">
        <f t="shared" si="5"/>
        <v>12.6</v>
      </c>
      <c r="AD146" s="27">
        <f t="shared" si="6"/>
        <v>6.625</v>
      </c>
      <c r="AE146" s="18">
        <f t="shared" si="7"/>
        <v>37.8</v>
      </c>
      <c r="AF146" s="7">
        <f t="shared" si="8"/>
        <v>114</v>
      </c>
      <c r="AG146" s="28">
        <f t="shared" si="9"/>
        <v>2.714285714</v>
      </c>
      <c r="AH146" s="65">
        <f t="shared" si="39"/>
        <v>3.5</v>
      </c>
      <c r="AI146" s="2">
        <f t="shared" si="10"/>
        <v>9.621127502</v>
      </c>
      <c r="AJ146" s="18">
        <f t="shared" si="11"/>
        <v>6</v>
      </c>
      <c r="AK146" s="7">
        <f t="shared" si="12"/>
        <v>49.86255894</v>
      </c>
      <c r="AL146" s="18">
        <f t="shared" si="13"/>
        <v>6</v>
      </c>
      <c r="AM146" s="27">
        <f t="shared" si="14"/>
        <v>7.412401575</v>
      </c>
      <c r="AN146" s="18">
        <f t="shared" si="15"/>
        <v>24</v>
      </c>
      <c r="AO146" s="7">
        <f t="shared" si="16"/>
        <v>96</v>
      </c>
      <c r="AP146" s="29">
        <f t="shared" si="17"/>
        <v>2.285714286</v>
      </c>
      <c r="AQ146" s="65">
        <f t="shared" si="40"/>
        <v>3.5</v>
      </c>
      <c r="AR146" s="2">
        <f t="shared" si="18"/>
        <v>9.621127502</v>
      </c>
      <c r="AS146" s="18">
        <f t="shared" si="19"/>
        <v>6</v>
      </c>
      <c r="AT146" s="7">
        <f t="shared" si="20"/>
        <v>49.86255894</v>
      </c>
      <c r="AU146" s="18">
        <f t="shared" si="21"/>
        <v>12</v>
      </c>
      <c r="AV146" s="27">
        <f t="shared" si="22"/>
        <v>6.625</v>
      </c>
      <c r="AW146" s="18">
        <f t="shared" si="23"/>
        <v>24</v>
      </c>
      <c r="AX146" s="18">
        <f t="shared" si="24"/>
        <v>6</v>
      </c>
      <c r="AY146" s="18">
        <f t="shared" si="25"/>
        <v>12</v>
      </c>
      <c r="AZ146" s="7">
        <f t="shared" si="26"/>
        <v>120</v>
      </c>
      <c r="BA146" s="28">
        <f t="shared" si="27"/>
        <v>2.857142857</v>
      </c>
      <c r="BB146" s="65">
        <f t="shared" si="41"/>
        <v>3.5</v>
      </c>
      <c r="BC146" s="2">
        <f t="shared" si="28"/>
        <v>9.621127502</v>
      </c>
      <c r="BD146" s="18">
        <f t="shared" si="29"/>
        <v>6</v>
      </c>
      <c r="BE146" s="7">
        <f t="shared" si="30"/>
        <v>49.86255894</v>
      </c>
      <c r="BF146" s="18">
        <f t="shared" si="31"/>
        <v>6</v>
      </c>
      <c r="BG146" s="27">
        <f t="shared" si="32"/>
        <v>7.412401575</v>
      </c>
      <c r="BH146" s="27">
        <f t="shared" si="33"/>
        <v>12</v>
      </c>
      <c r="BI146" s="18">
        <f t="shared" si="34"/>
        <v>6</v>
      </c>
      <c r="BJ146" s="18">
        <f t="shared" si="35"/>
        <v>12</v>
      </c>
      <c r="BK146" s="18">
        <f t="shared" si="36"/>
        <v>102</v>
      </c>
      <c r="BL146" s="28">
        <f t="shared" si="37"/>
        <v>2.428571429</v>
      </c>
    </row>
    <row r="147">
      <c r="A147" s="3"/>
      <c r="E147" s="57">
        <f t="shared" si="46"/>
        <v>42</v>
      </c>
      <c r="F147" s="57">
        <v>108.0</v>
      </c>
      <c r="G147" s="57">
        <v>107.25</v>
      </c>
      <c r="H147" s="57">
        <v>107.0</v>
      </c>
      <c r="I147" s="57">
        <v>106.0</v>
      </c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>
        <v>108.0</v>
      </c>
      <c r="U147" s="57">
        <f t="shared" si="47"/>
        <v>42</v>
      </c>
      <c r="V147" s="3"/>
      <c r="W147" s="3"/>
      <c r="X147" s="6">
        <v>143.0</v>
      </c>
      <c r="Y147" s="65">
        <f t="shared" si="38"/>
        <v>3.5</v>
      </c>
      <c r="Z147" s="2">
        <f t="shared" si="2"/>
        <v>9.621127502</v>
      </c>
      <c r="AA147" s="18">
        <f t="shared" si="3"/>
        <v>6</v>
      </c>
      <c r="AB147" s="7">
        <f t="shared" si="4"/>
        <v>49.86255894</v>
      </c>
      <c r="AC147" s="18">
        <f t="shared" si="5"/>
        <v>12.6</v>
      </c>
      <c r="AD147" s="27">
        <f t="shared" si="6"/>
        <v>6.625</v>
      </c>
      <c r="AE147" s="18">
        <f t="shared" si="7"/>
        <v>37.8</v>
      </c>
      <c r="AF147" s="7">
        <f t="shared" si="8"/>
        <v>114</v>
      </c>
      <c r="AG147" s="28">
        <f t="shared" si="9"/>
        <v>2.714285714</v>
      </c>
      <c r="AH147" s="65">
        <f t="shared" si="39"/>
        <v>3.5</v>
      </c>
      <c r="AI147" s="2">
        <f t="shared" si="10"/>
        <v>9.621127502</v>
      </c>
      <c r="AJ147" s="18">
        <f t="shared" si="11"/>
        <v>6</v>
      </c>
      <c r="AK147" s="7">
        <f t="shared" si="12"/>
        <v>49.86255894</v>
      </c>
      <c r="AL147" s="18">
        <f t="shared" si="13"/>
        <v>6</v>
      </c>
      <c r="AM147" s="27">
        <f t="shared" si="14"/>
        <v>7.412401575</v>
      </c>
      <c r="AN147" s="18">
        <f t="shared" si="15"/>
        <v>24</v>
      </c>
      <c r="AO147" s="7">
        <f t="shared" si="16"/>
        <v>96</v>
      </c>
      <c r="AP147" s="29">
        <f t="shared" si="17"/>
        <v>2.285714286</v>
      </c>
      <c r="AQ147" s="65">
        <f t="shared" si="40"/>
        <v>3.5</v>
      </c>
      <c r="AR147" s="2">
        <f t="shared" si="18"/>
        <v>9.621127502</v>
      </c>
      <c r="AS147" s="18">
        <f t="shared" si="19"/>
        <v>6</v>
      </c>
      <c r="AT147" s="7">
        <f t="shared" si="20"/>
        <v>49.86255894</v>
      </c>
      <c r="AU147" s="18">
        <f t="shared" si="21"/>
        <v>12</v>
      </c>
      <c r="AV147" s="27">
        <f t="shared" si="22"/>
        <v>6.625</v>
      </c>
      <c r="AW147" s="18">
        <f t="shared" si="23"/>
        <v>24</v>
      </c>
      <c r="AX147" s="18">
        <f t="shared" si="24"/>
        <v>6</v>
      </c>
      <c r="AY147" s="18">
        <f t="shared" si="25"/>
        <v>12</v>
      </c>
      <c r="AZ147" s="7">
        <f t="shared" si="26"/>
        <v>120</v>
      </c>
      <c r="BA147" s="28">
        <f t="shared" si="27"/>
        <v>2.857142857</v>
      </c>
      <c r="BB147" s="65">
        <f t="shared" si="41"/>
        <v>3.5</v>
      </c>
      <c r="BC147" s="2">
        <f t="shared" si="28"/>
        <v>9.621127502</v>
      </c>
      <c r="BD147" s="18">
        <f t="shared" si="29"/>
        <v>6</v>
      </c>
      <c r="BE147" s="7">
        <f t="shared" si="30"/>
        <v>49.86255894</v>
      </c>
      <c r="BF147" s="18">
        <f t="shared" si="31"/>
        <v>6</v>
      </c>
      <c r="BG147" s="27">
        <f t="shared" si="32"/>
        <v>7.412401575</v>
      </c>
      <c r="BH147" s="27">
        <f t="shared" si="33"/>
        <v>12</v>
      </c>
      <c r="BI147" s="18">
        <f t="shared" si="34"/>
        <v>6</v>
      </c>
      <c r="BJ147" s="18">
        <f t="shared" si="35"/>
        <v>12</v>
      </c>
      <c r="BK147" s="18">
        <f t="shared" si="36"/>
        <v>102</v>
      </c>
      <c r="BL147" s="28">
        <f t="shared" si="37"/>
        <v>2.428571429</v>
      </c>
    </row>
    <row r="148">
      <c r="A148" s="3"/>
      <c r="E148" s="57">
        <f t="shared" si="46"/>
        <v>43</v>
      </c>
      <c r="F148" s="57">
        <v>114.0</v>
      </c>
      <c r="G148" s="57">
        <v>113.25</v>
      </c>
      <c r="H148" s="57">
        <v>113.0</v>
      </c>
      <c r="I148" s="57">
        <v>112.0</v>
      </c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>
        <v>114.0</v>
      </c>
      <c r="U148" s="57">
        <f t="shared" si="47"/>
        <v>43</v>
      </c>
      <c r="V148" s="3"/>
      <c r="W148" s="3"/>
      <c r="X148" s="6">
        <v>144.0</v>
      </c>
      <c r="Y148" s="65">
        <f t="shared" si="38"/>
        <v>3.5</v>
      </c>
      <c r="Z148" s="2">
        <f t="shared" si="2"/>
        <v>9.621127502</v>
      </c>
      <c r="AA148" s="18">
        <f t="shared" si="3"/>
        <v>6</v>
      </c>
      <c r="AB148" s="7">
        <f t="shared" si="4"/>
        <v>49.86255894</v>
      </c>
      <c r="AC148" s="18">
        <f t="shared" si="5"/>
        <v>12.6</v>
      </c>
      <c r="AD148" s="27">
        <f t="shared" si="6"/>
        <v>6.625</v>
      </c>
      <c r="AE148" s="18">
        <f t="shared" si="7"/>
        <v>37.8</v>
      </c>
      <c r="AF148" s="7">
        <f t="shared" si="8"/>
        <v>114</v>
      </c>
      <c r="AG148" s="28">
        <f t="shared" si="9"/>
        <v>2.714285714</v>
      </c>
      <c r="AH148" s="65">
        <f t="shared" si="39"/>
        <v>3.5</v>
      </c>
      <c r="AI148" s="2">
        <f t="shared" si="10"/>
        <v>9.621127502</v>
      </c>
      <c r="AJ148" s="18">
        <f t="shared" si="11"/>
        <v>6</v>
      </c>
      <c r="AK148" s="7">
        <f t="shared" si="12"/>
        <v>49.86255894</v>
      </c>
      <c r="AL148" s="18">
        <f t="shared" si="13"/>
        <v>6</v>
      </c>
      <c r="AM148" s="27">
        <f t="shared" si="14"/>
        <v>7.412401575</v>
      </c>
      <c r="AN148" s="18">
        <f t="shared" si="15"/>
        <v>24</v>
      </c>
      <c r="AO148" s="7">
        <f t="shared" si="16"/>
        <v>96</v>
      </c>
      <c r="AP148" s="29">
        <f t="shared" si="17"/>
        <v>2.285714286</v>
      </c>
      <c r="AQ148" s="65">
        <f t="shared" si="40"/>
        <v>3.5</v>
      </c>
      <c r="AR148" s="2">
        <f t="shared" si="18"/>
        <v>9.621127502</v>
      </c>
      <c r="AS148" s="18">
        <f t="shared" si="19"/>
        <v>6</v>
      </c>
      <c r="AT148" s="7">
        <f t="shared" si="20"/>
        <v>49.86255894</v>
      </c>
      <c r="AU148" s="18">
        <f t="shared" si="21"/>
        <v>12</v>
      </c>
      <c r="AV148" s="27">
        <f t="shared" si="22"/>
        <v>6.625</v>
      </c>
      <c r="AW148" s="18">
        <f t="shared" si="23"/>
        <v>24</v>
      </c>
      <c r="AX148" s="18">
        <f t="shared" si="24"/>
        <v>6</v>
      </c>
      <c r="AY148" s="18">
        <f t="shared" si="25"/>
        <v>12</v>
      </c>
      <c r="AZ148" s="7">
        <f t="shared" si="26"/>
        <v>120</v>
      </c>
      <c r="BA148" s="28">
        <f t="shared" si="27"/>
        <v>2.857142857</v>
      </c>
      <c r="BB148" s="65">
        <f t="shared" si="41"/>
        <v>3.5</v>
      </c>
      <c r="BC148" s="2">
        <f t="shared" si="28"/>
        <v>9.621127502</v>
      </c>
      <c r="BD148" s="18">
        <f t="shared" si="29"/>
        <v>6</v>
      </c>
      <c r="BE148" s="7">
        <f t="shared" si="30"/>
        <v>49.86255894</v>
      </c>
      <c r="BF148" s="18">
        <f t="shared" si="31"/>
        <v>6</v>
      </c>
      <c r="BG148" s="27">
        <f t="shared" si="32"/>
        <v>7.412401575</v>
      </c>
      <c r="BH148" s="27">
        <f t="shared" si="33"/>
        <v>12</v>
      </c>
      <c r="BI148" s="18">
        <f t="shared" si="34"/>
        <v>6</v>
      </c>
      <c r="BJ148" s="18">
        <f t="shared" si="35"/>
        <v>12</v>
      </c>
      <c r="BK148" s="18">
        <f t="shared" si="36"/>
        <v>102</v>
      </c>
      <c r="BL148" s="28">
        <f t="shared" si="37"/>
        <v>2.428571429</v>
      </c>
    </row>
    <row r="149">
      <c r="A149" s="3"/>
      <c r="E149" s="57">
        <f t="shared" si="46"/>
        <v>44</v>
      </c>
      <c r="F149" s="57">
        <v>120.0</v>
      </c>
      <c r="G149" s="57">
        <v>119.25</v>
      </c>
      <c r="H149" s="57">
        <v>119.0</v>
      </c>
      <c r="I149" s="57">
        <v>118.0</v>
      </c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>
        <v>120.0</v>
      </c>
      <c r="U149" s="57">
        <f t="shared" si="47"/>
        <v>44</v>
      </c>
      <c r="V149" s="3"/>
      <c r="W149" s="3"/>
      <c r="X149" s="6">
        <v>145.0</v>
      </c>
      <c r="Y149" s="65">
        <f t="shared" si="38"/>
        <v>3.5</v>
      </c>
      <c r="Z149" s="2">
        <f t="shared" si="2"/>
        <v>9.621127502</v>
      </c>
      <c r="AA149" s="18">
        <f t="shared" si="3"/>
        <v>6</v>
      </c>
      <c r="AB149" s="7">
        <f t="shared" si="4"/>
        <v>49.86255894</v>
      </c>
      <c r="AC149" s="18">
        <f t="shared" si="5"/>
        <v>12.6</v>
      </c>
      <c r="AD149" s="27">
        <f t="shared" si="6"/>
        <v>6.625</v>
      </c>
      <c r="AE149" s="18">
        <f t="shared" si="7"/>
        <v>37.8</v>
      </c>
      <c r="AF149" s="7">
        <f t="shared" si="8"/>
        <v>114</v>
      </c>
      <c r="AG149" s="28">
        <f t="shared" si="9"/>
        <v>2.714285714</v>
      </c>
      <c r="AH149" s="65">
        <f t="shared" si="39"/>
        <v>3.5</v>
      </c>
      <c r="AI149" s="2">
        <f t="shared" si="10"/>
        <v>9.621127502</v>
      </c>
      <c r="AJ149" s="18">
        <f t="shared" si="11"/>
        <v>6</v>
      </c>
      <c r="AK149" s="7">
        <f t="shared" si="12"/>
        <v>49.86255894</v>
      </c>
      <c r="AL149" s="18">
        <f t="shared" si="13"/>
        <v>6</v>
      </c>
      <c r="AM149" s="27">
        <f t="shared" si="14"/>
        <v>7.412401575</v>
      </c>
      <c r="AN149" s="18">
        <f t="shared" si="15"/>
        <v>24</v>
      </c>
      <c r="AO149" s="7">
        <f t="shared" si="16"/>
        <v>96</v>
      </c>
      <c r="AP149" s="29">
        <f t="shared" si="17"/>
        <v>2.285714286</v>
      </c>
      <c r="AQ149" s="65">
        <f t="shared" si="40"/>
        <v>3.5</v>
      </c>
      <c r="AR149" s="2">
        <f t="shared" si="18"/>
        <v>9.621127502</v>
      </c>
      <c r="AS149" s="18">
        <f t="shared" si="19"/>
        <v>6</v>
      </c>
      <c r="AT149" s="7">
        <f t="shared" si="20"/>
        <v>49.86255894</v>
      </c>
      <c r="AU149" s="18">
        <f t="shared" si="21"/>
        <v>12</v>
      </c>
      <c r="AV149" s="27">
        <f t="shared" si="22"/>
        <v>6.625</v>
      </c>
      <c r="AW149" s="18">
        <f t="shared" si="23"/>
        <v>24</v>
      </c>
      <c r="AX149" s="18">
        <f t="shared" si="24"/>
        <v>6</v>
      </c>
      <c r="AY149" s="18">
        <f t="shared" si="25"/>
        <v>12</v>
      </c>
      <c r="AZ149" s="7">
        <f t="shared" si="26"/>
        <v>120</v>
      </c>
      <c r="BA149" s="28">
        <f t="shared" si="27"/>
        <v>2.857142857</v>
      </c>
      <c r="BB149" s="65">
        <f t="shared" si="41"/>
        <v>3.5</v>
      </c>
      <c r="BC149" s="2">
        <f t="shared" si="28"/>
        <v>9.621127502</v>
      </c>
      <c r="BD149" s="18">
        <f t="shared" si="29"/>
        <v>6</v>
      </c>
      <c r="BE149" s="7">
        <f t="shared" si="30"/>
        <v>49.86255894</v>
      </c>
      <c r="BF149" s="18">
        <f t="shared" si="31"/>
        <v>6</v>
      </c>
      <c r="BG149" s="27">
        <f t="shared" si="32"/>
        <v>7.412401575</v>
      </c>
      <c r="BH149" s="27">
        <f t="shared" si="33"/>
        <v>12</v>
      </c>
      <c r="BI149" s="18">
        <f t="shared" si="34"/>
        <v>6</v>
      </c>
      <c r="BJ149" s="18">
        <f t="shared" si="35"/>
        <v>12</v>
      </c>
      <c r="BK149" s="18">
        <f t="shared" si="36"/>
        <v>102</v>
      </c>
      <c r="BL149" s="28">
        <f t="shared" si="37"/>
        <v>2.428571429</v>
      </c>
    </row>
    <row r="150">
      <c r="A150" s="3"/>
      <c r="F150" s="3"/>
      <c r="G150" s="3"/>
      <c r="I150" s="3"/>
      <c r="L150" s="3"/>
      <c r="M150" s="4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6">
        <v>146.0</v>
      </c>
      <c r="Y150" s="65">
        <f t="shared" si="38"/>
        <v>3.5</v>
      </c>
      <c r="Z150" s="2">
        <f t="shared" si="2"/>
        <v>9.621127502</v>
      </c>
      <c r="AA150" s="18">
        <f t="shared" si="3"/>
        <v>6</v>
      </c>
      <c r="AB150" s="7">
        <f t="shared" si="4"/>
        <v>49.86255894</v>
      </c>
      <c r="AC150" s="18">
        <f t="shared" si="5"/>
        <v>12.6</v>
      </c>
      <c r="AD150" s="27">
        <f t="shared" si="6"/>
        <v>6.625</v>
      </c>
      <c r="AE150" s="18">
        <f t="shared" si="7"/>
        <v>37.8</v>
      </c>
      <c r="AF150" s="7">
        <f t="shared" si="8"/>
        <v>114</v>
      </c>
      <c r="AG150" s="28">
        <f t="shared" si="9"/>
        <v>2.714285714</v>
      </c>
      <c r="AH150" s="65">
        <f t="shared" si="39"/>
        <v>3.5</v>
      </c>
      <c r="AI150" s="2">
        <f t="shared" si="10"/>
        <v>9.621127502</v>
      </c>
      <c r="AJ150" s="18">
        <f t="shared" si="11"/>
        <v>6</v>
      </c>
      <c r="AK150" s="7">
        <f t="shared" si="12"/>
        <v>49.86255894</v>
      </c>
      <c r="AL150" s="18">
        <f t="shared" si="13"/>
        <v>6</v>
      </c>
      <c r="AM150" s="27">
        <f t="shared" si="14"/>
        <v>7.412401575</v>
      </c>
      <c r="AN150" s="18">
        <f t="shared" si="15"/>
        <v>24</v>
      </c>
      <c r="AO150" s="7">
        <f t="shared" si="16"/>
        <v>96</v>
      </c>
      <c r="AP150" s="29">
        <f t="shared" si="17"/>
        <v>2.285714286</v>
      </c>
      <c r="AQ150" s="65">
        <f t="shared" si="40"/>
        <v>3.5</v>
      </c>
      <c r="AR150" s="2">
        <f t="shared" si="18"/>
        <v>9.621127502</v>
      </c>
      <c r="AS150" s="18">
        <f t="shared" si="19"/>
        <v>6</v>
      </c>
      <c r="AT150" s="7">
        <f t="shared" si="20"/>
        <v>49.86255894</v>
      </c>
      <c r="AU150" s="18">
        <f t="shared" si="21"/>
        <v>12</v>
      </c>
      <c r="AV150" s="27">
        <f t="shared" si="22"/>
        <v>6.625</v>
      </c>
      <c r="AW150" s="18">
        <f t="shared" si="23"/>
        <v>24</v>
      </c>
      <c r="AX150" s="18">
        <f t="shared" si="24"/>
        <v>6</v>
      </c>
      <c r="AY150" s="18">
        <f t="shared" si="25"/>
        <v>12</v>
      </c>
      <c r="AZ150" s="7">
        <f t="shared" si="26"/>
        <v>120</v>
      </c>
      <c r="BA150" s="28">
        <f t="shared" si="27"/>
        <v>2.857142857</v>
      </c>
      <c r="BB150" s="65">
        <f t="shared" si="41"/>
        <v>3.5</v>
      </c>
      <c r="BC150" s="2">
        <f t="shared" si="28"/>
        <v>9.621127502</v>
      </c>
      <c r="BD150" s="18">
        <f t="shared" si="29"/>
        <v>6</v>
      </c>
      <c r="BE150" s="7">
        <f t="shared" si="30"/>
        <v>49.86255894</v>
      </c>
      <c r="BF150" s="18">
        <f t="shared" si="31"/>
        <v>6</v>
      </c>
      <c r="BG150" s="27">
        <f t="shared" si="32"/>
        <v>7.412401575</v>
      </c>
      <c r="BH150" s="27">
        <f t="shared" si="33"/>
        <v>12</v>
      </c>
      <c r="BI150" s="18">
        <f t="shared" si="34"/>
        <v>6</v>
      </c>
      <c r="BJ150" s="18">
        <f t="shared" si="35"/>
        <v>12</v>
      </c>
      <c r="BK150" s="18">
        <f t="shared" si="36"/>
        <v>102</v>
      </c>
      <c r="BL150" s="28">
        <f t="shared" si="37"/>
        <v>2.428571429</v>
      </c>
    </row>
    <row r="151">
      <c r="A151" s="3"/>
      <c r="F151" s="3"/>
      <c r="G151" s="3"/>
      <c r="I151" s="3"/>
      <c r="L151" s="3"/>
      <c r="M151" s="4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6">
        <v>147.0</v>
      </c>
      <c r="Y151" s="65">
        <f t="shared" si="38"/>
        <v>3.5</v>
      </c>
      <c r="Z151" s="2">
        <f t="shared" si="2"/>
        <v>9.621127502</v>
      </c>
      <c r="AA151" s="18">
        <f t="shared" si="3"/>
        <v>6</v>
      </c>
      <c r="AB151" s="7">
        <f t="shared" si="4"/>
        <v>49.86255894</v>
      </c>
      <c r="AC151" s="18">
        <f t="shared" si="5"/>
        <v>12.6</v>
      </c>
      <c r="AD151" s="27">
        <f t="shared" si="6"/>
        <v>6.625</v>
      </c>
      <c r="AE151" s="18">
        <f t="shared" si="7"/>
        <v>37.8</v>
      </c>
      <c r="AF151" s="7">
        <f t="shared" si="8"/>
        <v>114</v>
      </c>
      <c r="AG151" s="28">
        <f t="shared" si="9"/>
        <v>2.714285714</v>
      </c>
      <c r="AH151" s="65">
        <f t="shared" si="39"/>
        <v>3.5</v>
      </c>
      <c r="AI151" s="2">
        <f t="shared" si="10"/>
        <v>9.621127502</v>
      </c>
      <c r="AJ151" s="18">
        <f t="shared" si="11"/>
        <v>6</v>
      </c>
      <c r="AK151" s="7">
        <f t="shared" si="12"/>
        <v>49.86255894</v>
      </c>
      <c r="AL151" s="18">
        <f t="shared" si="13"/>
        <v>6</v>
      </c>
      <c r="AM151" s="27">
        <f t="shared" si="14"/>
        <v>7.412401575</v>
      </c>
      <c r="AN151" s="18">
        <f t="shared" si="15"/>
        <v>24</v>
      </c>
      <c r="AO151" s="7">
        <f t="shared" si="16"/>
        <v>96</v>
      </c>
      <c r="AP151" s="29">
        <f t="shared" si="17"/>
        <v>2.285714286</v>
      </c>
      <c r="AQ151" s="65">
        <f t="shared" si="40"/>
        <v>3.5</v>
      </c>
      <c r="AR151" s="2">
        <f t="shared" si="18"/>
        <v>9.621127502</v>
      </c>
      <c r="AS151" s="18">
        <f t="shared" si="19"/>
        <v>6</v>
      </c>
      <c r="AT151" s="7">
        <f t="shared" si="20"/>
        <v>49.86255894</v>
      </c>
      <c r="AU151" s="18">
        <f t="shared" si="21"/>
        <v>12</v>
      </c>
      <c r="AV151" s="27">
        <f t="shared" si="22"/>
        <v>6.625</v>
      </c>
      <c r="AW151" s="18">
        <f t="shared" si="23"/>
        <v>24</v>
      </c>
      <c r="AX151" s="18">
        <f t="shared" si="24"/>
        <v>6</v>
      </c>
      <c r="AY151" s="18">
        <f t="shared" si="25"/>
        <v>12</v>
      </c>
      <c r="AZ151" s="7">
        <f t="shared" si="26"/>
        <v>120</v>
      </c>
      <c r="BA151" s="28">
        <f t="shared" si="27"/>
        <v>2.857142857</v>
      </c>
      <c r="BB151" s="65">
        <f t="shared" si="41"/>
        <v>3.5</v>
      </c>
      <c r="BC151" s="2">
        <f t="shared" si="28"/>
        <v>9.621127502</v>
      </c>
      <c r="BD151" s="18">
        <f t="shared" si="29"/>
        <v>6</v>
      </c>
      <c r="BE151" s="7">
        <f t="shared" si="30"/>
        <v>49.86255894</v>
      </c>
      <c r="BF151" s="18">
        <f t="shared" si="31"/>
        <v>6</v>
      </c>
      <c r="BG151" s="27">
        <f t="shared" si="32"/>
        <v>7.412401575</v>
      </c>
      <c r="BH151" s="27">
        <f t="shared" si="33"/>
        <v>12</v>
      </c>
      <c r="BI151" s="18">
        <f t="shared" si="34"/>
        <v>6</v>
      </c>
      <c r="BJ151" s="18">
        <f t="shared" si="35"/>
        <v>12</v>
      </c>
      <c r="BK151" s="18">
        <f t="shared" si="36"/>
        <v>102</v>
      </c>
      <c r="BL151" s="28">
        <f t="shared" si="37"/>
        <v>2.428571429</v>
      </c>
    </row>
    <row r="152">
      <c r="A152" s="3"/>
      <c r="F152" s="3"/>
      <c r="G152" s="3"/>
      <c r="I152" s="3"/>
      <c r="L152" s="3"/>
      <c r="M152" s="4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6">
        <v>148.0</v>
      </c>
      <c r="Y152" s="65">
        <f t="shared" si="38"/>
        <v>3.5</v>
      </c>
      <c r="Z152" s="2">
        <f t="shared" si="2"/>
        <v>9.621127502</v>
      </c>
      <c r="AA152" s="18">
        <f t="shared" si="3"/>
        <v>6</v>
      </c>
      <c r="AB152" s="7">
        <f t="shared" si="4"/>
        <v>49.86255894</v>
      </c>
      <c r="AC152" s="18">
        <f t="shared" si="5"/>
        <v>12.6</v>
      </c>
      <c r="AD152" s="27">
        <f t="shared" si="6"/>
        <v>6.625</v>
      </c>
      <c r="AE152" s="18">
        <f t="shared" si="7"/>
        <v>37.8</v>
      </c>
      <c r="AF152" s="7">
        <f t="shared" si="8"/>
        <v>114</v>
      </c>
      <c r="AG152" s="28">
        <f t="shared" si="9"/>
        <v>2.714285714</v>
      </c>
      <c r="AH152" s="65">
        <f t="shared" si="39"/>
        <v>3.5</v>
      </c>
      <c r="AI152" s="2">
        <f t="shared" si="10"/>
        <v>9.621127502</v>
      </c>
      <c r="AJ152" s="18">
        <f t="shared" si="11"/>
        <v>6</v>
      </c>
      <c r="AK152" s="7">
        <f t="shared" si="12"/>
        <v>49.86255894</v>
      </c>
      <c r="AL152" s="18">
        <f t="shared" si="13"/>
        <v>6</v>
      </c>
      <c r="AM152" s="27">
        <f t="shared" si="14"/>
        <v>7.412401575</v>
      </c>
      <c r="AN152" s="18">
        <f t="shared" si="15"/>
        <v>24</v>
      </c>
      <c r="AO152" s="7">
        <f t="shared" si="16"/>
        <v>96</v>
      </c>
      <c r="AP152" s="29">
        <f t="shared" si="17"/>
        <v>2.285714286</v>
      </c>
      <c r="AQ152" s="65">
        <f t="shared" si="40"/>
        <v>3.5</v>
      </c>
      <c r="AR152" s="2">
        <f t="shared" si="18"/>
        <v>9.621127502</v>
      </c>
      <c r="AS152" s="18">
        <f t="shared" si="19"/>
        <v>6</v>
      </c>
      <c r="AT152" s="7">
        <f t="shared" si="20"/>
        <v>49.86255894</v>
      </c>
      <c r="AU152" s="18">
        <f t="shared" si="21"/>
        <v>12</v>
      </c>
      <c r="AV152" s="27">
        <f t="shared" si="22"/>
        <v>6.625</v>
      </c>
      <c r="AW152" s="18">
        <f t="shared" si="23"/>
        <v>24</v>
      </c>
      <c r="AX152" s="18">
        <f t="shared" si="24"/>
        <v>6</v>
      </c>
      <c r="AY152" s="18">
        <f t="shared" si="25"/>
        <v>12</v>
      </c>
      <c r="AZ152" s="7">
        <f t="shared" si="26"/>
        <v>120</v>
      </c>
      <c r="BA152" s="28">
        <f t="shared" si="27"/>
        <v>2.857142857</v>
      </c>
      <c r="BB152" s="65">
        <f t="shared" si="41"/>
        <v>3.5</v>
      </c>
      <c r="BC152" s="2">
        <f t="shared" si="28"/>
        <v>9.621127502</v>
      </c>
      <c r="BD152" s="18">
        <f t="shared" si="29"/>
        <v>6</v>
      </c>
      <c r="BE152" s="7">
        <f t="shared" si="30"/>
        <v>49.86255894</v>
      </c>
      <c r="BF152" s="18">
        <f t="shared" si="31"/>
        <v>6</v>
      </c>
      <c r="BG152" s="27">
        <f t="shared" si="32"/>
        <v>7.412401575</v>
      </c>
      <c r="BH152" s="27">
        <f t="shared" si="33"/>
        <v>12</v>
      </c>
      <c r="BI152" s="18">
        <f t="shared" si="34"/>
        <v>6</v>
      </c>
      <c r="BJ152" s="18">
        <f t="shared" si="35"/>
        <v>12</v>
      </c>
      <c r="BK152" s="18">
        <f t="shared" si="36"/>
        <v>102</v>
      </c>
      <c r="BL152" s="28">
        <f t="shared" si="37"/>
        <v>2.428571429</v>
      </c>
    </row>
    <row r="153">
      <c r="A153" s="3"/>
      <c r="F153" s="3"/>
      <c r="G153" s="3"/>
      <c r="I153" s="3"/>
      <c r="L153" s="3"/>
      <c r="M153" s="4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6">
        <v>149.0</v>
      </c>
      <c r="Y153" s="65">
        <f t="shared" si="38"/>
        <v>3.5</v>
      </c>
      <c r="Z153" s="2">
        <f t="shared" si="2"/>
        <v>9.621127502</v>
      </c>
      <c r="AA153" s="18">
        <f t="shared" si="3"/>
        <v>6</v>
      </c>
      <c r="AB153" s="7">
        <f t="shared" si="4"/>
        <v>49.86255894</v>
      </c>
      <c r="AC153" s="18">
        <f t="shared" si="5"/>
        <v>12.6</v>
      </c>
      <c r="AD153" s="27">
        <f t="shared" si="6"/>
        <v>6.625</v>
      </c>
      <c r="AE153" s="18">
        <f t="shared" si="7"/>
        <v>37.8</v>
      </c>
      <c r="AF153" s="7">
        <f t="shared" si="8"/>
        <v>114</v>
      </c>
      <c r="AG153" s="28">
        <f t="shared" si="9"/>
        <v>2.714285714</v>
      </c>
      <c r="AH153" s="65">
        <f t="shared" si="39"/>
        <v>3.5</v>
      </c>
      <c r="AI153" s="2">
        <f t="shared" si="10"/>
        <v>9.621127502</v>
      </c>
      <c r="AJ153" s="18">
        <f t="shared" si="11"/>
        <v>6</v>
      </c>
      <c r="AK153" s="7">
        <f t="shared" si="12"/>
        <v>49.86255894</v>
      </c>
      <c r="AL153" s="18">
        <f t="shared" si="13"/>
        <v>6</v>
      </c>
      <c r="AM153" s="27">
        <f t="shared" si="14"/>
        <v>7.412401575</v>
      </c>
      <c r="AN153" s="18">
        <f t="shared" si="15"/>
        <v>24</v>
      </c>
      <c r="AO153" s="7">
        <f t="shared" si="16"/>
        <v>96</v>
      </c>
      <c r="AP153" s="29">
        <f t="shared" si="17"/>
        <v>2.285714286</v>
      </c>
      <c r="AQ153" s="65">
        <f t="shared" si="40"/>
        <v>3.5</v>
      </c>
      <c r="AR153" s="2">
        <f t="shared" si="18"/>
        <v>9.621127502</v>
      </c>
      <c r="AS153" s="18">
        <f t="shared" si="19"/>
        <v>6</v>
      </c>
      <c r="AT153" s="7">
        <f t="shared" si="20"/>
        <v>49.86255894</v>
      </c>
      <c r="AU153" s="18">
        <f t="shared" si="21"/>
        <v>12</v>
      </c>
      <c r="AV153" s="27">
        <f t="shared" si="22"/>
        <v>6.625</v>
      </c>
      <c r="AW153" s="18">
        <f t="shared" si="23"/>
        <v>24</v>
      </c>
      <c r="AX153" s="18">
        <f t="shared" si="24"/>
        <v>6</v>
      </c>
      <c r="AY153" s="18">
        <f t="shared" si="25"/>
        <v>12</v>
      </c>
      <c r="AZ153" s="7">
        <f t="shared" si="26"/>
        <v>120</v>
      </c>
      <c r="BA153" s="28">
        <f t="shared" si="27"/>
        <v>2.857142857</v>
      </c>
      <c r="BB153" s="65">
        <f t="shared" si="41"/>
        <v>3.5</v>
      </c>
      <c r="BC153" s="2">
        <f t="shared" si="28"/>
        <v>9.621127502</v>
      </c>
      <c r="BD153" s="18">
        <f t="shared" si="29"/>
        <v>6</v>
      </c>
      <c r="BE153" s="7">
        <f t="shared" si="30"/>
        <v>49.86255894</v>
      </c>
      <c r="BF153" s="18">
        <f t="shared" si="31"/>
        <v>6</v>
      </c>
      <c r="BG153" s="27">
        <f t="shared" si="32"/>
        <v>7.412401575</v>
      </c>
      <c r="BH153" s="27">
        <f t="shared" si="33"/>
        <v>12</v>
      </c>
      <c r="BI153" s="18">
        <f t="shared" si="34"/>
        <v>6</v>
      </c>
      <c r="BJ153" s="18">
        <f t="shared" si="35"/>
        <v>12</v>
      </c>
      <c r="BK153" s="18">
        <f t="shared" si="36"/>
        <v>102</v>
      </c>
      <c r="BL153" s="28">
        <f t="shared" si="37"/>
        <v>2.428571429</v>
      </c>
    </row>
    <row r="154">
      <c r="A154" s="3"/>
      <c r="F154" s="3"/>
      <c r="G154" s="3"/>
      <c r="I154" s="3"/>
      <c r="L154" s="3"/>
      <c r="M154" s="4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6">
        <v>150.0</v>
      </c>
      <c r="Y154" s="65">
        <f t="shared" si="38"/>
        <v>3.5</v>
      </c>
      <c r="Z154" s="2">
        <f t="shared" si="2"/>
        <v>9.621127502</v>
      </c>
      <c r="AA154" s="18">
        <f t="shared" si="3"/>
        <v>6</v>
      </c>
      <c r="AB154" s="7">
        <f t="shared" si="4"/>
        <v>49.86255894</v>
      </c>
      <c r="AC154" s="18">
        <f t="shared" si="5"/>
        <v>12.6</v>
      </c>
      <c r="AD154" s="27">
        <f t="shared" si="6"/>
        <v>6.625</v>
      </c>
      <c r="AE154" s="18">
        <f t="shared" si="7"/>
        <v>37.8</v>
      </c>
      <c r="AF154" s="7">
        <f t="shared" si="8"/>
        <v>114</v>
      </c>
      <c r="AG154" s="28">
        <f t="shared" si="9"/>
        <v>2.714285714</v>
      </c>
      <c r="AH154" s="65">
        <f t="shared" si="39"/>
        <v>3.5</v>
      </c>
      <c r="AI154" s="2">
        <f t="shared" si="10"/>
        <v>9.621127502</v>
      </c>
      <c r="AJ154" s="18">
        <f t="shared" si="11"/>
        <v>6</v>
      </c>
      <c r="AK154" s="7">
        <f t="shared" si="12"/>
        <v>49.86255894</v>
      </c>
      <c r="AL154" s="18">
        <f t="shared" si="13"/>
        <v>6</v>
      </c>
      <c r="AM154" s="27">
        <f t="shared" si="14"/>
        <v>7.412401575</v>
      </c>
      <c r="AN154" s="18">
        <f t="shared" si="15"/>
        <v>24</v>
      </c>
      <c r="AO154" s="7">
        <f t="shared" si="16"/>
        <v>96</v>
      </c>
      <c r="AP154" s="29">
        <f t="shared" si="17"/>
        <v>2.285714286</v>
      </c>
      <c r="AQ154" s="65">
        <f t="shared" si="40"/>
        <v>3.5</v>
      </c>
      <c r="AR154" s="2">
        <f t="shared" si="18"/>
        <v>9.621127502</v>
      </c>
      <c r="AS154" s="18">
        <f t="shared" si="19"/>
        <v>6</v>
      </c>
      <c r="AT154" s="7">
        <f t="shared" si="20"/>
        <v>49.86255894</v>
      </c>
      <c r="AU154" s="18">
        <f t="shared" si="21"/>
        <v>12</v>
      </c>
      <c r="AV154" s="27">
        <f t="shared" si="22"/>
        <v>6.625</v>
      </c>
      <c r="AW154" s="18">
        <f t="shared" si="23"/>
        <v>24</v>
      </c>
      <c r="AX154" s="18">
        <f t="shared" si="24"/>
        <v>6</v>
      </c>
      <c r="AY154" s="18">
        <f t="shared" si="25"/>
        <v>12</v>
      </c>
      <c r="AZ154" s="7">
        <f t="shared" si="26"/>
        <v>120</v>
      </c>
      <c r="BA154" s="28">
        <f t="shared" si="27"/>
        <v>2.857142857</v>
      </c>
      <c r="BB154" s="65">
        <f t="shared" si="41"/>
        <v>3.5</v>
      </c>
      <c r="BC154" s="2">
        <f t="shared" si="28"/>
        <v>9.621127502</v>
      </c>
      <c r="BD154" s="18">
        <f t="shared" si="29"/>
        <v>6</v>
      </c>
      <c r="BE154" s="7">
        <f t="shared" si="30"/>
        <v>49.86255894</v>
      </c>
      <c r="BF154" s="18">
        <f t="shared" si="31"/>
        <v>6</v>
      </c>
      <c r="BG154" s="27">
        <f t="shared" si="32"/>
        <v>7.412401575</v>
      </c>
      <c r="BH154" s="27">
        <f t="shared" si="33"/>
        <v>12</v>
      </c>
      <c r="BI154" s="18">
        <f t="shared" si="34"/>
        <v>6</v>
      </c>
      <c r="BJ154" s="18">
        <f t="shared" si="35"/>
        <v>12</v>
      </c>
      <c r="BK154" s="18">
        <f t="shared" si="36"/>
        <v>102</v>
      </c>
      <c r="BL154" s="28">
        <f t="shared" si="37"/>
        <v>2.428571429</v>
      </c>
    </row>
    <row r="155">
      <c r="A155" s="3"/>
      <c r="F155" s="3"/>
      <c r="G155" s="3"/>
      <c r="I155" s="3"/>
      <c r="L155" s="3"/>
      <c r="M155" s="4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6">
        <v>151.0</v>
      </c>
      <c r="Y155" s="65">
        <f t="shared" si="38"/>
        <v>3.5</v>
      </c>
      <c r="Z155" s="2">
        <f t="shared" si="2"/>
        <v>9.621127502</v>
      </c>
      <c r="AA155" s="18">
        <f t="shared" si="3"/>
        <v>6</v>
      </c>
      <c r="AB155" s="7">
        <f t="shared" si="4"/>
        <v>49.86255894</v>
      </c>
      <c r="AC155" s="18">
        <f t="shared" si="5"/>
        <v>12.6</v>
      </c>
      <c r="AD155" s="27">
        <f t="shared" si="6"/>
        <v>6.625</v>
      </c>
      <c r="AE155" s="18">
        <f t="shared" si="7"/>
        <v>37.8</v>
      </c>
      <c r="AF155" s="7">
        <f t="shared" si="8"/>
        <v>114</v>
      </c>
      <c r="AG155" s="28">
        <f t="shared" si="9"/>
        <v>2.714285714</v>
      </c>
      <c r="AH155" s="65">
        <f t="shared" si="39"/>
        <v>3.5</v>
      </c>
      <c r="AI155" s="2">
        <f t="shared" si="10"/>
        <v>9.621127502</v>
      </c>
      <c r="AJ155" s="18">
        <f t="shared" si="11"/>
        <v>6</v>
      </c>
      <c r="AK155" s="7">
        <f t="shared" si="12"/>
        <v>49.86255894</v>
      </c>
      <c r="AL155" s="18">
        <f t="shared" si="13"/>
        <v>6</v>
      </c>
      <c r="AM155" s="27">
        <f t="shared" si="14"/>
        <v>7.412401575</v>
      </c>
      <c r="AN155" s="18">
        <f t="shared" si="15"/>
        <v>24</v>
      </c>
      <c r="AO155" s="7">
        <f t="shared" si="16"/>
        <v>96</v>
      </c>
      <c r="AP155" s="29">
        <f t="shared" si="17"/>
        <v>2.285714286</v>
      </c>
      <c r="AQ155" s="65">
        <f t="shared" si="40"/>
        <v>3.5</v>
      </c>
      <c r="AR155" s="2">
        <f t="shared" si="18"/>
        <v>9.621127502</v>
      </c>
      <c r="AS155" s="18">
        <f t="shared" si="19"/>
        <v>6</v>
      </c>
      <c r="AT155" s="7">
        <f t="shared" si="20"/>
        <v>49.86255894</v>
      </c>
      <c r="AU155" s="18">
        <f t="shared" si="21"/>
        <v>12</v>
      </c>
      <c r="AV155" s="27">
        <f t="shared" si="22"/>
        <v>6.625</v>
      </c>
      <c r="AW155" s="18">
        <f t="shared" si="23"/>
        <v>24</v>
      </c>
      <c r="AX155" s="18">
        <f t="shared" si="24"/>
        <v>6</v>
      </c>
      <c r="AY155" s="18">
        <f t="shared" si="25"/>
        <v>12</v>
      </c>
      <c r="AZ155" s="7">
        <f t="shared" si="26"/>
        <v>120</v>
      </c>
      <c r="BA155" s="28">
        <f t="shared" si="27"/>
        <v>2.857142857</v>
      </c>
      <c r="BB155" s="65">
        <f t="shared" si="41"/>
        <v>3.5</v>
      </c>
      <c r="BC155" s="2">
        <f t="shared" si="28"/>
        <v>9.621127502</v>
      </c>
      <c r="BD155" s="18">
        <f t="shared" si="29"/>
        <v>6</v>
      </c>
      <c r="BE155" s="7">
        <f t="shared" si="30"/>
        <v>49.86255894</v>
      </c>
      <c r="BF155" s="18">
        <f t="shared" si="31"/>
        <v>6</v>
      </c>
      <c r="BG155" s="27">
        <f t="shared" si="32"/>
        <v>7.412401575</v>
      </c>
      <c r="BH155" s="27">
        <f t="shared" si="33"/>
        <v>12</v>
      </c>
      <c r="BI155" s="18">
        <f t="shared" si="34"/>
        <v>6</v>
      </c>
      <c r="BJ155" s="18">
        <f t="shared" si="35"/>
        <v>12</v>
      </c>
      <c r="BK155" s="18">
        <f t="shared" si="36"/>
        <v>102</v>
      </c>
      <c r="BL155" s="28">
        <f t="shared" si="37"/>
        <v>2.428571429</v>
      </c>
    </row>
    <row r="156">
      <c r="A156" s="3"/>
      <c r="F156" s="3"/>
      <c r="G156" s="3"/>
      <c r="I156" s="3"/>
      <c r="L156" s="3"/>
      <c r="M156" s="4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6">
        <v>152.0</v>
      </c>
      <c r="Y156" s="65">
        <f t="shared" si="38"/>
        <v>3.5</v>
      </c>
      <c r="Z156" s="2">
        <f t="shared" si="2"/>
        <v>9.621127502</v>
      </c>
      <c r="AA156" s="18">
        <f t="shared" si="3"/>
        <v>6</v>
      </c>
      <c r="AB156" s="7">
        <f t="shared" si="4"/>
        <v>49.86255894</v>
      </c>
      <c r="AC156" s="18">
        <f t="shared" si="5"/>
        <v>12.6</v>
      </c>
      <c r="AD156" s="27">
        <f t="shared" si="6"/>
        <v>6.625</v>
      </c>
      <c r="AE156" s="18">
        <f t="shared" si="7"/>
        <v>37.8</v>
      </c>
      <c r="AF156" s="7">
        <f t="shared" si="8"/>
        <v>114</v>
      </c>
      <c r="AG156" s="28">
        <f t="shared" si="9"/>
        <v>2.714285714</v>
      </c>
      <c r="AH156" s="65">
        <f t="shared" si="39"/>
        <v>3.5</v>
      </c>
      <c r="AI156" s="2">
        <f t="shared" si="10"/>
        <v>9.621127502</v>
      </c>
      <c r="AJ156" s="18">
        <f t="shared" si="11"/>
        <v>6</v>
      </c>
      <c r="AK156" s="7">
        <f t="shared" si="12"/>
        <v>49.86255894</v>
      </c>
      <c r="AL156" s="18">
        <f t="shared" si="13"/>
        <v>6</v>
      </c>
      <c r="AM156" s="27">
        <f t="shared" si="14"/>
        <v>7.412401575</v>
      </c>
      <c r="AN156" s="18">
        <f t="shared" si="15"/>
        <v>24</v>
      </c>
      <c r="AO156" s="7">
        <f t="shared" si="16"/>
        <v>96</v>
      </c>
      <c r="AP156" s="29">
        <f t="shared" si="17"/>
        <v>2.285714286</v>
      </c>
      <c r="AQ156" s="65">
        <f t="shared" si="40"/>
        <v>3.5</v>
      </c>
      <c r="AR156" s="2">
        <f t="shared" si="18"/>
        <v>9.621127502</v>
      </c>
      <c r="AS156" s="18">
        <f t="shared" si="19"/>
        <v>6</v>
      </c>
      <c r="AT156" s="7">
        <f t="shared" si="20"/>
        <v>49.86255894</v>
      </c>
      <c r="AU156" s="18">
        <f t="shared" si="21"/>
        <v>12</v>
      </c>
      <c r="AV156" s="27">
        <f t="shared" si="22"/>
        <v>6.625</v>
      </c>
      <c r="AW156" s="18">
        <f t="shared" si="23"/>
        <v>24</v>
      </c>
      <c r="AX156" s="18">
        <f t="shared" si="24"/>
        <v>6</v>
      </c>
      <c r="AY156" s="18">
        <f t="shared" si="25"/>
        <v>12</v>
      </c>
      <c r="AZ156" s="7">
        <f t="shared" si="26"/>
        <v>120</v>
      </c>
      <c r="BA156" s="28">
        <f t="shared" si="27"/>
        <v>2.857142857</v>
      </c>
      <c r="BB156" s="65">
        <f t="shared" si="41"/>
        <v>3.5</v>
      </c>
      <c r="BC156" s="2">
        <f t="shared" si="28"/>
        <v>9.621127502</v>
      </c>
      <c r="BD156" s="18">
        <f t="shared" si="29"/>
        <v>6</v>
      </c>
      <c r="BE156" s="7">
        <f t="shared" si="30"/>
        <v>49.86255894</v>
      </c>
      <c r="BF156" s="18">
        <f t="shared" si="31"/>
        <v>6</v>
      </c>
      <c r="BG156" s="27">
        <f t="shared" si="32"/>
        <v>7.412401575</v>
      </c>
      <c r="BH156" s="27">
        <f t="shared" si="33"/>
        <v>12</v>
      </c>
      <c r="BI156" s="18">
        <f t="shared" si="34"/>
        <v>6</v>
      </c>
      <c r="BJ156" s="18">
        <f t="shared" si="35"/>
        <v>12</v>
      </c>
      <c r="BK156" s="18">
        <f t="shared" si="36"/>
        <v>102</v>
      </c>
      <c r="BL156" s="28">
        <f t="shared" si="37"/>
        <v>2.428571429</v>
      </c>
    </row>
    <row r="157">
      <c r="A157" s="3"/>
      <c r="F157" s="3"/>
      <c r="G157" s="3"/>
      <c r="I157" s="3"/>
      <c r="L157" s="3"/>
      <c r="M157" s="4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6">
        <v>153.0</v>
      </c>
      <c r="Y157" s="65">
        <f t="shared" si="38"/>
        <v>3.5</v>
      </c>
      <c r="Z157" s="2">
        <f t="shared" si="2"/>
        <v>9.621127502</v>
      </c>
      <c r="AA157" s="18">
        <f t="shared" si="3"/>
        <v>6</v>
      </c>
      <c r="AB157" s="7">
        <f t="shared" si="4"/>
        <v>49.86255894</v>
      </c>
      <c r="AC157" s="18">
        <f t="shared" si="5"/>
        <v>12.6</v>
      </c>
      <c r="AD157" s="27">
        <f t="shared" si="6"/>
        <v>6.625</v>
      </c>
      <c r="AE157" s="18">
        <f t="shared" si="7"/>
        <v>37.8</v>
      </c>
      <c r="AF157" s="7">
        <f t="shared" si="8"/>
        <v>114</v>
      </c>
      <c r="AG157" s="28">
        <f t="shared" si="9"/>
        <v>2.714285714</v>
      </c>
      <c r="AH157" s="65">
        <f t="shared" si="39"/>
        <v>3.5</v>
      </c>
      <c r="AI157" s="2">
        <f t="shared" si="10"/>
        <v>9.621127502</v>
      </c>
      <c r="AJ157" s="18">
        <f t="shared" si="11"/>
        <v>6</v>
      </c>
      <c r="AK157" s="7">
        <f t="shared" si="12"/>
        <v>49.86255894</v>
      </c>
      <c r="AL157" s="18">
        <f t="shared" si="13"/>
        <v>6</v>
      </c>
      <c r="AM157" s="27">
        <f t="shared" si="14"/>
        <v>7.412401575</v>
      </c>
      <c r="AN157" s="18">
        <f t="shared" si="15"/>
        <v>24</v>
      </c>
      <c r="AO157" s="7">
        <f t="shared" si="16"/>
        <v>96</v>
      </c>
      <c r="AP157" s="29">
        <f t="shared" si="17"/>
        <v>2.285714286</v>
      </c>
      <c r="AQ157" s="65">
        <f t="shared" si="40"/>
        <v>3.5</v>
      </c>
      <c r="AR157" s="2">
        <f t="shared" si="18"/>
        <v>9.621127502</v>
      </c>
      <c r="AS157" s="18">
        <f t="shared" si="19"/>
        <v>6</v>
      </c>
      <c r="AT157" s="7">
        <f t="shared" si="20"/>
        <v>49.86255894</v>
      </c>
      <c r="AU157" s="18">
        <f t="shared" si="21"/>
        <v>12</v>
      </c>
      <c r="AV157" s="27">
        <f t="shared" si="22"/>
        <v>6.625</v>
      </c>
      <c r="AW157" s="18">
        <f t="shared" si="23"/>
        <v>24</v>
      </c>
      <c r="AX157" s="18">
        <f t="shared" si="24"/>
        <v>6</v>
      </c>
      <c r="AY157" s="18">
        <f t="shared" si="25"/>
        <v>12</v>
      </c>
      <c r="AZ157" s="7">
        <f t="shared" si="26"/>
        <v>120</v>
      </c>
      <c r="BA157" s="28">
        <f t="shared" si="27"/>
        <v>2.857142857</v>
      </c>
      <c r="BB157" s="65">
        <f t="shared" si="41"/>
        <v>3.5</v>
      </c>
      <c r="BC157" s="2">
        <f t="shared" si="28"/>
        <v>9.621127502</v>
      </c>
      <c r="BD157" s="18">
        <f t="shared" si="29"/>
        <v>6</v>
      </c>
      <c r="BE157" s="7">
        <f t="shared" si="30"/>
        <v>49.86255894</v>
      </c>
      <c r="BF157" s="18">
        <f t="shared" si="31"/>
        <v>6</v>
      </c>
      <c r="BG157" s="27">
        <f t="shared" si="32"/>
        <v>7.412401575</v>
      </c>
      <c r="BH157" s="27">
        <f t="shared" si="33"/>
        <v>12</v>
      </c>
      <c r="BI157" s="18">
        <f t="shared" si="34"/>
        <v>6</v>
      </c>
      <c r="BJ157" s="18">
        <f t="shared" si="35"/>
        <v>12</v>
      </c>
      <c r="BK157" s="18">
        <f t="shared" si="36"/>
        <v>102</v>
      </c>
      <c r="BL157" s="28">
        <f t="shared" si="37"/>
        <v>2.428571429</v>
      </c>
    </row>
    <row r="158">
      <c r="A158" s="3"/>
      <c r="F158" s="3"/>
      <c r="G158" s="3"/>
      <c r="I158" s="3"/>
      <c r="L158" s="3"/>
      <c r="M158" s="4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6">
        <v>154.0</v>
      </c>
      <c r="Y158" s="65">
        <f t="shared" si="38"/>
        <v>3.5</v>
      </c>
      <c r="Z158" s="2">
        <f t="shared" si="2"/>
        <v>9.621127502</v>
      </c>
      <c r="AA158" s="18">
        <f t="shared" si="3"/>
        <v>6</v>
      </c>
      <c r="AB158" s="7">
        <f t="shared" si="4"/>
        <v>49.86255894</v>
      </c>
      <c r="AC158" s="18">
        <f t="shared" si="5"/>
        <v>12.6</v>
      </c>
      <c r="AD158" s="27">
        <f t="shared" si="6"/>
        <v>6.625</v>
      </c>
      <c r="AE158" s="18">
        <f t="shared" si="7"/>
        <v>37.8</v>
      </c>
      <c r="AF158" s="7">
        <f t="shared" si="8"/>
        <v>114</v>
      </c>
      <c r="AG158" s="28">
        <f t="shared" si="9"/>
        <v>2.714285714</v>
      </c>
      <c r="AH158" s="65">
        <f t="shared" si="39"/>
        <v>3.5</v>
      </c>
      <c r="AI158" s="2">
        <f t="shared" si="10"/>
        <v>9.621127502</v>
      </c>
      <c r="AJ158" s="18">
        <f t="shared" si="11"/>
        <v>6</v>
      </c>
      <c r="AK158" s="7">
        <f t="shared" si="12"/>
        <v>49.86255894</v>
      </c>
      <c r="AL158" s="18">
        <f t="shared" si="13"/>
        <v>6</v>
      </c>
      <c r="AM158" s="27">
        <f t="shared" si="14"/>
        <v>7.412401575</v>
      </c>
      <c r="AN158" s="18">
        <f t="shared" si="15"/>
        <v>24</v>
      </c>
      <c r="AO158" s="7">
        <f t="shared" si="16"/>
        <v>96</v>
      </c>
      <c r="AP158" s="29">
        <f t="shared" si="17"/>
        <v>2.285714286</v>
      </c>
      <c r="AQ158" s="65">
        <f t="shared" si="40"/>
        <v>3.5</v>
      </c>
      <c r="AR158" s="2">
        <f t="shared" si="18"/>
        <v>9.621127502</v>
      </c>
      <c r="AS158" s="18">
        <f t="shared" si="19"/>
        <v>6</v>
      </c>
      <c r="AT158" s="7">
        <f t="shared" si="20"/>
        <v>49.86255894</v>
      </c>
      <c r="AU158" s="18">
        <f t="shared" si="21"/>
        <v>12</v>
      </c>
      <c r="AV158" s="27">
        <f t="shared" si="22"/>
        <v>6.625</v>
      </c>
      <c r="AW158" s="18">
        <f t="shared" si="23"/>
        <v>24</v>
      </c>
      <c r="AX158" s="18">
        <f t="shared" si="24"/>
        <v>6</v>
      </c>
      <c r="AY158" s="18">
        <f t="shared" si="25"/>
        <v>12</v>
      </c>
      <c r="AZ158" s="7">
        <f t="shared" si="26"/>
        <v>120</v>
      </c>
      <c r="BA158" s="28">
        <f t="shared" si="27"/>
        <v>2.857142857</v>
      </c>
      <c r="BB158" s="65">
        <f t="shared" si="41"/>
        <v>3.5</v>
      </c>
      <c r="BC158" s="2">
        <f t="shared" si="28"/>
        <v>9.621127502</v>
      </c>
      <c r="BD158" s="18">
        <f t="shared" si="29"/>
        <v>6</v>
      </c>
      <c r="BE158" s="7">
        <f t="shared" si="30"/>
        <v>49.86255894</v>
      </c>
      <c r="BF158" s="18">
        <f t="shared" si="31"/>
        <v>6</v>
      </c>
      <c r="BG158" s="27">
        <f t="shared" si="32"/>
        <v>7.412401575</v>
      </c>
      <c r="BH158" s="27">
        <f t="shared" si="33"/>
        <v>12</v>
      </c>
      <c r="BI158" s="18">
        <f t="shared" si="34"/>
        <v>6</v>
      </c>
      <c r="BJ158" s="18">
        <f t="shared" si="35"/>
        <v>12</v>
      </c>
      <c r="BK158" s="18">
        <f t="shared" si="36"/>
        <v>102</v>
      </c>
      <c r="BL158" s="28">
        <f t="shared" si="37"/>
        <v>2.428571429</v>
      </c>
    </row>
    <row r="159">
      <c r="A159" s="3"/>
      <c r="F159" s="3"/>
      <c r="G159" s="3"/>
      <c r="I159" s="3"/>
      <c r="L159" s="3"/>
      <c r="M159" s="4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6">
        <v>155.0</v>
      </c>
      <c r="Y159" s="65">
        <f t="shared" si="38"/>
        <v>3.5</v>
      </c>
      <c r="Z159" s="2">
        <f t="shared" si="2"/>
        <v>9.621127502</v>
      </c>
      <c r="AA159" s="18">
        <f t="shared" si="3"/>
        <v>6</v>
      </c>
      <c r="AB159" s="7">
        <f t="shared" si="4"/>
        <v>49.86255894</v>
      </c>
      <c r="AC159" s="18">
        <f t="shared" si="5"/>
        <v>12.6</v>
      </c>
      <c r="AD159" s="27">
        <f t="shared" si="6"/>
        <v>6.625</v>
      </c>
      <c r="AE159" s="18">
        <f t="shared" si="7"/>
        <v>37.8</v>
      </c>
      <c r="AF159" s="7">
        <f t="shared" si="8"/>
        <v>114</v>
      </c>
      <c r="AG159" s="28">
        <f t="shared" si="9"/>
        <v>2.714285714</v>
      </c>
      <c r="AH159" s="65">
        <f t="shared" si="39"/>
        <v>3.5</v>
      </c>
      <c r="AI159" s="2">
        <f t="shared" si="10"/>
        <v>9.621127502</v>
      </c>
      <c r="AJ159" s="18">
        <f t="shared" si="11"/>
        <v>6</v>
      </c>
      <c r="AK159" s="7">
        <f t="shared" si="12"/>
        <v>49.86255894</v>
      </c>
      <c r="AL159" s="18">
        <f t="shared" si="13"/>
        <v>6</v>
      </c>
      <c r="AM159" s="27">
        <f t="shared" si="14"/>
        <v>7.412401575</v>
      </c>
      <c r="AN159" s="18">
        <f t="shared" si="15"/>
        <v>24</v>
      </c>
      <c r="AO159" s="7">
        <f t="shared" si="16"/>
        <v>96</v>
      </c>
      <c r="AP159" s="29">
        <f t="shared" si="17"/>
        <v>2.285714286</v>
      </c>
      <c r="AQ159" s="65">
        <f t="shared" si="40"/>
        <v>3.5</v>
      </c>
      <c r="AR159" s="2">
        <f t="shared" si="18"/>
        <v>9.621127502</v>
      </c>
      <c r="AS159" s="18">
        <f t="shared" si="19"/>
        <v>6</v>
      </c>
      <c r="AT159" s="7">
        <f t="shared" si="20"/>
        <v>49.86255894</v>
      </c>
      <c r="AU159" s="18">
        <f t="shared" si="21"/>
        <v>12</v>
      </c>
      <c r="AV159" s="27">
        <f t="shared" si="22"/>
        <v>6.625</v>
      </c>
      <c r="AW159" s="18">
        <f t="shared" si="23"/>
        <v>24</v>
      </c>
      <c r="AX159" s="18">
        <f t="shared" si="24"/>
        <v>6</v>
      </c>
      <c r="AY159" s="18">
        <f t="shared" si="25"/>
        <v>12</v>
      </c>
      <c r="AZ159" s="7">
        <f t="shared" si="26"/>
        <v>120</v>
      </c>
      <c r="BA159" s="28">
        <f t="shared" si="27"/>
        <v>2.857142857</v>
      </c>
      <c r="BB159" s="65">
        <f t="shared" si="41"/>
        <v>3.5</v>
      </c>
      <c r="BC159" s="2">
        <f t="shared" si="28"/>
        <v>9.621127502</v>
      </c>
      <c r="BD159" s="18">
        <f t="shared" si="29"/>
        <v>6</v>
      </c>
      <c r="BE159" s="7">
        <f t="shared" si="30"/>
        <v>49.86255894</v>
      </c>
      <c r="BF159" s="18">
        <f t="shared" si="31"/>
        <v>6</v>
      </c>
      <c r="BG159" s="27">
        <f t="shared" si="32"/>
        <v>7.412401575</v>
      </c>
      <c r="BH159" s="27">
        <f t="shared" si="33"/>
        <v>12</v>
      </c>
      <c r="BI159" s="18">
        <f t="shared" si="34"/>
        <v>6</v>
      </c>
      <c r="BJ159" s="18">
        <f t="shared" si="35"/>
        <v>12</v>
      </c>
      <c r="BK159" s="18">
        <f t="shared" si="36"/>
        <v>102</v>
      </c>
      <c r="BL159" s="28">
        <f t="shared" si="37"/>
        <v>2.428571429</v>
      </c>
    </row>
    <row r="160">
      <c r="A160" s="3"/>
      <c r="F160" s="3"/>
      <c r="G160" s="3"/>
      <c r="I160" s="3"/>
      <c r="L160" s="3"/>
      <c r="M160" s="4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6">
        <v>156.0</v>
      </c>
      <c r="Y160" s="65">
        <f t="shared" si="38"/>
        <v>3.5</v>
      </c>
      <c r="Z160" s="2">
        <f t="shared" si="2"/>
        <v>9.621127502</v>
      </c>
      <c r="AA160" s="18">
        <f t="shared" si="3"/>
        <v>6</v>
      </c>
      <c r="AB160" s="7">
        <f t="shared" si="4"/>
        <v>49.86255894</v>
      </c>
      <c r="AC160" s="18">
        <f t="shared" si="5"/>
        <v>12.6</v>
      </c>
      <c r="AD160" s="27">
        <f t="shared" si="6"/>
        <v>6.625</v>
      </c>
      <c r="AE160" s="18">
        <f t="shared" si="7"/>
        <v>37.8</v>
      </c>
      <c r="AF160" s="7">
        <f t="shared" si="8"/>
        <v>114</v>
      </c>
      <c r="AG160" s="28">
        <f t="shared" si="9"/>
        <v>2.714285714</v>
      </c>
      <c r="AH160" s="65">
        <f t="shared" si="39"/>
        <v>3.5</v>
      </c>
      <c r="AI160" s="2">
        <f t="shared" si="10"/>
        <v>9.621127502</v>
      </c>
      <c r="AJ160" s="18">
        <f t="shared" si="11"/>
        <v>6</v>
      </c>
      <c r="AK160" s="7">
        <f t="shared" si="12"/>
        <v>49.86255894</v>
      </c>
      <c r="AL160" s="18">
        <f t="shared" si="13"/>
        <v>6</v>
      </c>
      <c r="AM160" s="27">
        <f t="shared" si="14"/>
        <v>7.412401575</v>
      </c>
      <c r="AN160" s="18">
        <f t="shared" si="15"/>
        <v>24</v>
      </c>
      <c r="AO160" s="7">
        <f t="shared" si="16"/>
        <v>96</v>
      </c>
      <c r="AP160" s="29">
        <f t="shared" si="17"/>
        <v>2.285714286</v>
      </c>
      <c r="AQ160" s="65">
        <f t="shared" si="40"/>
        <v>3.5</v>
      </c>
      <c r="AR160" s="2">
        <f t="shared" si="18"/>
        <v>9.621127502</v>
      </c>
      <c r="AS160" s="18">
        <f t="shared" si="19"/>
        <v>6</v>
      </c>
      <c r="AT160" s="7">
        <f t="shared" si="20"/>
        <v>49.86255894</v>
      </c>
      <c r="AU160" s="18">
        <f t="shared" si="21"/>
        <v>12</v>
      </c>
      <c r="AV160" s="27">
        <f t="shared" si="22"/>
        <v>6.625</v>
      </c>
      <c r="AW160" s="18">
        <f t="shared" si="23"/>
        <v>24</v>
      </c>
      <c r="AX160" s="18">
        <f t="shared" si="24"/>
        <v>6</v>
      </c>
      <c r="AY160" s="18">
        <f t="shared" si="25"/>
        <v>12</v>
      </c>
      <c r="AZ160" s="7">
        <f t="shared" si="26"/>
        <v>120</v>
      </c>
      <c r="BA160" s="28">
        <f t="shared" si="27"/>
        <v>2.857142857</v>
      </c>
      <c r="BB160" s="65">
        <f t="shared" si="41"/>
        <v>3.5</v>
      </c>
      <c r="BC160" s="2">
        <f t="shared" si="28"/>
        <v>9.621127502</v>
      </c>
      <c r="BD160" s="18">
        <f t="shared" si="29"/>
        <v>6</v>
      </c>
      <c r="BE160" s="7">
        <f t="shared" si="30"/>
        <v>49.86255894</v>
      </c>
      <c r="BF160" s="18">
        <f t="shared" si="31"/>
        <v>6</v>
      </c>
      <c r="BG160" s="27">
        <f t="shared" si="32"/>
        <v>7.412401575</v>
      </c>
      <c r="BH160" s="27">
        <f t="shared" si="33"/>
        <v>12</v>
      </c>
      <c r="BI160" s="18">
        <f t="shared" si="34"/>
        <v>6</v>
      </c>
      <c r="BJ160" s="18">
        <f t="shared" si="35"/>
        <v>12</v>
      </c>
      <c r="BK160" s="18">
        <f t="shared" si="36"/>
        <v>102</v>
      </c>
      <c r="BL160" s="28">
        <f t="shared" si="37"/>
        <v>2.428571429</v>
      </c>
    </row>
    <row r="161">
      <c r="A161" s="3"/>
      <c r="F161" s="3"/>
      <c r="G161" s="3"/>
      <c r="I161" s="3"/>
      <c r="L161" s="3"/>
      <c r="M161" s="4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6">
        <v>157.0</v>
      </c>
      <c r="Y161" s="65">
        <f t="shared" si="38"/>
        <v>3.5</v>
      </c>
      <c r="Z161" s="2">
        <f t="shared" si="2"/>
        <v>9.621127502</v>
      </c>
      <c r="AA161" s="18">
        <f t="shared" si="3"/>
        <v>6</v>
      </c>
      <c r="AB161" s="7">
        <f t="shared" si="4"/>
        <v>49.86255894</v>
      </c>
      <c r="AC161" s="18">
        <f t="shared" si="5"/>
        <v>12.6</v>
      </c>
      <c r="AD161" s="27">
        <f t="shared" si="6"/>
        <v>6.625</v>
      </c>
      <c r="AE161" s="18">
        <f t="shared" si="7"/>
        <v>37.8</v>
      </c>
      <c r="AF161" s="7">
        <f t="shared" si="8"/>
        <v>114</v>
      </c>
      <c r="AG161" s="28">
        <f t="shared" si="9"/>
        <v>2.714285714</v>
      </c>
      <c r="AH161" s="65">
        <f t="shared" si="39"/>
        <v>3.5</v>
      </c>
      <c r="AI161" s="2">
        <f t="shared" si="10"/>
        <v>9.621127502</v>
      </c>
      <c r="AJ161" s="18">
        <f t="shared" si="11"/>
        <v>6</v>
      </c>
      <c r="AK161" s="7">
        <f t="shared" si="12"/>
        <v>49.86255894</v>
      </c>
      <c r="AL161" s="18">
        <f t="shared" si="13"/>
        <v>6</v>
      </c>
      <c r="AM161" s="27">
        <f t="shared" si="14"/>
        <v>7.412401575</v>
      </c>
      <c r="AN161" s="18">
        <f t="shared" si="15"/>
        <v>24</v>
      </c>
      <c r="AO161" s="7">
        <f t="shared" si="16"/>
        <v>96</v>
      </c>
      <c r="AP161" s="29">
        <f t="shared" si="17"/>
        <v>2.285714286</v>
      </c>
      <c r="AQ161" s="65">
        <f t="shared" si="40"/>
        <v>3.5</v>
      </c>
      <c r="AR161" s="2">
        <f t="shared" si="18"/>
        <v>9.621127502</v>
      </c>
      <c r="AS161" s="18">
        <f t="shared" si="19"/>
        <v>6</v>
      </c>
      <c r="AT161" s="7">
        <f t="shared" si="20"/>
        <v>49.86255894</v>
      </c>
      <c r="AU161" s="18">
        <f t="shared" si="21"/>
        <v>12</v>
      </c>
      <c r="AV161" s="27">
        <f t="shared" si="22"/>
        <v>6.625</v>
      </c>
      <c r="AW161" s="18">
        <f t="shared" si="23"/>
        <v>24</v>
      </c>
      <c r="AX161" s="18">
        <f t="shared" si="24"/>
        <v>6</v>
      </c>
      <c r="AY161" s="18">
        <f t="shared" si="25"/>
        <v>12</v>
      </c>
      <c r="AZ161" s="7">
        <f t="shared" si="26"/>
        <v>120</v>
      </c>
      <c r="BA161" s="28">
        <f t="shared" si="27"/>
        <v>2.857142857</v>
      </c>
      <c r="BB161" s="65">
        <f t="shared" si="41"/>
        <v>3.5</v>
      </c>
      <c r="BC161" s="2">
        <f t="shared" si="28"/>
        <v>9.621127502</v>
      </c>
      <c r="BD161" s="18">
        <f t="shared" si="29"/>
        <v>6</v>
      </c>
      <c r="BE161" s="7">
        <f t="shared" si="30"/>
        <v>49.86255894</v>
      </c>
      <c r="BF161" s="18">
        <f t="shared" si="31"/>
        <v>6</v>
      </c>
      <c r="BG161" s="27">
        <f t="shared" si="32"/>
        <v>7.412401575</v>
      </c>
      <c r="BH161" s="27">
        <f t="shared" si="33"/>
        <v>12</v>
      </c>
      <c r="BI161" s="18">
        <f t="shared" si="34"/>
        <v>6</v>
      </c>
      <c r="BJ161" s="18">
        <f t="shared" si="35"/>
        <v>12</v>
      </c>
      <c r="BK161" s="18">
        <f t="shared" si="36"/>
        <v>102</v>
      </c>
      <c r="BL161" s="28">
        <f t="shared" si="37"/>
        <v>2.428571429</v>
      </c>
    </row>
    <row r="162">
      <c r="A162" s="3"/>
      <c r="F162" s="3"/>
      <c r="G162" s="3"/>
      <c r="I162" s="3"/>
      <c r="L162" s="3"/>
      <c r="M162" s="4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6">
        <v>158.0</v>
      </c>
      <c r="Y162" s="65">
        <f t="shared" si="38"/>
        <v>3.5</v>
      </c>
      <c r="Z162" s="2">
        <f t="shared" si="2"/>
        <v>9.621127502</v>
      </c>
      <c r="AA162" s="18">
        <f t="shared" si="3"/>
        <v>6</v>
      </c>
      <c r="AB162" s="7">
        <f t="shared" si="4"/>
        <v>49.86255894</v>
      </c>
      <c r="AC162" s="18">
        <f t="shared" si="5"/>
        <v>12.6</v>
      </c>
      <c r="AD162" s="27">
        <f t="shared" si="6"/>
        <v>6.625</v>
      </c>
      <c r="AE162" s="18">
        <f t="shared" si="7"/>
        <v>37.8</v>
      </c>
      <c r="AF162" s="7">
        <f t="shared" si="8"/>
        <v>114</v>
      </c>
      <c r="AG162" s="28">
        <f t="shared" si="9"/>
        <v>2.714285714</v>
      </c>
      <c r="AH162" s="65">
        <f t="shared" si="39"/>
        <v>3.5</v>
      </c>
      <c r="AI162" s="2">
        <f t="shared" si="10"/>
        <v>9.621127502</v>
      </c>
      <c r="AJ162" s="18">
        <f t="shared" si="11"/>
        <v>6</v>
      </c>
      <c r="AK162" s="7">
        <f t="shared" si="12"/>
        <v>49.86255894</v>
      </c>
      <c r="AL162" s="18">
        <f t="shared" si="13"/>
        <v>6</v>
      </c>
      <c r="AM162" s="27">
        <f t="shared" si="14"/>
        <v>7.412401575</v>
      </c>
      <c r="AN162" s="18">
        <f t="shared" si="15"/>
        <v>24</v>
      </c>
      <c r="AO162" s="7">
        <f t="shared" si="16"/>
        <v>96</v>
      </c>
      <c r="AP162" s="29">
        <f t="shared" si="17"/>
        <v>2.285714286</v>
      </c>
      <c r="AQ162" s="65">
        <f t="shared" si="40"/>
        <v>3.5</v>
      </c>
      <c r="AR162" s="2">
        <f t="shared" si="18"/>
        <v>9.621127502</v>
      </c>
      <c r="AS162" s="18">
        <f t="shared" si="19"/>
        <v>6</v>
      </c>
      <c r="AT162" s="7">
        <f t="shared" si="20"/>
        <v>49.86255894</v>
      </c>
      <c r="AU162" s="18">
        <f t="shared" si="21"/>
        <v>12</v>
      </c>
      <c r="AV162" s="27">
        <f t="shared" si="22"/>
        <v>6.625</v>
      </c>
      <c r="AW162" s="18">
        <f t="shared" si="23"/>
        <v>24</v>
      </c>
      <c r="AX162" s="18">
        <f t="shared" si="24"/>
        <v>6</v>
      </c>
      <c r="AY162" s="18">
        <f t="shared" si="25"/>
        <v>12</v>
      </c>
      <c r="AZ162" s="7">
        <f t="shared" si="26"/>
        <v>120</v>
      </c>
      <c r="BA162" s="28">
        <f t="shared" si="27"/>
        <v>2.857142857</v>
      </c>
      <c r="BB162" s="65">
        <f t="shared" si="41"/>
        <v>3.5</v>
      </c>
      <c r="BC162" s="2">
        <f t="shared" si="28"/>
        <v>9.621127502</v>
      </c>
      <c r="BD162" s="18">
        <f t="shared" si="29"/>
        <v>6</v>
      </c>
      <c r="BE162" s="7">
        <f t="shared" si="30"/>
        <v>49.86255894</v>
      </c>
      <c r="BF162" s="18">
        <f t="shared" si="31"/>
        <v>6</v>
      </c>
      <c r="BG162" s="27">
        <f t="shared" si="32"/>
        <v>7.412401575</v>
      </c>
      <c r="BH162" s="27">
        <f t="shared" si="33"/>
        <v>12</v>
      </c>
      <c r="BI162" s="18">
        <f t="shared" si="34"/>
        <v>6</v>
      </c>
      <c r="BJ162" s="18">
        <f t="shared" si="35"/>
        <v>12</v>
      </c>
      <c r="BK162" s="18">
        <f t="shared" si="36"/>
        <v>102</v>
      </c>
      <c r="BL162" s="28">
        <f t="shared" si="37"/>
        <v>2.428571429</v>
      </c>
    </row>
    <row r="163">
      <c r="A163" s="3"/>
      <c r="F163" s="3"/>
      <c r="G163" s="3"/>
      <c r="I163" s="3"/>
      <c r="L163" s="3"/>
      <c r="M163" s="4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6">
        <v>159.0</v>
      </c>
      <c r="Y163" s="65">
        <f t="shared" si="38"/>
        <v>3.5</v>
      </c>
      <c r="Z163" s="2">
        <f t="shared" si="2"/>
        <v>9.621127502</v>
      </c>
      <c r="AA163" s="18">
        <f t="shared" si="3"/>
        <v>6</v>
      </c>
      <c r="AB163" s="7">
        <f t="shared" si="4"/>
        <v>49.86255894</v>
      </c>
      <c r="AC163" s="18">
        <f t="shared" si="5"/>
        <v>12.6</v>
      </c>
      <c r="AD163" s="27">
        <f t="shared" si="6"/>
        <v>6.625</v>
      </c>
      <c r="AE163" s="18">
        <f t="shared" si="7"/>
        <v>37.8</v>
      </c>
      <c r="AF163" s="7">
        <f t="shared" si="8"/>
        <v>114</v>
      </c>
      <c r="AG163" s="28">
        <f t="shared" si="9"/>
        <v>2.714285714</v>
      </c>
      <c r="AH163" s="65">
        <f t="shared" si="39"/>
        <v>3.5</v>
      </c>
      <c r="AI163" s="2">
        <f t="shared" si="10"/>
        <v>9.621127502</v>
      </c>
      <c r="AJ163" s="18">
        <f t="shared" si="11"/>
        <v>6</v>
      </c>
      <c r="AK163" s="7">
        <f t="shared" si="12"/>
        <v>49.86255894</v>
      </c>
      <c r="AL163" s="18">
        <f t="shared" si="13"/>
        <v>6</v>
      </c>
      <c r="AM163" s="27">
        <f t="shared" si="14"/>
        <v>7.412401575</v>
      </c>
      <c r="AN163" s="18">
        <f t="shared" si="15"/>
        <v>24</v>
      </c>
      <c r="AO163" s="7">
        <f t="shared" si="16"/>
        <v>96</v>
      </c>
      <c r="AP163" s="29">
        <f t="shared" si="17"/>
        <v>2.285714286</v>
      </c>
      <c r="AQ163" s="65">
        <f t="shared" si="40"/>
        <v>3.5</v>
      </c>
      <c r="AR163" s="2">
        <f t="shared" si="18"/>
        <v>9.621127502</v>
      </c>
      <c r="AS163" s="18">
        <f t="shared" si="19"/>
        <v>6</v>
      </c>
      <c r="AT163" s="7">
        <f t="shared" si="20"/>
        <v>49.86255894</v>
      </c>
      <c r="AU163" s="18">
        <f t="shared" si="21"/>
        <v>12</v>
      </c>
      <c r="AV163" s="27">
        <f t="shared" si="22"/>
        <v>6.625</v>
      </c>
      <c r="AW163" s="18">
        <f t="shared" si="23"/>
        <v>24</v>
      </c>
      <c r="AX163" s="18">
        <f t="shared" si="24"/>
        <v>6</v>
      </c>
      <c r="AY163" s="18">
        <f t="shared" si="25"/>
        <v>12</v>
      </c>
      <c r="AZ163" s="7">
        <f t="shared" si="26"/>
        <v>120</v>
      </c>
      <c r="BA163" s="28">
        <f t="shared" si="27"/>
        <v>2.857142857</v>
      </c>
      <c r="BB163" s="65">
        <f t="shared" si="41"/>
        <v>3.5</v>
      </c>
      <c r="BC163" s="2">
        <f t="shared" si="28"/>
        <v>9.621127502</v>
      </c>
      <c r="BD163" s="18">
        <f t="shared" si="29"/>
        <v>6</v>
      </c>
      <c r="BE163" s="7">
        <f t="shared" si="30"/>
        <v>49.86255894</v>
      </c>
      <c r="BF163" s="18">
        <f t="shared" si="31"/>
        <v>6</v>
      </c>
      <c r="BG163" s="27">
        <f t="shared" si="32"/>
        <v>7.412401575</v>
      </c>
      <c r="BH163" s="27">
        <f t="shared" si="33"/>
        <v>12</v>
      </c>
      <c r="BI163" s="18">
        <f t="shared" si="34"/>
        <v>6</v>
      </c>
      <c r="BJ163" s="18">
        <f t="shared" si="35"/>
        <v>12</v>
      </c>
      <c r="BK163" s="18">
        <f t="shared" si="36"/>
        <v>102</v>
      </c>
      <c r="BL163" s="28">
        <f t="shared" si="37"/>
        <v>2.428571429</v>
      </c>
    </row>
    <row r="164">
      <c r="A164" s="3"/>
      <c r="F164" s="3"/>
      <c r="G164" s="3"/>
      <c r="I164" s="3"/>
      <c r="L164" s="3"/>
      <c r="M164" s="4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6">
        <v>160.0</v>
      </c>
      <c r="Y164" s="65">
        <f t="shared" si="38"/>
        <v>3.5</v>
      </c>
      <c r="Z164" s="2">
        <f t="shared" si="2"/>
        <v>9.621127502</v>
      </c>
      <c r="AA164" s="18">
        <f t="shared" si="3"/>
        <v>6</v>
      </c>
      <c r="AB164" s="7">
        <f t="shared" si="4"/>
        <v>49.86255894</v>
      </c>
      <c r="AC164" s="18">
        <f t="shared" si="5"/>
        <v>12.6</v>
      </c>
      <c r="AD164" s="27">
        <f t="shared" si="6"/>
        <v>6.625</v>
      </c>
      <c r="AE164" s="18">
        <f t="shared" si="7"/>
        <v>37.8</v>
      </c>
      <c r="AF164" s="7">
        <f t="shared" si="8"/>
        <v>114</v>
      </c>
      <c r="AG164" s="28">
        <f t="shared" si="9"/>
        <v>2.714285714</v>
      </c>
      <c r="AH164" s="65">
        <f t="shared" si="39"/>
        <v>3.5</v>
      </c>
      <c r="AI164" s="2">
        <f t="shared" si="10"/>
        <v>9.621127502</v>
      </c>
      <c r="AJ164" s="18">
        <f t="shared" si="11"/>
        <v>6</v>
      </c>
      <c r="AK164" s="7">
        <f t="shared" si="12"/>
        <v>49.86255894</v>
      </c>
      <c r="AL164" s="18">
        <f t="shared" si="13"/>
        <v>6</v>
      </c>
      <c r="AM164" s="27">
        <f t="shared" si="14"/>
        <v>7.412401575</v>
      </c>
      <c r="AN164" s="18">
        <f t="shared" si="15"/>
        <v>24</v>
      </c>
      <c r="AO164" s="7">
        <f t="shared" si="16"/>
        <v>96</v>
      </c>
      <c r="AP164" s="29">
        <f t="shared" si="17"/>
        <v>2.285714286</v>
      </c>
      <c r="AQ164" s="65">
        <f t="shared" si="40"/>
        <v>3.5</v>
      </c>
      <c r="AR164" s="2">
        <f t="shared" si="18"/>
        <v>9.621127502</v>
      </c>
      <c r="AS164" s="18">
        <f t="shared" si="19"/>
        <v>6</v>
      </c>
      <c r="AT164" s="7">
        <f t="shared" si="20"/>
        <v>49.86255894</v>
      </c>
      <c r="AU164" s="18">
        <f t="shared" si="21"/>
        <v>12</v>
      </c>
      <c r="AV164" s="27">
        <f t="shared" si="22"/>
        <v>6.625</v>
      </c>
      <c r="AW164" s="18">
        <f t="shared" si="23"/>
        <v>24</v>
      </c>
      <c r="AX164" s="18">
        <f t="shared" si="24"/>
        <v>6</v>
      </c>
      <c r="AY164" s="18">
        <f t="shared" si="25"/>
        <v>12</v>
      </c>
      <c r="AZ164" s="7">
        <f t="shared" si="26"/>
        <v>120</v>
      </c>
      <c r="BA164" s="28">
        <f t="shared" si="27"/>
        <v>2.857142857</v>
      </c>
      <c r="BB164" s="65">
        <f t="shared" si="41"/>
        <v>3.5</v>
      </c>
      <c r="BC164" s="2">
        <f t="shared" si="28"/>
        <v>9.621127502</v>
      </c>
      <c r="BD164" s="18">
        <f t="shared" si="29"/>
        <v>6</v>
      </c>
      <c r="BE164" s="7">
        <f t="shared" si="30"/>
        <v>49.86255894</v>
      </c>
      <c r="BF164" s="18">
        <f t="shared" si="31"/>
        <v>6</v>
      </c>
      <c r="BG164" s="27">
        <f t="shared" si="32"/>
        <v>7.412401575</v>
      </c>
      <c r="BH164" s="27">
        <f t="shared" si="33"/>
        <v>12</v>
      </c>
      <c r="BI164" s="18">
        <f t="shared" si="34"/>
        <v>6</v>
      </c>
      <c r="BJ164" s="18">
        <f t="shared" si="35"/>
        <v>12</v>
      </c>
      <c r="BK164" s="18">
        <f t="shared" si="36"/>
        <v>102</v>
      </c>
      <c r="BL164" s="28">
        <f t="shared" si="37"/>
        <v>2.428571429</v>
      </c>
    </row>
    <row r="165">
      <c r="A165" s="3"/>
      <c r="F165" s="3"/>
      <c r="G165" s="3"/>
      <c r="I165" s="3"/>
      <c r="L165" s="3"/>
      <c r="M165" s="4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6">
        <v>161.0</v>
      </c>
      <c r="Y165" s="65">
        <f t="shared" si="38"/>
        <v>3.5</v>
      </c>
      <c r="Z165" s="2">
        <f t="shared" si="2"/>
        <v>9.621127502</v>
      </c>
      <c r="AA165" s="18">
        <f t="shared" si="3"/>
        <v>6</v>
      </c>
      <c r="AB165" s="7">
        <f t="shared" si="4"/>
        <v>49.86255894</v>
      </c>
      <c r="AC165" s="18">
        <f t="shared" si="5"/>
        <v>12.6</v>
      </c>
      <c r="AD165" s="27">
        <f t="shared" si="6"/>
        <v>6.625</v>
      </c>
      <c r="AE165" s="18">
        <f t="shared" si="7"/>
        <v>37.8</v>
      </c>
      <c r="AF165" s="7">
        <f t="shared" si="8"/>
        <v>114</v>
      </c>
      <c r="AG165" s="28">
        <f t="shared" si="9"/>
        <v>2.714285714</v>
      </c>
      <c r="AH165" s="65">
        <f t="shared" si="39"/>
        <v>3.5</v>
      </c>
      <c r="AI165" s="2">
        <f t="shared" si="10"/>
        <v>9.621127502</v>
      </c>
      <c r="AJ165" s="18">
        <f t="shared" si="11"/>
        <v>6</v>
      </c>
      <c r="AK165" s="7">
        <f t="shared" si="12"/>
        <v>49.86255894</v>
      </c>
      <c r="AL165" s="18">
        <f t="shared" si="13"/>
        <v>6</v>
      </c>
      <c r="AM165" s="27">
        <f t="shared" si="14"/>
        <v>7.412401575</v>
      </c>
      <c r="AN165" s="18">
        <f t="shared" si="15"/>
        <v>24</v>
      </c>
      <c r="AO165" s="7">
        <f t="shared" si="16"/>
        <v>96</v>
      </c>
      <c r="AP165" s="29">
        <f t="shared" si="17"/>
        <v>2.285714286</v>
      </c>
      <c r="AQ165" s="65">
        <f t="shared" si="40"/>
        <v>3.5</v>
      </c>
      <c r="AR165" s="2">
        <f t="shared" si="18"/>
        <v>9.621127502</v>
      </c>
      <c r="AS165" s="18">
        <f t="shared" si="19"/>
        <v>6</v>
      </c>
      <c r="AT165" s="7">
        <f t="shared" si="20"/>
        <v>49.86255894</v>
      </c>
      <c r="AU165" s="18">
        <f t="shared" si="21"/>
        <v>12</v>
      </c>
      <c r="AV165" s="27">
        <f t="shared" si="22"/>
        <v>6.625</v>
      </c>
      <c r="AW165" s="18">
        <f t="shared" si="23"/>
        <v>24</v>
      </c>
      <c r="AX165" s="18">
        <f t="shared" si="24"/>
        <v>6</v>
      </c>
      <c r="AY165" s="18">
        <f t="shared" si="25"/>
        <v>12</v>
      </c>
      <c r="AZ165" s="7">
        <f t="shared" si="26"/>
        <v>120</v>
      </c>
      <c r="BA165" s="28">
        <f t="shared" si="27"/>
        <v>2.857142857</v>
      </c>
      <c r="BB165" s="65">
        <f t="shared" si="41"/>
        <v>3.5</v>
      </c>
      <c r="BC165" s="2">
        <f t="shared" si="28"/>
        <v>9.621127502</v>
      </c>
      <c r="BD165" s="18">
        <f t="shared" si="29"/>
        <v>6</v>
      </c>
      <c r="BE165" s="7">
        <f t="shared" si="30"/>
        <v>49.86255894</v>
      </c>
      <c r="BF165" s="18">
        <f t="shared" si="31"/>
        <v>6</v>
      </c>
      <c r="BG165" s="27">
        <f t="shared" si="32"/>
        <v>7.412401575</v>
      </c>
      <c r="BH165" s="27">
        <f t="shared" si="33"/>
        <v>12</v>
      </c>
      <c r="BI165" s="18">
        <f t="shared" si="34"/>
        <v>6</v>
      </c>
      <c r="BJ165" s="18">
        <f t="shared" si="35"/>
        <v>12</v>
      </c>
      <c r="BK165" s="18">
        <f t="shared" si="36"/>
        <v>102</v>
      </c>
      <c r="BL165" s="28">
        <f t="shared" si="37"/>
        <v>2.428571429</v>
      </c>
    </row>
    <row r="166">
      <c r="A166" s="3"/>
      <c r="F166" s="3"/>
      <c r="G166" s="3"/>
      <c r="I166" s="3"/>
      <c r="L166" s="3"/>
      <c r="M166" s="4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6">
        <v>162.0</v>
      </c>
      <c r="Y166" s="65">
        <f t="shared" si="38"/>
        <v>3.5</v>
      </c>
      <c r="Z166" s="2">
        <f t="shared" si="2"/>
        <v>9.621127502</v>
      </c>
      <c r="AA166" s="18">
        <f t="shared" si="3"/>
        <v>6</v>
      </c>
      <c r="AB166" s="7">
        <f t="shared" si="4"/>
        <v>49.86255894</v>
      </c>
      <c r="AC166" s="18">
        <f t="shared" si="5"/>
        <v>12.6</v>
      </c>
      <c r="AD166" s="27">
        <f t="shared" si="6"/>
        <v>6.625</v>
      </c>
      <c r="AE166" s="18">
        <f t="shared" si="7"/>
        <v>37.8</v>
      </c>
      <c r="AF166" s="7">
        <f t="shared" si="8"/>
        <v>114</v>
      </c>
      <c r="AG166" s="28">
        <f t="shared" si="9"/>
        <v>2.714285714</v>
      </c>
      <c r="AH166" s="65">
        <f t="shared" si="39"/>
        <v>3.5</v>
      </c>
      <c r="AI166" s="2">
        <f t="shared" si="10"/>
        <v>9.621127502</v>
      </c>
      <c r="AJ166" s="18">
        <f t="shared" si="11"/>
        <v>6</v>
      </c>
      <c r="AK166" s="7">
        <f t="shared" si="12"/>
        <v>49.86255894</v>
      </c>
      <c r="AL166" s="18">
        <f t="shared" si="13"/>
        <v>6</v>
      </c>
      <c r="AM166" s="27">
        <f t="shared" si="14"/>
        <v>7.412401575</v>
      </c>
      <c r="AN166" s="18">
        <f t="shared" si="15"/>
        <v>24</v>
      </c>
      <c r="AO166" s="7">
        <f t="shared" si="16"/>
        <v>96</v>
      </c>
      <c r="AP166" s="29">
        <f t="shared" si="17"/>
        <v>2.285714286</v>
      </c>
      <c r="AQ166" s="65">
        <f t="shared" si="40"/>
        <v>3.5</v>
      </c>
      <c r="AR166" s="2">
        <f t="shared" si="18"/>
        <v>9.621127502</v>
      </c>
      <c r="AS166" s="18">
        <f t="shared" si="19"/>
        <v>6</v>
      </c>
      <c r="AT166" s="7">
        <f t="shared" si="20"/>
        <v>49.86255894</v>
      </c>
      <c r="AU166" s="18">
        <f t="shared" si="21"/>
        <v>12</v>
      </c>
      <c r="AV166" s="27">
        <f t="shared" si="22"/>
        <v>6.625</v>
      </c>
      <c r="AW166" s="18">
        <f t="shared" si="23"/>
        <v>24</v>
      </c>
      <c r="AX166" s="18">
        <f t="shared" si="24"/>
        <v>6</v>
      </c>
      <c r="AY166" s="18">
        <f t="shared" si="25"/>
        <v>12</v>
      </c>
      <c r="AZ166" s="7">
        <f t="shared" si="26"/>
        <v>120</v>
      </c>
      <c r="BA166" s="28">
        <f t="shared" si="27"/>
        <v>2.857142857</v>
      </c>
      <c r="BB166" s="65">
        <f t="shared" si="41"/>
        <v>3.5</v>
      </c>
      <c r="BC166" s="2">
        <f t="shared" si="28"/>
        <v>9.621127502</v>
      </c>
      <c r="BD166" s="18">
        <f t="shared" si="29"/>
        <v>6</v>
      </c>
      <c r="BE166" s="7">
        <f t="shared" si="30"/>
        <v>49.86255894</v>
      </c>
      <c r="BF166" s="18">
        <f t="shared" si="31"/>
        <v>6</v>
      </c>
      <c r="BG166" s="27">
        <f t="shared" si="32"/>
        <v>7.412401575</v>
      </c>
      <c r="BH166" s="27">
        <f t="shared" si="33"/>
        <v>12</v>
      </c>
      <c r="BI166" s="18">
        <f t="shared" si="34"/>
        <v>6</v>
      </c>
      <c r="BJ166" s="18">
        <f t="shared" si="35"/>
        <v>12</v>
      </c>
      <c r="BK166" s="18">
        <f t="shared" si="36"/>
        <v>102</v>
      </c>
      <c r="BL166" s="28">
        <f t="shared" si="37"/>
        <v>2.428571429</v>
      </c>
    </row>
    <row r="167">
      <c r="A167" s="3"/>
      <c r="F167" s="3"/>
      <c r="G167" s="3"/>
      <c r="I167" s="3"/>
      <c r="L167" s="3"/>
      <c r="M167" s="4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6">
        <v>163.0</v>
      </c>
      <c r="Y167" s="65">
        <f t="shared" si="38"/>
        <v>3.5</v>
      </c>
      <c r="Z167" s="2">
        <f t="shared" si="2"/>
        <v>9.621127502</v>
      </c>
      <c r="AA167" s="18">
        <f t="shared" si="3"/>
        <v>6</v>
      </c>
      <c r="AB167" s="7">
        <f t="shared" si="4"/>
        <v>49.86255894</v>
      </c>
      <c r="AC167" s="18">
        <f t="shared" si="5"/>
        <v>12.6</v>
      </c>
      <c r="AD167" s="27">
        <f t="shared" si="6"/>
        <v>6.625</v>
      </c>
      <c r="AE167" s="18">
        <f t="shared" si="7"/>
        <v>37.8</v>
      </c>
      <c r="AF167" s="7">
        <f t="shared" si="8"/>
        <v>114</v>
      </c>
      <c r="AG167" s="28">
        <f t="shared" si="9"/>
        <v>2.714285714</v>
      </c>
      <c r="AH167" s="65">
        <f t="shared" si="39"/>
        <v>3.5</v>
      </c>
      <c r="AI167" s="2">
        <f t="shared" si="10"/>
        <v>9.621127502</v>
      </c>
      <c r="AJ167" s="18">
        <f t="shared" si="11"/>
        <v>6</v>
      </c>
      <c r="AK167" s="7">
        <f t="shared" si="12"/>
        <v>49.86255894</v>
      </c>
      <c r="AL167" s="18">
        <f t="shared" si="13"/>
        <v>6</v>
      </c>
      <c r="AM167" s="27">
        <f t="shared" si="14"/>
        <v>7.412401575</v>
      </c>
      <c r="AN167" s="18">
        <f t="shared" si="15"/>
        <v>24</v>
      </c>
      <c r="AO167" s="7">
        <f t="shared" si="16"/>
        <v>96</v>
      </c>
      <c r="AP167" s="29">
        <f t="shared" si="17"/>
        <v>2.285714286</v>
      </c>
      <c r="AQ167" s="65">
        <f t="shared" si="40"/>
        <v>3.5</v>
      </c>
      <c r="AR167" s="2">
        <f t="shared" si="18"/>
        <v>9.621127502</v>
      </c>
      <c r="AS167" s="18">
        <f t="shared" si="19"/>
        <v>6</v>
      </c>
      <c r="AT167" s="7">
        <f t="shared" si="20"/>
        <v>49.86255894</v>
      </c>
      <c r="AU167" s="18">
        <f t="shared" si="21"/>
        <v>12</v>
      </c>
      <c r="AV167" s="27">
        <f t="shared" si="22"/>
        <v>6.625</v>
      </c>
      <c r="AW167" s="18">
        <f t="shared" si="23"/>
        <v>24</v>
      </c>
      <c r="AX167" s="18">
        <f t="shared" si="24"/>
        <v>6</v>
      </c>
      <c r="AY167" s="18">
        <f t="shared" si="25"/>
        <v>12</v>
      </c>
      <c r="AZ167" s="7">
        <f t="shared" si="26"/>
        <v>120</v>
      </c>
      <c r="BA167" s="28">
        <f t="shared" si="27"/>
        <v>2.857142857</v>
      </c>
      <c r="BB167" s="65">
        <f t="shared" si="41"/>
        <v>3.5</v>
      </c>
      <c r="BC167" s="2">
        <f t="shared" si="28"/>
        <v>9.621127502</v>
      </c>
      <c r="BD167" s="18">
        <f t="shared" si="29"/>
        <v>6</v>
      </c>
      <c r="BE167" s="7">
        <f t="shared" si="30"/>
        <v>49.86255894</v>
      </c>
      <c r="BF167" s="18">
        <f t="shared" si="31"/>
        <v>6</v>
      </c>
      <c r="BG167" s="27">
        <f t="shared" si="32"/>
        <v>7.412401575</v>
      </c>
      <c r="BH167" s="27">
        <f t="shared" si="33"/>
        <v>12</v>
      </c>
      <c r="BI167" s="18">
        <f t="shared" si="34"/>
        <v>6</v>
      </c>
      <c r="BJ167" s="18">
        <f t="shared" si="35"/>
        <v>12</v>
      </c>
      <c r="BK167" s="18">
        <f t="shared" si="36"/>
        <v>102</v>
      </c>
      <c r="BL167" s="28">
        <f t="shared" si="37"/>
        <v>2.428571429</v>
      </c>
    </row>
    <row r="168">
      <c r="A168" s="3"/>
      <c r="F168" s="3"/>
      <c r="G168" s="3"/>
      <c r="I168" s="3"/>
      <c r="L168" s="3"/>
      <c r="M168" s="4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6">
        <v>164.0</v>
      </c>
      <c r="Y168" s="65">
        <f t="shared" si="38"/>
        <v>3.5</v>
      </c>
      <c r="Z168" s="2">
        <f t="shared" si="2"/>
        <v>9.621127502</v>
      </c>
      <c r="AA168" s="18">
        <f t="shared" si="3"/>
        <v>6</v>
      </c>
      <c r="AB168" s="7">
        <f t="shared" si="4"/>
        <v>49.86255894</v>
      </c>
      <c r="AC168" s="18">
        <f t="shared" si="5"/>
        <v>12.6</v>
      </c>
      <c r="AD168" s="27">
        <f t="shared" si="6"/>
        <v>6.625</v>
      </c>
      <c r="AE168" s="18">
        <f t="shared" si="7"/>
        <v>37.8</v>
      </c>
      <c r="AF168" s="7">
        <f t="shared" si="8"/>
        <v>114</v>
      </c>
      <c r="AG168" s="28">
        <f t="shared" si="9"/>
        <v>2.714285714</v>
      </c>
      <c r="AH168" s="65">
        <f t="shared" si="39"/>
        <v>3.5</v>
      </c>
      <c r="AI168" s="2">
        <f t="shared" si="10"/>
        <v>9.621127502</v>
      </c>
      <c r="AJ168" s="18">
        <f t="shared" si="11"/>
        <v>6</v>
      </c>
      <c r="AK168" s="7">
        <f t="shared" si="12"/>
        <v>49.86255894</v>
      </c>
      <c r="AL168" s="18">
        <f t="shared" si="13"/>
        <v>6</v>
      </c>
      <c r="AM168" s="27">
        <f t="shared" si="14"/>
        <v>7.412401575</v>
      </c>
      <c r="AN168" s="18">
        <f t="shared" si="15"/>
        <v>24</v>
      </c>
      <c r="AO168" s="7">
        <f t="shared" si="16"/>
        <v>96</v>
      </c>
      <c r="AP168" s="29">
        <f t="shared" si="17"/>
        <v>2.285714286</v>
      </c>
      <c r="AQ168" s="65">
        <f t="shared" si="40"/>
        <v>3.5</v>
      </c>
      <c r="AR168" s="2">
        <f t="shared" si="18"/>
        <v>9.621127502</v>
      </c>
      <c r="AS168" s="18">
        <f t="shared" si="19"/>
        <v>6</v>
      </c>
      <c r="AT168" s="7">
        <f t="shared" si="20"/>
        <v>49.86255894</v>
      </c>
      <c r="AU168" s="18">
        <f t="shared" si="21"/>
        <v>12</v>
      </c>
      <c r="AV168" s="27">
        <f t="shared" si="22"/>
        <v>6.625</v>
      </c>
      <c r="AW168" s="18">
        <f t="shared" si="23"/>
        <v>24</v>
      </c>
      <c r="AX168" s="18">
        <f t="shared" si="24"/>
        <v>6</v>
      </c>
      <c r="AY168" s="18">
        <f t="shared" si="25"/>
        <v>12</v>
      </c>
      <c r="AZ168" s="7">
        <f t="shared" si="26"/>
        <v>120</v>
      </c>
      <c r="BA168" s="28">
        <f t="shared" si="27"/>
        <v>2.857142857</v>
      </c>
      <c r="BB168" s="65">
        <f t="shared" si="41"/>
        <v>3.5</v>
      </c>
      <c r="BC168" s="2">
        <f t="shared" si="28"/>
        <v>9.621127502</v>
      </c>
      <c r="BD168" s="18">
        <f t="shared" si="29"/>
        <v>6</v>
      </c>
      <c r="BE168" s="7">
        <f t="shared" si="30"/>
        <v>49.86255894</v>
      </c>
      <c r="BF168" s="18">
        <f t="shared" si="31"/>
        <v>6</v>
      </c>
      <c r="BG168" s="27">
        <f t="shared" si="32"/>
        <v>7.412401575</v>
      </c>
      <c r="BH168" s="27">
        <f t="shared" si="33"/>
        <v>12</v>
      </c>
      <c r="BI168" s="18">
        <f t="shared" si="34"/>
        <v>6</v>
      </c>
      <c r="BJ168" s="18">
        <f t="shared" si="35"/>
        <v>12</v>
      </c>
      <c r="BK168" s="18">
        <f t="shared" si="36"/>
        <v>102</v>
      </c>
      <c r="BL168" s="28">
        <f t="shared" si="37"/>
        <v>2.428571429</v>
      </c>
    </row>
    <row r="169">
      <c r="A169" s="3"/>
      <c r="F169" s="3"/>
      <c r="G169" s="3"/>
      <c r="I169" s="3"/>
      <c r="L169" s="3"/>
      <c r="M169" s="4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6">
        <v>165.0</v>
      </c>
      <c r="Y169" s="65">
        <f t="shared" si="38"/>
        <v>3.5</v>
      </c>
      <c r="Z169" s="2">
        <f t="shared" si="2"/>
        <v>9.621127502</v>
      </c>
      <c r="AA169" s="18">
        <f t="shared" si="3"/>
        <v>6</v>
      </c>
      <c r="AB169" s="7">
        <f t="shared" si="4"/>
        <v>49.86255894</v>
      </c>
      <c r="AC169" s="18">
        <f t="shared" si="5"/>
        <v>12.6</v>
      </c>
      <c r="AD169" s="27">
        <f t="shared" si="6"/>
        <v>6.625</v>
      </c>
      <c r="AE169" s="18">
        <f t="shared" si="7"/>
        <v>37.8</v>
      </c>
      <c r="AF169" s="7">
        <f t="shared" si="8"/>
        <v>114</v>
      </c>
      <c r="AG169" s="28">
        <f t="shared" si="9"/>
        <v>2.714285714</v>
      </c>
      <c r="AH169" s="65">
        <f t="shared" si="39"/>
        <v>3.5</v>
      </c>
      <c r="AI169" s="2">
        <f t="shared" si="10"/>
        <v>9.621127502</v>
      </c>
      <c r="AJ169" s="18">
        <f t="shared" si="11"/>
        <v>6</v>
      </c>
      <c r="AK169" s="7">
        <f t="shared" si="12"/>
        <v>49.86255894</v>
      </c>
      <c r="AL169" s="18">
        <f t="shared" si="13"/>
        <v>6</v>
      </c>
      <c r="AM169" s="27">
        <f t="shared" si="14"/>
        <v>7.412401575</v>
      </c>
      <c r="AN169" s="18">
        <f t="shared" si="15"/>
        <v>24</v>
      </c>
      <c r="AO169" s="7">
        <f t="shared" si="16"/>
        <v>96</v>
      </c>
      <c r="AP169" s="29">
        <f t="shared" si="17"/>
        <v>2.285714286</v>
      </c>
      <c r="AQ169" s="65">
        <f t="shared" si="40"/>
        <v>3.5</v>
      </c>
      <c r="AR169" s="2">
        <f t="shared" si="18"/>
        <v>9.621127502</v>
      </c>
      <c r="AS169" s="18">
        <f t="shared" si="19"/>
        <v>6</v>
      </c>
      <c r="AT169" s="7">
        <f t="shared" si="20"/>
        <v>49.86255894</v>
      </c>
      <c r="AU169" s="18">
        <f t="shared" si="21"/>
        <v>12</v>
      </c>
      <c r="AV169" s="27">
        <f t="shared" si="22"/>
        <v>6.625</v>
      </c>
      <c r="AW169" s="18">
        <f t="shared" si="23"/>
        <v>24</v>
      </c>
      <c r="AX169" s="18">
        <f t="shared" si="24"/>
        <v>6</v>
      </c>
      <c r="AY169" s="18">
        <f t="shared" si="25"/>
        <v>12</v>
      </c>
      <c r="AZ169" s="7">
        <f t="shared" si="26"/>
        <v>120</v>
      </c>
      <c r="BA169" s="28">
        <f t="shared" si="27"/>
        <v>2.857142857</v>
      </c>
      <c r="BB169" s="65">
        <f t="shared" si="41"/>
        <v>3.5</v>
      </c>
      <c r="BC169" s="2">
        <f t="shared" si="28"/>
        <v>9.621127502</v>
      </c>
      <c r="BD169" s="18">
        <f t="shared" si="29"/>
        <v>6</v>
      </c>
      <c r="BE169" s="7">
        <f t="shared" si="30"/>
        <v>49.86255894</v>
      </c>
      <c r="BF169" s="18">
        <f t="shared" si="31"/>
        <v>6</v>
      </c>
      <c r="BG169" s="27">
        <f t="shared" si="32"/>
        <v>7.412401575</v>
      </c>
      <c r="BH169" s="27">
        <f t="shared" si="33"/>
        <v>12</v>
      </c>
      <c r="BI169" s="18">
        <f t="shared" si="34"/>
        <v>6</v>
      </c>
      <c r="BJ169" s="18">
        <f t="shared" si="35"/>
        <v>12</v>
      </c>
      <c r="BK169" s="18">
        <f t="shared" si="36"/>
        <v>102</v>
      </c>
      <c r="BL169" s="28">
        <f t="shared" si="37"/>
        <v>2.428571429</v>
      </c>
    </row>
    <row r="170">
      <c r="A170" s="3"/>
      <c r="F170" s="3"/>
      <c r="G170" s="3"/>
      <c r="I170" s="3"/>
      <c r="L170" s="3"/>
      <c r="M170" s="4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6">
        <v>166.0</v>
      </c>
      <c r="Y170" s="65">
        <f t="shared" si="38"/>
        <v>3.5</v>
      </c>
      <c r="Z170" s="2">
        <f t="shared" si="2"/>
        <v>9.621127502</v>
      </c>
      <c r="AA170" s="18">
        <f t="shared" si="3"/>
        <v>6</v>
      </c>
      <c r="AB170" s="7">
        <f t="shared" si="4"/>
        <v>49.86255894</v>
      </c>
      <c r="AC170" s="18">
        <f t="shared" si="5"/>
        <v>12.6</v>
      </c>
      <c r="AD170" s="27">
        <f t="shared" si="6"/>
        <v>6.625</v>
      </c>
      <c r="AE170" s="18">
        <f t="shared" si="7"/>
        <v>37.8</v>
      </c>
      <c r="AF170" s="7">
        <f t="shared" si="8"/>
        <v>114</v>
      </c>
      <c r="AG170" s="28">
        <f t="shared" si="9"/>
        <v>2.714285714</v>
      </c>
      <c r="AH170" s="65">
        <f t="shared" si="39"/>
        <v>3.5</v>
      </c>
      <c r="AI170" s="2">
        <f t="shared" si="10"/>
        <v>9.621127502</v>
      </c>
      <c r="AJ170" s="18">
        <f t="shared" si="11"/>
        <v>6</v>
      </c>
      <c r="AK170" s="7">
        <f t="shared" si="12"/>
        <v>49.86255894</v>
      </c>
      <c r="AL170" s="18">
        <f t="shared" si="13"/>
        <v>6</v>
      </c>
      <c r="AM170" s="27">
        <f t="shared" si="14"/>
        <v>7.412401575</v>
      </c>
      <c r="AN170" s="18">
        <f t="shared" si="15"/>
        <v>24</v>
      </c>
      <c r="AO170" s="7">
        <f t="shared" si="16"/>
        <v>96</v>
      </c>
      <c r="AP170" s="29">
        <f t="shared" si="17"/>
        <v>2.285714286</v>
      </c>
      <c r="AQ170" s="65">
        <f t="shared" si="40"/>
        <v>3.5</v>
      </c>
      <c r="AR170" s="2">
        <f t="shared" si="18"/>
        <v>9.621127502</v>
      </c>
      <c r="AS170" s="18">
        <f t="shared" si="19"/>
        <v>6</v>
      </c>
      <c r="AT170" s="7">
        <f t="shared" si="20"/>
        <v>49.86255894</v>
      </c>
      <c r="AU170" s="18">
        <f t="shared" si="21"/>
        <v>12</v>
      </c>
      <c r="AV170" s="27">
        <f t="shared" si="22"/>
        <v>6.625</v>
      </c>
      <c r="AW170" s="18">
        <f t="shared" si="23"/>
        <v>24</v>
      </c>
      <c r="AX170" s="18">
        <f t="shared" si="24"/>
        <v>6</v>
      </c>
      <c r="AY170" s="18">
        <f t="shared" si="25"/>
        <v>12</v>
      </c>
      <c r="AZ170" s="7">
        <f t="shared" si="26"/>
        <v>120</v>
      </c>
      <c r="BA170" s="28">
        <f t="shared" si="27"/>
        <v>2.857142857</v>
      </c>
      <c r="BB170" s="65">
        <f t="shared" si="41"/>
        <v>3.5</v>
      </c>
      <c r="BC170" s="2">
        <f t="shared" si="28"/>
        <v>9.621127502</v>
      </c>
      <c r="BD170" s="18">
        <f t="shared" si="29"/>
        <v>6</v>
      </c>
      <c r="BE170" s="7">
        <f t="shared" si="30"/>
        <v>49.86255894</v>
      </c>
      <c r="BF170" s="18">
        <f t="shared" si="31"/>
        <v>6</v>
      </c>
      <c r="BG170" s="27">
        <f t="shared" si="32"/>
        <v>7.412401575</v>
      </c>
      <c r="BH170" s="27">
        <f t="shared" si="33"/>
        <v>12</v>
      </c>
      <c r="BI170" s="18">
        <f t="shared" si="34"/>
        <v>6</v>
      </c>
      <c r="BJ170" s="18">
        <f t="shared" si="35"/>
        <v>12</v>
      </c>
      <c r="BK170" s="18">
        <f t="shared" si="36"/>
        <v>102</v>
      </c>
      <c r="BL170" s="28">
        <f t="shared" si="37"/>
        <v>2.428571429</v>
      </c>
    </row>
    <row r="171">
      <c r="A171" s="3"/>
      <c r="F171" s="3"/>
      <c r="G171" s="3"/>
      <c r="I171" s="3"/>
      <c r="L171" s="3"/>
      <c r="M171" s="4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6">
        <v>167.0</v>
      </c>
      <c r="Y171" s="65">
        <f t="shared" si="38"/>
        <v>3.5</v>
      </c>
      <c r="Z171" s="2">
        <f t="shared" si="2"/>
        <v>9.621127502</v>
      </c>
      <c r="AA171" s="18">
        <f t="shared" si="3"/>
        <v>6</v>
      </c>
      <c r="AB171" s="7">
        <f t="shared" si="4"/>
        <v>49.86255894</v>
      </c>
      <c r="AC171" s="18">
        <f t="shared" si="5"/>
        <v>12.6</v>
      </c>
      <c r="AD171" s="27">
        <f t="shared" si="6"/>
        <v>6.625</v>
      </c>
      <c r="AE171" s="18">
        <f t="shared" si="7"/>
        <v>37.8</v>
      </c>
      <c r="AF171" s="7">
        <f t="shared" si="8"/>
        <v>114</v>
      </c>
      <c r="AG171" s="28">
        <f t="shared" si="9"/>
        <v>2.714285714</v>
      </c>
      <c r="AH171" s="65">
        <f t="shared" si="39"/>
        <v>3.5</v>
      </c>
      <c r="AI171" s="2">
        <f t="shared" si="10"/>
        <v>9.621127502</v>
      </c>
      <c r="AJ171" s="18">
        <f t="shared" si="11"/>
        <v>6</v>
      </c>
      <c r="AK171" s="7">
        <f t="shared" si="12"/>
        <v>49.86255894</v>
      </c>
      <c r="AL171" s="18">
        <f t="shared" si="13"/>
        <v>6</v>
      </c>
      <c r="AM171" s="27">
        <f t="shared" si="14"/>
        <v>7.412401575</v>
      </c>
      <c r="AN171" s="18">
        <f t="shared" si="15"/>
        <v>24</v>
      </c>
      <c r="AO171" s="7">
        <f t="shared" si="16"/>
        <v>96</v>
      </c>
      <c r="AP171" s="29">
        <f t="shared" si="17"/>
        <v>2.285714286</v>
      </c>
      <c r="AQ171" s="65">
        <f t="shared" si="40"/>
        <v>3.5</v>
      </c>
      <c r="AR171" s="2">
        <f t="shared" si="18"/>
        <v>9.621127502</v>
      </c>
      <c r="AS171" s="18">
        <f t="shared" si="19"/>
        <v>6</v>
      </c>
      <c r="AT171" s="7">
        <f t="shared" si="20"/>
        <v>49.86255894</v>
      </c>
      <c r="AU171" s="18">
        <f t="shared" si="21"/>
        <v>12</v>
      </c>
      <c r="AV171" s="27">
        <f t="shared" si="22"/>
        <v>6.625</v>
      </c>
      <c r="AW171" s="18">
        <f t="shared" si="23"/>
        <v>24</v>
      </c>
      <c r="AX171" s="18">
        <f t="shared" si="24"/>
        <v>6</v>
      </c>
      <c r="AY171" s="18">
        <f t="shared" si="25"/>
        <v>12</v>
      </c>
      <c r="AZ171" s="7">
        <f t="shared" si="26"/>
        <v>120</v>
      </c>
      <c r="BA171" s="28">
        <f t="shared" si="27"/>
        <v>2.857142857</v>
      </c>
      <c r="BB171" s="65">
        <f t="shared" si="41"/>
        <v>3.5</v>
      </c>
      <c r="BC171" s="2">
        <f t="shared" si="28"/>
        <v>9.621127502</v>
      </c>
      <c r="BD171" s="18">
        <f t="shared" si="29"/>
        <v>6</v>
      </c>
      <c r="BE171" s="7">
        <f t="shared" si="30"/>
        <v>49.86255894</v>
      </c>
      <c r="BF171" s="18">
        <f t="shared" si="31"/>
        <v>6</v>
      </c>
      <c r="BG171" s="27">
        <f t="shared" si="32"/>
        <v>7.412401575</v>
      </c>
      <c r="BH171" s="27">
        <f t="shared" si="33"/>
        <v>12</v>
      </c>
      <c r="BI171" s="18">
        <f t="shared" si="34"/>
        <v>6</v>
      </c>
      <c r="BJ171" s="18">
        <f t="shared" si="35"/>
        <v>12</v>
      </c>
      <c r="BK171" s="18">
        <f t="shared" si="36"/>
        <v>102</v>
      </c>
      <c r="BL171" s="28">
        <f t="shared" si="37"/>
        <v>2.428571429</v>
      </c>
    </row>
    <row r="172">
      <c r="A172" s="3"/>
      <c r="F172" s="3"/>
      <c r="G172" s="3"/>
      <c r="I172" s="3"/>
      <c r="L172" s="3"/>
      <c r="M172" s="4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6">
        <v>168.0</v>
      </c>
      <c r="Y172" s="65">
        <f t="shared" si="38"/>
        <v>3.5</v>
      </c>
      <c r="Z172" s="2">
        <f t="shared" si="2"/>
        <v>9.621127502</v>
      </c>
      <c r="AA172" s="18">
        <f t="shared" si="3"/>
        <v>6</v>
      </c>
      <c r="AB172" s="7">
        <f t="shared" si="4"/>
        <v>49.86255894</v>
      </c>
      <c r="AC172" s="18">
        <f t="shared" si="5"/>
        <v>12.6</v>
      </c>
      <c r="AD172" s="27">
        <f t="shared" si="6"/>
        <v>6.625</v>
      </c>
      <c r="AE172" s="18">
        <f t="shared" si="7"/>
        <v>37.8</v>
      </c>
      <c r="AF172" s="7">
        <f t="shared" si="8"/>
        <v>114</v>
      </c>
      <c r="AG172" s="28">
        <f t="shared" si="9"/>
        <v>2.714285714</v>
      </c>
      <c r="AH172" s="65">
        <f t="shared" si="39"/>
        <v>3.5</v>
      </c>
      <c r="AI172" s="2">
        <f t="shared" si="10"/>
        <v>9.621127502</v>
      </c>
      <c r="AJ172" s="18">
        <f t="shared" si="11"/>
        <v>6</v>
      </c>
      <c r="AK172" s="7">
        <f t="shared" si="12"/>
        <v>49.86255894</v>
      </c>
      <c r="AL172" s="18">
        <f t="shared" si="13"/>
        <v>6</v>
      </c>
      <c r="AM172" s="27">
        <f t="shared" si="14"/>
        <v>7.412401575</v>
      </c>
      <c r="AN172" s="18">
        <f t="shared" si="15"/>
        <v>24</v>
      </c>
      <c r="AO172" s="7">
        <f t="shared" si="16"/>
        <v>96</v>
      </c>
      <c r="AP172" s="29">
        <f t="shared" si="17"/>
        <v>2.285714286</v>
      </c>
      <c r="AQ172" s="65">
        <f t="shared" si="40"/>
        <v>3.5</v>
      </c>
      <c r="AR172" s="2">
        <f t="shared" si="18"/>
        <v>9.621127502</v>
      </c>
      <c r="AS172" s="18">
        <f t="shared" si="19"/>
        <v>6</v>
      </c>
      <c r="AT172" s="7">
        <f t="shared" si="20"/>
        <v>49.86255894</v>
      </c>
      <c r="AU172" s="18">
        <f t="shared" si="21"/>
        <v>12</v>
      </c>
      <c r="AV172" s="27">
        <f t="shared" si="22"/>
        <v>6.625</v>
      </c>
      <c r="AW172" s="18">
        <f t="shared" si="23"/>
        <v>24</v>
      </c>
      <c r="AX172" s="18">
        <f t="shared" si="24"/>
        <v>6</v>
      </c>
      <c r="AY172" s="18">
        <f t="shared" si="25"/>
        <v>12</v>
      </c>
      <c r="AZ172" s="7">
        <f t="shared" si="26"/>
        <v>120</v>
      </c>
      <c r="BA172" s="28">
        <f t="shared" si="27"/>
        <v>2.857142857</v>
      </c>
      <c r="BB172" s="65">
        <f t="shared" si="41"/>
        <v>3.5</v>
      </c>
      <c r="BC172" s="2">
        <f t="shared" si="28"/>
        <v>9.621127502</v>
      </c>
      <c r="BD172" s="18">
        <f t="shared" si="29"/>
        <v>6</v>
      </c>
      <c r="BE172" s="7">
        <f t="shared" si="30"/>
        <v>49.86255894</v>
      </c>
      <c r="BF172" s="18">
        <f t="shared" si="31"/>
        <v>6</v>
      </c>
      <c r="BG172" s="27">
        <f t="shared" si="32"/>
        <v>7.412401575</v>
      </c>
      <c r="BH172" s="27">
        <f t="shared" si="33"/>
        <v>12</v>
      </c>
      <c r="BI172" s="18">
        <f t="shared" si="34"/>
        <v>6</v>
      </c>
      <c r="BJ172" s="18">
        <f t="shared" si="35"/>
        <v>12</v>
      </c>
      <c r="BK172" s="18">
        <f t="shared" si="36"/>
        <v>102</v>
      </c>
      <c r="BL172" s="28">
        <f t="shared" si="37"/>
        <v>2.428571429</v>
      </c>
    </row>
    <row r="173">
      <c r="A173" s="3"/>
      <c r="F173" s="3"/>
      <c r="G173" s="3"/>
      <c r="I173" s="3"/>
      <c r="L173" s="3"/>
      <c r="M173" s="4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6">
        <v>169.0</v>
      </c>
      <c r="Y173" s="65">
        <f t="shared" si="38"/>
        <v>3.5</v>
      </c>
      <c r="Z173" s="2">
        <f t="shared" si="2"/>
        <v>9.621127502</v>
      </c>
      <c r="AA173" s="18">
        <f t="shared" si="3"/>
        <v>6</v>
      </c>
      <c r="AB173" s="7">
        <f t="shared" si="4"/>
        <v>49.86255894</v>
      </c>
      <c r="AC173" s="18">
        <f t="shared" si="5"/>
        <v>12.6</v>
      </c>
      <c r="AD173" s="27">
        <f t="shared" si="6"/>
        <v>6.625</v>
      </c>
      <c r="AE173" s="18">
        <f t="shared" si="7"/>
        <v>37.8</v>
      </c>
      <c r="AF173" s="7">
        <f t="shared" si="8"/>
        <v>114</v>
      </c>
      <c r="AG173" s="28">
        <f t="shared" si="9"/>
        <v>2.714285714</v>
      </c>
      <c r="AH173" s="65">
        <f t="shared" si="39"/>
        <v>3.5</v>
      </c>
      <c r="AI173" s="2">
        <f t="shared" si="10"/>
        <v>9.621127502</v>
      </c>
      <c r="AJ173" s="18">
        <f t="shared" si="11"/>
        <v>6</v>
      </c>
      <c r="AK173" s="7">
        <f t="shared" si="12"/>
        <v>49.86255894</v>
      </c>
      <c r="AL173" s="18">
        <f t="shared" si="13"/>
        <v>6</v>
      </c>
      <c r="AM173" s="27">
        <f t="shared" si="14"/>
        <v>7.412401575</v>
      </c>
      <c r="AN173" s="18">
        <f t="shared" si="15"/>
        <v>24</v>
      </c>
      <c r="AO173" s="7">
        <f t="shared" si="16"/>
        <v>96</v>
      </c>
      <c r="AP173" s="29">
        <f t="shared" si="17"/>
        <v>2.285714286</v>
      </c>
      <c r="AQ173" s="65">
        <f t="shared" si="40"/>
        <v>3.5</v>
      </c>
      <c r="AR173" s="2">
        <f t="shared" si="18"/>
        <v>9.621127502</v>
      </c>
      <c r="AS173" s="18">
        <f t="shared" si="19"/>
        <v>6</v>
      </c>
      <c r="AT173" s="7">
        <f t="shared" si="20"/>
        <v>49.86255894</v>
      </c>
      <c r="AU173" s="18">
        <f t="shared" si="21"/>
        <v>12</v>
      </c>
      <c r="AV173" s="27">
        <f t="shared" si="22"/>
        <v>6.625</v>
      </c>
      <c r="AW173" s="18">
        <f t="shared" si="23"/>
        <v>24</v>
      </c>
      <c r="AX173" s="18">
        <f t="shared" si="24"/>
        <v>6</v>
      </c>
      <c r="AY173" s="18">
        <f t="shared" si="25"/>
        <v>12</v>
      </c>
      <c r="AZ173" s="7">
        <f t="shared" si="26"/>
        <v>120</v>
      </c>
      <c r="BA173" s="28">
        <f t="shared" si="27"/>
        <v>2.857142857</v>
      </c>
      <c r="BB173" s="65">
        <f t="shared" si="41"/>
        <v>3.5</v>
      </c>
      <c r="BC173" s="2">
        <f t="shared" si="28"/>
        <v>9.621127502</v>
      </c>
      <c r="BD173" s="18">
        <f t="shared" si="29"/>
        <v>6</v>
      </c>
      <c r="BE173" s="7">
        <f t="shared" si="30"/>
        <v>49.86255894</v>
      </c>
      <c r="BF173" s="18">
        <f t="shared" si="31"/>
        <v>6</v>
      </c>
      <c r="BG173" s="27">
        <f t="shared" si="32"/>
        <v>7.412401575</v>
      </c>
      <c r="BH173" s="27">
        <f t="shared" si="33"/>
        <v>12</v>
      </c>
      <c r="BI173" s="18">
        <f t="shared" si="34"/>
        <v>6</v>
      </c>
      <c r="BJ173" s="18">
        <f t="shared" si="35"/>
        <v>12</v>
      </c>
      <c r="BK173" s="18">
        <f t="shared" si="36"/>
        <v>102</v>
      </c>
      <c r="BL173" s="28">
        <f t="shared" si="37"/>
        <v>2.428571429</v>
      </c>
    </row>
    <row r="174">
      <c r="A174" s="3"/>
      <c r="F174" s="3"/>
      <c r="G174" s="3"/>
      <c r="I174" s="3"/>
      <c r="L174" s="3"/>
      <c r="M174" s="4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6">
        <v>170.0</v>
      </c>
      <c r="Y174" s="65">
        <f t="shared" si="38"/>
        <v>3.5</v>
      </c>
      <c r="Z174" s="2">
        <f t="shared" si="2"/>
        <v>9.621127502</v>
      </c>
      <c r="AA174" s="18">
        <f t="shared" si="3"/>
        <v>6</v>
      </c>
      <c r="AB174" s="7">
        <f t="shared" si="4"/>
        <v>49.86255894</v>
      </c>
      <c r="AC174" s="18">
        <f t="shared" si="5"/>
        <v>12.6</v>
      </c>
      <c r="AD174" s="27">
        <f t="shared" si="6"/>
        <v>6.625</v>
      </c>
      <c r="AE174" s="18">
        <f t="shared" si="7"/>
        <v>37.8</v>
      </c>
      <c r="AF174" s="7">
        <f t="shared" si="8"/>
        <v>114</v>
      </c>
      <c r="AG174" s="28">
        <f t="shared" si="9"/>
        <v>2.714285714</v>
      </c>
      <c r="AH174" s="65">
        <f t="shared" si="39"/>
        <v>3.5</v>
      </c>
      <c r="AI174" s="2">
        <f t="shared" si="10"/>
        <v>9.621127502</v>
      </c>
      <c r="AJ174" s="18">
        <f t="shared" si="11"/>
        <v>6</v>
      </c>
      <c r="AK174" s="7">
        <f t="shared" si="12"/>
        <v>49.86255894</v>
      </c>
      <c r="AL174" s="18">
        <f t="shared" si="13"/>
        <v>6</v>
      </c>
      <c r="AM174" s="27">
        <f t="shared" si="14"/>
        <v>7.412401575</v>
      </c>
      <c r="AN174" s="18">
        <f t="shared" si="15"/>
        <v>24</v>
      </c>
      <c r="AO174" s="7">
        <f t="shared" si="16"/>
        <v>96</v>
      </c>
      <c r="AP174" s="29">
        <f t="shared" si="17"/>
        <v>2.285714286</v>
      </c>
      <c r="AQ174" s="65">
        <f t="shared" si="40"/>
        <v>3.5</v>
      </c>
      <c r="AR174" s="2">
        <f t="shared" si="18"/>
        <v>9.621127502</v>
      </c>
      <c r="AS174" s="18">
        <f t="shared" si="19"/>
        <v>6</v>
      </c>
      <c r="AT174" s="7">
        <f t="shared" si="20"/>
        <v>49.86255894</v>
      </c>
      <c r="AU174" s="18">
        <f t="shared" si="21"/>
        <v>12</v>
      </c>
      <c r="AV174" s="27">
        <f t="shared" si="22"/>
        <v>6.625</v>
      </c>
      <c r="AW174" s="18">
        <f t="shared" si="23"/>
        <v>24</v>
      </c>
      <c r="AX174" s="18">
        <f t="shared" si="24"/>
        <v>6</v>
      </c>
      <c r="AY174" s="18">
        <f t="shared" si="25"/>
        <v>12</v>
      </c>
      <c r="AZ174" s="7">
        <f t="shared" si="26"/>
        <v>120</v>
      </c>
      <c r="BA174" s="28">
        <f t="shared" si="27"/>
        <v>2.857142857</v>
      </c>
      <c r="BB174" s="65">
        <f t="shared" si="41"/>
        <v>3.5</v>
      </c>
      <c r="BC174" s="2">
        <f t="shared" si="28"/>
        <v>9.621127502</v>
      </c>
      <c r="BD174" s="18">
        <f t="shared" si="29"/>
        <v>6</v>
      </c>
      <c r="BE174" s="7">
        <f t="shared" si="30"/>
        <v>49.86255894</v>
      </c>
      <c r="BF174" s="18">
        <f t="shared" si="31"/>
        <v>6</v>
      </c>
      <c r="BG174" s="27">
        <f t="shared" si="32"/>
        <v>7.412401575</v>
      </c>
      <c r="BH174" s="27">
        <f t="shared" si="33"/>
        <v>12</v>
      </c>
      <c r="BI174" s="18">
        <f t="shared" si="34"/>
        <v>6</v>
      </c>
      <c r="BJ174" s="18">
        <f t="shared" si="35"/>
        <v>12</v>
      </c>
      <c r="BK174" s="18">
        <f t="shared" si="36"/>
        <v>102</v>
      </c>
      <c r="BL174" s="28">
        <f t="shared" si="37"/>
        <v>2.428571429</v>
      </c>
    </row>
    <row r="175">
      <c r="A175" s="3"/>
      <c r="F175" s="3"/>
      <c r="G175" s="3"/>
      <c r="I175" s="3"/>
      <c r="L175" s="3"/>
      <c r="M175" s="4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6">
        <v>171.0</v>
      </c>
      <c r="Y175" s="65">
        <f t="shared" si="38"/>
        <v>3.5</v>
      </c>
      <c r="Z175" s="2">
        <f t="shared" si="2"/>
        <v>9.621127502</v>
      </c>
      <c r="AA175" s="18">
        <f t="shared" si="3"/>
        <v>6</v>
      </c>
      <c r="AB175" s="7">
        <f t="shared" si="4"/>
        <v>49.86255894</v>
      </c>
      <c r="AC175" s="18">
        <f t="shared" si="5"/>
        <v>12.6</v>
      </c>
      <c r="AD175" s="27">
        <f t="shared" si="6"/>
        <v>6.625</v>
      </c>
      <c r="AE175" s="18">
        <f t="shared" si="7"/>
        <v>37.8</v>
      </c>
      <c r="AF175" s="7">
        <f t="shared" si="8"/>
        <v>114</v>
      </c>
      <c r="AG175" s="28">
        <f t="shared" si="9"/>
        <v>2.714285714</v>
      </c>
      <c r="AH175" s="65">
        <f t="shared" si="39"/>
        <v>3.5</v>
      </c>
      <c r="AI175" s="2">
        <f t="shared" si="10"/>
        <v>9.621127502</v>
      </c>
      <c r="AJ175" s="18">
        <f t="shared" si="11"/>
        <v>6</v>
      </c>
      <c r="AK175" s="7">
        <f t="shared" si="12"/>
        <v>49.86255894</v>
      </c>
      <c r="AL175" s="18">
        <f t="shared" si="13"/>
        <v>6</v>
      </c>
      <c r="AM175" s="27">
        <f t="shared" si="14"/>
        <v>7.412401575</v>
      </c>
      <c r="AN175" s="18">
        <f t="shared" si="15"/>
        <v>24</v>
      </c>
      <c r="AO175" s="7">
        <f t="shared" si="16"/>
        <v>96</v>
      </c>
      <c r="AP175" s="29">
        <f t="shared" si="17"/>
        <v>2.285714286</v>
      </c>
      <c r="AQ175" s="65">
        <f t="shared" si="40"/>
        <v>3.5</v>
      </c>
      <c r="AR175" s="2">
        <f t="shared" si="18"/>
        <v>9.621127502</v>
      </c>
      <c r="AS175" s="18">
        <f t="shared" si="19"/>
        <v>6</v>
      </c>
      <c r="AT175" s="7">
        <f t="shared" si="20"/>
        <v>49.86255894</v>
      </c>
      <c r="AU175" s="18">
        <f t="shared" si="21"/>
        <v>12</v>
      </c>
      <c r="AV175" s="27">
        <f t="shared" si="22"/>
        <v>6.625</v>
      </c>
      <c r="AW175" s="18">
        <f t="shared" si="23"/>
        <v>24</v>
      </c>
      <c r="AX175" s="18">
        <f t="shared" si="24"/>
        <v>6</v>
      </c>
      <c r="AY175" s="18">
        <f t="shared" si="25"/>
        <v>12</v>
      </c>
      <c r="AZ175" s="7">
        <f t="shared" si="26"/>
        <v>120</v>
      </c>
      <c r="BA175" s="28">
        <f t="shared" si="27"/>
        <v>2.857142857</v>
      </c>
      <c r="BB175" s="65">
        <f t="shared" si="41"/>
        <v>3.5</v>
      </c>
      <c r="BC175" s="2">
        <f t="shared" si="28"/>
        <v>9.621127502</v>
      </c>
      <c r="BD175" s="18">
        <f t="shared" si="29"/>
        <v>6</v>
      </c>
      <c r="BE175" s="7">
        <f t="shared" si="30"/>
        <v>49.86255894</v>
      </c>
      <c r="BF175" s="18">
        <f t="shared" si="31"/>
        <v>6</v>
      </c>
      <c r="BG175" s="27">
        <f t="shared" si="32"/>
        <v>7.412401575</v>
      </c>
      <c r="BH175" s="27">
        <f t="shared" si="33"/>
        <v>12</v>
      </c>
      <c r="BI175" s="18">
        <f t="shared" si="34"/>
        <v>6</v>
      </c>
      <c r="BJ175" s="18">
        <f t="shared" si="35"/>
        <v>12</v>
      </c>
      <c r="BK175" s="18">
        <f t="shared" si="36"/>
        <v>102</v>
      </c>
      <c r="BL175" s="28">
        <f t="shared" si="37"/>
        <v>2.428571429</v>
      </c>
    </row>
    <row r="176">
      <c r="A176" s="3"/>
      <c r="F176" s="3"/>
      <c r="G176" s="3"/>
      <c r="I176" s="3"/>
      <c r="L176" s="3"/>
      <c r="M176" s="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6">
        <v>172.0</v>
      </c>
      <c r="Y176" s="65">
        <f t="shared" si="38"/>
        <v>3.5</v>
      </c>
      <c r="Z176" s="2">
        <f t="shared" si="2"/>
        <v>9.621127502</v>
      </c>
      <c r="AA176" s="18">
        <f t="shared" si="3"/>
        <v>6</v>
      </c>
      <c r="AB176" s="7">
        <f t="shared" si="4"/>
        <v>49.86255894</v>
      </c>
      <c r="AC176" s="18">
        <f t="shared" si="5"/>
        <v>12.6</v>
      </c>
      <c r="AD176" s="27">
        <f t="shared" si="6"/>
        <v>6.625</v>
      </c>
      <c r="AE176" s="18">
        <f t="shared" si="7"/>
        <v>37.8</v>
      </c>
      <c r="AF176" s="7">
        <f t="shared" si="8"/>
        <v>114</v>
      </c>
      <c r="AG176" s="28">
        <f t="shared" si="9"/>
        <v>2.714285714</v>
      </c>
      <c r="AH176" s="65">
        <f t="shared" si="39"/>
        <v>3.5</v>
      </c>
      <c r="AI176" s="2">
        <f t="shared" si="10"/>
        <v>9.621127502</v>
      </c>
      <c r="AJ176" s="18">
        <f t="shared" si="11"/>
        <v>6</v>
      </c>
      <c r="AK176" s="7">
        <f t="shared" si="12"/>
        <v>49.86255894</v>
      </c>
      <c r="AL176" s="18">
        <f t="shared" si="13"/>
        <v>6</v>
      </c>
      <c r="AM176" s="27">
        <f t="shared" si="14"/>
        <v>7.412401575</v>
      </c>
      <c r="AN176" s="18">
        <f t="shared" si="15"/>
        <v>24</v>
      </c>
      <c r="AO176" s="7">
        <f t="shared" si="16"/>
        <v>96</v>
      </c>
      <c r="AP176" s="29">
        <f t="shared" si="17"/>
        <v>2.285714286</v>
      </c>
      <c r="AQ176" s="65">
        <f t="shared" si="40"/>
        <v>3.5</v>
      </c>
      <c r="AR176" s="2">
        <f t="shared" si="18"/>
        <v>9.621127502</v>
      </c>
      <c r="AS176" s="18">
        <f t="shared" si="19"/>
        <v>6</v>
      </c>
      <c r="AT176" s="7">
        <f t="shared" si="20"/>
        <v>49.86255894</v>
      </c>
      <c r="AU176" s="18">
        <f t="shared" si="21"/>
        <v>12</v>
      </c>
      <c r="AV176" s="27">
        <f t="shared" si="22"/>
        <v>6.625</v>
      </c>
      <c r="AW176" s="18">
        <f t="shared" si="23"/>
        <v>24</v>
      </c>
      <c r="AX176" s="18">
        <f t="shared" si="24"/>
        <v>6</v>
      </c>
      <c r="AY176" s="18">
        <f t="shared" si="25"/>
        <v>12</v>
      </c>
      <c r="AZ176" s="7">
        <f t="shared" si="26"/>
        <v>120</v>
      </c>
      <c r="BA176" s="28">
        <f t="shared" si="27"/>
        <v>2.857142857</v>
      </c>
      <c r="BB176" s="65">
        <f t="shared" si="41"/>
        <v>3.5</v>
      </c>
      <c r="BC176" s="2">
        <f t="shared" si="28"/>
        <v>9.621127502</v>
      </c>
      <c r="BD176" s="18">
        <f t="shared" si="29"/>
        <v>6</v>
      </c>
      <c r="BE176" s="7">
        <f t="shared" si="30"/>
        <v>49.86255894</v>
      </c>
      <c r="BF176" s="18">
        <f t="shared" si="31"/>
        <v>6</v>
      </c>
      <c r="BG176" s="27">
        <f t="shared" si="32"/>
        <v>7.412401575</v>
      </c>
      <c r="BH176" s="27">
        <f t="shared" si="33"/>
        <v>12</v>
      </c>
      <c r="BI176" s="18">
        <f t="shared" si="34"/>
        <v>6</v>
      </c>
      <c r="BJ176" s="18">
        <f t="shared" si="35"/>
        <v>12</v>
      </c>
      <c r="BK176" s="18">
        <f t="shared" si="36"/>
        <v>102</v>
      </c>
      <c r="BL176" s="28">
        <f t="shared" si="37"/>
        <v>2.428571429</v>
      </c>
    </row>
    <row r="177">
      <c r="A177" s="3"/>
      <c r="F177" s="3"/>
      <c r="G177" s="3"/>
      <c r="I177" s="3"/>
      <c r="L177" s="3"/>
      <c r="M177" s="4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6">
        <v>173.0</v>
      </c>
      <c r="Y177" s="65">
        <f t="shared" si="38"/>
        <v>3.5</v>
      </c>
      <c r="Z177" s="2">
        <f t="shared" si="2"/>
        <v>9.621127502</v>
      </c>
      <c r="AA177" s="18">
        <f t="shared" si="3"/>
        <v>6</v>
      </c>
      <c r="AB177" s="7">
        <f t="shared" si="4"/>
        <v>49.86255894</v>
      </c>
      <c r="AC177" s="18">
        <f t="shared" si="5"/>
        <v>12.6</v>
      </c>
      <c r="AD177" s="27">
        <f t="shared" si="6"/>
        <v>6.625</v>
      </c>
      <c r="AE177" s="18">
        <f t="shared" si="7"/>
        <v>37.8</v>
      </c>
      <c r="AF177" s="7">
        <f t="shared" si="8"/>
        <v>114</v>
      </c>
      <c r="AG177" s="28">
        <f t="shared" si="9"/>
        <v>2.714285714</v>
      </c>
      <c r="AH177" s="65">
        <f t="shared" si="39"/>
        <v>3.5</v>
      </c>
      <c r="AI177" s="2">
        <f t="shared" si="10"/>
        <v>9.621127502</v>
      </c>
      <c r="AJ177" s="18">
        <f t="shared" si="11"/>
        <v>6</v>
      </c>
      <c r="AK177" s="7">
        <f t="shared" si="12"/>
        <v>49.86255894</v>
      </c>
      <c r="AL177" s="18">
        <f t="shared" si="13"/>
        <v>6</v>
      </c>
      <c r="AM177" s="27">
        <f t="shared" si="14"/>
        <v>7.412401575</v>
      </c>
      <c r="AN177" s="18">
        <f t="shared" si="15"/>
        <v>24</v>
      </c>
      <c r="AO177" s="7">
        <f t="shared" si="16"/>
        <v>96</v>
      </c>
      <c r="AP177" s="29">
        <f t="shared" si="17"/>
        <v>2.285714286</v>
      </c>
      <c r="AQ177" s="65">
        <f t="shared" si="40"/>
        <v>3.5</v>
      </c>
      <c r="AR177" s="2">
        <f t="shared" si="18"/>
        <v>9.621127502</v>
      </c>
      <c r="AS177" s="18">
        <f t="shared" si="19"/>
        <v>6</v>
      </c>
      <c r="AT177" s="7">
        <f t="shared" si="20"/>
        <v>49.86255894</v>
      </c>
      <c r="AU177" s="18">
        <f t="shared" si="21"/>
        <v>12</v>
      </c>
      <c r="AV177" s="27">
        <f t="shared" si="22"/>
        <v>6.625</v>
      </c>
      <c r="AW177" s="18">
        <f t="shared" si="23"/>
        <v>24</v>
      </c>
      <c r="AX177" s="18">
        <f t="shared" si="24"/>
        <v>6</v>
      </c>
      <c r="AY177" s="18">
        <f t="shared" si="25"/>
        <v>12</v>
      </c>
      <c r="AZ177" s="7">
        <f t="shared" si="26"/>
        <v>120</v>
      </c>
      <c r="BA177" s="28">
        <f t="shared" si="27"/>
        <v>2.857142857</v>
      </c>
      <c r="BB177" s="65">
        <f t="shared" si="41"/>
        <v>3.5</v>
      </c>
      <c r="BC177" s="2">
        <f t="shared" si="28"/>
        <v>9.621127502</v>
      </c>
      <c r="BD177" s="18">
        <f t="shared" si="29"/>
        <v>6</v>
      </c>
      <c r="BE177" s="7">
        <f t="shared" si="30"/>
        <v>49.86255894</v>
      </c>
      <c r="BF177" s="18">
        <f t="shared" si="31"/>
        <v>6</v>
      </c>
      <c r="BG177" s="27">
        <f t="shared" si="32"/>
        <v>7.412401575</v>
      </c>
      <c r="BH177" s="27">
        <f t="shared" si="33"/>
        <v>12</v>
      </c>
      <c r="BI177" s="18">
        <f t="shared" si="34"/>
        <v>6</v>
      </c>
      <c r="BJ177" s="18">
        <f t="shared" si="35"/>
        <v>12</v>
      </c>
      <c r="BK177" s="18">
        <f t="shared" si="36"/>
        <v>102</v>
      </c>
      <c r="BL177" s="28">
        <f t="shared" si="37"/>
        <v>2.428571429</v>
      </c>
    </row>
    <row r="178">
      <c r="A178" s="3"/>
      <c r="F178" s="3"/>
      <c r="G178" s="3"/>
      <c r="I178" s="3"/>
      <c r="L178" s="3"/>
      <c r="M178" s="4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6">
        <v>174.0</v>
      </c>
      <c r="Y178" s="65">
        <f t="shared" si="38"/>
        <v>3.5</v>
      </c>
      <c r="Z178" s="2">
        <f t="shared" si="2"/>
        <v>9.621127502</v>
      </c>
      <c r="AA178" s="18">
        <f t="shared" si="3"/>
        <v>6</v>
      </c>
      <c r="AB178" s="7">
        <f t="shared" si="4"/>
        <v>49.86255894</v>
      </c>
      <c r="AC178" s="18">
        <f t="shared" si="5"/>
        <v>12.6</v>
      </c>
      <c r="AD178" s="27">
        <f t="shared" si="6"/>
        <v>6.625</v>
      </c>
      <c r="AE178" s="18">
        <f t="shared" si="7"/>
        <v>37.8</v>
      </c>
      <c r="AF178" s="7">
        <f t="shared" si="8"/>
        <v>114</v>
      </c>
      <c r="AG178" s="28">
        <f t="shared" si="9"/>
        <v>2.714285714</v>
      </c>
      <c r="AH178" s="65">
        <f t="shared" si="39"/>
        <v>3.5</v>
      </c>
      <c r="AI178" s="2">
        <f t="shared" si="10"/>
        <v>9.621127502</v>
      </c>
      <c r="AJ178" s="18">
        <f t="shared" si="11"/>
        <v>6</v>
      </c>
      <c r="AK178" s="7">
        <f t="shared" si="12"/>
        <v>49.86255894</v>
      </c>
      <c r="AL178" s="18">
        <f t="shared" si="13"/>
        <v>6</v>
      </c>
      <c r="AM178" s="27">
        <f t="shared" si="14"/>
        <v>7.412401575</v>
      </c>
      <c r="AN178" s="18">
        <f t="shared" si="15"/>
        <v>24</v>
      </c>
      <c r="AO178" s="7">
        <f t="shared" si="16"/>
        <v>96</v>
      </c>
      <c r="AP178" s="29">
        <f t="shared" si="17"/>
        <v>2.285714286</v>
      </c>
      <c r="AQ178" s="65">
        <f t="shared" si="40"/>
        <v>3.5</v>
      </c>
      <c r="AR178" s="2">
        <f t="shared" si="18"/>
        <v>9.621127502</v>
      </c>
      <c r="AS178" s="18">
        <f t="shared" si="19"/>
        <v>6</v>
      </c>
      <c r="AT178" s="7">
        <f t="shared" si="20"/>
        <v>49.86255894</v>
      </c>
      <c r="AU178" s="18">
        <f t="shared" si="21"/>
        <v>12</v>
      </c>
      <c r="AV178" s="27">
        <f t="shared" si="22"/>
        <v>6.625</v>
      </c>
      <c r="AW178" s="18">
        <f t="shared" si="23"/>
        <v>24</v>
      </c>
      <c r="AX178" s="18">
        <f t="shared" si="24"/>
        <v>6</v>
      </c>
      <c r="AY178" s="18">
        <f t="shared" si="25"/>
        <v>12</v>
      </c>
      <c r="AZ178" s="7">
        <f t="shared" si="26"/>
        <v>120</v>
      </c>
      <c r="BA178" s="28">
        <f t="shared" si="27"/>
        <v>2.857142857</v>
      </c>
      <c r="BB178" s="65">
        <f t="shared" si="41"/>
        <v>3.5</v>
      </c>
      <c r="BC178" s="2">
        <f t="shared" si="28"/>
        <v>9.621127502</v>
      </c>
      <c r="BD178" s="18">
        <f t="shared" si="29"/>
        <v>6</v>
      </c>
      <c r="BE178" s="7">
        <f t="shared" si="30"/>
        <v>49.86255894</v>
      </c>
      <c r="BF178" s="18">
        <f t="shared" si="31"/>
        <v>6</v>
      </c>
      <c r="BG178" s="27">
        <f t="shared" si="32"/>
        <v>7.412401575</v>
      </c>
      <c r="BH178" s="27">
        <f t="shared" si="33"/>
        <v>12</v>
      </c>
      <c r="BI178" s="18">
        <f t="shared" si="34"/>
        <v>6</v>
      </c>
      <c r="BJ178" s="18">
        <f t="shared" si="35"/>
        <v>12</v>
      </c>
      <c r="BK178" s="18">
        <f t="shared" si="36"/>
        <v>102</v>
      </c>
      <c r="BL178" s="28">
        <f t="shared" si="37"/>
        <v>2.428571429</v>
      </c>
    </row>
    <row r="179">
      <c r="A179" s="3"/>
      <c r="F179" s="3"/>
      <c r="G179" s="3"/>
      <c r="I179" s="3"/>
      <c r="L179" s="3"/>
      <c r="M179" s="4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6">
        <v>175.0</v>
      </c>
      <c r="Y179" s="65">
        <f t="shared" si="38"/>
        <v>3.5</v>
      </c>
      <c r="Z179" s="2">
        <f t="shared" si="2"/>
        <v>9.621127502</v>
      </c>
      <c r="AA179" s="18">
        <f t="shared" si="3"/>
        <v>6</v>
      </c>
      <c r="AB179" s="7">
        <f t="shared" si="4"/>
        <v>49.86255894</v>
      </c>
      <c r="AC179" s="18">
        <f t="shared" si="5"/>
        <v>12.6</v>
      </c>
      <c r="AD179" s="27">
        <f t="shared" si="6"/>
        <v>6.625</v>
      </c>
      <c r="AE179" s="18">
        <f t="shared" si="7"/>
        <v>37.8</v>
      </c>
      <c r="AF179" s="7">
        <f t="shared" si="8"/>
        <v>114</v>
      </c>
      <c r="AG179" s="28">
        <f t="shared" si="9"/>
        <v>2.714285714</v>
      </c>
      <c r="AH179" s="65">
        <f t="shared" si="39"/>
        <v>3.5</v>
      </c>
      <c r="AI179" s="2">
        <f t="shared" si="10"/>
        <v>9.621127502</v>
      </c>
      <c r="AJ179" s="18">
        <f t="shared" si="11"/>
        <v>6</v>
      </c>
      <c r="AK179" s="7">
        <f t="shared" si="12"/>
        <v>49.86255894</v>
      </c>
      <c r="AL179" s="18">
        <f t="shared" si="13"/>
        <v>6</v>
      </c>
      <c r="AM179" s="27">
        <f t="shared" si="14"/>
        <v>7.412401575</v>
      </c>
      <c r="AN179" s="18">
        <f t="shared" si="15"/>
        <v>24</v>
      </c>
      <c r="AO179" s="7">
        <f t="shared" si="16"/>
        <v>96</v>
      </c>
      <c r="AP179" s="29">
        <f t="shared" si="17"/>
        <v>2.285714286</v>
      </c>
      <c r="AQ179" s="65">
        <f t="shared" si="40"/>
        <v>3.5</v>
      </c>
      <c r="AR179" s="2">
        <f t="shared" si="18"/>
        <v>9.621127502</v>
      </c>
      <c r="AS179" s="18">
        <f t="shared" si="19"/>
        <v>6</v>
      </c>
      <c r="AT179" s="7">
        <f t="shared" si="20"/>
        <v>49.86255894</v>
      </c>
      <c r="AU179" s="18">
        <f t="shared" si="21"/>
        <v>12</v>
      </c>
      <c r="AV179" s="27">
        <f t="shared" si="22"/>
        <v>6.625</v>
      </c>
      <c r="AW179" s="18">
        <f t="shared" si="23"/>
        <v>24</v>
      </c>
      <c r="AX179" s="18">
        <f t="shared" si="24"/>
        <v>6</v>
      </c>
      <c r="AY179" s="18">
        <f t="shared" si="25"/>
        <v>12</v>
      </c>
      <c r="AZ179" s="7">
        <f t="shared" si="26"/>
        <v>120</v>
      </c>
      <c r="BA179" s="28">
        <f t="shared" si="27"/>
        <v>2.857142857</v>
      </c>
      <c r="BB179" s="65">
        <f t="shared" si="41"/>
        <v>3.5</v>
      </c>
      <c r="BC179" s="2">
        <f t="shared" si="28"/>
        <v>9.621127502</v>
      </c>
      <c r="BD179" s="18">
        <f t="shared" si="29"/>
        <v>6</v>
      </c>
      <c r="BE179" s="7">
        <f t="shared" si="30"/>
        <v>49.86255894</v>
      </c>
      <c r="BF179" s="18">
        <f t="shared" si="31"/>
        <v>6</v>
      </c>
      <c r="BG179" s="27">
        <f t="shared" si="32"/>
        <v>7.412401575</v>
      </c>
      <c r="BH179" s="27">
        <f t="shared" si="33"/>
        <v>12</v>
      </c>
      <c r="BI179" s="18">
        <f t="shared" si="34"/>
        <v>6</v>
      </c>
      <c r="BJ179" s="18">
        <f t="shared" si="35"/>
        <v>12</v>
      </c>
      <c r="BK179" s="18">
        <f t="shared" si="36"/>
        <v>102</v>
      </c>
      <c r="BL179" s="28">
        <f t="shared" si="37"/>
        <v>2.428571429</v>
      </c>
    </row>
    <row r="180">
      <c r="A180" s="3"/>
      <c r="F180" s="3"/>
      <c r="G180" s="3"/>
      <c r="I180" s="3"/>
      <c r="L180" s="3"/>
      <c r="M180" s="4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6">
        <v>176.0</v>
      </c>
      <c r="Y180" s="65">
        <f t="shared" si="38"/>
        <v>3.5</v>
      </c>
      <c r="Z180" s="2">
        <f t="shared" si="2"/>
        <v>9.621127502</v>
      </c>
      <c r="AA180" s="18">
        <f t="shared" si="3"/>
        <v>6</v>
      </c>
      <c r="AB180" s="7">
        <f t="shared" si="4"/>
        <v>49.86255894</v>
      </c>
      <c r="AC180" s="18">
        <f t="shared" si="5"/>
        <v>12.6</v>
      </c>
      <c r="AD180" s="27">
        <f t="shared" si="6"/>
        <v>6.625</v>
      </c>
      <c r="AE180" s="18">
        <f t="shared" si="7"/>
        <v>37.8</v>
      </c>
      <c r="AF180" s="7">
        <f t="shared" si="8"/>
        <v>114</v>
      </c>
      <c r="AG180" s="28">
        <f t="shared" si="9"/>
        <v>2.714285714</v>
      </c>
      <c r="AH180" s="65">
        <f t="shared" si="39"/>
        <v>3.5</v>
      </c>
      <c r="AI180" s="2">
        <f t="shared" si="10"/>
        <v>9.621127502</v>
      </c>
      <c r="AJ180" s="18">
        <f t="shared" si="11"/>
        <v>6</v>
      </c>
      <c r="AK180" s="7">
        <f t="shared" si="12"/>
        <v>49.86255894</v>
      </c>
      <c r="AL180" s="18">
        <f t="shared" si="13"/>
        <v>6</v>
      </c>
      <c r="AM180" s="27">
        <f t="shared" si="14"/>
        <v>7.412401575</v>
      </c>
      <c r="AN180" s="18">
        <f t="shared" si="15"/>
        <v>24</v>
      </c>
      <c r="AO180" s="7">
        <f t="shared" si="16"/>
        <v>96</v>
      </c>
      <c r="AP180" s="29">
        <f t="shared" si="17"/>
        <v>2.285714286</v>
      </c>
      <c r="AQ180" s="65">
        <f t="shared" si="40"/>
        <v>3.5</v>
      </c>
      <c r="AR180" s="2">
        <f t="shared" si="18"/>
        <v>9.621127502</v>
      </c>
      <c r="AS180" s="18">
        <f t="shared" si="19"/>
        <v>6</v>
      </c>
      <c r="AT180" s="7">
        <f t="shared" si="20"/>
        <v>49.86255894</v>
      </c>
      <c r="AU180" s="18">
        <f t="shared" si="21"/>
        <v>12</v>
      </c>
      <c r="AV180" s="27">
        <f t="shared" si="22"/>
        <v>6.625</v>
      </c>
      <c r="AW180" s="18">
        <f t="shared" si="23"/>
        <v>24</v>
      </c>
      <c r="AX180" s="18">
        <f t="shared" si="24"/>
        <v>6</v>
      </c>
      <c r="AY180" s="18">
        <f t="shared" si="25"/>
        <v>12</v>
      </c>
      <c r="AZ180" s="7">
        <f t="shared" si="26"/>
        <v>120</v>
      </c>
      <c r="BA180" s="28">
        <f t="shared" si="27"/>
        <v>2.857142857</v>
      </c>
      <c r="BB180" s="65">
        <f t="shared" si="41"/>
        <v>3.5</v>
      </c>
      <c r="BC180" s="2">
        <f t="shared" si="28"/>
        <v>9.621127502</v>
      </c>
      <c r="BD180" s="18">
        <f t="shared" si="29"/>
        <v>6</v>
      </c>
      <c r="BE180" s="7">
        <f t="shared" si="30"/>
        <v>49.86255894</v>
      </c>
      <c r="BF180" s="18">
        <f t="shared" si="31"/>
        <v>6</v>
      </c>
      <c r="BG180" s="27">
        <f t="shared" si="32"/>
        <v>7.412401575</v>
      </c>
      <c r="BH180" s="27">
        <f t="shared" si="33"/>
        <v>12</v>
      </c>
      <c r="BI180" s="18">
        <f t="shared" si="34"/>
        <v>6</v>
      </c>
      <c r="BJ180" s="18">
        <f t="shared" si="35"/>
        <v>12</v>
      </c>
      <c r="BK180" s="18">
        <f t="shared" si="36"/>
        <v>102</v>
      </c>
      <c r="BL180" s="28">
        <f t="shared" si="37"/>
        <v>2.428571429</v>
      </c>
    </row>
    <row r="181">
      <c r="A181" s="3"/>
      <c r="F181" s="3"/>
      <c r="G181" s="3"/>
      <c r="I181" s="3"/>
      <c r="L181" s="3"/>
      <c r="M181" s="4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6">
        <v>177.0</v>
      </c>
      <c r="Y181" s="65">
        <f t="shared" si="38"/>
        <v>3.5</v>
      </c>
      <c r="Z181" s="2">
        <f t="shared" si="2"/>
        <v>9.621127502</v>
      </c>
      <c r="AA181" s="18">
        <f t="shared" si="3"/>
        <v>6</v>
      </c>
      <c r="AB181" s="7">
        <f t="shared" si="4"/>
        <v>49.86255894</v>
      </c>
      <c r="AC181" s="18">
        <f t="shared" si="5"/>
        <v>12.6</v>
      </c>
      <c r="AD181" s="27">
        <f t="shared" si="6"/>
        <v>6.625</v>
      </c>
      <c r="AE181" s="18">
        <f t="shared" si="7"/>
        <v>37.8</v>
      </c>
      <c r="AF181" s="7">
        <f t="shared" si="8"/>
        <v>114</v>
      </c>
      <c r="AG181" s="28">
        <f t="shared" si="9"/>
        <v>2.714285714</v>
      </c>
      <c r="AH181" s="65">
        <f t="shared" si="39"/>
        <v>3.5</v>
      </c>
      <c r="AI181" s="2">
        <f t="shared" si="10"/>
        <v>9.621127502</v>
      </c>
      <c r="AJ181" s="18">
        <f t="shared" si="11"/>
        <v>6</v>
      </c>
      <c r="AK181" s="7">
        <f t="shared" si="12"/>
        <v>49.86255894</v>
      </c>
      <c r="AL181" s="18">
        <f t="shared" si="13"/>
        <v>6</v>
      </c>
      <c r="AM181" s="27">
        <f t="shared" si="14"/>
        <v>7.412401575</v>
      </c>
      <c r="AN181" s="18">
        <f t="shared" si="15"/>
        <v>24</v>
      </c>
      <c r="AO181" s="7">
        <f t="shared" si="16"/>
        <v>96</v>
      </c>
      <c r="AP181" s="29">
        <f t="shared" si="17"/>
        <v>2.285714286</v>
      </c>
      <c r="AQ181" s="65">
        <f t="shared" si="40"/>
        <v>3.5</v>
      </c>
      <c r="AR181" s="2">
        <f t="shared" si="18"/>
        <v>9.621127502</v>
      </c>
      <c r="AS181" s="18">
        <f t="shared" si="19"/>
        <v>6</v>
      </c>
      <c r="AT181" s="7">
        <f t="shared" si="20"/>
        <v>49.86255894</v>
      </c>
      <c r="AU181" s="18">
        <f t="shared" si="21"/>
        <v>12</v>
      </c>
      <c r="AV181" s="27">
        <f t="shared" si="22"/>
        <v>6.625</v>
      </c>
      <c r="AW181" s="18">
        <f t="shared" si="23"/>
        <v>24</v>
      </c>
      <c r="AX181" s="18">
        <f t="shared" si="24"/>
        <v>6</v>
      </c>
      <c r="AY181" s="18">
        <f t="shared" si="25"/>
        <v>12</v>
      </c>
      <c r="AZ181" s="7">
        <f t="shared" si="26"/>
        <v>120</v>
      </c>
      <c r="BA181" s="28">
        <f t="shared" si="27"/>
        <v>2.857142857</v>
      </c>
      <c r="BB181" s="65">
        <f t="shared" si="41"/>
        <v>3.5</v>
      </c>
      <c r="BC181" s="2">
        <f t="shared" si="28"/>
        <v>9.621127502</v>
      </c>
      <c r="BD181" s="18">
        <f t="shared" si="29"/>
        <v>6</v>
      </c>
      <c r="BE181" s="7">
        <f t="shared" si="30"/>
        <v>49.86255894</v>
      </c>
      <c r="BF181" s="18">
        <f t="shared" si="31"/>
        <v>6</v>
      </c>
      <c r="BG181" s="27">
        <f t="shared" si="32"/>
        <v>7.412401575</v>
      </c>
      <c r="BH181" s="27">
        <f t="shared" si="33"/>
        <v>12</v>
      </c>
      <c r="BI181" s="18">
        <f t="shared" si="34"/>
        <v>6</v>
      </c>
      <c r="BJ181" s="18">
        <f t="shared" si="35"/>
        <v>12</v>
      </c>
      <c r="BK181" s="18">
        <f t="shared" si="36"/>
        <v>102</v>
      </c>
      <c r="BL181" s="28">
        <f t="shared" si="37"/>
        <v>2.428571429</v>
      </c>
    </row>
    <row r="182">
      <c r="A182" s="3"/>
      <c r="F182" s="3"/>
      <c r="G182" s="3"/>
      <c r="I182" s="3"/>
      <c r="L182" s="3"/>
      <c r="M182" s="4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6">
        <v>178.0</v>
      </c>
      <c r="Y182" s="65">
        <f t="shared" si="38"/>
        <v>3.5</v>
      </c>
      <c r="Z182" s="2">
        <f t="shared" si="2"/>
        <v>9.621127502</v>
      </c>
      <c r="AA182" s="18">
        <f t="shared" si="3"/>
        <v>6</v>
      </c>
      <c r="AB182" s="7">
        <f t="shared" si="4"/>
        <v>49.86255894</v>
      </c>
      <c r="AC182" s="18">
        <f t="shared" si="5"/>
        <v>12.6</v>
      </c>
      <c r="AD182" s="27">
        <f t="shared" si="6"/>
        <v>6.625</v>
      </c>
      <c r="AE182" s="18">
        <f t="shared" si="7"/>
        <v>37.8</v>
      </c>
      <c r="AF182" s="7">
        <f t="shared" si="8"/>
        <v>114</v>
      </c>
      <c r="AG182" s="28">
        <f t="shared" si="9"/>
        <v>2.714285714</v>
      </c>
      <c r="AH182" s="65">
        <f t="shared" si="39"/>
        <v>3.5</v>
      </c>
      <c r="AI182" s="2">
        <f t="shared" si="10"/>
        <v>9.621127502</v>
      </c>
      <c r="AJ182" s="18">
        <f t="shared" si="11"/>
        <v>6</v>
      </c>
      <c r="AK182" s="7">
        <f t="shared" si="12"/>
        <v>49.86255894</v>
      </c>
      <c r="AL182" s="18">
        <f t="shared" si="13"/>
        <v>6</v>
      </c>
      <c r="AM182" s="27">
        <f t="shared" si="14"/>
        <v>7.412401575</v>
      </c>
      <c r="AN182" s="18">
        <f t="shared" si="15"/>
        <v>24</v>
      </c>
      <c r="AO182" s="7">
        <f t="shared" si="16"/>
        <v>96</v>
      </c>
      <c r="AP182" s="29">
        <f t="shared" si="17"/>
        <v>2.285714286</v>
      </c>
      <c r="AQ182" s="65">
        <f t="shared" si="40"/>
        <v>3.5</v>
      </c>
      <c r="AR182" s="2">
        <f t="shared" si="18"/>
        <v>9.621127502</v>
      </c>
      <c r="AS182" s="18">
        <f t="shared" si="19"/>
        <v>6</v>
      </c>
      <c r="AT182" s="7">
        <f t="shared" si="20"/>
        <v>49.86255894</v>
      </c>
      <c r="AU182" s="18">
        <f t="shared" si="21"/>
        <v>12</v>
      </c>
      <c r="AV182" s="27">
        <f t="shared" si="22"/>
        <v>6.625</v>
      </c>
      <c r="AW182" s="18">
        <f t="shared" si="23"/>
        <v>24</v>
      </c>
      <c r="AX182" s="18">
        <f t="shared" si="24"/>
        <v>6</v>
      </c>
      <c r="AY182" s="18">
        <f t="shared" si="25"/>
        <v>12</v>
      </c>
      <c r="AZ182" s="7">
        <f t="shared" si="26"/>
        <v>120</v>
      </c>
      <c r="BA182" s="28">
        <f t="shared" si="27"/>
        <v>2.857142857</v>
      </c>
      <c r="BB182" s="65">
        <f t="shared" si="41"/>
        <v>3.5</v>
      </c>
      <c r="BC182" s="2">
        <f t="shared" si="28"/>
        <v>9.621127502</v>
      </c>
      <c r="BD182" s="18">
        <f t="shared" si="29"/>
        <v>6</v>
      </c>
      <c r="BE182" s="7">
        <f t="shared" si="30"/>
        <v>49.86255894</v>
      </c>
      <c r="BF182" s="18">
        <f t="shared" si="31"/>
        <v>6</v>
      </c>
      <c r="BG182" s="27">
        <f t="shared" si="32"/>
        <v>7.412401575</v>
      </c>
      <c r="BH182" s="27">
        <f t="shared" si="33"/>
        <v>12</v>
      </c>
      <c r="BI182" s="18">
        <f t="shared" si="34"/>
        <v>6</v>
      </c>
      <c r="BJ182" s="18">
        <f t="shared" si="35"/>
        <v>12</v>
      </c>
      <c r="BK182" s="18">
        <f t="shared" si="36"/>
        <v>102</v>
      </c>
      <c r="BL182" s="28">
        <f t="shared" si="37"/>
        <v>2.428571429</v>
      </c>
    </row>
    <row r="183">
      <c r="A183" s="3"/>
      <c r="F183" s="3"/>
      <c r="G183" s="3"/>
      <c r="I183" s="3"/>
      <c r="L183" s="3"/>
      <c r="M183" s="4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6">
        <v>179.0</v>
      </c>
      <c r="Y183" s="65">
        <f t="shared" si="38"/>
        <v>3.5</v>
      </c>
      <c r="Z183" s="2">
        <f t="shared" si="2"/>
        <v>9.621127502</v>
      </c>
      <c r="AA183" s="18">
        <f t="shared" si="3"/>
        <v>6</v>
      </c>
      <c r="AB183" s="7">
        <f t="shared" si="4"/>
        <v>49.86255894</v>
      </c>
      <c r="AC183" s="18">
        <f t="shared" si="5"/>
        <v>12.6</v>
      </c>
      <c r="AD183" s="27">
        <f t="shared" si="6"/>
        <v>6.625</v>
      </c>
      <c r="AE183" s="18">
        <f t="shared" si="7"/>
        <v>37.8</v>
      </c>
      <c r="AF183" s="7">
        <f t="shared" si="8"/>
        <v>114</v>
      </c>
      <c r="AG183" s="28">
        <f t="shared" si="9"/>
        <v>2.714285714</v>
      </c>
      <c r="AH183" s="65">
        <f t="shared" si="39"/>
        <v>3.5</v>
      </c>
      <c r="AI183" s="2">
        <f t="shared" si="10"/>
        <v>9.621127502</v>
      </c>
      <c r="AJ183" s="18">
        <f t="shared" si="11"/>
        <v>6</v>
      </c>
      <c r="AK183" s="7">
        <f t="shared" si="12"/>
        <v>49.86255894</v>
      </c>
      <c r="AL183" s="18">
        <f t="shared" si="13"/>
        <v>6</v>
      </c>
      <c r="AM183" s="27">
        <f t="shared" si="14"/>
        <v>7.412401575</v>
      </c>
      <c r="AN183" s="18">
        <f t="shared" si="15"/>
        <v>24</v>
      </c>
      <c r="AO183" s="7">
        <f t="shared" si="16"/>
        <v>96</v>
      </c>
      <c r="AP183" s="29">
        <f t="shared" si="17"/>
        <v>2.285714286</v>
      </c>
      <c r="AQ183" s="65">
        <f t="shared" si="40"/>
        <v>3.5</v>
      </c>
      <c r="AR183" s="2">
        <f t="shared" si="18"/>
        <v>9.621127502</v>
      </c>
      <c r="AS183" s="18">
        <f t="shared" si="19"/>
        <v>6</v>
      </c>
      <c r="AT183" s="7">
        <f t="shared" si="20"/>
        <v>49.86255894</v>
      </c>
      <c r="AU183" s="18">
        <f t="shared" si="21"/>
        <v>12</v>
      </c>
      <c r="AV183" s="27">
        <f t="shared" si="22"/>
        <v>6.625</v>
      </c>
      <c r="AW183" s="18">
        <f t="shared" si="23"/>
        <v>24</v>
      </c>
      <c r="AX183" s="18">
        <f t="shared" si="24"/>
        <v>6</v>
      </c>
      <c r="AY183" s="18">
        <f t="shared" si="25"/>
        <v>12</v>
      </c>
      <c r="AZ183" s="7">
        <f t="shared" si="26"/>
        <v>120</v>
      </c>
      <c r="BA183" s="28">
        <f t="shared" si="27"/>
        <v>2.857142857</v>
      </c>
      <c r="BB183" s="65">
        <f t="shared" si="41"/>
        <v>3.5</v>
      </c>
      <c r="BC183" s="2">
        <f t="shared" si="28"/>
        <v>9.621127502</v>
      </c>
      <c r="BD183" s="18">
        <f t="shared" si="29"/>
        <v>6</v>
      </c>
      <c r="BE183" s="7">
        <f t="shared" si="30"/>
        <v>49.86255894</v>
      </c>
      <c r="BF183" s="18">
        <f t="shared" si="31"/>
        <v>6</v>
      </c>
      <c r="BG183" s="27">
        <f t="shared" si="32"/>
        <v>7.412401575</v>
      </c>
      <c r="BH183" s="27">
        <f t="shared" si="33"/>
        <v>12</v>
      </c>
      <c r="BI183" s="18">
        <f t="shared" si="34"/>
        <v>6</v>
      </c>
      <c r="BJ183" s="18">
        <f t="shared" si="35"/>
        <v>12</v>
      </c>
      <c r="BK183" s="18">
        <f t="shared" si="36"/>
        <v>102</v>
      </c>
      <c r="BL183" s="28">
        <f t="shared" si="37"/>
        <v>2.428571429</v>
      </c>
    </row>
    <row r="184">
      <c r="A184" s="3"/>
      <c r="F184" s="3"/>
      <c r="G184" s="3"/>
      <c r="I184" s="3"/>
      <c r="L184" s="3"/>
      <c r="M184" s="4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6">
        <v>180.0</v>
      </c>
      <c r="Y184" s="65">
        <f t="shared" si="38"/>
        <v>3.5</v>
      </c>
      <c r="Z184" s="2">
        <f t="shared" si="2"/>
        <v>9.621127502</v>
      </c>
      <c r="AA184" s="18">
        <f t="shared" si="3"/>
        <v>6</v>
      </c>
      <c r="AB184" s="7">
        <f t="shared" si="4"/>
        <v>49.86255894</v>
      </c>
      <c r="AC184" s="18">
        <f t="shared" si="5"/>
        <v>12.6</v>
      </c>
      <c r="AD184" s="27">
        <f t="shared" si="6"/>
        <v>6.625</v>
      </c>
      <c r="AE184" s="18">
        <f t="shared" si="7"/>
        <v>37.8</v>
      </c>
      <c r="AF184" s="7">
        <f t="shared" si="8"/>
        <v>114</v>
      </c>
      <c r="AG184" s="28">
        <f t="shared" si="9"/>
        <v>2.714285714</v>
      </c>
      <c r="AH184" s="65">
        <f t="shared" si="39"/>
        <v>3.5</v>
      </c>
      <c r="AI184" s="2">
        <f t="shared" si="10"/>
        <v>9.621127502</v>
      </c>
      <c r="AJ184" s="18">
        <f t="shared" si="11"/>
        <v>6</v>
      </c>
      <c r="AK184" s="7">
        <f t="shared" si="12"/>
        <v>49.86255894</v>
      </c>
      <c r="AL184" s="18">
        <f t="shared" si="13"/>
        <v>6</v>
      </c>
      <c r="AM184" s="27">
        <f t="shared" si="14"/>
        <v>7.412401575</v>
      </c>
      <c r="AN184" s="18">
        <f t="shared" si="15"/>
        <v>24</v>
      </c>
      <c r="AO184" s="7">
        <f t="shared" si="16"/>
        <v>96</v>
      </c>
      <c r="AP184" s="29">
        <f t="shared" si="17"/>
        <v>2.285714286</v>
      </c>
      <c r="AQ184" s="65">
        <f t="shared" si="40"/>
        <v>3.5</v>
      </c>
      <c r="AR184" s="2">
        <f t="shared" si="18"/>
        <v>9.621127502</v>
      </c>
      <c r="AS184" s="18">
        <f t="shared" si="19"/>
        <v>6</v>
      </c>
      <c r="AT184" s="7">
        <f t="shared" si="20"/>
        <v>49.86255894</v>
      </c>
      <c r="AU184" s="18">
        <f t="shared" si="21"/>
        <v>12</v>
      </c>
      <c r="AV184" s="27">
        <f t="shared" si="22"/>
        <v>6.625</v>
      </c>
      <c r="AW184" s="18">
        <f t="shared" si="23"/>
        <v>24</v>
      </c>
      <c r="AX184" s="18">
        <f t="shared" si="24"/>
        <v>6</v>
      </c>
      <c r="AY184" s="18">
        <f t="shared" si="25"/>
        <v>12</v>
      </c>
      <c r="AZ184" s="7">
        <f t="shared" si="26"/>
        <v>120</v>
      </c>
      <c r="BA184" s="28">
        <f t="shared" si="27"/>
        <v>2.857142857</v>
      </c>
      <c r="BB184" s="65">
        <f t="shared" si="41"/>
        <v>3.5</v>
      </c>
      <c r="BC184" s="2">
        <f t="shared" si="28"/>
        <v>9.621127502</v>
      </c>
      <c r="BD184" s="18">
        <f t="shared" si="29"/>
        <v>6</v>
      </c>
      <c r="BE184" s="7">
        <f t="shared" si="30"/>
        <v>49.86255894</v>
      </c>
      <c r="BF184" s="18">
        <f t="shared" si="31"/>
        <v>6</v>
      </c>
      <c r="BG184" s="27">
        <f t="shared" si="32"/>
        <v>7.412401575</v>
      </c>
      <c r="BH184" s="27">
        <f t="shared" si="33"/>
        <v>12</v>
      </c>
      <c r="BI184" s="18">
        <f t="shared" si="34"/>
        <v>6</v>
      </c>
      <c r="BJ184" s="18">
        <f t="shared" si="35"/>
        <v>12</v>
      </c>
      <c r="BK184" s="18">
        <f t="shared" si="36"/>
        <v>102</v>
      </c>
      <c r="BL184" s="28">
        <f t="shared" si="37"/>
        <v>2.428571429</v>
      </c>
    </row>
    <row r="185">
      <c r="A185" s="3"/>
      <c r="F185" s="3"/>
      <c r="G185" s="3"/>
      <c r="I185" s="3"/>
      <c r="L185" s="3"/>
      <c r="M185" s="4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6">
        <v>181.0</v>
      </c>
      <c r="Y185" s="65">
        <f t="shared" si="38"/>
        <v>3.5</v>
      </c>
      <c r="Z185" s="2">
        <f t="shared" si="2"/>
        <v>9.621127502</v>
      </c>
      <c r="AA185" s="18">
        <f t="shared" si="3"/>
        <v>6</v>
      </c>
      <c r="AB185" s="7">
        <f t="shared" si="4"/>
        <v>49.86255894</v>
      </c>
      <c r="AC185" s="18">
        <f t="shared" si="5"/>
        <v>12.6</v>
      </c>
      <c r="AD185" s="27">
        <f t="shared" si="6"/>
        <v>6.625</v>
      </c>
      <c r="AE185" s="18">
        <f t="shared" si="7"/>
        <v>37.8</v>
      </c>
      <c r="AF185" s="7">
        <f t="shared" si="8"/>
        <v>114</v>
      </c>
      <c r="AG185" s="28">
        <f t="shared" si="9"/>
        <v>2.714285714</v>
      </c>
      <c r="AH185" s="65">
        <f t="shared" si="39"/>
        <v>3.5</v>
      </c>
      <c r="AI185" s="2">
        <f t="shared" si="10"/>
        <v>9.621127502</v>
      </c>
      <c r="AJ185" s="18">
        <f t="shared" si="11"/>
        <v>6</v>
      </c>
      <c r="AK185" s="7">
        <f t="shared" si="12"/>
        <v>49.86255894</v>
      </c>
      <c r="AL185" s="18">
        <f t="shared" si="13"/>
        <v>6</v>
      </c>
      <c r="AM185" s="27">
        <f t="shared" si="14"/>
        <v>7.412401575</v>
      </c>
      <c r="AN185" s="18">
        <f t="shared" si="15"/>
        <v>24</v>
      </c>
      <c r="AO185" s="7">
        <f t="shared" si="16"/>
        <v>96</v>
      </c>
      <c r="AP185" s="29">
        <f t="shared" si="17"/>
        <v>2.285714286</v>
      </c>
      <c r="AQ185" s="65">
        <f t="shared" si="40"/>
        <v>3.5</v>
      </c>
      <c r="AR185" s="2">
        <f t="shared" si="18"/>
        <v>9.621127502</v>
      </c>
      <c r="AS185" s="18">
        <f t="shared" si="19"/>
        <v>6</v>
      </c>
      <c r="AT185" s="7">
        <f t="shared" si="20"/>
        <v>49.86255894</v>
      </c>
      <c r="AU185" s="18">
        <f t="shared" si="21"/>
        <v>12</v>
      </c>
      <c r="AV185" s="27">
        <f t="shared" si="22"/>
        <v>6.625</v>
      </c>
      <c r="AW185" s="18">
        <f t="shared" si="23"/>
        <v>24</v>
      </c>
      <c r="AX185" s="18">
        <f t="shared" si="24"/>
        <v>6</v>
      </c>
      <c r="AY185" s="18">
        <f t="shared" si="25"/>
        <v>12</v>
      </c>
      <c r="AZ185" s="7">
        <f t="shared" si="26"/>
        <v>120</v>
      </c>
      <c r="BA185" s="28">
        <f t="shared" si="27"/>
        <v>2.857142857</v>
      </c>
      <c r="BB185" s="65">
        <f t="shared" si="41"/>
        <v>3.5</v>
      </c>
      <c r="BC185" s="2">
        <f t="shared" si="28"/>
        <v>9.621127502</v>
      </c>
      <c r="BD185" s="18">
        <f t="shared" si="29"/>
        <v>6</v>
      </c>
      <c r="BE185" s="7">
        <f t="shared" si="30"/>
        <v>49.86255894</v>
      </c>
      <c r="BF185" s="18">
        <f t="shared" si="31"/>
        <v>6</v>
      </c>
      <c r="BG185" s="27">
        <f t="shared" si="32"/>
        <v>7.412401575</v>
      </c>
      <c r="BH185" s="27">
        <f t="shared" si="33"/>
        <v>12</v>
      </c>
      <c r="BI185" s="18">
        <f t="shared" si="34"/>
        <v>6</v>
      </c>
      <c r="BJ185" s="18">
        <f t="shared" si="35"/>
        <v>12</v>
      </c>
      <c r="BK185" s="18">
        <f t="shared" si="36"/>
        <v>102</v>
      </c>
      <c r="BL185" s="28">
        <f t="shared" si="37"/>
        <v>2.428571429</v>
      </c>
    </row>
    <row r="186">
      <c r="A186" s="3"/>
      <c r="F186" s="3"/>
      <c r="G186" s="3"/>
      <c r="I186" s="3"/>
      <c r="L186" s="3"/>
      <c r="M186" s="4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6">
        <v>182.0</v>
      </c>
      <c r="Y186" s="65">
        <f t="shared" si="38"/>
        <v>3.5</v>
      </c>
      <c r="Z186" s="2">
        <f t="shared" si="2"/>
        <v>9.621127502</v>
      </c>
      <c r="AA186" s="18">
        <f t="shared" si="3"/>
        <v>6</v>
      </c>
      <c r="AB186" s="7">
        <f t="shared" si="4"/>
        <v>49.86255894</v>
      </c>
      <c r="AC186" s="18">
        <f t="shared" si="5"/>
        <v>12.6</v>
      </c>
      <c r="AD186" s="27">
        <f t="shared" si="6"/>
        <v>6.625</v>
      </c>
      <c r="AE186" s="18">
        <f t="shared" si="7"/>
        <v>37.8</v>
      </c>
      <c r="AF186" s="7">
        <f t="shared" si="8"/>
        <v>114</v>
      </c>
      <c r="AG186" s="28">
        <f t="shared" si="9"/>
        <v>2.714285714</v>
      </c>
      <c r="AH186" s="65">
        <f t="shared" si="39"/>
        <v>3.5</v>
      </c>
      <c r="AI186" s="2">
        <f t="shared" si="10"/>
        <v>9.621127502</v>
      </c>
      <c r="AJ186" s="18">
        <f t="shared" si="11"/>
        <v>6</v>
      </c>
      <c r="AK186" s="7">
        <f t="shared" si="12"/>
        <v>49.86255894</v>
      </c>
      <c r="AL186" s="18">
        <f t="shared" si="13"/>
        <v>6</v>
      </c>
      <c r="AM186" s="27">
        <f t="shared" si="14"/>
        <v>7.412401575</v>
      </c>
      <c r="AN186" s="18">
        <f t="shared" si="15"/>
        <v>24</v>
      </c>
      <c r="AO186" s="7">
        <f t="shared" si="16"/>
        <v>96</v>
      </c>
      <c r="AP186" s="29">
        <f t="shared" si="17"/>
        <v>2.285714286</v>
      </c>
      <c r="AQ186" s="65">
        <f t="shared" si="40"/>
        <v>3.5</v>
      </c>
      <c r="AR186" s="2">
        <f t="shared" si="18"/>
        <v>9.621127502</v>
      </c>
      <c r="AS186" s="18">
        <f t="shared" si="19"/>
        <v>6</v>
      </c>
      <c r="AT186" s="7">
        <f t="shared" si="20"/>
        <v>49.86255894</v>
      </c>
      <c r="AU186" s="18">
        <f t="shared" si="21"/>
        <v>12</v>
      </c>
      <c r="AV186" s="27">
        <f t="shared" si="22"/>
        <v>6.625</v>
      </c>
      <c r="AW186" s="18">
        <f t="shared" si="23"/>
        <v>24</v>
      </c>
      <c r="AX186" s="18">
        <f t="shared" si="24"/>
        <v>6</v>
      </c>
      <c r="AY186" s="18">
        <f t="shared" si="25"/>
        <v>12</v>
      </c>
      <c r="AZ186" s="7">
        <f t="shared" si="26"/>
        <v>120</v>
      </c>
      <c r="BA186" s="28">
        <f t="shared" si="27"/>
        <v>2.857142857</v>
      </c>
      <c r="BB186" s="65">
        <f t="shared" si="41"/>
        <v>3.5</v>
      </c>
      <c r="BC186" s="2">
        <f t="shared" si="28"/>
        <v>9.621127502</v>
      </c>
      <c r="BD186" s="18">
        <f t="shared" si="29"/>
        <v>6</v>
      </c>
      <c r="BE186" s="7">
        <f t="shared" si="30"/>
        <v>49.86255894</v>
      </c>
      <c r="BF186" s="18">
        <f t="shared" si="31"/>
        <v>6</v>
      </c>
      <c r="BG186" s="27">
        <f t="shared" si="32"/>
        <v>7.412401575</v>
      </c>
      <c r="BH186" s="27">
        <f t="shared" si="33"/>
        <v>12</v>
      </c>
      <c r="BI186" s="18">
        <f t="shared" si="34"/>
        <v>6</v>
      </c>
      <c r="BJ186" s="18">
        <f t="shared" si="35"/>
        <v>12</v>
      </c>
      <c r="BK186" s="18">
        <f t="shared" si="36"/>
        <v>102</v>
      </c>
      <c r="BL186" s="28">
        <f t="shared" si="37"/>
        <v>2.428571429</v>
      </c>
    </row>
    <row r="187">
      <c r="A187" s="3"/>
      <c r="F187" s="3"/>
      <c r="G187" s="3"/>
      <c r="I187" s="3"/>
      <c r="L187" s="3"/>
      <c r="M187" s="4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6">
        <v>183.0</v>
      </c>
      <c r="Y187" s="65">
        <f t="shared" si="38"/>
        <v>3.5</v>
      </c>
      <c r="Z187" s="2">
        <f t="shared" si="2"/>
        <v>9.621127502</v>
      </c>
      <c r="AA187" s="18">
        <f t="shared" si="3"/>
        <v>6</v>
      </c>
      <c r="AB187" s="7">
        <f t="shared" si="4"/>
        <v>49.86255894</v>
      </c>
      <c r="AC187" s="18">
        <f t="shared" si="5"/>
        <v>12.6</v>
      </c>
      <c r="AD187" s="27">
        <f t="shared" si="6"/>
        <v>6.625</v>
      </c>
      <c r="AE187" s="18">
        <f t="shared" si="7"/>
        <v>37.8</v>
      </c>
      <c r="AF187" s="7">
        <f t="shared" si="8"/>
        <v>114</v>
      </c>
      <c r="AG187" s="28">
        <f t="shared" si="9"/>
        <v>2.714285714</v>
      </c>
      <c r="AH187" s="65">
        <f t="shared" si="39"/>
        <v>3.5</v>
      </c>
      <c r="AI187" s="2">
        <f t="shared" si="10"/>
        <v>9.621127502</v>
      </c>
      <c r="AJ187" s="18">
        <f t="shared" si="11"/>
        <v>6</v>
      </c>
      <c r="AK187" s="7">
        <f t="shared" si="12"/>
        <v>49.86255894</v>
      </c>
      <c r="AL187" s="18">
        <f t="shared" si="13"/>
        <v>6</v>
      </c>
      <c r="AM187" s="27">
        <f t="shared" si="14"/>
        <v>7.412401575</v>
      </c>
      <c r="AN187" s="18">
        <f t="shared" si="15"/>
        <v>24</v>
      </c>
      <c r="AO187" s="7">
        <f t="shared" si="16"/>
        <v>96</v>
      </c>
      <c r="AP187" s="29">
        <f t="shared" si="17"/>
        <v>2.285714286</v>
      </c>
      <c r="AQ187" s="65">
        <f t="shared" si="40"/>
        <v>3.5</v>
      </c>
      <c r="AR187" s="2">
        <f t="shared" si="18"/>
        <v>9.621127502</v>
      </c>
      <c r="AS187" s="18">
        <f t="shared" si="19"/>
        <v>6</v>
      </c>
      <c r="AT187" s="7">
        <f t="shared" si="20"/>
        <v>49.86255894</v>
      </c>
      <c r="AU187" s="18">
        <f t="shared" si="21"/>
        <v>12</v>
      </c>
      <c r="AV187" s="27">
        <f t="shared" si="22"/>
        <v>6.625</v>
      </c>
      <c r="AW187" s="18">
        <f t="shared" si="23"/>
        <v>24</v>
      </c>
      <c r="AX187" s="18">
        <f t="shared" si="24"/>
        <v>6</v>
      </c>
      <c r="AY187" s="18">
        <f t="shared" si="25"/>
        <v>12</v>
      </c>
      <c r="AZ187" s="7">
        <f t="shared" si="26"/>
        <v>120</v>
      </c>
      <c r="BA187" s="28">
        <f t="shared" si="27"/>
        <v>2.857142857</v>
      </c>
      <c r="BB187" s="65">
        <f t="shared" si="41"/>
        <v>3.5</v>
      </c>
      <c r="BC187" s="2">
        <f t="shared" si="28"/>
        <v>9.621127502</v>
      </c>
      <c r="BD187" s="18">
        <f t="shared" si="29"/>
        <v>6</v>
      </c>
      <c r="BE187" s="7">
        <f t="shared" si="30"/>
        <v>49.86255894</v>
      </c>
      <c r="BF187" s="18">
        <f t="shared" si="31"/>
        <v>6</v>
      </c>
      <c r="BG187" s="27">
        <f t="shared" si="32"/>
        <v>7.412401575</v>
      </c>
      <c r="BH187" s="27">
        <f t="shared" si="33"/>
        <v>12</v>
      </c>
      <c r="BI187" s="18">
        <f t="shared" si="34"/>
        <v>6</v>
      </c>
      <c r="BJ187" s="18">
        <f t="shared" si="35"/>
        <v>12</v>
      </c>
      <c r="BK187" s="18">
        <f t="shared" si="36"/>
        <v>102</v>
      </c>
      <c r="BL187" s="28">
        <f t="shared" si="37"/>
        <v>2.428571429</v>
      </c>
    </row>
    <row r="188">
      <c r="A188" s="3"/>
      <c r="F188" s="3"/>
      <c r="G188" s="3"/>
      <c r="I188" s="3"/>
      <c r="L188" s="3"/>
      <c r="M188" s="4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6">
        <v>184.0</v>
      </c>
      <c r="Y188" s="65">
        <f t="shared" si="38"/>
        <v>3.5</v>
      </c>
      <c r="Z188" s="2">
        <f t="shared" si="2"/>
        <v>9.621127502</v>
      </c>
      <c r="AA188" s="18">
        <f t="shared" si="3"/>
        <v>6</v>
      </c>
      <c r="AB188" s="7">
        <f t="shared" si="4"/>
        <v>49.86255894</v>
      </c>
      <c r="AC188" s="18">
        <f t="shared" si="5"/>
        <v>12.6</v>
      </c>
      <c r="AD188" s="27">
        <f t="shared" si="6"/>
        <v>6.625</v>
      </c>
      <c r="AE188" s="18">
        <f t="shared" si="7"/>
        <v>37.8</v>
      </c>
      <c r="AF188" s="7">
        <f t="shared" si="8"/>
        <v>114</v>
      </c>
      <c r="AG188" s="28">
        <f t="shared" si="9"/>
        <v>2.714285714</v>
      </c>
      <c r="AH188" s="65">
        <f t="shared" si="39"/>
        <v>3.5</v>
      </c>
      <c r="AI188" s="2">
        <f t="shared" si="10"/>
        <v>9.621127502</v>
      </c>
      <c r="AJ188" s="18">
        <f t="shared" si="11"/>
        <v>6</v>
      </c>
      <c r="AK188" s="7">
        <f t="shared" si="12"/>
        <v>49.86255894</v>
      </c>
      <c r="AL188" s="18">
        <f t="shared" si="13"/>
        <v>6</v>
      </c>
      <c r="AM188" s="27">
        <f t="shared" si="14"/>
        <v>7.412401575</v>
      </c>
      <c r="AN188" s="18">
        <f t="shared" si="15"/>
        <v>24</v>
      </c>
      <c r="AO188" s="7">
        <f t="shared" si="16"/>
        <v>96</v>
      </c>
      <c r="AP188" s="29">
        <f t="shared" si="17"/>
        <v>2.285714286</v>
      </c>
      <c r="AQ188" s="65">
        <f t="shared" si="40"/>
        <v>3.5</v>
      </c>
      <c r="AR188" s="2">
        <f t="shared" si="18"/>
        <v>9.621127502</v>
      </c>
      <c r="AS188" s="18">
        <f t="shared" si="19"/>
        <v>6</v>
      </c>
      <c r="AT188" s="7">
        <f t="shared" si="20"/>
        <v>49.86255894</v>
      </c>
      <c r="AU188" s="18">
        <f t="shared" si="21"/>
        <v>12</v>
      </c>
      <c r="AV188" s="27">
        <f t="shared" si="22"/>
        <v>6.625</v>
      </c>
      <c r="AW188" s="18">
        <f t="shared" si="23"/>
        <v>24</v>
      </c>
      <c r="AX188" s="18">
        <f t="shared" si="24"/>
        <v>6</v>
      </c>
      <c r="AY188" s="18">
        <f t="shared" si="25"/>
        <v>12</v>
      </c>
      <c r="AZ188" s="7">
        <f t="shared" si="26"/>
        <v>120</v>
      </c>
      <c r="BA188" s="28">
        <f t="shared" si="27"/>
        <v>2.857142857</v>
      </c>
      <c r="BB188" s="65">
        <f t="shared" si="41"/>
        <v>3.5</v>
      </c>
      <c r="BC188" s="2">
        <f t="shared" si="28"/>
        <v>9.621127502</v>
      </c>
      <c r="BD188" s="18">
        <f t="shared" si="29"/>
        <v>6</v>
      </c>
      <c r="BE188" s="7">
        <f t="shared" si="30"/>
        <v>49.86255894</v>
      </c>
      <c r="BF188" s="18">
        <f t="shared" si="31"/>
        <v>6</v>
      </c>
      <c r="BG188" s="27">
        <f t="shared" si="32"/>
        <v>7.412401575</v>
      </c>
      <c r="BH188" s="27">
        <f t="shared" si="33"/>
        <v>12</v>
      </c>
      <c r="BI188" s="18">
        <f t="shared" si="34"/>
        <v>6</v>
      </c>
      <c r="BJ188" s="18">
        <f t="shared" si="35"/>
        <v>12</v>
      </c>
      <c r="BK188" s="18">
        <f t="shared" si="36"/>
        <v>102</v>
      </c>
      <c r="BL188" s="28">
        <f t="shared" si="37"/>
        <v>2.428571429</v>
      </c>
    </row>
    <row r="189">
      <c r="A189" s="3"/>
      <c r="F189" s="3"/>
      <c r="G189" s="3"/>
      <c r="I189" s="3"/>
      <c r="L189" s="3"/>
      <c r="M189" s="4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6">
        <v>185.0</v>
      </c>
      <c r="Y189" s="65">
        <f t="shared" si="38"/>
        <v>3.5</v>
      </c>
      <c r="Z189" s="2">
        <f t="shared" si="2"/>
        <v>9.621127502</v>
      </c>
      <c r="AA189" s="18">
        <f t="shared" si="3"/>
        <v>6</v>
      </c>
      <c r="AB189" s="7">
        <f t="shared" si="4"/>
        <v>49.86255894</v>
      </c>
      <c r="AC189" s="18">
        <f t="shared" si="5"/>
        <v>12.6</v>
      </c>
      <c r="AD189" s="27">
        <f t="shared" si="6"/>
        <v>6.625</v>
      </c>
      <c r="AE189" s="18">
        <f t="shared" si="7"/>
        <v>37.8</v>
      </c>
      <c r="AF189" s="7">
        <f t="shared" si="8"/>
        <v>114</v>
      </c>
      <c r="AG189" s="28">
        <f t="shared" si="9"/>
        <v>2.714285714</v>
      </c>
      <c r="AH189" s="65">
        <f t="shared" si="39"/>
        <v>3.5</v>
      </c>
      <c r="AI189" s="2">
        <f t="shared" si="10"/>
        <v>9.621127502</v>
      </c>
      <c r="AJ189" s="18">
        <f t="shared" si="11"/>
        <v>6</v>
      </c>
      <c r="AK189" s="7">
        <f t="shared" si="12"/>
        <v>49.86255894</v>
      </c>
      <c r="AL189" s="18">
        <f t="shared" si="13"/>
        <v>6</v>
      </c>
      <c r="AM189" s="27">
        <f t="shared" si="14"/>
        <v>7.412401575</v>
      </c>
      <c r="AN189" s="18">
        <f t="shared" si="15"/>
        <v>24</v>
      </c>
      <c r="AO189" s="7">
        <f t="shared" si="16"/>
        <v>96</v>
      </c>
      <c r="AP189" s="29">
        <f t="shared" si="17"/>
        <v>2.285714286</v>
      </c>
      <c r="AQ189" s="65">
        <f t="shared" si="40"/>
        <v>3.5</v>
      </c>
      <c r="AR189" s="2">
        <f t="shared" si="18"/>
        <v>9.621127502</v>
      </c>
      <c r="AS189" s="18">
        <f t="shared" si="19"/>
        <v>6</v>
      </c>
      <c r="AT189" s="7">
        <f t="shared" si="20"/>
        <v>49.86255894</v>
      </c>
      <c r="AU189" s="18">
        <f t="shared" si="21"/>
        <v>12</v>
      </c>
      <c r="AV189" s="27">
        <f t="shared" si="22"/>
        <v>6.625</v>
      </c>
      <c r="AW189" s="18">
        <f t="shared" si="23"/>
        <v>24</v>
      </c>
      <c r="AX189" s="18">
        <f t="shared" si="24"/>
        <v>6</v>
      </c>
      <c r="AY189" s="18">
        <f t="shared" si="25"/>
        <v>12</v>
      </c>
      <c r="AZ189" s="7">
        <f t="shared" si="26"/>
        <v>120</v>
      </c>
      <c r="BA189" s="28">
        <f t="shared" si="27"/>
        <v>2.857142857</v>
      </c>
      <c r="BB189" s="65">
        <f t="shared" si="41"/>
        <v>3.5</v>
      </c>
      <c r="BC189" s="2">
        <f t="shared" si="28"/>
        <v>9.621127502</v>
      </c>
      <c r="BD189" s="18">
        <f t="shared" si="29"/>
        <v>6</v>
      </c>
      <c r="BE189" s="7">
        <f t="shared" si="30"/>
        <v>49.86255894</v>
      </c>
      <c r="BF189" s="18">
        <f t="shared" si="31"/>
        <v>6</v>
      </c>
      <c r="BG189" s="27">
        <f t="shared" si="32"/>
        <v>7.412401575</v>
      </c>
      <c r="BH189" s="27">
        <f t="shared" si="33"/>
        <v>12</v>
      </c>
      <c r="BI189" s="18">
        <f t="shared" si="34"/>
        <v>6</v>
      </c>
      <c r="BJ189" s="18">
        <f t="shared" si="35"/>
        <v>12</v>
      </c>
      <c r="BK189" s="18">
        <f t="shared" si="36"/>
        <v>102</v>
      </c>
      <c r="BL189" s="28">
        <f t="shared" si="37"/>
        <v>2.428571429</v>
      </c>
    </row>
    <row r="190">
      <c r="A190" s="3"/>
      <c r="F190" s="3"/>
      <c r="G190" s="3"/>
      <c r="I190" s="3"/>
      <c r="L190" s="3"/>
      <c r="M190" s="4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6">
        <v>186.0</v>
      </c>
      <c r="Y190" s="65">
        <f t="shared" si="38"/>
        <v>3.5</v>
      </c>
      <c r="Z190" s="2">
        <f t="shared" si="2"/>
        <v>9.621127502</v>
      </c>
      <c r="AA190" s="18">
        <f t="shared" si="3"/>
        <v>6</v>
      </c>
      <c r="AB190" s="7">
        <f t="shared" si="4"/>
        <v>49.86255894</v>
      </c>
      <c r="AC190" s="18">
        <f t="shared" si="5"/>
        <v>12.6</v>
      </c>
      <c r="AD190" s="27">
        <f t="shared" si="6"/>
        <v>6.625</v>
      </c>
      <c r="AE190" s="18">
        <f t="shared" si="7"/>
        <v>37.8</v>
      </c>
      <c r="AF190" s="7">
        <f t="shared" si="8"/>
        <v>114</v>
      </c>
      <c r="AG190" s="28">
        <f t="shared" si="9"/>
        <v>2.714285714</v>
      </c>
      <c r="AH190" s="65">
        <f t="shared" si="39"/>
        <v>3.5</v>
      </c>
      <c r="AI190" s="2">
        <f t="shared" si="10"/>
        <v>9.621127502</v>
      </c>
      <c r="AJ190" s="18">
        <f t="shared" si="11"/>
        <v>6</v>
      </c>
      <c r="AK190" s="7">
        <f t="shared" si="12"/>
        <v>49.86255894</v>
      </c>
      <c r="AL190" s="18">
        <f t="shared" si="13"/>
        <v>6</v>
      </c>
      <c r="AM190" s="27">
        <f t="shared" si="14"/>
        <v>7.412401575</v>
      </c>
      <c r="AN190" s="18">
        <f t="shared" si="15"/>
        <v>24</v>
      </c>
      <c r="AO190" s="7">
        <f t="shared" si="16"/>
        <v>96</v>
      </c>
      <c r="AP190" s="29">
        <f t="shared" si="17"/>
        <v>2.285714286</v>
      </c>
      <c r="AQ190" s="65">
        <f t="shared" si="40"/>
        <v>3.5</v>
      </c>
      <c r="AR190" s="2">
        <f t="shared" si="18"/>
        <v>9.621127502</v>
      </c>
      <c r="AS190" s="18">
        <f t="shared" si="19"/>
        <v>6</v>
      </c>
      <c r="AT190" s="7">
        <f t="shared" si="20"/>
        <v>49.86255894</v>
      </c>
      <c r="AU190" s="18">
        <f t="shared" si="21"/>
        <v>12</v>
      </c>
      <c r="AV190" s="27">
        <f t="shared" si="22"/>
        <v>6.625</v>
      </c>
      <c r="AW190" s="18">
        <f t="shared" si="23"/>
        <v>24</v>
      </c>
      <c r="AX190" s="18">
        <f t="shared" si="24"/>
        <v>6</v>
      </c>
      <c r="AY190" s="18">
        <f t="shared" si="25"/>
        <v>12</v>
      </c>
      <c r="AZ190" s="7">
        <f t="shared" si="26"/>
        <v>120</v>
      </c>
      <c r="BA190" s="28">
        <f t="shared" si="27"/>
        <v>2.857142857</v>
      </c>
      <c r="BB190" s="65">
        <f t="shared" si="41"/>
        <v>3.5</v>
      </c>
      <c r="BC190" s="2">
        <f t="shared" si="28"/>
        <v>9.621127502</v>
      </c>
      <c r="BD190" s="18">
        <f t="shared" si="29"/>
        <v>6</v>
      </c>
      <c r="BE190" s="7">
        <f t="shared" si="30"/>
        <v>49.86255894</v>
      </c>
      <c r="BF190" s="18">
        <f t="shared" si="31"/>
        <v>6</v>
      </c>
      <c r="BG190" s="27">
        <f t="shared" si="32"/>
        <v>7.412401575</v>
      </c>
      <c r="BH190" s="27">
        <f t="shared" si="33"/>
        <v>12</v>
      </c>
      <c r="BI190" s="18">
        <f t="shared" si="34"/>
        <v>6</v>
      </c>
      <c r="BJ190" s="18">
        <f t="shared" si="35"/>
        <v>12</v>
      </c>
      <c r="BK190" s="18">
        <f t="shared" si="36"/>
        <v>102</v>
      </c>
      <c r="BL190" s="28">
        <f t="shared" si="37"/>
        <v>2.428571429</v>
      </c>
    </row>
    <row r="191">
      <c r="A191" s="3"/>
      <c r="F191" s="3"/>
      <c r="G191" s="3"/>
      <c r="I191" s="3"/>
      <c r="L191" s="3"/>
      <c r="M191" s="4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6">
        <v>187.0</v>
      </c>
      <c r="Y191" s="65">
        <f t="shared" si="38"/>
        <v>3.5</v>
      </c>
      <c r="Z191" s="2">
        <f t="shared" si="2"/>
        <v>9.621127502</v>
      </c>
      <c r="AA191" s="18">
        <f t="shared" si="3"/>
        <v>6</v>
      </c>
      <c r="AB191" s="7">
        <f t="shared" si="4"/>
        <v>49.86255894</v>
      </c>
      <c r="AC191" s="18">
        <f t="shared" si="5"/>
        <v>12.6</v>
      </c>
      <c r="AD191" s="27">
        <f t="shared" si="6"/>
        <v>6.625</v>
      </c>
      <c r="AE191" s="18">
        <f t="shared" si="7"/>
        <v>37.8</v>
      </c>
      <c r="AF191" s="7">
        <f t="shared" si="8"/>
        <v>114</v>
      </c>
      <c r="AG191" s="28">
        <f t="shared" si="9"/>
        <v>2.714285714</v>
      </c>
      <c r="AH191" s="65">
        <f t="shared" si="39"/>
        <v>3.5</v>
      </c>
      <c r="AI191" s="2">
        <f t="shared" si="10"/>
        <v>9.621127502</v>
      </c>
      <c r="AJ191" s="18">
        <f t="shared" si="11"/>
        <v>6</v>
      </c>
      <c r="AK191" s="7">
        <f t="shared" si="12"/>
        <v>49.86255894</v>
      </c>
      <c r="AL191" s="18">
        <f t="shared" si="13"/>
        <v>6</v>
      </c>
      <c r="AM191" s="27">
        <f t="shared" si="14"/>
        <v>7.412401575</v>
      </c>
      <c r="AN191" s="18">
        <f t="shared" si="15"/>
        <v>24</v>
      </c>
      <c r="AO191" s="7">
        <f t="shared" si="16"/>
        <v>96</v>
      </c>
      <c r="AP191" s="29">
        <f t="shared" si="17"/>
        <v>2.285714286</v>
      </c>
      <c r="AQ191" s="65">
        <f t="shared" si="40"/>
        <v>3.5</v>
      </c>
      <c r="AR191" s="2">
        <f t="shared" si="18"/>
        <v>9.621127502</v>
      </c>
      <c r="AS191" s="18">
        <f t="shared" si="19"/>
        <v>6</v>
      </c>
      <c r="AT191" s="7">
        <f t="shared" si="20"/>
        <v>49.86255894</v>
      </c>
      <c r="AU191" s="18">
        <f t="shared" si="21"/>
        <v>12</v>
      </c>
      <c r="AV191" s="27">
        <f t="shared" si="22"/>
        <v>6.625</v>
      </c>
      <c r="AW191" s="18">
        <f t="shared" si="23"/>
        <v>24</v>
      </c>
      <c r="AX191" s="18">
        <f t="shared" si="24"/>
        <v>6</v>
      </c>
      <c r="AY191" s="18">
        <f t="shared" si="25"/>
        <v>12</v>
      </c>
      <c r="AZ191" s="7">
        <f t="shared" si="26"/>
        <v>120</v>
      </c>
      <c r="BA191" s="28">
        <f t="shared" si="27"/>
        <v>2.857142857</v>
      </c>
      <c r="BB191" s="65">
        <f t="shared" si="41"/>
        <v>3.5</v>
      </c>
      <c r="BC191" s="2">
        <f t="shared" si="28"/>
        <v>9.621127502</v>
      </c>
      <c r="BD191" s="18">
        <f t="shared" si="29"/>
        <v>6</v>
      </c>
      <c r="BE191" s="7">
        <f t="shared" si="30"/>
        <v>49.86255894</v>
      </c>
      <c r="BF191" s="18">
        <f t="shared" si="31"/>
        <v>6</v>
      </c>
      <c r="BG191" s="27">
        <f t="shared" si="32"/>
        <v>7.412401575</v>
      </c>
      <c r="BH191" s="27">
        <f t="shared" si="33"/>
        <v>12</v>
      </c>
      <c r="BI191" s="18">
        <f t="shared" si="34"/>
        <v>6</v>
      </c>
      <c r="BJ191" s="18">
        <f t="shared" si="35"/>
        <v>12</v>
      </c>
      <c r="BK191" s="18">
        <f t="shared" si="36"/>
        <v>102</v>
      </c>
      <c r="BL191" s="28">
        <f t="shared" si="37"/>
        <v>2.428571429</v>
      </c>
    </row>
    <row r="192">
      <c r="A192" s="3"/>
      <c r="F192" s="3"/>
      <c r="G192" s="3"/>
      <c r="I192" s="3"/>
      <c r="L192" s="3"/>
      <c r="M192" s="4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6">
        <v>188.0</v>
      </c>
      <c r="Y192" s="65">
        <f t="shared" si="38"/>
        <v>3.5</v>
      </c>
      <c r="Z192" s="2">
        <f t="shared" si="2"/>
        <v>9.621127502</v>
      </c>
      <c r="AA192" s="18">
        <f t="shared" si="3"/>
        <v>6</v>
      </c>
      <c r="AB192" s="7">
        <f t="shared" si="4"/>
        <v>49.86255894</v>
      </c>
      <c r="AC192" s="18">
        <f t="shared" si="5"/>
        <v>12.6</v>
      </c>
      <c r="AD192" s="27">
        <f t="shared" si="6"/>
        <v>6.625</v>
      </c>
      <c r="AE192" s="18">
        <f t="shared" si="7"/>
        <v>37.8</v>
      </c>
      <c r="AF192" s="7">
        <f t="shared" si="8"/>
        <v>114</v>
      </c>
      <c r="AG192" s="28">
        <f t="shared" si="9"/>
        <v>2.714285714</v>
      </c>
      <c r="AH192" s="65">
        <f t="shared" si="39"/>
        <v>3.5</v>
      </c>
      <c r="AI192" s="2">
        <f t="shared" si="10"/>
        <v>9.621127502</v>
      </c>
      <c r="AJ192" s="18">
        <f t="shared" si="11"/>
        <v>6</v>
      </c>
      <c r="AK192" s="7">
        <f t="shared" si="12"/>
        <v>49.86255894</v>
      </c>
      <c r="AL192" s="18">
        <f t="shared" si="13"/>
        <v>6</v>
      </c>
      <c r="AM192" s="27">
        <f t="shared" si="14"/>
        <v>7.412401575</v>
      </c>
      <c r="AN192" s="18">
        <f t="shared" si="15"/>
        <v>24</v>
      </c>
      <c r="AO192" s="7">
        <f t="shared" si="16"/>
        <v>96</v>
      </c>
      <c r="AP192" s="29">
        <f t="shared" si="17"/>
        <v>2.285714286</v>
      </c>
      <c r="AQ192" s="65">
        <f t="shared" si="40"/>
        <v>3.5</v>
      </c>
      <c r="AR192" s="2">
        <f t="shared" si="18"/>
        <v>9.621127502</v>
      </c>
      <c r="AS192" s="18">
        <f t="shared" si="19"/>
        <v>6</v>
      </c>
      <c r="AT192" s="7">
        <f t="shared" si="20"/>
        <v>49.86255894</v>
      </c>
      <c r="AU192" s="18">
        <f t="shared" si="21"/>
        <v>12</v>
      </c>
      <c r="AV192" s="27">
        <f t="shared" si="22"/>
        <v>6.625</v>
      </c>
      <c r="AW192" s="18">
        <f t="shared" si="23"/>
        <v>24</v>
      </c>
      <c r="AX192" s="18">
        <f t="shared" si="24"/>
        <v>6</v>
      </c>
      <c r="AY192" s="18">
        <f t="shared" si="25"/>
        <v>12</v>
      </c>
      <c r="AZ192" s="7">
        <f t="shared" si="26"/>
        <v>120</v>
      </c>
      <c r="BA192" s="28">
        <f t="shared" si="27"/>
        <v>2.857142857</v>
      </c>
      <c r="BB192" s="65">
        <f t="shared" si="41"/>
        <v>3.5</v>
      </c>
      <c r="BC192" s="2">
        <f t="shared" si="28"/>
        <v>9.621127502</v>
      </c>
      <c r="BD192" s="18">
        <f t="shared" si="29"/>
        <v>6</v>
      </c>
      <c r="BE192" s="7">
        <f t="shared" si="30"/>
        <v>49.86255894</v>
      </c>
      <c r="BF192" s="18">
        <f t="shared" si="31"/>
        <v>6</v>
      </c>
      <c r="BG192" s="27">
        <f t="shared" si="32"/>
        <v>7.412401575</v>
      </c>
      <c r="BH192" s="27">
        <f t="shared" si="33"/>
        <v>12</v>
      </c>
      <c r="BI192" s="18">
        <f t="shared" si="34"/>
        <v>6</v>
      </c>
      <c r="BJ192" s="18">
        <f t="shared" si="35"/>
        <v>12</v>
      </c>
      <c r="BK192" s="18">
        <f t="shared" si="36"/>
        <v>102</v>
      </c>
      <c r="BL192" s="28">
        <f t="shared" si="37"/>
        <v>2.428571429</v>
      </c>
    </row>
    <row r="193">
      <c r="A193" s="3"/>
      <c r="F193" s="3"/>
      <c r="G193" s="3"/>
      <c r="I193" s="3"/>
      <c r="L193" s="3"/>
      <c r="M193" s="4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6">
        <v>189.0</v>
      </c>
      <c r="Y193" s="65">
        <f t="shared" si="38"/>
        <v>3.5</v>
      </c>
      <c r="Z193" s="2">
        <f t="shared" si="2"/>
        <v>9.621127502</v>
      </c>
      <c r="AA193" s="18">
        <f t="shared" si="3"/>
        <v>6</v>
      </c>
      <c r="AB193" s="7">
        <f t="shared" si="4"/>
        <v>49.86255894</v>
      </c>
      <c r="AC193" s="18">
        <f t="shared" si="5"/>
        <v>12.6</v>
      </c>
      <c r="AD193" s="27">
        <f t="shared" si="6"/>
        <v>6.625</v>
      </c>
      <c r="AE193" s="18">
        <f t="shared" si="7"/>
        <v>37.8</v>
      </c>
      <c r="AF193" s="7">
        <f t="shared" si="8"/>
        <v>114</v>
      </c>
      <c r="AG193" s="28">
        <f t="shared" si="9"/>
        <v>2.714285714</v>
      </c>
      <c r="AH193" s="65">
        <f t="shared" si="39"/>
        <v>3.5</v>
      </c>
      <c r="AI193" s="2">
        <f t="shared" si="10"/>
        <v>9.621127502</v>
      </c>
      <c r="AJ193" s="18">
        <f t="shared" si="11"/>
        <v>6</v>
      </c>
      <c r="AK193" s="7">
        <f t="shared" si="12"/>
        <v>49.86255894</v>
      </c>
      <c r="AL193" s="18">
        <f t="shared" si="13"/>
        <v>6</v>
      </c>
      <c r="AM193" s="27">
        <f t="shared" si="14"/>
        <v>7.412401575</v>
      </c>
      <c r="AN193" s="18">
        <f t="shared" si="15"/>
        <v>24</v>
      </c>
      <c r="AO193" s="7">
        <f t="shared" si="16"/>
        <v>96</v>
      </c>
      <c r="AP193" s="29">
        <f t="shared" si="17"/>
        <v>2.285714286</v>
      </c>
      <c r="AQ193" s="65">
        <f t="shared" si="40"/>
        <v>3.5</v>
      </c>
      <c r="AR193" s="2">
        <f t="shared" si="18"/>
        <v>9.621127502</v>
      </c>
      <c r="AS193" s="18">
        <f t="shared" si="19"/>
        <v>6</v>
      </c>
      <c r="AT193" s="7">
        <f t="shared" si="20"/>
        <v>49.86255894</v>
      </c>
      <c r="AU193" s="18">
        <f t="shared" si="21"/>
        <v>12</v>
      </c>
      <c r="AV193" s="27">
        <f t="shared" si="22"/>
        <v>6.625</v>
      </c>
      <c r="AW193" s="18">
        <f t="shared" si="23"/>
        <v>24</v>
      </c>
      <c r="AX193" s="18">
        <f t="shared" si="24"/>
        <v>6</v>
      </c>
      <c r="AY193" s="18">
        <f t="shared" si="25"/>
        <v>12</v>
      </c>
      <c r="AZ193" s="7">
        <f t="shared" si="26"/>
        <v>120</v>
      </c>
      <c r="BA193" s="28">
        <f t="shared" si="27"/>
        <v>2.857142857</v>
      </c>
      <c r="BB193" s="65">
        <f t="shared" si="41"/>
        <v>3.5</v>
      </c>
      <c r="BC193" s="2">
        <f t="shared" si="28"/>
        <v>9.621127502</v>
      </c>
      <c r="BD193" s="18">
        <f t="shared" si="29"/>
        <v>6</v>
      </c>
      <c r="BE193" s="7">
        <f t="shared" si="30"/>
        <v>49.86255894</v>
      </c>
      <c r="BF193" s="18">
        <f t="shared" si="31"/>
        <v>6</v>
      </c>
      <c r="BG193" s="27">
        <f t="shared" si="32"/>
        <v>7.412401575</v>
      </c>
      <c r="BH193" s="27">
        <f t="shared" si="33"/>
        <v>12</v>
      </c>
      <c r="BI193" s="18">
        <f t="shared" si="34"/>
        <v>6</v>
      </c>
      <c r="BJ193" s="18">
        <f t="shared" si="35"/>
        <v>12</v>
      </c>
      <c r="BK193" s="18">
        <f t="shared" si="36"/>
        <v>102</v>
      </c>
      <c r="BL193" s="28">
        <f t="shared" si="37"/>
        <v>2.428571429</v>
      </c>
    </row>
    <row r="194">
      <c r="A194" s="3"/>
      <c r="F194" s="3"/>
      <c r="G194" s="3"/>
      <c r="I194" s="3"/>
      <c r="L194" s="3"/>
      <c r="M194" s="4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6">
        <v>190.0</v>
      </c>
      <c r="Y194" s="65">
        <f t="shared" si="38"/>
        <v>3.5</v>
      </c>
      <c r="Z194" s="2">
        <f t="shared" si="2"/>
        <v>9.621127502</v>
      </c>
      <c r="AA194" s="18">
        <f t="shared" si="3"/>
        <v>6</v>
      </c>
      <c r="AB194" s="7">
        <f t="shared" si="4"/>
        <v>49.86255894</v>
      </c>
      <c r="AC194" s="18">
        <f t="shared" si="5"/>
        <v>12.6</v>
      </c>
      <c r="AD194" s="27">
        <f t="shared" si="6"/>
        <v>6.625</v>
      </c>
      <c r="AE194" s="18">
        <f t="shared" si="7"/>
        <v>37.8</v>
      </c>
      <c r="AF194" s="7">
        <f t="shared" si="8"/>
        <v>114</v>
      </c>
      <c r="AG194" s="28">
        <f t="shared" si="9"/>
        <v>2.714285714</v>
      </c>
      <c r="AH194" s="65">
        <f t="shared" si="39"/>
        <v>3.5</v>
      </c>
      <c r="AI194" s="2">
        <f t="shared" si="10"/>
        <v>9.621127502</v>
      </c>
      <c r="AJ194" s="18">
        <f t="shared" si="11"/>
        <v>6</v>
      </c>
      <c r="AK194" s="7">
        <f t="shared" si="12"/>
        <v>49.86255894</v>
      </c>
      <c r="AL194" s="18">
        <f t="shared" si="13"/>
        <v>6</v>
      </c>
      <c r="AM194" s="27">
        <f t="shared" si="14"/>
        <v>7.412401575</v>
      </c>
      <c r="AN194" s="18">
        <f t="shared" si="15"/>
        <v>24</v>
      </c>
      <c r="AO194" s="7">
        <f t="shared" si="16"/>
        <v>96</v>
      </c>
      <c r="AP194" s="29">
        <f t="shared" si="17"/>
        <v>2.285714286</v>
      </c>
      <c r="AQ194" s="65">
        <f t="shared" si="40"/>
        <v>3.5</v>
      </c>
      <c r="AR194" s="2">
        <f t="shared" si="18"/>
        <v>9.621127502</v>
      </c>
      <c r="AS194" s="18">
        <f t="shared" si="19"/>
        <v>6</v>
      </c>
      <c r="AT194" s="7">
        <f t="shared" si="20"/>
        <v>49.86255894</v>
      </c>
      <c r="AU194" s="18">
        <f t="shared" si="21"/>
        <v>12</v>
      </c>
      <c r="AV194" s="27">
        <f t="shared" si="22"/>
        <v>6.625</v>
      </c>
      <c r="AW194" s="18">
        <f t="shared" si="23"/>
        <v>24</v>
      </c>
      <c r="AX194" s="18">
        <f t="shared" si="24"/>
        <v>6</v>
      </c>
      <c r="AY194" s="18">
        <f t="shared" si="25"/>
        <v>12</v>
      </c>
      <c r="AZ194" s="7">
        <f t="shared" si="26"/>
        <v>120</v>
      </c>
      <c r="BA194" s="28">
        <f t="shared" si="27"/>
        <v>2.857142857</v>
      </c>
      <c r="BB194" s="65">
        <f t="shared" si="41"/>
        <v>3.5</v>
      </c>
      <c r="BC194" s="2">
        <f t="shared" si="28"/>
        <v>9.621127502</v>
      </c>
      <c r="BD194" s="18">
        <f t="shared" si="29"/>
        <v>6</v>
      </c>
      <c r="BE194" s="7">
        <f t="shared" si="30"/>
        <v>49.86255894</v>
      </c>
      <c r="BF194" s="18">
        <f t="shared" si="31"/>
        <v>6</v>
      </c>
      <c r="BG194" s="27">
        <f t="shared" si="32"/>
        <v>7.412401575</v>
      </c>
      <c r="BH194" s="27">
        <f t="shared" si="33"/>
        <v>12</v>
      </c>
      <c r="BI194" s="18">
        <f t="shared" si="34"/>
        <v>6</v>
      </c>
      <c r="BJ194" s="18">
        <f t="shared" si="35"/>
        <v>12</v>
      </c>
      <c r="BK194" s="18">
        <f t="shared" si="36"/>
        <v>102</v>
      </c>
      <c r="BL194" s="28">
        <f t="shared" si="37"/>
        <v>2.428571429</v>
      </c>
    </row>
    <row r="195">
      <c r="A195" s="3"/>
      <c r="F195" s="3"/>
      <c r="G195" s="3"/>
      <c r="I195" s="3"/>
      <c r="L195" s="3"/>
      <c r="M195" s="4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6">
        <v>191.0</v>
      </c>
      <c r="Y195" s="65">
        <f t="shared" si="38"/>
        <v>3.5</v>
      </c>
      <c r="Z195" s="2">
        <f t="shared" si="2"/>
        <v>9.621127502</v>
      </c>
      <c r="AA195" s="18">
        <f t="shared" si="3"/>
        <v>6</v>
      </c>
      <c r="AB195" s="7">
        <f t="shared" si="4"/>
        <v>49.86255894</v>
      </c>
      <c r="AC195" s="18">
        <f t="shared" si="5"/>
        <v>12.6</v>
      </c>
      <c r="AD195" s="27">
        <f t="shared" si="6"/>
        <v>6.625</v>
      </c>
      <c r="AE195" s="18">
        <f t="shared" si="7"/>
        <v>37.8</v>
      </c>
      <c r="AF195" s="7">
        <f t="shared" si="8"/>
        <v>114</v>
      </c>
      <c r="AG195" s="28">
        <f t="shared" si="9"/>
        <v>2.714285714</v>
      </c>
      <c r="AH195" s="65">
        <f t="shared" si="39"/>
        <v>3.5</v>
      </c>
      <c r="AI195" s="2">
        <f t="shared" si="10"/>
        <v>9.621127502</v>
      </c>
      <c r="AJ195" s="18">
        <f t="shared" si="11"/>
        <v>6</v>
      </c>
      <c r="AK195" s="7">
        <f t="shared" si="12"/>
        <v>49.86255894</v>
      </c>
      <c r="AL195" s="18">
        <f t="shared" si="13"/>
        <v>6</v>
      </c>
      <c r="AM195" s="27">
        <f t="shared" si="14"/>
        <v>7.412401575</v>
      </c>
      <c r="AN195" s="18">
        <f t="shared" si="15"/>
        <v>24</v>
      </c>
      <c r="AO195" s="7">
        <f t="shared" si="16"/>
        <v>96</v>
      </c>
      <c r="AP195" s="29">
        <f t="shared" si="17"/>
        <v>2.285714286</v>
      </c>
      <c r="AQ195" s="65">
        <f t="shared" si="40"/>
        <v>3.5</v>
      </c>
      <c r="AR195" s="2">
        <f t="shared" si="18"/>
        <v>9.621127502</v>
      </c>
      <c r="AS195" s="18">
        <f t="shared" si="19"/>
        <v>6</v>
      </c>
      <c r="AT195" s="7">
        <f t="shared" si="20"/>
        <v>49.86255894</v>
      </c>
      <c r="AU195" s="18">
        <f t="shared" si="21"/>
        <v>12</v>
      </c>
      <c r="AV195" s="27">
        <f t="shared" si="22"/>
        <v>6.625</v>
      </c>
      <c r="AW195" s="18">
        <f t="shared" si="23"/>
        <v>24</v>
      </c>
      <c r="AX195" s="18">
        <f t="shared" si="24"/>
        <v>6</v>
      </c>
      <c r="AY195" s="18">
        <f t="shared" si="25"/>
        <v>12</v>
      </c>
      <c r="AZ195" s="7">
        <f t="shared" si="26"/>
        <v>120</v>
      </c>
      <c r="BA195" s="28">
        <f t="shared" si="27"/>
        <v>2.857142857</v>
      </c>
      <c r="BB195" s="65">
        <f t="shared" si="41"/>
        <v>3.5</v>
      </c>
      <c r="BC195" s="2">
        <f t="shared" si="28"/>
        <v>9.621127502</v>
      </c>
      <c r="BD195" s="18">
        <f t="shared" si="29"/>
        <v>6</v>
      </c>
      <c r="BE195" s="7">
        <f t="shared" si="30"/>
        <v>49.86255894</v>
      </c>
      <c r="BF195" s="18">
        <f t="shared" si="31"/>
        <v>6</v>
      </c>
      <c r="BG195" s="27">
        <f t="shared" si="32"/>
        <v>7.412401575</v>
      </c>
      <c r="BH195" s="27">
        <f t="shared" si="33"/>
        <v>12</v>
      </c>
      <c r="BI195" s="18">
        <f t="shared" si="34"/>
        <v>6</v>
      </c>
      <c r="BJ195" s="18">
        <f t="shared" si="35"/>
        <v>12</v>
      </c>
      <c r="BK195" s="18">
        <f t="shared" si="36"/>
        <v>102</v>
      </c>
      <c r="BL195" s="28">
        <f t="shared" si="37"/>
        <v>2.428571429</v>
      </c>
    </row>
    <row r="196">
      <c r="A196" s="3"/>
      <c r="F196" s="3"/>
      <c r="G196" s="3"/>
      <c r="I196" s="3"/>
      <c r="L196" s="3"/>
      <c r="M196" s="4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6">
        <v>192.0</v>
      </c>
      <c r="Y196" s="65">
        <f t="shared" si="38"/>
        <v>3.5</v>
      </c>
      <c r="Z196" s="2">
        <f t="shared" si="2"/>
        <v>9.621127502</v>
      </c>
      <c r="AA196" s="18">
        <f t="shared" si="3"/>
        <v>6</v>
      </c>
      <c r="AB196" s="7">
        <f t="shared" si="4"/>
        <v>49.86255894</v>
      </c>
      <c r="AC196" s="18">
        <f t="shared" si="5"/>
        <v>12.6</v>
      </c>
      <c r="AD196" s="27">
        <f t="shared" si="6"/>
        <v>6.625</v>
      </c>
      <c r="AE196" s="18">
        <f t="shared" si="7"/>
        <v>37.8</v>
      </c>
      <c r="AF196" s="7">
        <f t="shared" si="8"/>
        <v>114</v>
      </c>
      <c r="AG196" s="28">
        <f t="shared" si="9"/>
        <v>2.714285714</v>
      </c>
      <c r="AH196" s="65">
        <f t="shared" si="39"/>
        <v>3.5</v>
      </c>
      <c r="AI196" s="2">
        <f t="shared" si="10"/>
        <v>9.621127502</v>
      </c>
      <c r="AJ196" s="18">
        <f t="shared" si="11"/>
        <v>6</v>
      </c>
      <c r="AK196" s="7">
        <f t="shared" si="12"/>
        <v>49.86255894</v>
      </c>
      <c r="AL196" s="18">
        <f t="shared" si="13"/>
        <v>6</v>
      </c>
      <c r="AM196" s="27">
        <f t="shared" si="14"/>
        <v>7.412401575</v>
      </c>
      <c r="AN196" s="18">
        <f t="shared" si="15"/>
        <v>24</v>
      </c>
      <c r="AO196" s="7">
        <f t="shared" si="16"/>
        <v>96</v>
      </c>
      <c r="AP196" s="29">
        <f t="shared" si="17"/>
        <v>2.285714286</v>
      </c>
      <c r="AQ196" s="65">
        <f t="shared" si="40"/>
        <v>3.5</v>
      </c>
      <c r="AR196" s="2">
        <f t="shared" si="18"/>
        <v>9.621127502</v>
      </c>
      <c r="AS196" s="18">
        <f t="shared" si="19"/>
        <v>6</v>
      </c>
      <c r="AT196" s="7">
        <f t="shared" si="20"/>
        <v>49.86255894</v>
      </c>
      <c r="AU196" s="18">
        <f t="shared" si="21"/>
        <v>12</v>
      </c>
      <c r="AV196" s="27">
        <f t="shared" si="22"/>
        <v>6.625</v>
      </c>
      <c r="AW196" s="18">
        <f t="shared" si="23"/>
        <v>24</v>
      </c>
      <c r="AX196" s="18">
        <f t="shared" si="24"/>
        <v>6</v>
      </c>
      <c r="AY196" s="18">
        <f t="shared" si="25"/>
        <v>12</v>
      </c>
      <c r="AZ196" s="7">
        <f t="shared" si="26"/>
        <v>120</v>
      </c>
      <c r="BA196" s="28">
        <f t="shared" si="27"/>
        <v>2.857142857</v>
      </c>
      <c r="BB196" s="65">
        <f t="shared" si="41"/>
        <v>3.5</v>
      </c>
      <c r="BC196" s="2">
        <f t="shared" si="28"/>
        <v>9.621127502</v>
      </c>
      <c r="BD196" s="18">
        <f t="shared" si="29"/>
        <v>6</v>
      </c>
      <c r="BE196" s="7">
        <f t="shared" si="30"/>
        <v>49.86255894</v>
      </c>
      <c r="BF196" s="18">
        <f t="shared" si="31"/>
        <v>6</v>
      </c>
      <c r="BG196" s="27">
        <f t="shared" si="32"/>
        <v>7.412401575</v>
      </c>
      <c r="BH196" s="27">
        <f t="shared" si="33"/>
        <v>12</v>
      </c>
      <c r="BI196" s="18">
        <f t="shared" si="34"/>
        <v>6</v>
      </c>
      <c r="BJ196" s="18">
        <f t="shared" si="35"/>
        <v>12</v>
      </c>
      <c r="BK196" s="18">
        <f t="shared" si="36"/>
        <v>102</v>
      </c>
      <c r="BL196" s="28">
        <f t="shared" si="37"/>
        <v>2.428571429</v>
      </c>
    </row>
    <row r="197">
      <c r="A197" s="3"/>
      <c r="F197" s="3"/>
      <c r="G197" s="3"/>
      <c r="I197" s="3"/>
      <c r="L197" s="3"/>
      <c r="M197" s="4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6">
        <v>193.0</v>
      </c>
      <c r="Y197" s="65">
        <f t="shared" si="38"/>
        <v>3.5</v>
      </c>
      <c r="Z197" s="2">
        <f t="shared" si="2"/>
        <v>9.621127502</v>
      </c>
      <c r="AA197" s="18">
        <f t="shared" si="3"/>
        <v>6</v>
      </c>
      <c r="AB197" s="7">
        <f t="shared" si="4"/>
        <v>49.86255894</v>
      </c>
      <c r="AC197" s="18">
        <f t="shared" si="5"/>
        <v>12.6</v>
      </c>
      <c r="AD197" s="27">
        <f t="shared" si="6"/>
        <v>6.625</v>
      </c>
      <c r="AE197" s="18">
        <f t="shared" si="7"/>
        <v>37.8</v>
      </c>
      <c r="AF197" s="7">
        <f t="shared" si="8"/>
        <v>114</v>
      </c>
      <c r="AG197" s="28">
        <f t="shared" si="9"/>
        <v>2.714285714</v>
      </c>
      <c r="AH197" s="65">
        <f t="shared" si="39"/>
        <v>3.5</v>
      </c>
      <c r="AI197" s="2">
        <f t="shared" si="10"/>
        <v>9.621127502</v>
      </c>
      <c r="AJ197" s="18">
        <f t="shared" si="11"/>
        <v>6</v>
      </c>
      <c r="AK197" s="7">
        <f t="shared" si="12"/>
        <v>49.86255894</v>
      </c>
      <c r="AL197" s="18">
        <f t="shared" si="13"/>
        <v>6</v>
      </c>
      <c r="AM197" s="27">
        <f t="shared" si="14"/>
        <v>7.412401575</v>
      </c>
      <c r="AN197" s="18">
        <f t="shared" si="15"/>
        <v>24</v>
      </c>
      <c r="AO197" s="7">
        <f t="shared" si="16"/>
        <v>96</v>
      </c>
      <c r="AP197" s="29">
        <f t="shared" si="17"/>
        <v>2.285714286</v>
      </c>
      <c r="AQ197" s="65">
        <f t="shared" si="40"/>
        <v>3.5</v>
      </c>
      <c r="AR197" s="2">
        <f t="shared" si="18"/>
        <v>9.621127502</v>
      </c>
      <c r="AS197" s="18">
        <f t="shared" si="19"/>
        <v>6</v>
      </c>
      <c r="AT197" s="7">
        <f t="shared" si="20"/>
        <v>49.86255894</v>
      </c>
      <c r="AU197" s="18">
        <f t="shared" si="21"/>
        <v>12</v>
      </c>
      <c r="AV197" s="27">
        <f t="shared" si="22"/>
        <v>6.625</v>
      </c>
      <c r="AW197" s="18">
        <f t="shared" si="23"/>
        <v>24</v>
      </c>
      <c r="AX197" s="18">
        <f t="shared" si="24"/>
        <v>6</v>
      </c>
      <c r="AY197" s="18">
        <f t="shared" si="25"/>
        <v>12</v>
      </c>
      <c r="AZ197" s="7">
        <f t="shared" si="26"/>
        <v>120</v>
      </c>
      <c r="BA197" s="28">
        <f t="shared" si="27"/>
        <v>2.857142857</v>
      </c>
      <c r="BB197" s="65">
        <f t="shared" si="41"/>
        <v>3.5</v>
      </c>
      <c r="BC197" s="2">
        <f t="shared" si="28"/>
        <v>9.621127502</v>
      </c>
      <c r="BD197" s="18">
        <f t="shared" si="29"/>
        <v>6</v>
      </c>
      <c r="BE197" s="7">
        <f t="shared" si="30"/>
        <v>49.86255894</v>
      </c>
      <c r="BF197" s="18">
        <f t="shared" si="31"/>
        <v>6</v>
      </c>
      <c r="BG197" s="27">
        <f t="shared" si="32"/>
        <v>7.412401575</v>
      </c>
      <c r="BH197" s="27">
        <f t="shared" si="33"/>
        <v>12</v>
      </c>
      <c r="BI197" s="18">
        <f t="shared" si="34"/>
        <v>6</v>
      </c>
      <c r="BJ197" s="18">
        <f t="shared" si="35"/>
        <v>12</v>
      </c>
      <c r="BK197" s="18">
        <f t="shared" si="36"/>
        <v>102</v>
      </c>
      <c r="BL197" s="28">
        <f t="shared" si="37"/>
        <v>2.428571429</v>
      </c>
    </row>
    <row r="198">
      <c r="A198" s="3"/>
      <c r="F198" s="3"/>
      <c r="G198" s="3"/>
      <c r="I198" s="3"/>
      <c r="L198" s="3"/>
      <c r="M198" s="4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6">
        <v>194.0</v>
      </c>
      <c r="Y198" s="65">
        <f t="shared" si="38"/>
        <v>3.5</v>
      </c>
      <c r="Z198" s="2">
        <f t="shared" si="2"/>
        <v>9.621127502</v>
      </c>
      <c r="AA198" s="18">
        <f t="shared" si="3"/>
        <v>6</v>
      </c>
      <c r="AB198" s="7">
        <f t="shared" si="4"/>
        <v>49.86255894</v>
      </c>
      <c r="AC198" s="18">
        <f t="shared" si="5"/>
        <v>12.6</v>
      </c>
      <c r="AD198" s="27">
        <f t="shared" si="6"/>
        <v>6.625</v>
      </c>
      <c r="AE198" s="18">
        <f t="shared" si="7"/>
        <v>37.8</v>
      </c>
      <c r="AF198" s="7">
        <f t="shared" si="8"/>
        <v>114</v>
      </c>
      <c r="AG198" s="28">
        <f t="shared" si="9"/>
        <v>2.714285714</v>
      </c>
      <c r="AH198" s="65">
        <f t="shared" si="39"/>
        <v>3.5</v>
      </c>
      <c r="AI198" s="2">
        <f t="shared" si="10"/>
        <v>9.621127502</v>
      </c>
      <c r="AJ198" s="18">
        <f t="shared" si="11"/>
        <v>6</v>
      </c>
      <c r="AK198" s="7">
        <f t="shared" si="12"/>
        <v>49.86255894</v>
      </c>
      <c r="AL198" s="18">
        <f t="shared" si="13"/>
        <v>6</v>
      </c>
      <c r="AM198" s="27">
        <f t="shared" si="14"/>
        <v>7.412401575</v>
      </c>
      <c r="AN198" s="18">
        <f t="shared" si="15"/>
        <v>24</v>
      </c>
      <c r="AO198" s="7">
        <f t="shared" si="16"/>
        <v>96</v>
      </c>
      <c r="AP198" s="29">
        <f t="shared" si="17"/>
        <v>2.285714286</v>
      </c>
      <c r="AQ198" s="65">
        <f t="shared" si="40"/>
        <v>3.5</v>
      </c>
      <c r="AR198" s="2">
        <f t="shared" si="18"/>
        <v>9.621127502</v>
      </c>
      <c r="AS198" s="18">
        <f t="shared" si="19"/>
        <v>6</v>
      </c>
      <c r="AT198" s="7">
        <f t="shared" si="20"/>
        <v>49.86255894</v>
      </c>
      <c r="AU198" s="18">
        <f t="shared" si="21"/>
        <v>12</v>
      </c>
      <c r="AV198" s="27">
        <f t="shared" si="22"/>
        <v>6.625</v>
      </c>
      <c r="AW198" s="18">
        <f t="shared" si="23"/>
        <v>24</v>
      </c>
      <c r="AX198" s="18">
        <f t="shared" si="24"/>
        <v>6</v>
      </c>
      <c r="AY198" s="18">
        <f t="shared" si="25"/>
        <v>12</v>
      </c>
      <c r="AZ198" s="7">
        <f t="shared" si="26"/>
        <v>120</v>
      </c>
      <c r="BA198" s="28">
        <f t="shared" si="27"/>
        <v>2.857142857</v>
      </c>
      <c r="BB198" s="65">
        <f t="shared" si="41"/>
        <v>3.5</v>
      </c>
      <c r="BC198" s="2">
        <f t="shared" si="28"/>
        <v>9.621127502</v>
      </c>
      <c r="BD198" s="18">
        <f t="shared" si="29"/>
        <v>6</v>
      </c>
      <c r="BE198" s="7">
        <f t="shared" si="30"/>
        <v>49.86255894</v>
      </c>
      <c r="BF198" s="18">
        <f t="shared" si="31"/>
        <v>6</v>
      </c>
      <c r="BG198" s="27">
        <f t="shared" si="32"/>
        <v>7.412401575</v>
      </c>
      <c r="BH198" s="27">
        <f t="shared" si="33"/>
        <v>12</v>
      </c>
      <c r="BI198" s="18">
        <f t="shared" si="34"/>
        <v>6</v>
      </c>
      <c r="BJ198" s="18">
        <f t="shared" si="35"/>
        <v>12</v>
      </c>
      <c r="BK198" s="18">
        <f t="shared" si="36"/>
        <v>102</v>
      </c>
      <c r="BL198" s="28">
        <f t="shared" si="37"/>
        <v>2.428571429</v>
      </c>
    </row>
    <row r="199">
      <c r="A199" s="3"/>
      <c r="F199" s="3"/>
      <c r="G199" s="3"/>
      <c r="I199" s="3"/>
      <c r="L199" s="3"/>
      <c r="M199" s="4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6">
        <v>195.0</v>
      </c>
      <c r="Y199" s="65">
        <f t="shared" si="38"/>
        <v>3.5</v>
      </c>
      <c r="Z199" s="2">
        <f t="shared" si="2"/>
        <v>9.621127502</v>
      </c>
      <c r="AA199" s="18">
        <f t="shared" si="3"/>
        <v>6</v>
      </c>
      <c r="AB199" s="7">
        <f t="shared" si="4"/>
        <v>49.86255894</v>
      </c>
      <c r="AC199" s="18">
        <f t="shared" si="5"/>
        <v>12.6</v>
      </c>
      <c r="AD199" s="27">
        <f t="shared" si="6"/>
        <v>6.625</v>
      </c>
      <c r="AE199" s="18">
        <f t="shared" si="7"/>
        <v>37.8</v>
      </c>
      <c r="AF199" s="7">
        <f t="shared" si="8"/>
        <v>114</v>
      </c>
      <c r="AG199" s="28">
        <f t="shared" si="9"/>
        <v>2.714285714</v>
      </c>
      <c r="AH199" s="65">
        <f t="shared" si="39"/>
        <v>3.5</v>
      </c>
      <c r="AI199" s="2">
        <f t="shared" si="10"/>
        <v>9.621127502</v>
      </c>
      <c r="AJ199" s="18">
        <f t="shared" si="11"/>
        <v>6</v>
      </c>
      <c r="AK199" s="7">
        <f t="shared" si="12"/>
        <v>49.86255894</v>
      </c>
      <c r="AL199" s="18">
        <f t="shared" si="13"/>
        <v>6</v>
      </c>
      <c r="AM199" s="27">
        <f t="shared" si="14"/>
        <v>7.412401575</v>
      </c>
      <c r="AN199" s="18">
        <f t="shared" si="15"/>
        <v>24</v>
      </c>
      <c r="AO199" s="7">
        <f t="shared" si="16"/>
        <v>96</v>
      </c>
      <c r="AP199" s="29">
        <f t="shared" si="17"/>
        <v>2.285714286</v>
      </c>
      <c r="AQ199" s="65">
        <f t="shared" si="40"/>
        <v>3.5</v>
      </c>
      <c r="AR199" s="2">
        <f t="shared" si="18"/>
        <v>9.621127502</v>
      </c>
      <c r="AS199" s="18">
        <f t="shared" si="19"/>
        <v>6</v>
      </c>
      <c r="AT199" s="7">
        <f t="shared" si="20"/>
        <v>49.86255894</v>
      </c>
      <c r="AU199" s="18">
        <f t="shared" si="21"/>
        <v>12</v>
      </c>
      <c r="AV199" s="27">
        <f t="shared" si="22"/>
        <v>6.625</v>
      </c>
      <c r="AW199" s="18">
        <f t="shared" si="23"/>
        <v>24</v>
      </c>
      <c r="AX199" s="18">
        <f t="shared" si="24"/>
        <v>6</v>
      </c>
      <c r="AY199" s="18">
        <f t="shared" si="25"/>
        <v>12</v>
      </c>
      <c r="AZ199" s="7">
        <f t="shared" si="26"/>
        <v>120</v>
      </c>
      <c r="BA199" s="28">
        <f t="shared" si="27"/>
        <v>2.857142857</v>
      </c>
      <c r="BB199" s="65">
        <f t="shared" si="41"/>
        <v>3.5</v>
      </c>
      <c r="BC199" s="2">
        <f t="shared" si="28"/>
        <v>9.621127502</v>
      </c>
      <c r="BD199" s="18">
        <f t="shared" si="29"/>
        <v>6</v>
      </c>
      <c r="BE199" s="7">
        <f t="shared" si="30"/>
        <v>49.86255894</v>
      </c>
      <c r="BF199" s="18">
        <f t="shared" si="31"/>
        <v>6</v>
      </c>
      <c r="BG199" s="27">
        <f t="shared" si="32"/>
        <v>7.412401575</v>
      </c>
      <c r="BH199" s="27">
        <f t="shared" si="33"/>
        <v>12</v>
      </c>
      <c r="BI199" s="18">
        <f t="shared" si="34"/>
        <v>6</v>
      </c>
      <c r="BJ199" s="18">
        <f t="shared" si="35"/>
        <v>12</v>
      </c>
      <c r="BK199" s="18">
        <f t="shared" si="36"/>
        <v>102</v>
      </c>
      <c r="BL199" s="28">
        <f t="shared" si="37"/>
        <v>2.428571429</v>
      </c>
    </row>
    <row r="200">
      <c r="A200" s="3"/>
      <c r="F200" s="3"/>
      <c r="G200" s="3"/>
      <c r="I200" s="3"/>
      <c r="L200" s="3"/>
      <c r="M200" s="4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6">
        <v>196.0</v>
      </c>
      <c r="Y200" s="65">
        <f t="shared" si="38"/>
        <v>3.5</v>
      </c>
      <c r="Z200" s="2">
        <f t="shared" si="2"/>
        <v>9.621127502</v>
      </c>
      <c r="AA200" s="18">
        <f t="shared" si="3"/>
        <v>6</v>
      </c>
      <c r="AB200" s="7">
        <f t="shared" si="4"/>
        <v>49.86255894</v>
      </c>
      <c r="AC200" s="18">
        <f t="shared" si="5"/>
        <v>12.6</v>
      </c>
      <c r="AD200" s="27">
        <f t="shared" si="6"/>
        <v>6.625</v>
      </c>
      <c r="AE200" s="18">
        <f t="shared" si="7"/>
        <v>37.8</v>
      </c>
      <c r="AF200" s="7">
        <f t="shared" si="8"/>
        <v>114</v>
      </c>
      <c r="AG200" s="28">
        <f t="shared" si="9"/>
        <v>2.714285714</v>
      </c>
      <c r="AH200" s="65">
        <f t="shared" si="39"/>
        <v>3.5</v>
      </c>
      <c r="AI200" s="2">
        <f t="shared" si="10"/>
        <v>9.621127502</v>
      </c>
      <c r="AJ200" s="18">
        <f t="shared" si="11"/>
        <v>6</v>
      </c>
      <c r="AK200" s="7">
        <f t="shared" si="12"/>
        <v>49.86255894</v>
      </c>
      <c r="AL200" s="18">
        <f t="shared" si="13"/>
        <v>6</v>
      </c>
      <c r="AM200" s="27">
        <f t="shared" si="14"/>
        <v>7.412401575</v>
      </c>
      <c r="AN200" s="18">
        <f t="shared" si="15"/>
        <v>24</v>
      </c>
      <c r="AO200" s="7">
        <f t="shared" si="16"/>
        <v>96</v>
      </c>
      <c r="AP200" s="29">
        <f t="shared" si="17"/>
        <v>2.285714286</v>
      </c>
      <c r="AQ200" s="65">
        <f t="shared" si="40"/>
        <v>3.5</v>
      </c>
      <c r="AR200" s="2">
        <f t="shared" si="18"/>
        <v>9.621127502</v>
      </c>
      <c r="AS200" s="18">
        <f t="shared" si="19"/>
        <v>6</v>
      </c>
      <c r="AT200" s="7">
        <f t="shared" si="20"/>
        <v>49.86255894</v>
      </c>
      <c r="AU200" s="18">
        <f t="shared" si="21"/>
        <v>12</v>
      </c>
      <c r="AV200" s="27">
        <f t="shared" si="22"/>
        <v>6.625</v>
      </c>
      <c r="AW200" s="18">
        <f t="shared" si="23"/>
        <v>24</v>
      </c>
      <c r="AX200" s="18">
        <f t="shared" si="24"/>
        <v>6</v>
      </c>
      <c r="AY200" s="18">
        <f t="shared" si="25"/>
        <v>12</v>
      </c>
      <c r="AZ200" s="7">
        <f t="shared" si="26"/>
        <v>120</v>
      </c>
      <c r="BA200" s="28">
        <f t="shared" si="27"/>
        <v>2.857142857</v>
      </c>
      <c r="BB200" s="65">
        <f t="shared" si="41"/>
        <v>3.5</v>
      </c>
      <c r="BC200" s="2">
        <f t="shared" si="28"/>
        <v>9.621127502</v>
      </c>
      <c r="BD200" s="18">
        <f t="shared" si="29"/>
        <v>6</v>
      </c>
      <c r="BE200" s="7">
        <f t="shared" si="30"/>
        <v>49.86255894</v>
      </c>
      <c r="BF200" s="18">
        <f t="shared" si="31"/>
        <v>6</v>
      </c>
      <c r="BG200" s="27">
        <f t="shared" si="32"/>
        <v>7.412401575</v>
      </c>
      <c r="BH200" s="27">
        <f t="shared" si="33"/>
        <v>12</v>
      </c>
      <c r="BI200" s="18">
        <f t="shared" si="34"/>
        <v>6</v>
      </c>
      <c r="BJ200" s="18">
        <f t="shared" si="35"/>
        <v>12</v>
      </c>
      <c r="BK200" s="18">
        <f t="shared" si="36"/>
        <v>102</v>
      </c>
      <c r="BL200" s="28">
        <f t="shared" si="37"/>
        <v>2.428571429</v>
      </c>
    </row>
    <row r="201">
      <c r="A201" s="3"/>
      <c r="F201" s="3"/>
      <c r="G201" s="3"/>
      <c r="I201" s="3"/>
      <c r="L201" s="3"/>
      <c r="M201" s="4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6">
        <v>197.0</v>
      </c>
      <c r="Y201" s="65">
        <f t="shared" si="38"/>
        <v>3.5</v>
      </c>
      <c r="Z201" s="2">
        <f t="shared" si="2"/>
        <v>9.621127502</v>
      </c>
      <c r="AA201" s="18">
        <f t="shared" si="3"/>
        <v>6</v>
      </c>
      <c r="AB201" s="7">
        <f t="shared" si="4"/>
        <v>49.86255894</v>
      </c>
      <c r="AC201" s="18">
        <f t="shared" si="5"/>
        <v>12.6</v>
      </c>
      <c r="AD201" s="27">
        <f t="shared" si="6"/>
        <v>6.625</v>
      </c>
      <c r="AE201" s="18">
        <f t="shared" si="7"/>
        <v>37.8</v>
      </c>
      <c r="AF201" s="7">
        <f t="shared" si="8"/>
        <v>114</v>
      </c>
      <c r="AG201" s="28">
        <f t="shared" si="9"/>
        <v>2.714285714</v>
      </c>
      <c r="AH201" s="65">
        <f t="shared" si="39"/>
        <v>3.5</v>
      </c>
      <c r="AI201" s="2">
        <f t="shared" si="10"/>
        <v>9.621127502</v>
      </c>
      <c r="AJ201" s="18">
        <f t="shared" si="11"/>
        <v>6</v>
      </c>
      <c r="AK201" s="7">
        <f t="shared" si="12"/>
        <v>49.86255894</v>
      </c>
      <c r="AL201" s="18">
        <f t="shared" si="13"/>
        <v>6</v>
      </c>
      <c r="AM201" s="27">
        <f t="shared" si="14"/>
        <v>7.412401575</v>
      </c>
      <c r="AN201" s="18">
        <f t="shared" si="15"/>
        <v>24</v>
      </c>
      <c r="AO201" s="7">
        <f t="shared" si="16"/>
        <v>96</v>
      </c>
      <c r="AP201" s="29">
        <f t="shared" si="17"/>
        <v>2.285714286</v>
      </c>
      <c r="AQ201" s="65">
        <f t="shared" si="40"/>
        <v>3.5</v>
      </c>
      <c r="AR201" s="2">
        <f t="shared" si="18"/>
        <v>9.621127502</v>
      </c>
      <c r="AS201" s="18">
        <f t="shared" si="19"/>
        <v>6</v>
      </c>
      <c r="AT201" s="7">
        <f t="shared" si="20"/>
        <v>49.86255894</v>
      </c>
      <c r="AU201" s="18">
        <f t="shared" si="21"/>
        <v>12</v>
      </c>
      <c r="AV201" s="27">
        <f t="shared" si="22"/>
        <v>6.625</v>
      </c>
      <c r="AW201" s="18">
        <f t="shared" si="23"/>
        <v>24</v>
      </c>
      <c r="AX201" s="18">
        <f t="shared" si="24"/>
        <v>6</v>
      </c>
      <c r="AY201" s="18">
        <f t="shared" si="25"/>
        <v>12</v>
      </c>
      <c r="AZ201" s="7">
        <f t="shared" si="26"/>
        <v>120</v>
      </c>
      <c r="BA201" s="28">
        <f t="shared" si="27"/>
        <v>2.857142857</v>
      </c>
      <c r="BB201" s="65">
        <f t="shared" si="41"/>
        <v>3.5</v>
      </c>
      <c r="BC201" s="2">
        <f t="shared" si="28"/>
        <v>9.621127502</v>
      </c>
      <c r="BD201" s="18">
        <f t="shared" si="29"/>
        <v>6</v>
      </c>
      <c r="BE201" s="7">
        <f t="shared" si="30"/>
        <v>49.86255894</v>
      </c>
      <c r="BF201" s="18">
        <f t="shared" si="31"/>
        <v>6</v>
      </c>
      <c r="BG201" s="27">
        <f t="shared" si="32"/>
        <v>7.412401575</v>
      </c>
      <c r="BH201" s="27">
        <f t="shared" si="33"/>
        <v>12</v>
      </c>
      <c r="BI201" s="18">
        <f t="shared" si="34"/>
        <v>6</v>
      </c>
      <c r="BJ201" s="18">
        <f t="shared" si="35"/>
        <v>12</v>
      </c>
      <c r="BK201" s="18">
        <f t="shared" si="36"/>
        <v>102</v>
      </c>
      <c r="BL201" s="28">
        <f t="shared" si="37"/>
        <v>2.428571429</v>
      </c>
    </row>
    <row r="202">
      <c r="A202" s="3"/>
      <c r="F202" s="3"/>
      <c r="G202" s="3"/>
      <c r="I202" s="3"/>
      <c r="L202" s="3"/>
      <c r="M202" s="4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6">
        <v>198.0</v>
      </c>
      <c r="Y202" s="65">
        <f t="shared" si="38"/>
        <v>3.5</v>
      </c>
      <c r="Z202" s="2">
        <f t="shared" si="2"/>
        <v>9.621127502</v>
      </c>
      <c r="AA202" s="18">
        <f t="shared" si="3"/>
        <v>6</v>
      </c>
      <c r="AB202" s="7">
        <f t="shared" si="4"/>
        <v>49.86255894</v>
      </c>
      <c r="AC202" s="18">
        <f t="shared" si="5"/>
        <v>12.6</v>
      </c>
      <c r="AD202" s="27">
        <f t="shared" si="6"/>
        <v>6.625</v>
      </c>
      <c r="AE202" s="18">
        <f t="shared" si="7"/>
        <v>37.8</v>
      </c>
      <c r="AF202" s="7">
        <f t="shared" si="8"/>
        <v>114</v>
      </c>
      <c r="AG202" s="28">
        <f t="shared" si="9"/>
        <v>2.714285714</v>
      </c>
      <c r="AH202" s="65">
        <f t="shared" si="39"/>
        <v>3.5</v>
      </c>
      <c r="AI202" s="2">
        <f t="shared" si="10"/>
        <v>9.621127502</v>
      </c>
      <c r="AJ202" s="18">
        <f t="shared" si="11"/>
        <v>6</v>
      </c>
      <c r="AK202" s="7">
        <f t="shared" si="12"/>
        <v>49.86255894</v>
      </c>
      <c r="AL202" s="18">
        <f t="shared" si="13"/>
        <v>6</v>
      </c>
      <c r="AM202" s="27">
        <f t="shared" si="14"/>
        <v>7.412401575</v>
      </c>
      <c r="AN202" s="18">
        <f t="shared" si="15"/>
        <v>24</v>
      </c>
      <c r="AO202" s="7">
        <f t="shared" si="16"/>
        <v>96</v>
      </c>
      <c r="AP202" s="29">
        <f t="shared" si="17"/>
        <v>2.285714286</v>
      </c>
      <c r="AQ202" s="65">
        <f t="shared" si="40"/>
        <v>3.5</v>
      </c>
      <c r="AR202" s="2">
        <f t="shared" si="18"/>
        <v>9.621127502</v>
      </c>
      <c r="AS202" s="18">
        <f t="shared" si="19"/>
        <v>6</v>
      </c>
      <c r="AT202" s="7">
        <f t="shared" si="20"/>
        <v>49.86255894</v>
      </c>
      <c r="AU202" s="18">
        <f t="shared" si="21"/>
        <v>12</v>
      </c>
      <c r="AV202" s="27">
        <f t="shared" si="22"/>
        <v>6.625</v>
      </c>
      <c r="AW202" s="18">
        <f t="shared" si="23"/>
        <v>24</v>
      </c>
      <c r="AX202" s="18">
        <f t="shared" si="24"/>
        <v>6</v>
      </c>
      <c r="AY202" s="18">
        <f t="shared" si="25"/>
        <v>12</v>
      </c>
      <c r="AZ202" s="7">
        <f t="shared" si="26"/>
        <v>120</v>
      </c>
      <c r="BA202" s="28">
        <f t="shared" si="27"/>
        <v>2.857142857</v>
      </c>
      <c r="BB202" s="65">
        <f t="shared" si="41"/>
        <v>3.5</v>
      </c>
      <c r="BC202" s="2">
        <f t="shared" si="28"/>
        <v>9.621127502</v>
      </c>
      <c r="BD202" s="18">
        <f t="shared" si="29"/>
        <v>6</v>
      </c>
      <c r="BE202" s="7">
        <f t="shared" si="30"/>
        <v>49.86255894</v>
      </c>
      <c r="BF202" s="18">
        <f t="shared" si="31"/>
        <v>6</v>
      </c>
      <c r="BG202" s="27">
        <f t="shared" si="32"/>
        <v>7.412401575</v>
      </c>
      <c r="BH202" s="27">
        <f t="shared" si="33"/>
        <v>12</v>
      </c>
      <c r="BI202" s="18">
        <f t="shared" si="34"/>
        <v>6</v>
      </c>
      <c r="BJ202" s="18">
        <f t="shared" si="35"/>
        <v>12</v>
      </c>
      <c r="BK202" s="18">
        <f t="shared" si="36"/>
        <v>102</v>
      </c>
      <c r="BL202" s="28">
        <f t="shared" si="37"/>
        <v>2.428571429</v>
      </c>
    </row>
    <row r="203">
      <c r="A203" s="3"/>
      <c r="F203" s="3"/>
      <c r="G203" s="3"/>
      <c r="I203" s="3"/>
      <c r="L203" s="3"/>
      <c r="M203" s="4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6">
        <v>199.0</v>
      </c>
      <c r="Y203" s="65">
        <f t="shared" si="38"/>
        <v>3.5</v>
      </c>
      <c r="Z203" s="2">
        <f t="shared" si="2"/>
        <v>9.621127502</v>
      </c>
      <c r="AA203" s="18">
        <f t="shared" si="3"/>
        <v>6</v>
      </c>
      <c r="AB203" s="7">
        <f t="shared" si="4"/>
        <v>49.86255894</v>
      </c>
      <c r="AC203" s="18">
        <f t="shared" si="5"/>
        <v>12.6</v>
      </c>
      <c r="AD203" s="27">
        <f t="shared" si="6"/>
        <v>6.625</v>
      </c>
      <c r="AE203" s="18">
        <f t="shared" si="7"/>
        <v>37.8</v>
      </c>
      <c r="AF203" s="7">
        <f t="shared" si="8"/>
        <v>114</v>
      </c>
      <c r="AG203" s="28">
        <f t="shared" si="9"/>
        <v>2.714285714</v>
      </c>
      <c r="AH203" s="65">
        <f t="shared" si="39"/>
        <v>3.5</v>
      </c>
      <c r="AI203" s="2">
        <f t="shared" si="10"/>
        <v>9.621127502</v>
      </c>
      <c r="AJ203" s="18">
        <f t="shared" si="11"/>
        <v>6</v>
      </c>
      <c r="AK203" s="7">
        <f t="shared" si="12"/>
        <v>49.86255894</v>
      </c>
      <c r="AL203" s="18">
        <f t="shared" si="13"/>
        <v>6</v>
      </c>
      <c r="AM203" s="27">
        <f t="shared" si="14"/>
        <v>7.412401575</v>
      </c>
      <c r="AN203" s="18">
        <f t="shared" si="15"/>
        <v>24</v>
      </c>
      <c r="AO203" s="7">
        <f t="shared" si="16"/>
        <v>96</v>
      </c>
      <c r="AP203" s="29">
        <f t="shared" si="17"/>
        <v>2.285714286</v>
      </c>
      <c r="AQ203" s="65">
        <f t="shared" si="40"/>
        <v>3.5</v>
      </c>
      <c r="AR203" s="2">
        <f t="shared" si="18"/>
        <v>9.621127502</v>
      </c>
      <c r="AS203" s="18">
        <f t="shared" si="19"/>
        <v>6</v>
      </c>
      <c r="AT203" s="7">
        <f t="shared" si="20"/>
        <v>49.86255894</v>
      </c>
      <c r="AU203" s="18">
        <f t="shared" si="21"/>
        <v>12</v>
      </c>
      <c r="AV203" s="27">
        <f t="shared" si="22"/>
        <v>6.625</v>
      </c>
      <c r="AW203" s="18">
        <f t="shared" si="23"/>
        <v>24</v>
      </c>
      <c r="AX203" s="18">
        <f t="shared" si="24"/>
        <v>6</v>
      </c>
      <c r="AY203" s="18">
        <f t="shared" si="25"/>
        <v>12</v>
      </c>
      <c r="AZ203" s="7">
        <f t="shared" si="26"/>
        <v>120</v>
      </c>
      <c r="BA203" s="28">
        <f t="shared" si="27"/>
        <v>2.857142857</v>
      </c>
      <c r="BB203" s="65">
        <f t="shared" si="41"/>
        <v>3.5</v>
      </c>
      <c r="BC203" s="2">
        <f t="shared" si="28"/>
        <v>9.621127502</v>
      </c>
      <c r="BD203" s="18">
        <f t="shared" si="29"/>
        <v>6</v>
      </c>
      <c r="BE203" s="7">
        <f t="shared" si="30"/>
        <v>49.86255894</v>
      </c>
      <c r="BF203" s="18">
        <f t="shared" si="31"/>
        <v>6</v>
      </c>
      <c r="BG203" s="27">
        <f t="shared" si="32"/>
        <v>7.412401575</v>
      </c>
      <c r="BH203" s="27">
        <f t="shared" si="33"/>
        <v>12</v>
      </c>
      <c r="BI203" s="18">
        <f t="shared" si="34"/>
        <v>6</v>
      </c>
      <c r="BJ203" s="18">
        <f t="shared" si="35"/>
        <v>12</v>
      </c>
      <c r="BK203" s="18">
        <f t="shared" si="36"/>
        <v>102</v>
      </c>
      <c r="BL203" s="28">
        <f t="shared" si="37"/>
        <v>2.428571429</v>
      </c>
    </row>
    <row r="204">
      <c r="A204" s="3"/>
      <c r="F204" s="3"/>
      <c r="G204" s="3"/>
      <c r="I204" s="3"/>
      <c r="L204" s="3"/>
      <c r="M204" s="4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6">
        <v>200.0</v>
      </c>
      <c r="Y204" s="65">
        <f t="shared" si="38"/>
        <v>3.5</v>
      </c>
      <c r="Z204" s="2">
        <f t="shared" si="2"/>
        <v>9.621127502</v>
      </c>
      <c r="AA204" s="18">
        <f t="shared" si="3"/>
        <v>6</v>
      </c>
      <c r="AB204" s="7">
        <f t="shared" si="4"/>
        <v>49.86255894</v>
      </c>
      <c r="AC204" s="18">
        <f t="shared" si="5"/>
        <v>12.6</v>
      </c>
      <c r="AD204" s="27">
        <f t="shared" si="6"/>
        <v>6.625</v>
      </c>
      <c r="AE204" s="18">
        <f t="shared" si="7"/>
        <v>37.8</v>
      </c>
      <c r="AF204" s="7">
        <f t="shared" si="8"/>
        <v>114</v>
      </c>
      <c r="AG204" s="28">
        <f t="shared" si="9"/>
        <v>2.714285714</v>
      </c>
      <c r="AH204" s="65">
        <f t="shared" si="39"/>
        <v>3.5</v>
      </c>
      <c r="AI204" s="2">
        <f t="shared" si="10"/>
        <v>9.621127502</v>
      </c>
      <c r="AJ204" s="18">
        <f t="shared" si="11"/>
        <v>6</v>
      </c>
      <c r="AK204" s="7">
        <f t="shared" si="12"/>
        <v>49.86255894</v>
      </c>
      <c r="AL204" s="18">
        <f t="shared" si="13"/>
        <v>6</v>
      </c>
      <c r="AM204" s="27">
        <f t="shared" si="14"/>
        <v>7.412401575</v>
      </c>
      <c r="AN204" s="18">
        <f t="shared" si="15"/>
        <v>24</v>
      </c>
      <c r="AO204" s="7">
        <f t="shared" si="16"/>
        <v>96</v>
      </c>
      <c r="AP204" s="29">
        <f t="shared" si="17"/>
        <v>2.285714286</v>
      </c>
      <c r="AQ204" s="65">
        <f t="shared" si="40"/>
        <v>3.5</v>
      </c>
      <c r="AR204" s="2">
        <f t="shared" si="18"/>
        <v>9.621127502</v>
      </c>
      <c r="AS204" s="18">
        <f t="shared" si="19"/>
        <v>6</v>
      </c>
      <c r="AT204" s="7">
        <f t="shared" si="20"/>
        <v>49.86255894</v>
      </c>
      <c r="AU204" s="18">
        <f t="shared" si="21"/>
        <v>12</v>
      </c>
      <c r="AV204" s="27">
        <f t="shared" si="22"/>
        <v>6.625</v>
      </c>
      <c r="AW204" s="18">
        <f t="shared" si="23"/>
        <v>24</v>
      </c>
      <c r="AX204" s="18">
        <f t="shared" si="24"/>
        <v>6</v>
      </c>
      <c r="AY204" s="18">
        <f t="shared" si="25"/>
        <v>12</v>
      </c>
      <c r="AZ204" s="7">
        <f t="shared" si="26"/>
        <v>120</v>
      </c>
      <c r="BA204" s="28">
        <f t="shared" si="27"/>
        <v>2.857142857</v>
      </c>
      <c r="BB204" s="65">
        <f t="shared" si="41"/>
        <v>3.5</v>
      </c>
      <c r="BC204" s="2">
        <f t="shared" si="28"/>
        <v>9.621127502</v>
      </c>
      <c r="BD204" s="18">
        <f t="shared" si="29"/>
        <v>6</v>
      </c>
      <c r="BE204" s="7">
        <f t="shared" si="30"/>
        <v>49.86255894</v>
      </c>
      <c r="BF204" s="18">
        <f t="shared" si="31"/>
        <v>6</v>
      </c>
      <c r="BG204" s="27">
        <f t="shared" si="32"/>
        <v>7.412401575</v>
      </c>
      <c r="BH204" s="27">
        <f t="shared" si="33"/>
        <v>12</v>
      </c>
      <c r="BI204" s="18">
        <f t="shared" si="34"/>
        <v>6</v>
      </c>
      <c r="BJ204" s="18">
        <f t="shared" si="35"/>
        <v>12</v>
      </c>
      <c r="BK204" s="18">
        <f t="shared" si="36"/>
        <v>102</v>
      </c>
      <c r="BL204" s="28">
        <f t="shared" si="37"/>
        <v>2.428571429</v>
      </c>
    </row>
    <row r="205">
      <c r="A205" s="3"/>
      <c r="F205" s="3"/>
      <c r="G205" s="3"/>
      <c r="I205" s="3"/>
      <c r="L205" s="3"/>
      <c r="M205" s="4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6">
        <v>201.0</v>
      </c>
      <c r="Y205" s="65">
        <f>IF(ISNUMBER($I$15),$I$15,Y204)</f>
        <v>3.5</v>
      </c>
      <c r="Z205" s="2">
        <f t="shared" si="2"/>
        <v>9.621127502</v>
      </c>
      <c r="AA205" s="18">
        <f t="shared" si="3"/>
        <v>6</v>
      </c>
      <c r="AB205" s="7">
        <f t="shared" si="4"/>
        <v>49.86255894</v>
      </c>
      <c r="AC205" s="18">
        <f t="shared" si="5"/>
        <v>12.6</v>
      </c>
      <c r="AD205" s="27">
        <f t="shared" si="6"/>
        <v>6.625</v>
      </c>
      <c r="AE205" s="18">
        <f t="shared" si="7"/>
        <v>37.8</v>
      </c>
      <c r="AF205" s="7">
        <f t="shared" si="8"/>
        <v>114</v>
      </c>
      <c r="AG205" s="28">
        <f t="shared" si="9"/>
        <v>2.714285714</v>
      </c>
      <c r="AH205" s="65">
        <f>IF(ISNUMBER($I$15),$I$15,AH204)</f>
        <v>3.5</v>
      </c>
      <c r="AI205" s="2">
        <f t="shared" si="10"/>
        <v>9.621127502</v>
      </c>
      <c r="AJ205" s="18">
        <f t="shared" si="11"/>
        <v>6</v>
      </c>
      <c r="AK205" s="7">
        <f t="shared" si="12"/>
        <v>49.86255894</v>
      </c>
      <c r="AL205" s="18">
        <f t="shared" si="13"/>
        <v>6</v>
      </c>
      <c r="AM205" s="27">
        <f t="shared" si="14"/>
        <v>7.412401575</v>
      </c>
      <c r="AN205" s="18">
        <f t="shared" si="15"/>
        <v>24</v>
      </c>
      <c r="AO205" s="7">
        <f t="shared" si="16"/>
        <v>96</v>
      </c>
      <c r="AP205" s="29">
        <f t="shared" si="17"/>
        <v>2.285714286</v>
      </c>
      <c r="AQ205" s="65">
        <f>IF(ISNUMBER($I$15),$I$15,AQ204)</f>
        <v>3.5</v>
      </c>
      <c r="AR205" s="2">
        <f t="shared" si="18"/>
        <v>9.621127502</v>
      </c>
      <c r="AS205" s="18">
        <f t="shared" si="19"/>
        <v>6</v>
      </c>
      <c r="AT205" s="7">
        <f t="shared" si="20"/>
        <v>49.86255894</v>
      </c>
      <c r="AU205" s="18">
        <f t="shared" si="21"/>
        <v>12</v>
      </c>
      <c r="AV205" s="27">
        <f t="shared" si="22"/>
        <v>6.625</v>
      </c>
      <c r="AW205" s="18">
        <f t="shared" si="23"/>
        <v>24</v>
      </c>
      <c r="AX205" s="18">
        <f t="shared" si="24"/>
        <v>6</v>
      </c>
      <c r="AY205" s="18">
        <f t="shared" si="25"/>
        <v>12</v>
      </c>
      <c r="AZ205" s="7">
        <f t="shared" si="26"/>
        <v>120</v>
      </c>
      <c r="BA205" s="28">
        <f t="shared" si="27"/>
        <v>2.857142857</v>
      </c>
      <c r="BB205" s="65">
        <f>IF(ISNUMBER($I$15),$I$15,BB204)</f>
        <v>3.5</v>
      </c>
      <c r="BC205" s="2">
        <f t="shared" si="28"/>
        <v>9.621127502</v>
      </c>
      <c r="BD205" s="18">
        <f t="shared" si="29"/>
        <v>6</v>
      </c>
      <c r="BE205" s="7">
        <f t="shared" si="30"/>
        <v>49.86255894</v>
      </c>
      <c r="BF205" s="18">
        <f t="shared" si="31"/>
        <v>6</v>
      </c>
      <c r="BG205" s="27">
        <f t="shared" si="32"/>
        <v>7.412401575</v>
      </c>
      <c r="BH205" s="27">
        <f t="shared" si="33"/>
        <v>12</v>
      </c>
      <c r="BI205" s="18">
        <f t="shared" si="34"/>
        <v>6</v>
      </c>
      <c r="BJ205" s="18">
        <f t="shared" si="35"/>
        <v>12</v>
      </c>
      <c r="BK205" s="18">
        <f t="shared" si="36"/>
        <v>102</v>
      </c>
      <c r="BL205" s="28">
        <f t="shared" si="37"/>
        <v>2.428571429</v>
      </c>
    </row>
    <row r="206" ht="15.75" customHeight="1">
      <c r="A206" s="3"/>
      <c r="F206" s="3"/>
      <c r="G206" s="3"/>
      <c r="I206" s="3"/>
      <c r="L206" s="3"/>
      <c r="M206" s="4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6"/>
      <c r="Y206" s="59" t="s">
        <v>14</v>
      </c>
      <c r="Z206" s="60" t="s">
        <v>15</v>
      </c>
      <c r="AA206" s="60" t="s">
        <v>16</v>
      </c>
      <c r="AB206" s="60" t="s">
        <v>17</v>
      </c>
      <c r="AC206" s="60" t="s">
        <v>18</v>
      </c>
      <c r="AD206" s="60" t="s">
        <v>19</v>
      </c>
      <c r="AE206" s="60" t="s">
        <v>20</v>
      </c>
      <c r="AF206" s="61" t="s">
        <v>21</v>
      </c>
      <c r="AG206" s="62"/>
      <c r="AH206" s="59" t="s">
        <v>14</v>
      </c>
      <c r="AI206" s="60" t="s">
        <v>15</v>
      </c>
      <c r="AJ206" s="60" t="s">
        <v>16</v>
      </c>
      <c r="AK206" s="60" t="s">
        <v>17</v>
      </c>
      <c r="AL206" s="60" t="s">
        <v>18</v>
      </c>
      <c r="AM206" s="60" t="s">
        <v>19</v>
      </c>
      <c r="AN206" s="60" t="s">
        <v>20</v>
      </c>
      <c r="AO206" s="61" t="s">
        <v>21</v>
      </c>
      <c r="AP206" s="63"/>
      <c r="AQ206" s="59" t="s">
        <v>14</v>
      </c>
      <c r="AR206" s="60" t="s">
        <v>15</v>
      </c>
      <c r="AS206" s="60" t="s">
        <v>16</v>
      </c>
      <c r="AT206" s="60" t="s">
        <v>17</v>
      </c>
      <c r="AU206" s="60" t="s">
        <v>18</v>
      </c>
      <c r="AV206" s="60" t="s">
        <v>19</v>
      </c>
      <c r="AW206" s="60" t="s">
        <v>20</v>
      </c>
      <c r="AX206" s="60" t="s">
        <v>23</v>
      </c>
      <c r="AY206" s="60" t="s">
        <v>24</v>
      </c>
      <c r="AZ206" s="61" t="s">
        <v>21</v>
      </c>
      <c r="BA206" s="64" t="s">
        <v>22</v>
      </c>
      <c r="BB206" s="59" t="s">
        <v>14</v>
      </c>
      <c r="BC206" s="60" t="s">
        <v>15</v>
      </c>
      <c r="BD206" s="60" t="s">
        <v>16</v>
      </c>
      <c r="BE206" s="60" t="s">
        <v>17</v>
      </c>
      <c r="BF206" s="60" t="s">
        <v>18</v>
      </c>
      <c r="BG206" s="60" t="s">
        <v>19</v>
      </c>
      <c r="BH206" s="60" t="s">
        <v>20</v>
      </c>
      <c r="BI206" s="60" t="s">
        <v>23</v>
      </c>
      <c r="BJ206" s="60" t="s">
        <v>24</v>
      </c>
      <c r="BK206" s="60" t="s">
        <v>21</v>
      </c>
      <c r="BL206" s="64" t="s">
        <v>22</v>
      </c>
    </row>
    <row r="207">
      <c r="A207" s="3"/>
      <c r="F207" s="3"/>
      <c r="G207" s="3"/>
      <c r="I207" s="3"/>
      <c r="L207" s="3"/>
      <c r="M207" s="4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6"/>
      <c r="Y207" s="3"/>
      <c r="Z207" s="3"/>
      <c r="AA207" s="3"/>
      <c r="AB207" s="3"/>
      <c r="AC207" s="3"/>
      <c r="AD207" s="3"/>
      <c r="AE207" s="3"/>
      <c r="AF207" s="7"/>
      <c r="AG207" s="3"/>
      <c r="AH207" s="3"/>
      <c r="AI207" s="3"/>
      <c r="AJ207" s="3"/>
      <c r="AK207" s="3"/>
      <c r="AL207" s="3"/>
      <c r="AM207" s="3"/>
      <c r="AN207" s="3"/>
      <c r="AO207" s="7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7"/>
      <c r="BA207" s="3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</row>
    <row r="208">
      <c r="A208" s="3"/>
      <c r="F208" s="3"/>
      <c r="G208" s="3"/>
      <c r="I208" s="3"/>
      <c r="L208" s="3"/>
      <c r="M208" s="4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6"/>
      <c r="Y208" s="3"/>
      <c r="Z208" s="3"/>
      <c r="AA208" s="3"/>
      <c r="AB208" s="3"/>
      <c r="AC208" s="3"/>
      <c r="AD208" s="3"/>
      <c r="AE208" s="3"/>
      <c r="AF208" s="7"/>
      <c r="AG208" s="3"/>
      <c r="AH208" s="3"/>
      <c r="AI208" s="3"/>
      <c r="AJ208" s="3"/>
      <c r="AK208" s="3"/>
      <c r="AL208" s="3"/>
      <c r="AM208" s="3"/>
      <c r="AN208" s="3"/>
      <c r="AO208" s="7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7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</row>
    <row r="209">
      <c r="A209" s="3"/>
      <c r="F209" s="3"/>
      <c r="G209" s="3"/>
      <c r="I209" s="3"/>
      <c r="L209" s="3"/>
      <c r="M209" s="4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6"/>
      <c r="Y209" s="3"/>
      <c r="Z209" s="3"/>
      <c r="AA209" s="3"/>
      <c r="AB209" s="3"/>
      <c r="AC209" s="3"/>
      <c r="AD209" s="3"/>
      <c r="AE209" s="3"/>
      <c r="AF209" s="7"/>
      <c r="AG209" s="3"/>
      <c r="AH209" s="3"/>
      <c r="AI209" s="3"/>
      <c r="AJ209" s="3"/>
      <c r="AK209" s="3"/>
      <c r="AL209" s="3"/>
      <c r="AM209" s="3"/>
      <c r="AN209" s="3"/>
      <c r="AO209" s="7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7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</row>
    <row r="210">
      <c r="A210" s="3"/>
      <c r="F210" s="3"/>
      <c r="G210" s="3"/>
      <c r="I210" s="3"/>
      <c r="L210" s="3"/>
      <c r="M210" s="4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6"/>
      <c r="Y210" s="3"/>
      <c r="Z210" s="3"/>
      <c r="AA210" s="3"/>
      <c r="AB210" s="3"/>
      <c r="AC210" s="3"/>
      <c r="AD210" s="3"/>
      <c r="AE210" s="3"/>
      <c r="AF210" s="7"/>
      <c r="AG210" s="3"/>
      <c r="AH210" s="3"/>
      <c r="AI210" s="3"/>
      <c r="AJ210" s="3"/>
      <c r="AK210" s="3"/>
      <c r="AL210" s="3"/>
      <c r="AM210" s="3"/>
      <c r="AN210" s="3"/>
      <c r="AO210" s="7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7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</row>
    <row r="211">
      <c r="A211" s="3"/>
      <c r="F211" s="3"/>
      <c r="G211" s="3"/>
      <c r="I211" s="3"/>
      <c r="L211" s="3"/>
      <c r="M211" s="4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6"/>
      <c r="Y211" s="3"/>
      <c r="Z211" s="3"/>
      <c r="AA211" s="3"/>
      <c r="AB211" s="3"/>
      <c r="AC211" s="3"/>
      <c r="AD211" s="3"/>
      <c r="AE211" s="3"/>
      <c r="AF211" s="7"/>
      <c r="AG211" s="3"/>
      <c r="AH211" s="3"/>
      <c r="AI211" s="3"/>
      <c r="AJ211" s="3"/>
      <c r="AK211" s="3"/>
      <c r="AL211" s="3"/>
      <c r="AM211" s="3"/>
      <c r="AN211" s="3"/>
      <c r="AO211" s="7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7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</row>
    <row r="212">
      <c r="A212" s="3"/>
      <c r="F212" s="3"/>
      <c r="G212" s="3"/>
      <c r="I212" s="3"/>
      <c r="L212" s="3"/>
      <c r="M212" s="4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6"/>
      <c r="Y212" s="3"/>
      <c r="Z212" s="3"/>
      <c r="AA212" s="3"/>
      <c r="AB212" s="3"/>
      <c r="AC212" s="3"/>
      <c r="AD212" s="3"/>
      <c r="AE212" s="3"/>
      <c r="AF212" s="7"/>
      <c r="AG212" s="3"/>
      <c r="AH212" s="3"/>
      <c r="AI212" s="3"/>
      <c r="AJ212" s="3"/>
      <c r="AK212" s="3"/>
      <c r="AL212" s="3"/>
      <c r="AM212" s="3"/>
      <c r="AN212" s="3"/>
      <c r="AO212" s="7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7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</row>
    <row r="213">
      <c r="A213" s="3"/>
      <c r="F213" s="3"/>
      <c r="G213" s="3"/>
      <c r="I213" s="3"/>
      <c r="L213" s="3"/>
      <c r="M213" s="4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6"/>
      <c r="Y213" s="3"/>
      <c r="Z213" s="3"/>
      <c r="AA213" s="3"/>
      <c r="AB213" s="3"/>
      <c r="AC213" s="3"/>
      <c r="AD213" s="3"/>
      <c r="AE213" s="3"/>
      <c r="AF213" s="7"/>
      <c r="AG213" s="3"/>
      <c r="AH213" s="3"/>
      <c r="AI213" s="3"/>
      <c r="AJ213" s="3"/>
      <c r="AK213" s="3"/>
      <c r="AL213" s="3"/>
      <c r="AM213" s="3"/>
      <c r="AN213" s="3"/>
      <c r="AO213" s="7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7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</row>
    <row r="214">
      <c r="A214" s="3"/>
      <c r="F214" s="3"/>
      <c r="G214" s="3"/>
      <c r="I214" s="3"/>
      <c r="L214" s="3"/>
      <c r="M214" s="4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6"/>
      <c r="Y214" s="3"/>
      <c r="Z214" s="3"/>
      <c r="AA214" s="3"/>
      <c r="AB214" s="3"/>
      <c r="AC214" s="3"/>
      <c r="AD214" s="3"/>
      <c r="AE214" s="3"/>
      <c r="AF214" s="7"/>
      <c r="AG214" s="3"/>
      <c r="AH214" s="3"/>
      <c r="AI214" s="3"/>
      <c r="AJ214" s="3"/>
      <c r="AK214" s="3"/>
      <c r="AL214" s="3"/>
      <c r="AM214" s="3"/>
      <c r="AN214" s="3"/>
      <c r="AO214" s="7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7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</row>
    <row r="215">
      <c r="A215" s="3"/>
      <c r="F215" s="3"/>
      <c r="G215" s="3"/>
      <c r="I215" s="3"/>
      <c r="L215" s="3"/>
      <c r="M215" s="4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6"/>
      <c r="Y215" s="3"/>
      <c r="Z215" s="3"/>
      <c r="AA215" s="3"/>
      <c r="AB215" s="3"/>
      <c r="AC215" s="3"/>
      <c r="AD215" s="3"/>
      <c r="AE215" s="3"/>
      <c r="AF215" s="7"/>
      <c r="AG215" s="3"/>
      <c r="AH215" s="3"/>
      <c r="AI215" s="3"/>
      <c r="AJ215" s="3"/>
      <c r="AK215" s="3"/>
      <c r="AL215" s="3"/>
      <c r="AM215" s="3"/>
      <c r="AN215" s="3"/>
      <c r="AO215" s="7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7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</row>
    <row r="216">
      <c r="A216" s="3"/>
      <c r="F216" s="3"/>
      <c r="G216" s="3"/>
      <c r="I216" s="3"/>
      <c r="L216" s="3"/>
      <c r="M216" s="4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6"/>
      <c r="Y216" s="3"/>
      <c r="Z216" s="3"/>
      <c r="AA216" s="3"/>
      <c r="AB216" s="3"/>
      <c r="AC216" s="3"/>
      <c r="AD216" s="3"/>
      <c r="AE216" s="3"/>
      <c r="AF216" s="7"/>
      <c r="AG216" s="3"/>
      <c r="AH216" s="3"/>
      <c r="AI216" s="3"/>
      <c r="AJ216" s="3"/>
      <c r="AK216" s="3"/>
      <c r="AL216" s="3"/>
      <c r="AM216" s="3"/>
      <c r="AN216" s="3"/>
      <c r="AO216" s="7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7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</row>
    <row r="217">
      <c r="A217" s="3"/>
      <c r="F217" s="3"/>
      <c r="G217" s="3"/>
      <c r="I217" s="3"/>
      <c r="L217" s="3"/>
      <c r="M217" s="4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6"/>
      <c r="Y217" s="3"/>
      <c r="Z217" s="3"/>
      <c r="AA217" s="3"/>
      <c r="AB217" s="3"/>
      <c r="AC217" s="3"/>
      <c r="AD217" s="3"/>
      <c r="AE217" s="3"/>
      <c r="AF217" s="7"/>
      <c r="AG217" s="3"/>
      <c r="AH217" s="3"/>
      <c r="AI217" s="3"/>
      <c r="AJ217" s="3"/>
      <c r="AK217" s="3"/>
      <c r="AL217" s="3"/>
      <c r="AM217" s="3"/>
      <c r="AN217" s="3"/>
      <c r="AO217" s="7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7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</row>
    <row r="218">
      <c r="A218" s="3"/>
      <c r="F218" s="3"/>
      <c r="G218" s="3"/>
      <c r="I218" s="3"/>
      <c r="L218" s="3"/>
      <c r="M218" s="4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6"/>
      <c r="Y218" s="3"/>
      <c r="Z218" s="3"/>
      <c r="AA218" s="3"/>
      <c r="AB218" s="3"/>
      <c r="AC218" s="3"/>
      <c r="AD218" s="3"/>
      <c r="AE218" s="3"/>
      <c r="AF218" s="7"/>
      <c r="AG218" s="3"/>
      <c r="AH218" s="3"/>
      <c r="AI218" s="3"/>
      <c r="AJ218" s="3"/>
      <c r="AK218" s="3"/>
      <c r="AL218" s="3"/>
      <c r="AM218" s="3"/>
      <c r="AN218" s="3"/>
      <c r="AO218" s="7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7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</row>
    <row r="219">
      <c r="A219" s="3"/>
      <c r="F219" s="3"/>
      <c r="G219" s="3"/>
      <c r="I219" s="3"/>
      <c r="L219" s="3"/>
      <c r="M219" s="4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6"/>
      <c r="Y219" s="3"/>
      <c r="Z219" s="3"/>
      <c r="AA219" s="3"/>
      <c r="AB219" s="3"/>
      <c r="AC219" s="3"/>
      <c r="AD219" s="3"/>
      <c r="AE219" s="3"/>
      <c r="AF219" s="7"/>
      <c r="AG219" s="3"/>
      <c r="AH219" s="3"/>
      <c r="AI219" s="3"/>
      <c r="AJ219" s="3"/>
      <c r="AK219" s="3"/>
      <c r="AL219" s="3"/>
      <c r="AM219" s="3"/>
      <c r="AN219" s="3"/>
      <c r="AO219" s="7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7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</row>
    <row r="220">
      <c r="A220" s="3"/>
      <c r="F220" s="3"/>
      <c r="G220" s="3"/>
      <c r="I220" s="3"/>
      <c r="L220" s="3"/>
      <c r="M220" s="4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6"/>
      <c r="Y220" s="3"/>
      <c r="Z220" s="3"/>
      <c r="AA220" s="3"/>
      <c r="AB220" s="3"/>
      <c r="AC220" s="3"/>
      <c r="AD220" s="3"/>
      <c r="AE220" s="3"/>
      <c r="AF220" s="7"/>
      <c r="AG220" s="3"/>
      <c r="AH220" s="3"/>
      <c r="AI220" s="3"/>
      <c r="AJ220" s="3"/>
      <c r="AK220" s="3"/>
      <c r="AL220" s="3"/>
      <c r="AM220" s="3"/>
      <c r="AN220" s="3"/>
      <c r="AO220" s="7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7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</row>
    <row r="221">
      <c r="A221" s="3"/>
      <c r="F221" s="3"/>
      <c r="G221" s="3"/>
      <c r="I221" s="3"/>
      <c r="L221" s="3"/>
      <c r="M221" s="4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6"/>
      <c r="Y221" s="3"/>
      <c r="Z221" s="3"/>
      <c r="AA221" s="3"/>
      <c r="AB221" s="3"/>
      <c r="AC221" s="3"/>
      <c r="AD221" s="3"/>
      <c r="AE221" s="3"/>
      <c r="AF221" s="7"/>
      <c r="AG221" s="3"/>
      <c r="AH221" s="3"/>
      <c r="AI221" s="3"/>
      <c r="AJ221" s="3"/>
      <c r="AK221" s="3"/>
      <c r="AL221" s="3"/>
      <c r="AM221" s="3"/>
      <c r="AN221" s="3"/>
      <c r="AO221" s="7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7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</row>
    <row r="222">
      <c r="A222" s="3"/>
      <c r="F222" s="3"/>
      <c r="G222" s="3"/>
      <c r="I222" s="3"/>
      <c r="L222" s="3"/>
      <c r="M222" s="4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6"/>
      <c r="Y222" s="3"/>
      <c r="Z222" s="3"/>
      <c r="AA222" s="3"/>
      <c r="AB222" s="3"/>
      <c r="AC222" s="3"/>
      <c r="AD222" s="3"/>
      <c r="AE222" s="3"/>
      <c r="AF222" s="7"/>
      <c r="AG222" s="3"/>
      <c r="AH222" s="3"/>
      <c r="AI222" s="3"/>
      <c r="AJ222" s="3"/>
      <c r="AK222" s="3"/>
      <c r="AL222" s="3"/>
      <c r="AM222" s="3"/>
      <c r="AN222" s="3"/>
      <c r="AO222" s="7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7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</row>
    <row r="223">
      <c r="A223" s="3"/>
      <c r="F223" s="3"/>
      <c r="G223" s="3"/>
      <c r="I223" s="3"/>
      <c r="L223" s="3"/>
      <c r="M223" s="4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6"/>
      <c r="Y223" s="3"/>
      <c r="Z223" s="3"/>
      <c r="AA223" s="3"/>
      <c r="AB223" s="3"/>
      <c r="AC223" s="3"/>
      <c r="AD223" s="3"/>
      <c r="AE223" s="3"/>
      <c r="AF223" s="7"/>
      <c r="AG223" s="3"/>
      <c r="AH223" s="3"/>
      <c r="AI223" s="3"/>
      <c r="AJ223" s="3"/>
      <c r="AK223" s="3"/>
      <c r="AL223" s="3"/>
      <c r="AM223" s="3"/>
      <c r="AN223" s="3"/>
      <c r="AO223" s="7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7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</row>
    <row r="224">
      <c r="A224" s="3"/>
      <c r="F224" s="3"/>
      <c r="G224" s="3"/>
      <c r="I224" s="3"/>
      <c r="L224" s="3"/>
      <c r="M224" s="4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6"/>
      <c r="Y224" s="3"/>
      <c r="Z224" s="3"/>
      <c r="AA224" s="3"/>
      <c r="AB224" s="3"/>
      <c r="AC224" s="3"/>
      <c r="AD224" s="3"/>
      <c r="AE224" s="3"/>
      <c r="AF224" s="7"/>
      <c r="AG224" s="3"/>
      <c r="AH224" s="3"/>
      <c r="AI224" s="3"/>
      <c r="AJ224" s="3"/>
      <c r="AK224" s="3"/>
      <c r="AL224" s="3"/>
      <c r="AM224" s="3"/>
      <c r="AN224" s="3"/>
      <c r="AO224" s="7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7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</row>
    <row r="225">
      <c r="A225" s="3"/>
      <c r="F225" s="3"/>
      <c r="G225" s="3"/>
      <c r="I225" s="3"/>
      <c r="L225" s="3"/>
      <c r="M225" s="4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6"/>
      <c r="Y225" s="3"/>
      <c r="Z225" s="3"/>
      <c r="AA225" s="3"/>
      <c r="AB225" s="3"/>
      <c r="AC225" s="3"/>
      <c r="AD225" s="3"/>
      <c r="AE225" s="3"/>
      <c r="AF225" s="7"/>
      <c r="AG225" s="3"/>
      <c r="AH225" s="3"/>
      <c r="AI225" s="3"/>
      <c r="AJ225" s="3"/>
      <c r="AK225" s="3"/>
      <c r="AL225" s="3"/>
      <c r="AM225" s="3"/>
      <c r="AN225" s="3"/>
      <c r="AO225" s="7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7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</row>
    <row r="226">
      <c r="A226" s="3"/>
      <c r="F226" s="3"/>
      <c r="G226" s="3"/>
      <c r="I226" s="3"/>
      <c r="L226" s="3"/>
      <c r="M226" s="4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6"/>
      <c r="Y226" s="3"/>
      <c r="Z226" s="3"/>
      <c r="AA226" s="3"/>
      <c r="AB226" s="3"/>
      <c r="AC226" s="3"/>
      <c r="AD226" s="3"/>
      <c r="AE226" s="3"/>
      <c r="AF226" s="7"/>
      <c r="AG226" s="3"/>
      <c r="AH226" s="3"/>
      <c r="AI226" s="3"/>
      <c r="AJ226" s="3"/>
      <c r="AK226" s="3"/>
      <c r="AL226" s="3"/>
      <c r="AM226" s="3"/>
      <c r="AN226" s="3"/>
      <c r="AO226" s="7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7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</row>
    <row r="227">
      <c r="A227" s="3"/>
      <c r="F227" s="3"/>
      <c r="G227" s="3"/>
      <c r="I227" s="3"/>
      <c r="L227" s="3"/>
      <c r="M227" s="4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6"/>
      <c r="Y227" s="3"/>
      <c r="Z227" s="3"/>
      <c r="AA227" s="3"/>
      <c r="AB227" s="3"/>
      <c r="AC227" s="3"/>
      <c r="AD227" s="3"/>
      <c r="AE227" s="3"/>
      <c r="AF227" s="7"/>
      <c r="AG227" s="3"/>
      <c r="AH227" s="3"/>
      <c r="AI227" s="3"/>
      <c r="AJ227" s="3"/>
      <c r="AK227" s="3"/>
      <c r="AL227" s="3"/>
      <c r="AM227" s="3"/>
      <c r="AN227" s="3"/>
      <c r="AO227" s="7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7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</row>
    <row r="228">
      <c r="A228" s="3"/>
      <c r="F228" s="3"/>
      <c r="G228" s="3"/>
      <c r="I228" s="3"/>
      <c r="L228" s="3"/>
      <c r="M228" s="4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6"/>
      <c r="Y228" s="3"/>
      <c r="Z228" s="3"/>
      <c r="AA228" s="3"/>
      <c r="AB228" s="3"/>
      <c r="AC228" s="3"/>
      <c r="AD228" s="3"/>
      <c r="AE228" s="3"/>
      <c r="AF228" s="7"/>
      <c r="AG228" s="3"/>
      <c r="AH228" s="3"/>
      <c r="AI228" s="3"/>
      <c r="AJ228" s="3"/>
      <c r="AK228" s="3"/>
      <c r="AL228" s="3"/>
      <c r="AM228" s="3"/>
      <c r="AN228" s="3"/>
      <c r="AO228" s="7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7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</row>
    <row r="229">
      <c r="A229" s="3"/>
      <c r="F229" s="3"/>
      <c r="G229" s="3"/>
      <c r="I229" s="3"/>
      <c r="L229" s="3"/>
      <c r="M229" s="4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6"/>
      <c r="Y229" s="3"/>
      <c r="Z229" s="3"/>
      <c r="AA229" s="3"/>
      <c r="AB229" s="3"/>
      <c r="AC229" s="3"/>
      <c r="AD229" s="3"/>
      <c r="AE229" s="3"/>
      <c r="AF229" s="7"/>
      <c r="AG229" s="3"/>
      <c r="AH229" s="3"/>
      <c r="AI229" s="3"/>
      <c r="AJ229" s="3"/>
      <c r="AK229" s="3"/>
      <c r="AL229" s="3"/>
      <c r="AM229" s="3"/>
      <c r="AN229" s="3"/>
      <c r="AO229" s="7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7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</row>
    <row r="230">
      <c r="A230" s="3"/>
      <c r="F230" s="3"/>
      <c r="G230" s="3"/>
      <c r="I230" s="3"/>
      <c r="L230" s="3"/>
      <c r="M230" s="4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6"/>
      <c r="Y230" s="3"/>
      <c r="Z230" s="3"/>
      <c r="AA230" s="3"/>
      <c r="AB230" s="3"/>
      <c r="AC230" s="3"/>
      <c r="AD230" s="3"/>
      <c r="AE230" s="3"/>
      <c r="AF230" s="7"/>
      <c r="AG230" s="3"/>
      <c r="AH230" s="3"/>
      <c r="AI230" s="3"/>
      <c r="AJ230" s="3"/>
      <c r="AK230" s="3"/>
      <c r="AL230" s="3"/>
      <c r="AM230" s="3"/>
      <c r="AN230" s="3"/>
      <c r="AO230" s="7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7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</row>
    <row r="231">
      <c r="A231" s="3"/>
      <c r="F231" s="3"/>
      <c r="G231" s="3"/>
      <c r="I231" s="3"/>
      <c r="L231" s="3"/>
      <c r="M231" s="4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6"/>
      <c r="Y231" s="3"/>
      <c r="Z231" s="3"/>
      <c r="AA231" s="3"/>
      <c r="AB231" s="3"/>
      <c r="AC231" s="3"/>
      <c r="AD231" s="3"/>
      <c r="AE231" s="3"/>
      <c r="AF231" s="7"/>
      <c r="AG231" s="3"/>
      <c r="AH231" s="3"/>
      <c r="AI231" s="3"/>
      <c r="AJ231" s="3"/>
      <c r="AK231" s="3"/>
      <c r="AL231" s="3"/>
      <c r="AM231" s="3"/>
      <c r="AN231" s="3"/>
      <c r="AO231" s="7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7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</row>
    <row r="232">
      <c r="A232" s="3"/>
      <c r="F232" s="3"/>
      <c r="G232" s="3"/>
      <c r="I232" s="3"/>
      <c r="L232" s="3"/>
      <c r="M232" s="4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6"/>
      <c r="Y232" s="3"/>
      <c r="Z232" s="3"/>
      <c r="AA232" s="3"/>
      <c r="AB232" s="3"/>
      <c r="AC232" s="3"/>
      <c r="AD232" s="3"/>
      <c r="AE232" s="3"/>
      <c r="AF232" s="7"/>
      <c r="AG232" s="3"/>
      <c r="AH232" s="3"/>
      <c r="AI232" s="3"/>
      <c r="AJ232" s="3"/>
      <c r="AK232" s="3"/>
      <c r="AL232" s="3"/>
      <c r="AM232" s="3"/>
      <c r="AN232" s="3"/>
      <c r="AO232" s="7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7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</row>
    <row r="233">
      <c r="A233" s="3"/>
      <c r="F233" s="3"/>
      <c r="G233" s="3"/>
      <c r="I233" s="3"/>
      <c r="L233" s="3"/>
      <c r="M233" s="4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6"/>
      <c r="Y233" s="3"/>
      <c r="Z233" s="3"/>
      <c r="AA233" s="3"/>
      <c r="AB233" s="3"/>
      <c r="AC233" s="3"/>
      <c r="AD233" s="3"/>
      <c r="AE233" s="3"/>
      <c r="AF233" s="7"/>
      <c r="AG233" s="3"/>
      <c r="AH233" s="3"/>
      <c r="AI233" s="3"/>
      <c r="AJ233" s="3"/>
      <c r="AK233" s="3"/>
      <c r="AL233" s="3"/>
      <c r="AM233" s="3"/>
      <c r="AN233" s="3"/>
      <c r="AO233" s="7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7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</row>
    <row r="234">
      <c r="A234" s="3"/>
      <c r="F234" s="3"/>
      <c r="G234" s="3"/>
      <c r="I234" s="3"/>
      <c r="L234" s="3"/>
      <c r="M234" s="4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6"/>
      <c r="Y234" s="3"/>
      <c r="Z234" s="3"/>
      <c r="AA234" s="3"/>
      <c r="AB234" s="3"/>
      <c r="AC234" s="3"/>
      <c r="AD234" s="3"/>
      <c r="AE234" s="3"/>
      <c r="AF234" s="7"/>
      <c r="AG234" s="3"/>
      <c r="AH234" s="3"/>
      <c r="AI234" s="3"/>
      <c r="AJ234" s="3"/>
      <c r="AK234" s="3"/>
      <c r="AL234" s="3"/>
      <c r="AM234" s="3"/>
      <c r="AN234" s="3"/>
      <c r="AO234" s="7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7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</row>
    <row r="235">
      <c r="A235" s="3"/>
      <c r="F235" s="3"/>
      <c r="G235" s="3"/>
      <c r="I235" s="3"/>
      <c r="L235" s="3"/>
      <c r="M235" s="4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6"/>
      <c r="Y235" s="3"/>
      <c r="Z235" s="3"/>
      <c r="AA235" s="3"/>
      <c r="AB235" s="3"/>
      <c r="AC235" s="3"/>
      <c r="AD235" s="3"/>
      <c r="AE235" s="3"/>
      <c r="AF235" s="7"/>
      <c r="AG235" s="3"/>
      <c r="AH235" s="3"/>
      <c r="AI235" s="3"/>
      <c r="AJ235" s="3"/>
      <c r="AK235" s="3"/>
      <c r="AL235" s="3"/>
      <c r="AM235" s="3"/>
      <c r="AN235" s="3"/>
      <c r="AO235" s="7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7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</row>
    <row r="236">
      <c r="A236" s="3"/>
      <c r="F236" s="3"/>
      <c r="G236" s="3"/>
      <c r="I236" s="3"/>
      <c r="L236" s="3"/>
      <c r="M236" s="4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6"/>
      <c r="Y236" s="3"/>
      <c r="Z236" s="3"/>
      <c r="AA236" s="3"/>
      <c r="AB236" s="3"/>
      <c r="AC236" s="3"/>
      <c r="AD236" s="3"/>
      <c r="AE236" s="3"/>
      <c r="AF236" s="7"/>
      <c r="AG236" s="3"/>
      <c r="AH236" s="3"/>
      <c r="AI236" s="3"/>
      <c r="AJ236" s="3"/>
      <c r="AK236" s="3"/>
      <c r="AL236" s="3"/>
      <c r="AM236" s="3"/>
      <c r="AN236" s="3"/>
      <c r="AO236" s="7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7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</row>
    <row r="237">
      <c r="A237" s="3"/>
      <c r="F237" s="3"/>
      <c r="G237" s="3"/>
      <c r="I237" s="3"/>
      <c r="L237" s="3"/>
      <c r="M237" s="4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6"/>
      <c r="Y237" s="3"/>
      <c r="Z237" s="3"/>
      <c r="AA237" s="3"/>
      <c r="AB237" s="3"/>
      <c r="AC237" s="3"/>
      <c r="AD237" s="3"/>
      <c r="AE237" s="3"/>
      <c r="AF237" s="7"/>
      <c r="AG237" s="3"/>
      <c r="AH237" s="3"/>
      <c r="AI237" s="3"/>
      <c r="AJ237" s="3"/>
      <c r="AK237" s="3"/>
      <c r="AL237" s="3"/>
      <c r="AM237" s="3"/>
      <c r="AN237" s="3"/>
      <c r="AO237" s="7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7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</row>
    <row r="238">
      <c r="A238" s="3"/>
      <c r="F238" s="3"/>
      <c r="G238" s="3"/>
      <c r="I238" s="3"/>
      <c r="L238" s="3"/>
      <c r="M238" s="4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6"/>
      <c r="Y238" s="3"/>
      <c r="Z238" s="3"/>
      <c r="AA238" s="3"/>
      <c r="AB238" s="3"/>
      <c r="AC238" s="3"/>
      <c r="AD238" s="3"/>
      <c r="AE238" s="3"/>
      <c r="AF238" s="7"/>
      <c r="AG238" s="3"/>
      <c r="AH238" s="3"/>
      <c r="AI238" s="3"/>
      <c r="AJ238" s="3"/>
      <c r="AK238" s="3"/>
      <c r="AL238" s="3"/>
      <c r="AM238" s="3"/>
      <c r="AN238" s="3"/>
      <c r="AO238" s="7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7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</row>
    <row r="239">
      <c r="A239" s="3"/>
      <c r="F239" s="3"/>
      <c r="G239" s="3"/>
      <c r="I239" s="3"/>
      <c r="L239" s="3"/>
      <c r="M239" s="4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6"/>
      <c r="Y239" s="3"/>
      <c r="Z239" s="3"/>
      <c r="AA239" s="3"/>
      <c r="AB239" s="3"/>
      <c r="AC239" s="3"/>
      <c r="AD239" s="3"/>
      <c r="AE239" s="3"/>
      <c r="AF239" s="7"/>
      <c r="AG239" s="3"/>
      <c r="AH239" s="3"/>
      <c r="AI239" s="3"/>
      <c r="AJ239" s="3"/>
      <c r="AK239" s="3"/>
      <c r="AL239" s="3"/>
      <c r="AM239" s="3"/>
      <c r="AN239" s="3"/>
      <c r="AO239" s="7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7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</row>
    <row r="240">
      <c r="A240" s="3"/>
      <c r="F240" s="3"/>
      <c r="G240" s="3"/>
      <c r="I240" s="3"/>
      <c r="L240" s="3"/>
      <c r="M240" s="4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6"/>
      <c r="Y240" s="3"/>
      <c r="Z240" s="3"/>
      <c r="AA240" s="3"/>
      <c r="AB240" s="3"/>
      <c r="AC240" s="3"/>
      <c r="AD240" s="3"/>
      <c r="AE240" s="3"/>
      <c r="AF240" s="7"/>
      <c r="AG240" s="3"/>
      <c r="AH240" s="3"/>
      <c r="AI240" s="3"/>
      <c r="AJ240" s="3"/>
      <c r="AK240" s="3"/>
      <c r="AL240" s="3"/>
      <c r="AM240" s="3"/>
      <c r="AN240" s="3"/>
      <c r="AO240" s="7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7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</row>
    <row r="241">
      <c r="A241" s="3"/>
      <c r="F241" s="3"/>
      <c r="G241" s="3"/>
      <c r="I241" s="3"/>
      <c r="L241" s="3"/>
      <c r="M241" s="4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6"/>
      <c r="Y241" s="3"/>
      <c r="Z241" s="3"/>
      <c r="AA241" s="3"/>
      <c r="AB241" s="3"/>
      <c r="AC241" s="3"/>
      <c r="AD241" s="3"/>
      <c r="AE241" s="3"/>
      <c r="AF241" s="7"/>
      <c r="AG241" s="3"/>
      <c r="AH241" s="3"/>
      <c r="AI241" s="3"/>
      <c r="AJ241" s="3"/>
      <c r="AK241" s="3"/>
      <c r="AL241" s="3"/>
      <c r="AM241" s="3"/>
      <c r="AN241" s="3"/>
      <c r="AO241" s="7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7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</row>
    <row r="242">
      <c r="A242" s="3"/>
      <c r="F242" s="3"/>
      <c r="G242" s="3"/>
      <c r="I242" s="3"/>
      <c r="L242" s="3"/>
      <c r="M242" s="4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6"/>
      <c r="Y242" s="3"/>
      <c r="Z242" s="3"/>
      <c r="AA242" s="3"/>
      <c r="AB242" s="3"/>
      <c r="AC242" s="3"/>
      <c r="AD242" s="3"/>
      <c r="AE242" s="3"/>
      <c r="AF242" s="7"/>
      <c r="AG242" s="3"/>
      <c r="AH242" s="3"/>
      <c r="AI242" s="3"/>
      <c r="AJ242" s="3"/>
      <c r="AK242" s="3"/>
      <c r="AL242" s="3"/>
      <c r="AM242" s="3"/>
      <c r="AN242" s="3"/>
      <c r="AO242" s="7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7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</row>
    <row r="243">
      <c r="A243" s="3"/>
      <c r="F243" s="3"/>
      <c r="G243" s="3"/>
      <c r="I243" s="3"/>
      <c r="L243" s="3"/>
      <c r="M243" s="4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6"/>
      <c r="Y243" s="3"/>
      <c r="Z243" s="3"/>
      <c r="AA243" s="3"/>
      <c r="AB243" s="3"/>
      <c r="AC243" s="3"/>
      <c r="AD243" s="3"/>
      <c r="AE243" s="3"/>
      <c r="AF243" s="7"/>
      <c r="AG243" s="3"/>
      <c r="AH243" s="3"/>
      <c r="AI243" s="3"/>
      <c r="AJ243" s="3"/>
      <c r="AK243" s="3"/>
      <c r="AL243" s="3"/>
      <c r="AM243" s="3"/>
      <c r="AN243" s="3"/>
      <c r="AO243" s="7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7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</row>
    <row r="244">
      <c r="A244" s="3"/>
      <c r="F244" s="3"/>
      <c r="G244" s="3"/>
      <c r="I244" s="3"/>
      <c r="L244" s="3"/>
      <c r="M244" s="4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6"/>
      <c r="Y244" s="3"/>
      <c r="Z244" s="3"/>
      <c r="AA244" s="3"/>
      <c r="AB244" s="3"/>
      <c r="AC244" s="3"/>
      <c r="AD244" s="3"/>
      <c r="AE244" s="3"/>
      <c r="AF244" s="7"/>
      <c r="AG244" s="3"/>
      <c r="AH244" s="3"/>
      <c r="AI244" s="3"/>
      <c r="AJ244" s="3"/>
      <c r="AK244" s="3"/>
      <c r="AL244" s="3"/>
      <c r="AM244" s="3"/>
      <c r="AN244" s="3"/>
      <c r="AO244" s="7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7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</row>
    <row r="245">
      <c r="A245" s="3"/>
      <c r="F245" s="3"/>
      <c r="G245" s="3"/>
      <c r="I245" s="3"/>
      <c r="L245" s="3"/>
      <c r="M245" s="4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6"/>
      <c r="Y245" s="3"/>
      <c r="Z245" s="3"/>
      <c r="AA245" s="3"/>
      <c r="AB245" s="3"/>
      <c r="AC245" s="3"/>
      <c r="AD245" s="3"/>
      <c r="AE245" s="3"/>
      <c r="AF245" s="7"/>
      <c r="AG245" s="3"/>
      <c r="AH245" s="3"/>
      <c r="AI245" s="3"/>
      <c r="AJ245" s="3"/>
      <c r="AK245" s="3"/>
      <c r="AL245" s="3"/>
      <c r="AM245" s="3"/>
      <c r="AN245" s="3"/>
      <c r="AO245" s="7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7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</row>
    <row r="246">
      <c r="A246" s="3"/>
      <c r="F246" s="3"/>
      <c r="G246" s="3"/>
      <c r="I246" s="3"/>
      <c r="L246" s="3"/>
      <c r="M246" s="4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6"/>
      <c r="Y246" s="3"/>
      <c r="Z246" s="3"/>
      <c r="AA246" s="3"/>
      <c r="AB246" s="3"/>
      <c r="AC246" s="3"/>
      <c r="AD246" s="3"/>
      <c r="AE246" s="3"/>
      <c r="AF246" s="7"/>
      <c r="AG246" s="3"/>
      <c r="AH246" s="3"/>
      <c r="AI246" s="3"/>
      <c r="AJ246" s="3"/>
      <c r="AK246" s="3"/>
      <c r="AL246" s="3"/>
      <c r="AM246" s="3"/>
      <c r="AN246" s="3"/>
      <c r="AO246" s="7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7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</row>
    <row r="247">
      <c r="A247" s="3"/>
      <c r="F247" s="3"/>
      <c r="G247" s="3"/>
      <c r="I247" s="3"/>
      <c r="L247" s="3"/>
      <c r="M247" s="4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6"/>
      <c r="Y247" s="3"/>
      <c r="Z247" s="3"/>
      <c r="AA247" s="3"/>
      <c r="AB247" s="3"/>
      <c r="AC247" s="3"/>
      <c r="AD247" s="3"/>
      <c r="AE247" s="3"/>
      <c r="AF247" s="7"/>
      <c r="AG247" s="3"/>
      <c r="AH247" s="3"/>
      <c r="AI247" s="3"/>
      <c r="AJ247" s="3"/>
      <c r="AK247" s="3"/>
      <c r="AL247" s="3"/>
      <c r="AM247" s="3"/>
      <c r="AN247" s="3"/>
      <c r="AO247" s="7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7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</row>
    <row r="248">
      <c r="A248" s="3"/>
      <c r="F248" s="3"/>
      <c r="G248" s="3"/>
      <c r="I248" s="3"/>
      <c r="L248" s="3"/>
      <c r="M248" s="4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6"/>
      <c r="Y248" s="3"/>
      <c r="Z248" s="3"/>
      <c r="AA248" s="3"/>
      <c r="AB248" s="3"/>
      <c r="AC248" s="3"/>
      <c r="AD248" s="3"/>
      <c r="AE248" s="3"/>
      <c r="AF248" s="7"/>
      <c r="AG248" s="3"/>
      <c r="AH248" s="3"/>
      <c r="AI248" s="3"/>
      <c r="AJ248" s="3"/>
      <c r="AK248" s="3"/>
      <c r="AL248" s="3"/>
      <c r="AM248" s="3"/>
      <c r="AN248" s="3"/>
      <c r="AO248" s="7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7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</row>
    <row r="249">
      <c r="A249" s="3"/>
      <c r="F249" s="3"/>
      <c r="G249" s="3"/>
      <c r="I249" s="3"/>
      <c r="L249" s="3"/>
      <c r="M249" s="4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6"/>
      <c r="Y249" s="3"/>
      <c r="Z249" s="3"/>
      <c r="AA249" s="3"/>
      <c r="AB249" s="3"/>
      <c r="AC249" s="3"/>
      <c r="AD249" s="3"/>
      <c r="AE249" s="3"/>
      <c r="AF249" s="7"/>
      <c r="AG249" s="3"/>
      <c r="AH249" s="3"/>
      <c r="AI249" s="3"/>
      <c r="AJ249" s="3"/>
      <c r="AK249" s="3"/>
      <c r="AL249" s="3"/>
      <c r="AM249" s="3"/>
      <c r="AN249" s="3"/>
      <c r="AO249" s="7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7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</row>
    <row r="250">
      <c r="A250" s="3"/>
      <c r="F250" s="3"/>
      <c r="G250" s="3"/>
      <c r="I250" s="3"/>
      <c r="L250" s="3"/>
      <c r="M250" s="4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6"/>
      <c r="Y250" s="3"/>
      <c r="Z250" s="3"/>
      <c r="AA250" s="3"/>
      <c r="AB250" s="3"/>
      <c r="AC250" s="3"/>
      <c r="AD250" s="3"/>
      <c r="AE250" s="3"/>
      <c r="AF250" s="7"/>
      <c r="AG250" s="3"/>
      <c r="AH250" s="3"/>
      <c r="AI250" s="3"/>
      <c r="AJ250" s="3"/>
      <c r="AK250" s="3"/>
      <c r="AL250" s="3"/>
      <c r="AM250" s="3"/>
      <c r="AN250" s="3"/>
      <c r="AO250" s="7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7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</row>
    <row r="251">
      <c r="A251" s="3"/>
      <c r="F251" s="3"/>
      <c r="G251" s="3"/>
      <c r="I251" s="3"/>
      <c r="L251" s="3"/>
      <c r="M251" s="4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6"/>
      <c r="Y251" s="3"/>
      <c r="Z251" s="3"/>
      <c r="AA251" s="3"/>
      <c r="AB251" s="3"/>
      <c r="AC251" s="3"/>
      <c r="AD251" s="3"/>
      <c r="AE251" s="3"/>
      <c r="AF251" s="7"/>
      <c r="AG251" s="3"/>
      <c r="AH251" s="3"/>
      <c r="AI251" s="3"/>
      <c r="AJ251" s="3"/>
      <c r="AK251" s="3"/>
      <c r="AL251" s="3"/>
      <c r="AM251" s="3"/>
      <c r="AN251" s="3"/>
      <c r="AO251" s="7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7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</row>
    <row r="252">
      <c r="A252" s="3"/>
      <c r="F252" s="3"/>
      <c r="G252" s="3"/>
      <c r="I252" s="3"/>
      <c r="L252" s="3"/>
      <c r="M252" s="4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6"/>
      <c r="Y252" s="3"/>
      <c r="Z252" s="3"/>
      <c r="AA252" s="3"/>
      <c r="AB252" s="3"/>
      <c r="AC252" s="3"/>
      <c r="AD252" s="3"/>
      <c r="AE252" s="3"/>
      <c r="AF252" s="7"/>
      <c r="AG252" s="3"/>
      <c r="AH252" s="3"/>
      <c r="AI252" s="3"/>
      <c r="AJ252" s="3"/>
      <c r="AK252" s="3"/>
      <c r="AL252" s="3"/>
      <c r="AM252" s="3"/>
      <c r="AN252" s="3"/>
      <c r="AO252" s="7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7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</row>
    <row r="253">
      <c r="A253" s="3"/>
      <c r="F253" s="3"/>
      <c r="G253" s="3"/>
      <c r="I253" s="3"/>
      <c r="L253" s="3"/>
      <c r="M253" s="4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6"/>
      <c r="Y253" s="3"/>
      <c r="Z253" s="3"/>
      <c r="AA253" s="3"/>
      <c r="AB253" s="3"/>
      <c r="AC253" s="3"/>
      <c r="AD253" s="3"/>
      <c r="AE253" s="3"/>
      <c r="AF253" s="7"/>
      <c r="AG253" s="3"/>
      <c r="AH253" s="3"/>
      <c r="AI253" s="3"/>
      <c r="AJ253" s="3"/>
      <c r="AK253" s="3"/>
      <c r="AL253" s="3"/>
      <c r="AM253" s="3"/>
      <c r="AN253" s="3"/>
      <c r="AO253" s="7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7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</row>
    <row r="254">
      <c r="A254" s="3"/>
      <c r="F254" s="3"/>
      <c r="G254" s="3"/>
      <c r="I254" s="3"/>
      <c r="L254" s="3"/>
      <c r="M254" s="4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6"/>
      <c r="Y254" s="3"/>
      <c r="Z254" s="3"/>
      <c r="AA254" s="3"/>
      <c r="AB254" s="3"/>
      <c r="AC254" s="3"/>
      <c r="AD254" s="3"/>
      <c r="AE254" s="3"/>
      <c r="AF254" s="7"/>
      <c r="AG254" s="3"/>
      <c r="AH254" s="3"/>
      <c r="AI254" s="3"/>
      <c r="AJ254" s="3"/>
      <c r="AK254" s="3"/>
      <c r="AL254" s="3"/>
      <c r="AM254" s="3"/>
      <c r="AN254" s="3"/>
      <c r="AO254" s="7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7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</row>
    <row r="255">
      <c r="A255" s="3"/>
      <c r="F255" s="3"/>
      <c r="G255" s="3"/>
      <c r="I255" s="3"/>
      <c r="L255" s="3"/>
      <c r="M255" s="4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6"/>
      <c r="Y255" s="3"/>
      <c r="Z255" s="3"/>
      <c r="AA255" s="3"/>
      <c r="AB255" s="3"/>
      <c r="AC255" s="3"/>
      <c r="AD255" s="3"/>
      <c r="AE255" s="3"/>
      <c r="AF255" s="7"/>
      <c r="AG255" s="3"/>
      <c r="AH255" s="3"/>
      <c r="AI255" s="3"/>
      <c r="AJ255" s="3"/>
      <c r="AK255" s="3"/>
      <c r="AL255" s="3"/>
      <c r="AM255" s="3"/>
      <c r="AN255" s="3"/>
      <c r="AO255" s="7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7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</row>
    <row r="256">
      <c r="A256" s="3"/>
      <c r="F256" s="3"/>
      <c r="G256" s="3"/>
      <c r="I256" s="3"/>
      <c r="L256" s="3"/>
      <c r="M256" s="4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6"/>
      <c r="Y256" s="3"/>
      <c r="Z256" s="3"/>
      <c r="AA256" s="3"/>
      <c r="AB256" s="3"/>
      <c r="AC256" s="3"/>
      <c r="AD256" s="3"/>
      <c r="AE256" s="3"/>
      <c r="AF256" s="7"/>
      <c r="AG256" s="3"/>
      <c r="AH256" s="3"/>
      <c r="AI256" s="3"/>
      <c r="AJ256" s="3"/>
      <c r="AK256" s="3"/>
      <c r="AL256" s="3"/>
      <c r="AM256" s="3"/>
      <c r="AN256" s="3"/>
      <c r="AO256" s="7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7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</row>
    <row r="257">
      <c r="A257" s="3"/>
      <c r="F257" s="3"/>
      <c r="G257" s="3"/>
      <c r="I257" s="3"/>
      <c r="L257" s="3"/>
      <c r="M257" s="4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6"/>
      <c r="Y257" s="3"/>
      <c r="Z257" s="3"/>
      <c r="AA257" s="3"/>
      <c r="AB257" s="3"/>
      <c r="AC257" s="3"/>
      <c r="AD257" s="3"/>
      <c r="AE257" s="3"/>
      <c r="AF257" s="7"/>
      <c r="AG257" s="3"/>
      <c r="AH257" s="3"/>
      <c r="AI257" s="3"/>
      <c r="AJ257" s="3"/>
      <c r="AK257" s="3"/>
      <c r="AL257" s="3"/>
      <c r="AM257" s="3"/>
      <c r="AN257" s="3"/>
      <c r="AO257" s="7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7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</row>
    <row r="258">
      <c r="A258" s="3"/>
      <c r="F258" s="3"/>
      <c r="G258" s="3"/>
      <c r="I258" s="3"/>
      <c r="L258" s="3"/>
      <c r="M258" s="4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6"/>
      <c r="Y258" s="3"/>
      <c r="Z258" s="3"/>
      <c r="AA258" s="3"/>
      <c r="AB258" s="3"/>
      <c r="AC258" s="3"/>
      <c r="AD258" s="3"/>
      <c r="AE258" s="3"/>
      <c r="AF258" s="7"/>
      <c r="AG258" s="3"/>
      <c r="AH258" s="3"/>
      <c r="AI258" s="3"/>
      <c r="AJ258" s="3"/>
      <c r="AK258" s="3"/>
      <c r="AL258" s="3"/>
      <c r="AM258" s="3"/>
      <c r="AN258" s="3"/>
      <c r="AO258" s="7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7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</row>
    <row r="259">
      <c r="A259" s="3"/>
      <c r="F259" s="3"/>
      <c r="G259" s="3"/>
      <c r="I259" s="3"/>
      <c r="L259" s="3"/>
      <c r="M259" s="4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6"/>
      <c r="Y259" s="3"/>
      <c r="Z259" s="3"/>
      <c r="AA259" s="3"/>
      <c r="AB259" s="3"/>
      <c r="AC259" s="3"/>
      <c r="AD259" s="3"/>
      <c r="AE259" s="3"/>
      <c r="AF259" s="7"/>
      <c r="AG259" s="3"/>
      <c r="AH259" s="3"/>
      <c r="AI259" s="3"/>
      <c r="AJ259" s="3"/>
      <c r="AK259" s="3"/>
      <c r="AL259" s="3"/>
      <c r="AM259" s="3"/>
      <c r="AN259" s="3"/>
      <c r="AO259" s="7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7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</row>
    <row r="260">
      <c r="A260" s="3"/>
      <c r="F260" s="3"/>
      <c r="G260" s="3"/>
      <c r="I260" s="3"/>
      <c r="L260" s="3"/>
      <c r="M260" s="4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6"/>
      <c r="Y260" s="3"/>
      <c r="Z260" s="3"/>
      <c r="AA260" s="3"/>
      <c r="AB260" s="3"/>
      <c r="AC260" s="3"/>
      <c r="AD260" s="3"/>
      <c r="AE260" s="3"/>
      <c r="AF260" s="7"/>
      <c r="AG260" s="3"/>
      <c r="AH260" s="3"/>
      <c r="AI260" s="3"/>
      <c r="AJ260" s="3"/>
      <c r="AK260" s="3"/>
      <c r="AL260" s="3"/>
      <c r="AM260" s="3"/>
      <c r="AN260" s="3"/>
      <c r="AO260" s="7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7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</row>
    <row r="261">
      <c r="A261" s="3"/>
      <c r="F261" s="3"/>
      <c r="G261" s="3"/>
      <c r="I261" s="3"/>
      <c r="L261" s="3"/>
      <c r="M261" s="4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6"/>
      <c r="Y261" s="3"/>
      <c r="Z261" s="3"/>
      <c r="AA261" s="3"/>
      <c r="AB261" s="3"/>
      <c r="AC261" s="3"/>
      <c r="AD261" s="3"/>
      <c r="AE261" s="3"/>
      <c r="AF261" s="7"/>
      <c r="AG261" s="3"/>
      <c r="AH261" s="3"/>
      <c r="AI261" s="3"/>
      <c r="AJ261" s="3"/>
      <c r="AK261" s="3"/>
      <c r="AL261" s="3"/>
      <c r="AM261" s="3"/>
      <c r="AN261" s="3"/>
      <c r="AO261" s="7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7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</row>
    <row r="262">
      <c r="A262" s="3"/>
      <c r="F262" s="3"/>
      <c r="G262" s="3"/>
      <c r="I262" s="3"/>
      <c r="L262" s="3"/>
      <c r="M262" s="4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6"/>
      <c r="Y262" s="3"/>
      <c r="Z262" s="3"/>
      <c r="AA262" s="3"/>
      <c r="AB262" s="3"/>
      <c r="AC262" s="3"/>
      <c r="AD262" s="3"/>
      <c r="AE262" s="3"/>
      <c r="AF262" s="7"/>
      <c r="AG262" s="3"/>
      <c r="AH262" s="3"/>
      <c r="AI262" s="3"/>
      <c r="AJ262" s="3"/>
      <c r="AK262" s="3"/>
      <c r="AL262" s="3"/>
      <c r="AM262" s="3"/>
      <c r="AN262" s="3"/>
      <c r="AO262" s="7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7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</row>
    <row r="263">
      <c r="A263" s="3"/>
      <c r="F263" s="3"/>
      <c r="G263" s="3"/>
      <c r="I263" s="3"/>
      <c r="L263" s="3"/>
      <c r="M263" s="4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6"/>
      <c r="Y263" s="3"/>
      <c r="Z263" s="3"/>
      <c r="AA263" s="3"/>
      <c r="AB263" s="3"/>
      <c r="AC263" s="3"/>
      <c r="AD263" s="3"/>
      <c r="AE263" s="3"/>
      <c r="AF263" s="7"/>
      <c r="AG263" s="3"/>
      <c r="AH263" s="3"/>
      <c r="AI263" s="3"/>
      <c r="AJ263" s="3"/>
      <c r="AK263" s="3"/>
      <c r="AL263" s="3"/>
      <c r="AM263" s="3"/>
      <c r="AN263" s="3"/>
      <c r="AO263" s="7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7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</row>
    <row r="264">
      <c r="A264" s="3"/>
      <c r="F264" s="3"/>
      <c r="G264" s="3"/>
      <c r="I264" s="3"/>
      <c r="L264" s="3"/>
      <c r="M264" s="4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6"/>
      <c r="Y264" s="3"/>
      <c r="Z264" s="3"/>
      <c r="AA264" s="3"/>
      <c r="AB264" s="3"/>
      <c r="AC264" s="3"/>
      <c r="AD264" s="3"/>
      <c r="AE264" s="3"/>
      <c r="AF264" s="7"/>
      <c r="AG264" s="3"/>
      <c r="AH264" s="3"/>
      <c r="AI264" s="3"/>
      <c r="AJ264" s="3"/>
      <c r="AK264" s="3"/>
      <c r="AL264" s="3"/>
      <c r="AM264" s="3"/>
      <c r="AN264" s="3"/>
      <c r="AO264" s="7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7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</row>
    <row r="265">
      <c r="A265" s="3"/>
      <c r="F265" s="3"/>
      <c r="G265" s="3"/>
      <c r="I265" s="3"/>
      <c r="L265" s="3"/>
      <c r="M265" s="4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6"/>
      <c r="Y265" s="3"/>
      <c r="Z265" s="3"/>
      <c r="AA265" s="3"/>
      <c r="AB265" s="3"/>
      <c r="AC265" s="3"/>
      <c r="AD265" s="3"/>
      <c r="AE265" s="3"/>
      <c r="AF265" s="7"/>
      <c r="AG265" s="3"/>
      <c r="AH265" s="3"/>
      <c r="AI265" s="3"/>
      <c r="AJ265" s="3"/>
      <c r="AK265" s="3"/>
      <c r="AL265" s="3"/>
      <c r="AM265" s="3"/>
      <c r="AN265" s="3"/>
      <c r="AO265" s="7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7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</row>
    <row r="266">
      <c r="A266" s="3"/>
      <c r="F266" s="3"/>
      <c r="G266" s="3"/>
      <c r="I266" s="3"/>
      <c r="L266" s="3"/>
      <c r="M266" s="4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6"/>
      <c r="Y266" s="3"/>
      <c r="Z266" s="3"/>
      <c r="AA266" s="3"/>
      <c r="AB266" s="3"/>
      <c r="AC266" s="3"/>
      <c r="AD266" s="3"/>
      <c r="AE266" s="3"/>
      <c r="AF266" s="7"/>
      <c r="AG266" s="3"/>
      <c r="AH266" s="3"/>
      <c r="AI266" s="3"/>
      <c r="AJ266" s="3"/>
      <c r="AK266" s="3"/>
      <c r="AL266" s="3"/>
      <c r="AM266" s="3"/>
      <c r="AN266" s="3"/>
      <c r="AO266" s="7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7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</row>
    <row r="267">
      <c r="A267" s="3"/>
      <c r="F267" s="3"/>
      <c r="G267" s="3"/>
      <c r="I267" s="3"/>
      <c r="L267" s="3"/>
      <c r="M267" s="4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6"/>
      <c r="Y267" s="3"/>
      <c r="Z267" s="3"/>
      <c r="AA267" s="3"/>
      <c r="AB267" s="3"/>
      <c r="AC267" s="3"/>
      <c r="AD267" s="3"/>
      <c r="AE267" s="3"/>
      <c r="AF267" s="7"/>
      <c r="AG267" s="3"/>
      <c r="AH267" s="3"/>
      <c r="AI267" s="3"/>
      <c r="AJ267" s="3"/>
      <c r="AK267" s="3"/>
      <c r="AL267" s="3"/>
      <c r="AM267" s="3"/>
      <c r="AN267" s="3"/>
      <c r="AO267" s="7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7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</row>
    <row r="268">
      <c r="A268" s="3"/>
      <c r="F268" s="3"/>
      <c r="G268" s="3"/>
      <c r="I268" s="3"/>
      <c r="L268" s="3"/>
      <c r="M268" s="4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6"/>
      <c r="Y268" s="3"/>
      <c r="Z268" s="3"/>
      <c r="AA268" s="3"/>
      <c r="AB268" s="3"/>
      <c r="AC268" s="3"/>
      <c r="AD268" s="3"/>
      <c r="AE268" s="3"/>
      <c r="AF268" s="7"/>
      <c r="AG268" s="3"/>
      <c r="AH268" s="3"/>
      <c r="AI268" s="3"/>
      <c r="AJ268" s="3"/>
      <c r="AK268" s="3"/>
      <c r="AL268" s="3"/>
      <c r="AM268" s="3"/>
      <c r="AN268" s="3"/>
      <c r="AO268" s="7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7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</row>
    <row r="269">
      <c r="A269" s="3"/>
      <c r="F269" s="3"/>
      <c r="G269" s="3"/>
      <c r="I269" s="3"/>
      <c r="L269" s="3"/>
      <c r="M269" s="4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6"/>
      <c r="Y269" s="3"/>
      <c r="Z269" s="3"/>
      <c r="AA269" s="3"/>
      <c r="AB269" s="3"/>
      <c r="AC269" s="3"/>
      <c r="AD269" s="3"/>
      <c r="AE269" s="3"/>
      <c r="AF269" s="7"/>
      <c r="AG269" s="3"/>
      <c r="AH269" s="3"/>
      <c r="AI269" s="3"/>
      <c r="AJ269" s="3"/>
      <c r="AK269" s="3"/>
      <c r="AL269" s="3"/>
      <c r="AM269" s="3"/>
      <c r="AN269" s="3"/>
      <c r="AO269" s="7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7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</row>
    <row r="270">
      <c r="A270" s="3"/>
      <c r="F270" s="3"/>
      <c r="G270" s="3"/>
      <c r="I270" s="3"/>
      <c r="L270" s="3"/>
      <c r="M270" s="4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6"/>
      <c r="Y270" s="3"/>
      <c r="Z270" s="3"/>
      <c r="AA270" s="3"/>
      <c r="AB270" s="3"/>
      <c r="AC270" s="3"/>
      <c r="AD270" s="3"/>
      <c r="AE270" s="3"/>
      <c r="AF270" s="7"/>
      <c r="AG270" s="3"/>
      <c r="AH270" s="3"/>
      <c r="AI270" s="3"/>
      <c r="AJ270" s="3"/>
      <c r="AK270" s="3"/>
      <c r="AL270" s="3"/>
      <c r="AM270" s="3"/>
      <c r="AN270" s="3"/>
      <c r="AO270" s="7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7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</row>
    <row r="271">
      <c r="A271" s="3"/>
      <c r="F271" s="3"/>
      <c r="G271" s="3"/>
      <c r="I271" s="3"/>
      <c r="L271" s="3"/>
      <c r="M271" s="4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6"/>
      <c r="Y271" s="3"/>
      <c r="Z271" s="3"/>
      <c r="AA271" s="3"/>
      <c r="AB271" s="3"/>
      <c r="AC271" s="3"/>
      <c r="AD271" s="3"/>
      <c r="AE271" s="3"/>
      <c r="AF271" s="7"/>
      <c r="AG271" s="3"/>
      <c r="AH271" s="3"/>
      <c r="AI271" s="3"/>
      <c r="AJ271" s="3"/>
      <c r="AK271" s="3"/>
      <c r="AL271" s="3"/>
      <c r="AM271" s="3"/>
      <c r="AN271" s="3"/>
      <c r="AO271" s="7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7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</row>
    <row r="272">
      <c r="A272" s="3"/>
      <c r="F272" s="3"/>
      <c r="G272" s="3"/>
      <c r="I272" s="3"/>
      <c r="L272" s="3"/>
      <c r="M272" s="4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6"/>
      <c r="Y272" s="3"/>
      <c r="Z272" s="3"/>
      <c r="AA272" s="3"/>
      <c r="AB272" s="3"/>
      <c r="AC272" s="3"/>
      <c r="AD272" s="3"/>
      <c r="AE272" s="3"/>
      <c r="AF272" s="7"/>
      <c r="AG272" s="3"/>
      <c r="AH272" s="3"/>
      <c r="AI272" s="3"/>
      <c r="AJ272" s="3"/>
      <c r="AK272" s="3"/>
      <c r="AL272" s="3"/>
      <c r="AM272" s="3"/>
      <c r="AN272" s="3"/>
      <c r="AO272" s="7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7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</row>
    <row r="273">
      <c r="A273" s="3"/>
      <c r="F273" s="3"/>
      <c r="G273" s="3"/>
      <c r="I273" s="3"/>
      <c r="L273" s="3"/>
      <c r="M273" s="4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6"/>
      <c r="Y273" s="3"/>
      <c r="Z273" s="3"/>
      <c r="AA273" s="3"/>
      <c r="AB273" s="3"/>
      <c r="AC273" s="3"/>
      <c r="AD273" s="3"/>
      <c r="AE273" s="3"/>
      <c r="AF273" s="7"/>
      <c r="AG273" s="3"/>
      <c r="AH273" s="3"/>
      <c r="AI273" s="3"/>
      <c r="AJ273" s="3"/>
      <c r="AK273" s="3"/>
      <c r="AL273" s="3"/>
      <c r="AM273" s="3"/>
      <c r="AN273" s="3"/>
      <c r="AO273" s="7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7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</row>
    <row r="274">
      <c r="A274" s="3"/>
      <c r="F274" s="3"/>
      <c r="G274" s="3"/>
      <c r="I274" s="3"/>
      <c r="L274" s="3"/>
      <c r="M274" s="4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6"/>
      <c r="Y274" s="3"/>
      <c r="Z274" s="3"/>
      <c r="AA274" s="3"/>
      <c r="AB274" s="3"/>
      <c r="AC274" s="3"/>
      <c r="AD274" s="3"/>
      <c r="AE274" s="3"/>
      <c r="AF274" s="7"/>
      <c r="AG274" s="3"/>
      <c r="AH274" s="3"/>
      <c r="AI274" s="3"/>
      <c r="AJ274" s="3"/>
      <c r="AK274" s="3"/>
      <c r="AL274" s="3"/>
      <c r="AM274" s="3"/>
      <c r="AN274" s="3"/>
      <c r="AO274" s="7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7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</row>
    <row r="275">
      <c r="A275" s="3"/>
      <c r="F275" s="3"/>
      <c r="G275" s="3"/>
      <c r="I275" s="3"/>
      <c r="L275" s="3"/>
      <c r="M275" s="4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6"/>
      <c r="Y275" s="3"/>
      <c r="Z275" s="3"/>
      <c r="AA275" s="3"/>
      <c r="AB275" s="3"/>
      <c r="AC275" s="3"/>
      <c r="AD275" s="3"/>
      <c r="AE275" s="3"/>
      <c r="AF275" s="7"/>
      <c r="AG275" s="3"/>
      <c r="AH275" s="3"/>
      <c r="AI275" s="3"/>
      <c r="AJ275" s="3"/>
      <c r="AK275" s="3"/>
      <c r="AL275" s="3"/>
      <c r="AM275" s="3"/>
      <c r="AN275" s="3"/>
      <c r="AO275" s="7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7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</row>
    <row r="276">
      <c r="A276" s="3"/>
      <c r="F276" s="3"/>
      <c r="G276" s="3"/>
      <c r="I276" s="3"/>
      <c r="L276" s="3"/>
      <c r="M276" s="4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6"/>
      <c r="Y276" s="3"/>
      <c r="Z276" s="3"/>
      <c r="AA276" s="3"/>
      <c r="AB276" s="3"/>
      <c r="AC276" s="3"/>
      <c r="AD276" s="3"/>
      <c r="AE276" s="3"/>
      <c r="AF276" s="7"/>
      <c r="AG276" s="3"/>
      <c r="AH276" s="3"/>
      <c r="AI276" s="3"/>
      <c r="AJ276" s="3"/>
      <c r="AK276" s="3"/>
      <c r="AL276" s="3"/>
      <c r="AM276" s="3"/>
      <c r="AN276" s="3"/>
      <c r="AO276" s="7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7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</row>
    <row r="277">
      <c r="A277" s="3"/>
      <c r="F277" s="3"/>
      <c r="G277" s="3"/>
      <c r="I277" s="3"/>
      <c r="L277" s="3"/>
      <c r="M277" s="4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6"/>
      <c r="Y277" s="3"/>
      <c r="Z277" s="3"/>
      <c r="AA277" s="3"/>
      <c r="AB277" s="3"/>
      <c r="AC277" s="3"/>
      <c r="AD277" s="3"/>
      <c r="AE277" s="3"/>
      <c r="AF277" s="7"/>
      <c r="AG277" s="3"/>
      <c r="AH277" s="3"/>
      <c r="AI277" s="3"/>
      <c r="AJ277" s="3"/>
      <c r="AK277" s="3"/>
      <c r="AL277" s="3"/>
      <c r="AM277" s="3"/>
      <c r="AN277" s="3"/>
      <c r="AO277" s="7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7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</row>
    <row r="278">
      <c r="A278" s="3"/>
      <c r="F278" s="3"/>
      <c r="G278" s="3"/>
      <c r="I278" s="3"/>
      <c r="L278" s="3"/>
      <c r="M278" s="4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6"/>
      <c r="Y278" s="3"/>
      <c r="Z278" s="3"/>
      <c r="AA278" s="3"/>
      <c r="AB278" s="3"/>
      <c r="AC278" s="3"/>
      <c r="AD278" s="3"/>
      <c r="AE278" s="3"/>
      <c r="AF278" s="7"/>
      <c r="AG278" s="3"/>
      <c r="AH278" s="3"/>
      <c r="AI278" s="3"/>
      <c r="AJ278" s="3"/>
      <c r="AK278" s="3"/>
      <c r="AL278" s="3"/>
      <c r="AM278" s="3"/>
      <c r="AN278" s="3"/>
      <c r="AO278" s="7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7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</row>
    <row r="279">
      <c r="A279" s="3"/>
      <c r="F279" s="3"/>
      <c r="G279" s="3"/>
      <c r="I279" s="3"/>
      <c r="L279" s="3"/>
      <c r="M279" s="4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6"/>
      <c r="Y279" s="3"/>
      <c r="Z279" s="3"/>
      <c r="AA279" s="3"/>
      <c r="AB279" s="3"/>
      <c r="AC279" s="3"/>
      <c r="AD279" s="3"/>
      <c r="AE279" s="3"/>
      <c r="AF279" s="7"/>
      <c r="AG279" s="3"/>
      <c r="AH279" s="3"/>
      <c r="AI279" s="3"/>
      <c r="AJ279" s="3"/>
      <c r="AK279" s="3"/>
      <c r="AL279" s="3"/>
      <c r="AM279" s="3"/>
      <c r="AN279" s="3"/>
      <c r="AO279" s="7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7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</row>
    <row r="280">
      <c r="A280" s="3"/>
      <c r="F280" s="3"/>
      <c r="G280" s="3"/>
      <c r="I280" s="3"/>
      <c r="L280" s="3"/>
      <c r="M280" s="4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6"/>
      <c r="Y280" s="3"/>
      <c r="Z280" s="3"/>
      <c r="AA280" s="3"/>
      <c r="AB280" s="3"/>
      <c r="AC280" s="3"/>
      <c r="AD280" s="3"/>
      <c r="AE280" s="3"/>
      <c r="AF280" s="7"/>
      <c r="AG280" s="3"/>
      <c r="AH280" s="3"/>
      <c r="AI280" s="3"/>
      <c r="AJ280" s="3"/>
      <c r="AK280" s="3"/>
      <c r="AL280" s="3"/>
      <c r="AM280" s="3"/>
      <c r="AN280" s="3"/>
      <c r="AO280" s="7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7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</row>
    <row r="281">
      <c r="A281" s="3"/>
      <c r="F281" s="3"/>
      <c r="G281" s="3"/>
      <c r="I281" s="3"/>
      <c r="L281" s="3"/>
      <c r="M281" s="4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6"/>
      <c r="Y281" s="3"/>
      <c r="Z281" s="3"/>
      <c r="AA281" s="3"/>
      <c r="AB281" s="3"/>
      <c r="AC281" s="3"/>
      <c r="AD281" s="3"/>
      <c r="AE281" s="3"/>
      <c r="AF281" s="7"/>
      <c r="AG281" s="3"/>
      <c r="AH281" s="3"/>
      <c r="AI281" s="3"/>
      <c r="AJ281" s="3"/>
      <c r="AK281" s="3"/>
      <c r="AL281" s="3"/>
      <c r="AM281" s="3"/>
      <c r="AN281" s="3"/>
      <c r="AO281" s="7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7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</row>
    <row r="282">
      <c r="A282" s="3"/>
      <c r="F282" s="3"/>
      <c r="G282" s="3"/>
      <c r="I282" s="3"/>
      <c r="L282" s="3"/>
      <c r="M282" s="4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6"/>
      <c r="Y282" s="3"/>
      <c r="Z282" s="3"/>
      <c r="AA282" s="3"/>
      <c r="AB282" s="3"/>
      <c r="AC282" s="3"/>
      <c r="AD282" s="3"/>
      <c r="AE282" s="3"/>
      <c r="AF282" s="7"/>
      <c r="AG282" s="3"/>
      <c r="AH282" s="3"/>
      <c r="AI282" s="3"/>
      <c r="AJ282" s="3"/>
      <c r="AK282" s="3"/>
      <c r="AL282" s="3"/>
      <c r="AM282" s="3"/>
      <c r="AN282" s="3"/>
      <c r="AO282" s="7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7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</row>
    <row r="283">
      <c r="A283" s="3"/>
      <c r="F283" s="3"/>
      <c r="G283" s="3"/>
      <c r="I283" s="3"/>
      <c r="L283" s="3"/>
      <c r="M283" s="4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6"/>
      <c r="Y283" s="3"/>
      <c r="Z283" s="3"/>
      <c r="AA283" s="3"/>
      <c r="AB283" s="3"/>
      <c r="AC283" s="3"/>
      <c r="AD283" s="3"/>
      <c r="AE283" s="3"/>
      <c r="AF283" s="7"/>
      <c r="AG283" s="3"/>
      <c r="AH283" s="3"/>
      <c r="AI283" s="3"/>
      <c r="AJ283" s="3"/>
      <c r="AK283" s="3"/>
      <c r="AL283" s="3"/>
      <c r="AM283" s="3"/>
      <c r="AN283" s="3"/>
      <c r="AO283" s="7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7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</row>
    <row r="284">
      <c r="A284" s="3"/>
      <c r="F284" s="3"/>
      <c r="G284" s="3"/>
      <c r="I284" s="3"/>
      <c r="L284" s="3"/>
      <c r="M284" s="4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6"/>
      <c r="Y284" s="3"/>
      <c r="Z284" s="3"/>
      <c r="AA284" s="3"/>
      <c r="AB284" s="3"/>
      <c r="AC284" s="3"/>
      <c r="AD284" s="3"/>
      <c r="AE284" s="3"/>
      <c r="AF284" s="7"/>
      <c r="AG284" s="3"/>
      <c r="AH284" s="3"/>
      <c r="AI284" s="3"/>
      <c r="AJ284" s="3"/>
      <c r="AK284" s="3"/>
      <c r="AL284" s="3"/>
      <c r="AM284" s="3"/>
      <c r="AN284" s="3"/>
      <c r="AO284" s="7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7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</row>
    <row r="285">
      <c r="A285" s="3"/>
      <c r="F285" s="3"/>
      <c r="G285" s="3"/>
      <c r="I285" s="3"/>
      <c r="L285" s="3"/>
      <c r="M285" s="4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6"/>
      <c r="Y285" s="3"/>
      <c r="Z285" s="3"/>
      <c r="AA285" s="3"/>
      <c r="AB285" s="3"/>
      <c r="AC285" s="3"/>
      <c r="AD285" s="3"/>
      <c r="AE285" s="3"/>
      <c r="AF285" s="7"/>
      <c r="AG285" s="3"/>
      <c r="AH285" s="3"/>
      <c r="AI285" s="3"/>
      <c r="AJ285" s="3"/>
      <c r="AK285" s="3"/>
      <c r="AL285" s="3"/>
      <c r="AM285" s="3"/>
      <c r="AN285" s="3"/>
      <c r="AO285" s="7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7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</row>
    <row r="286">
      <c r="A286" s="3"/>
      <c r="F286" s="3"/>
      <c r="G286" s="3"/>
      <c r="I286" s="3"/>
      <c r="L286" s="3"/>
      <c r="M286" s="4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6"/>
      <c r="Y286" s="3"/>
      <c r="Z286" s="3"/>
      <c r="AA286" s="3"/>
      <c r="AB286" s="3"/>
      <c r="AC286" s="3"/>
      <c r="AD286" s="3"/>
      <c r="AE286" s="3"/>
      <c r="AF286" s="7"/>
      <c r="AG286" s="3"/>
      <c r="AH286" s="3"/>
      <c r="AI286" s="3"/>
      <c r="AJ286" s="3"/>
      <c r="AK286" s="3"/>
      <c r="AL286" s="3"/>
      <c r="AM286" s="3"/>
      <c r="AN286" s="3"/>
      <c r="AO286" s="7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7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</row>
    <row r="287">
      <c r="A287" s="3"/>
      <c r="F287" s="3"/>
      <c r="G287" s="3"/>
      <c r="I287" s="3"/>
      <c r="L287" s="3"/>
      <c r="M287" s="4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6"/>
      <c r="Y287" s="3"/>
      <c r="Z287" s="3"/>
      <c r="AA287" s="3"/>
      <c r="AB287" s="3"/>
      <c r="AC287" s="3"/>
      <c r="AD287" s="3"/>
      <c r="AE287" s="3"/>
      <c r="AF287" s="7"/>
      <c r="AG287" s="3"/>
      <c r="AH287" s="3"/>
      <c r="AI287" s="3"/>
      <c r="AJ287" s="3"/>
      <c r="AK287" s="3"/>
      <c r="AL287" s="3"/>
      <c r="AM287" s="3"/>
      <c r="AN287" s="3"/>
      <c r="AO287" s="7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7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</row>
    <row r="288">
      <c r="A288" s="3"/>
      <c r="F288" s="3"/>
      <c r="G288" s="3"/>
      <c r="I288" s="3"/>
      <c r="L288" s="3"/>
      <c r="M288" s="4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6"/>
      <c r="Y288" s="3"/>
      <c r="Z288" s="3"/>
      <c r="AA288" s="3"/>
      <c r="AB288" s="3"/>
      <c r="AC288" s="3"/>
      <c r="AD288" s="3"/>
      <c r="AE288" s="3"/>
      <c r="AF288" s="7"/>
      <c r="AG288" s="3"/>
      <c r="AH288" s="3"/>
      <c r="AI288" s="3"/>
      <c r="AJ288" s="3"/>
      <c r="AK288" s="3"/>
      <c r="AL288" s="3"/>
      <c r="AM288" s="3"/>
      <c r="AN288" s="3"/>
      <c r="AO288" s="7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7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</row>
    <row r="289">
      <c r="A289" s="3"/>
      <c r="F289" s="3"/>
      <c r="G289" s="3"/>
      <c r="I289" s="3"/>
      <c r="L289" s="3"/>
      <c r="M289" s="4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6"/>
      <c r="Y289" s="3"/>
      <c r="Z289" s="3"/>
      <c r="AA289" s="3"/>
      <c r="AB289" s="3"/>
      <c r="AC289" s="3"/>
      <c r="AD289" s="3"/>
      <c r="AE289" s="3"/>
      <c r="AF289" s="7"/>
      <c r="AG289" s="3"/>
      <c r="AH289" s="3"/>
      <c r="AI289" s="3"/>
      <c r="AJ289" s="3"/>
      <c r="AK289" s="3"/>
      <c r="AL289" s="3"/>
      <c r="AM289" s="3"/>
      <c r="AN289" s="3"/>
      <c r="AO289" s="7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7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</row>
    <row r="290">
      <c r="A290" s="3"/>
      <c r="F290" s="3"/>
      <c r="G290" s="3"/>
      <c r="I290" s="3"/>
      <c r="L290" s="3"/>
      <c r="M290" s="4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6"/>
      <c r="Y290" s="3"/>
      <c r="Z290" s="3"/>
      <c r="AA290" s="3"/>
      <c r="AB290" s="3"/>
      <c r="AC290" s="3"/>
      <c r="AD290" s="3"/>
      <c r="AE290" s="3"/>
      <c r="AF290" s="7"/>
      <c r="AG290" s="3"/>
      <c r="AH290" s="3"/>
      <c r="AI290" s="3"/>
      <c r="AJ290" s="3"/>
      <c r="AK290" s="3"/>
      <c r="AL290" s="3"/>
      <c r="AM290" s="3"/>
      <c r="AN290" s="3"/>
      <c r="AO290" s="7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7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</row>
    <row r="291">
      <c r="A291" s="3"/>
      <c r="F291" s="3"/>
      <c r="G291" s="3"/>
      <c r="I291" s="3"/>
      <c r="L291" s="3"/>
      <c r="M291" s="4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6"/>
      <c r="Y291" s="3"/>
      <c r="Z291" s="3"/>
      <c r="AA291" s="3"/>
      <c r="AB291" s="3"/>
      <c r="AC291" s="3"/>
      <c r="AD291" s="3"/>
      <c r="AE291" s="3"/>
      <c r="AF291" s="7"/>
      <c r="AG291" s="3"/>
      <c r="AH291" s="3"/>
      <c r="AI291" s="3"/>
      <c r="AJ291" s="3"/>
      <c r="AK291" s="3"/>
      <c r="AL291" s="3"/>
      <c r="AM291" s="3"/>
      <c r="AN291" s="3"/>
      <c r="AO291" s="7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7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</row>
    <row r="292">
      <c r="A292" s="3"/>
      <c r="F292" s="3"/>
      <c r="G292" s="3"/>
      <c r="I292" s="3"/>
      <c r="L292" s="3"/>
      <c r="M292" s="4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6"/>
      <c r="Y292" s="3"/>
      <c r="Z292" s="3"/>
      <c r="AA292" s="3"/>
      <c r="AB292" s="3"/>
      <c r="AC292" s="3"/>
      <c r="AD292" s="3"/>
      <c r="AE292" s="3"/>
      <c r="AF292" s="7"/>
      <c r="AG292" s="3"/>
      <c r="AH292" s="3"/>
      <c r="AI292" s="3"/>
      <c r="AJ292" s="3"/>
      <c r="AK292" s="3"/>
      <c r="AL292" s="3"/>
      <c r="AM292" s="3"/>
      <c r="AN292" s="3"/>
      <c r="AO292" s="7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7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</row>
    <row r="293">
      <c r="A293" s="3"/>
      <c r="F293" s="3"/>
      <c r="G293" s="3"/>
      <c r="I293" s="3"/>
      <c r="L293" s="3"/>
      <c r="M293" s="4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6"/>
      <c r="Y293" s="3"/>
      <c r="Z293" s="3"/>
      <c r="AA293" s="3"/>
      <c r="AB293" s="3"/>
      <c r="AC293" s="3"/>
      <c r="AD293" s="3"/>
      <c r="AE293" s="3"/>
      <c r="AF293" s="7"/>
      <c r="AG293" s="3"/>
      <c r="AH293" s="3"/>
      <c r="AI293" s="3"/>
      <c r="AJ293" s="3"/>
      <c r="AK293" s="3"/>
      <c r="AL293" s="3"/>
      <c r="AM293" s="3"/>
      <c r="AN293" s="3"/>
      <c r="AO293" s="7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7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</row>
    <row r="294">
      <c r="A294" s="3"/>
      <c r="F294" s="3"/>
      <c r="G294" s="3"/>
      <c r="I294" s="3"/>
      <c r="L294" s="3"/>
      <c r="M294" s="4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6"/>
      <c r="Y294" s="3"/>
      <c r="Z294" s="3"/>
      <c r="AA294" s="3"/>
      <c r="AB294" s="3"/>
      <c r="AC294" s="3"/>
      <c r="AD294" s="3"/>
      <c r="AE294" s="3"/>
      <c r="AF294" s="7"/>
      <c r="AG294" s="3"/>
      <c r="AH294" s="3"/>
      <c r="AI294" s="3"/>
      <c r="AJ294" s="3"/>
      <c r="AK294" s="3"/>
      <c r="AL294" s="3"/>
      <c r="AM294" s="3"/>
      <c r="AN294" s="3"/>
      <c r="AO294" s="7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7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</row>
    <row r="295">
      <c r="A295" s="3"/>
      <c r="F295" s="3"/>
      <c r="G295" s="3"/>
      <c r="I295" s="3"/>
      <c r="L295" s="3"/>
      <c r="M295" s="4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6"/>
      <c r="Y295" s="3"/>
      <c r="Z295" s="3"/>
      <c r="AA295" s="3"/>
      <c r="AB295" s="3"/>
      <c r="AC295" s="3"/>
      <c r="AD295" s="3"/>
      <c r="AE295" s="3"/>
      <c r="AF295" s="7"/>
      <c r="AG295" s="3"/>
      <c r="AH295" s="3"/>
      <c r="AI295" s="3"/>
      <c r="AJ295" s="3"/>
      <c r="AK295" s="3"/>
      <c r="AL295" s="3"/>
      <c r="AM295" s="3"/>
      <c r="AN295" s="3"/>
      <c r="AO295" s="7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7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</row>
    <row r="296">
      <c r="A296" s="3"/>
      <c r="F296" s="3"/>
      <c r="G296" s="3"/>
      <c r="I296" s="3"/>
      <c r="L296" s="3"/>
      <c r="M296" s="4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6"/>
      <c r="Y296" s="3"/>
      <c r="Z296" s="3"/>
      <c r="AA296" s="3"/>
      <c r="AB296" s="3"/>
      <c r="AC296" s="3"/>
      <c r="AD296" s="3"/>
      <c r="AE296" s="3"/>
      <c r="AF296" s="7"/>
      <c r="AG296" s="3"/>
      <c r="AH296" s="3"/>
      <c r="AI296" s="3"/>
      <c r="AJ296" s="3"/>
      <c r="AK296" s="3"/>
      <c r="AL296" s="3"/>
      <c r="AM296" s="3"/>
      <c r="AN296" s="3"/>
      <c r="AO296" s="7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7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</row>
    <row r="297">
      <c r="A297" s="3"/>
      <c r="F297" s="3"/>
      <c r="G297" s="3"/>
      <c r="I297" s="3"/>
      <c r="L297" s="3"/>
      <c r="M297" s="4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6"/>
      <c r="Y297" s="3"/>
      <c r="Z297" s="3"/>
      <c r="AA297" s="3"/>
      <c r="AB297" s="3"/>
      <c r="AC297" s="3"/>
      <c r="AD297" s="3"/>
      <c r="AE297" s="3"/>
      <c r="AF297" s="7"/>
      <c r="AG297" s="3"/>
      <c r="AH297" s="3"/>
      <c r="AI297" s="3"/>
      <c r="AJ297" s="3"/>
      <c r="AK297" s="3"/>
      <c r="AL297" s="3"/>
      <c r="AM297" s="3"/>
      <c r="AN297" s="3"/>
      <c r="AO297" s="7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7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</row>
    <row r="298">
      <c r="A298" s="3"/>
      <c r="F298" s="3"/>
      <c r="G298" s="3"/>
      <c r="I298" s="3"/>
      <c r="L298" s="3"/>
      <c r="M298" s="4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6"/>
      <c r="Y298" s="3"/>
      <c r="Z298" s="3"/>
      <c r="AA298" s="3"/>
      <c r="AB298" s="3"/>
      <c r="AC298" s="3"/>
      <c r="AD298" s="3"/>
      <c r="AE298" s="3"/>
      <c r="AF298" s="7"/>
      <c r="AG298" s="3"/>
      <c r="AH298" s="3"/>
      <c r="AI298" s="3"/>
      <c r="AJ298" s="3"/>
      <c r="AK298" s="3"/>
      <c r="AL298" s="3"/>
      <c r="AM298" s="3"/>
      <c r="AN298" s="3"/>
      <c r="AO298" s="7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7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</row>
    <row r="299">
      <c r="A299" s="3"/>
      <c r="F299" s="3"/>
      <c r="G299" s="3"/>
      <c r="I299" s="3"/>
      <c r="L299" s="3"/>
      <c r="M299" s="4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6"/>
      <c r="Y299" s="3"/>
      <c r="Z299" s="3"/>
      <c r="AA299" s="3"/>
      <c r="AB299" s="3"/>
      <c r="AC299" s="3"/>
      <c r="AD299" s="3"/>
      <c r="AE299" s="3"/>
      <c r="AF299" s="7"/>
      <c r="AG299" s="3"/>
      <c r="AH299" s="3"/>
      <c r="AI299" s="3"/>
      <c r="AJ299" s="3"/>
      <c r="AK299" s="3"/>
      <c r="AL299" s="3"/>
      <c r="AM299" s="3"/>
      <c r="AN299" s="3"/>
      <c r="AO299" s="7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7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</row>
    <row r="300">
      <c r="A300" s="3"/>
      <c r="F300" s="3"/>
      <c r="G300" s="3"/>
      <c r="I300" s="3"/>
      <c r="L300" s="3"/>
      <c r="M300" s="4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6"/>
      <c r="Y300" s="3"/>
      <c r="Z300" s="3"/>
      <c r="AA300" s="3"/>
      <c r="AB300" s="3"/>
      <c r="AC300" s="3"/>
      <c r="AD300" s="3"/>
      <c r="AE300" s="3"/>
      <c r="AF300" s="7"/>
      <c r="AG300" s="3"/>
      <c r="AH300" s="3"/>
      <c r="AI300" s="3"/>
      <c r="AJ300" s="3"/>
      <c r="AK300" s="3"/>
      <c r="AL300" s="3"/>
      <c r="AM300" s="3"/>
      <c r="AN300" s="3"/>
      <c r="AO300" s="7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7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</row>
    <row r="301">
      <c r="A301" s="3"/>
      <c r="F301" s="3"/>
      <c r="G301" s="3"/>
      <c r="I301" s="3"/>
      <c r="L301" s="3"/>
      <c r="M301" s="4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6"/>
      <c r="Y301" s="3"/>
      <c r="Z301" s="3"/>
      <c r="AA301" s="3"/>
      <c r="AB301" s="3"/>
      <c r="AC301" s="3"/>
      <c r="AD301" s="3"/>
      <c r="AE301" s="3"/>
      <c r="AF301" s="7"/>
      <c r="AG301" s="3"/>
      <c r="AH301" s="3"/>
      <c r="AI301" s="3"/>
      <c r="AJ301" s="3"/>
      <c r="AK301" s="3"/>
      <c r="AL301" s="3"/>
      <c r="AM301" s="3"/>
      <c r="AN301" s="3"/>
      <c r="AO301" s="7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7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</row>
    <row r="302">
      <c r="A302" s="3"/>
      <c r="F302" s="3"/>
      <c r="G302" s="3"/>
      <c r="I302" s="3"/>
      <c r="L302" s="3"/>
      <c r="M302" s="4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6"/>
      <c r="Y302" s="3"/>
      <c r="Z302" s="3"/>
      <c r="AA302" s="3"/>
      <c r="AB302" s="3"/>
      <c r="AC302" s="3"/>
      <c r="AD302" s="3"/>
      <c r="AE302" s="3"/>
      <c r="AF302" s="7"/>
      <c r="AG302" s="3"/>
      <c r="AH302" s="3"/>
      <c r="AI302" s="3"/>
      <c r="AJ302" s="3"/>
      <c r="AK302" s="3"/>
      <c r="AL302" s="3"/>
      <c r="AM302" s="3"/>
      <c r="AN302" s="3"/>
      <c r="AO302" s="7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7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</row>
    <row r="303">
      <c r="A303" s="3"/>
      <c r="F303" s="3"/>
      <c r="G303" s="3"/>
      <c r="I303" s="3"/>
      <c r="L303" s="3"/>
      <c r="M303" s="4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6"/>
      <c r="Y303" s="3"/>
      <c r="Z303" s="3"/>
      <c r="AA303" s="3"/>
      <c r="AB303" s="3"/>
      <c r="AC303" s="3"/>
      <c r="AD303" s="3"/>
      <c r="AE303" s="3"/>
      <c r="AF303" s="7"/>
      <c r="AG303" s="3"/>
      <c r="AH303" s="3"/>
      <c r="AI303" s="3"/>
      <c r="AJ303" s="3"/>
      <c r="AK303" s="3"/>
      <c r="AL303" s="3"/>
      <c r="AM303" s="3"/>
      <c r="AN303" s="3"/>
      <c r="AO303" s="7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7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</row>
    <row r="304">
      <c r="A304" s="3"/>
      <c r="F304" s="3"/>
      <c r="G304" s="3"/>
      <c r="I304" s="3"/>
      <c r="L304" s="3"/>
      <c r="M304" s="4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6"/>
      <c r="Y304" s="3"/>
      <c r="Z304" s="3"/>
      <c r="AA304" s="3"/>
      <c r="AB304" s="3"/>
      <c r="AC304" s="3"/>
      <c r="AD304" s="3"/>
      <c r="AE304" s="3"/>
      <c r="AF304" s="7"/>
      <c r="AG304" s="3"/>
      <c r="AH304" s="3"/>
      <c r="AI304" s="3"/>
      <c r="AJ304" s="3"/>
      <c r="AK304" s="3"/>
      <c r="AL304" s="3"/>
      <c r="AM304" s="3"/>
      <c r="AN304" s="3"/>
      <c r="AO304" s="7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7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</row>
    <row r="305">
      <c r="A305" s="3"/>
      <c r="F305" s="3"/>
      <c r="G305" s="3"/>
      <c r="I305" s="3"/>
      <c r="L305" s="3"/>
      <c r="M305" s="4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6"/>
      <c r="Y305" s="3"/>
      <c r="Z305" s="3"/>
      <c r="AA305" s="3"/>
      <c r="AB305" s="3"/>
      <c r="AC305" s="3"/>
      <c r="AD305" s="3"/>
      <c r="AE305" s="3"/>
      <c r="AF305" s="7"/>
      <c r="AG305" s="3"/>
      <c r="AH305" s="3"/>
      <c r="AI305" s="3"/>
      <c r="AJ305" s="3"/>
      <c r="AK305" s="3"/>
      <c r="AL305" s="3"/>
      <c r="AM305" s="3"/>
      <c r="AN305" s="3"/>
      <c r="AO305" s="7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7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</row>
    <row r="306">
      <c r="A306" s="3"/>
      <c r="F306" s="3"/>
      <c r="G306" s="3"/>
      <c r="I306" s="3"/>
      <c r="L306" s="3"/>
      <c r="M306" s="4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6"/>
      <c r="Y306" s="3"/>
      <c r="Z306" s="3"/>
      <c r="AA306" s="3"/>
      <c r="AB306" s="3"/>
      <c r="AC306" s="3"/>
      <c r="AD306" s="3"/>
      <c r="AE306" s="3"/>
      <c r="AF306" s="7"/>
      <c r="AG306" s="3"/>
      <c r="AH306" s="3"/>
      <c r="AI306" s="3"/>
      <c r="AJ306" s="3"/>
      <c r="AK306" s="3"/>
      <c r="AL306" s="3"/>
      <c r="AM306" s="3"/>
      <c r="AN306" s="3"/>
      <c r="AO306" s="7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7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</row>
    <row r="307">
      <c r="A307" s="3"/>
      <c r="F307" s="3"/>
      <c r="G307" s="3"/>
      <c r="I307" s="3"/>
      <c r="L307" s="3"/>
      <c r="M307" s="4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6"/>
      <c r="Y307" s="3"/>
      <c r="Z307" s="3"/>
      <c r="AA307" s="3"/>
      <c r="AB307" s="3"/>
      <c r="AC307" s="3"/>
      <c r="AD307" s="3"/>
      <c r="AE307" s="3"/>
      <c r="AF307" s="7"/>
      <c r="AG307" s="3"/>
      <c r="AH307" s="3"/>
      <c r="AI307" s="3"/>
      <c r="AJ307" s="3"/>
      <c r="AK307" s="3"/>
      <c r="AL307" s="3"/>
      <c r="AM307" s="3"/>
      <c r="AN307" s="3"/>
      <c r="AO307" s="7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7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</row>
    <row r="308">
      <c r="A308" s="3"/>
      <c r="F308" s="3"/>
      <c r="G308" s="3"/>
      <c r="I308" s="3"/>
      <c r="L308" s="3"/>
      <c r="M308" s="4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6"/>
      <c r="Y308" s="3"/>
      <c r="Z308" s="3"/>
      <c r="AA308" s="3"/>
      <c r="AB308" s="3"/>
      <c r="AC308" s="3"/>
      <c r="AD308" s="3"/>
      <c r="AE308" s="3"/>
      <c r="AF308" s="7"/>
      <c r="AG308" s="3"/>
      <c r="AH308" s="3"/>
      <c r="AI308" s="3"/>
      <c r="AJ308" s="3"/>
      <c r="AK308" s="3"/>
      <c r="AL308" s="3"/>
      <c r="AM308" s="3"/>
      <c r="AN308" s="3"/>
      <c r="AO308" s="7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7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</row>
    <row r="309">
      <c r="A309" s="3"/>
      <c r="F309" s="3"/>
      <c r="G309" s="3"/>
      <c r="I309" s="3"/>
      <c r="L309" s="3"/>
      <c r="M309" s="4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6"/>
      <c r="Y309" s="3"/>
      <c r="Z309" s="3"/>
      <c r="AA309" s="3"/>
      <c r="AB309" s="3"/>
      <c r="AC309" s="3"/>
      <c r="AD309" s="3"/>
      <c r="AE309" s="3"/>
      <c r="AF309" s="7"/>
      <c r="AG309" s="3"/>
      <c r="AH309" s="3"/>
      <c r="AI309" s="3"/>
      <c r="AJ309" s="3"/>
      <c r="AK309" s="3"/>
      <c r="AL309" s="3"/>
      <c r="AM309" s="3"/>
      <c r="AN309" s="3"/>
      <c r="AO309" s="7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7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</row>
    <row r="310">
      <c r="A310" s="3"/>
      <c r="F310" s="3"/>
      <c r="G310" s="3"/>
      <c r="I310" s="3"/>
      <c r="L310" s="3"/>
      <c r="M310" s="4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6"/>
      <c r="Y310" s="3"/>
      <c r="Z310" s="3"/>
      <c r="AA310" s="3"/>
      <c r="AB310" s="3"/>
      <c r="AC310" s="3"/>
      <c r="AD310" s="3"/>
      <c r="AE310" s="3"/>
      <c r="AF310" s="7"/>
      <c r="AG310" s="3"/>
      <c r="AH310" s="3"/>
      <c r="AI310" s="3"/>
      <c r="AJ310" s="3"/>
      <c r="AK310" s="3"/>
      <c r="AL310" s="3"/>
      <c r="AM310" s="3"/>
      <c r="AN310" s="3"/>
      <c r="AO310" s="7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7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</row>
    <row r="311">
      <c r="A311" s="3"/>
      <c r="F311" s="3"/>
      <c r="G311" s="3"/>
      <c r="I311" s="3"/>
      <c r="L311" s="3"/>
      <c r="M311" s="4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6"/>
      <c r="Y311" s="3"/>
      <c r="Z311" s="3"/>
      <c r="AA311" s="3"/>
      <c r="AB311" s="3"/>
      <c r="AC311" s="3"/>
      <c r="AD311" s="3"/>
      <c r="AE311" s="3"/>
      <c r="AF311" s="7"/>
      <c r="AG311" s="3"/>
      <c r="AH311" s="3"/>
      <c r="AI311" s="3"/>
      <c r="AJ311" s="3"/>
      <c r="AK311" s="3"/>
      <c r="AL311" s="3"/>
      <c r="AM311" s="3"/>
      <c r="AN311" s="3"/>
      <c r="AO311" s="7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7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</row>
    <row r="312">
      <c r="A312" s="3"/>
      <c r="F312" s="3"/>
      <c r="G312" s="3"/>
      <c r="I312" s="3"/>
      <c r="L312" s="3"/>
      <c r="M312" s="4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6"/>
      <c r="Y312" s="3"/>
      <c r="Z312" s="3"/>
      <c r="AA312" s="3"/>
      <c r="AB312" s="3"/>
      <c r="AC312" s="3"/>
      <c r="AD312" s="3"/>
      <c r="AE312" s="3"/>
      <c r="AF312" s="7"/>
      <c r="AG312" s="3"/>
      <c r="AH312" s="3"/>
      <c r="AI312" s="3"/>
      <c r="AJ312" s="3"/>
      <c r="AK312" s="3"/>
      <c r="AL312" s="3"/>
      <c r="AM312" s="3"/>
      <c r="AN312" s="3"/>
      <c r="AO312" s="7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7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</row>
    <row r="313">
      <c r="A313" s="3"/>
      <c r="F313" s="3"/>
      <c r="G313" s="3"/>
      <c r="I313" s="3"/>
      <c r="L313" s="3"/>
      <c r="M313" s="4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6"/>
      <c r="Y313" s="3"/>
      <c r="Z313" s="3"/>
      <c r="AA313" s="3"/>
      <c r="AB313" s="3"/>
      <c r="AC313" s="3"/>
      <c r="AD313" s="3"/>
      <c r="AE313" s="3"/>
      <c r="AF313" s="7"/>
      <c r="AG313" s="3"/>
      <c r="AH313" s="3"/>
      <c r="AI313" s="3"/>
      <c r="AJ313" s="3"/>
      <c r="AK313" s="3"/>
      <c r="AL313" s="3"/>
      <c r="AM313" s="3"/>
      <c r="AN313" s="3"/>
      <c r="AO313" s="7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7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</row>
    <row r="314">
      <c r="A314" s="3"/>
      <c r="F314" s="3"/>
      <c r="G314" s="3"/>
      <c r="I314" s="3"/>
      <c r="L314" s="3"/>
      <c r="M314" s="4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6"/>
      <c r="Y314" s="3"/>
      <c r="Z314" s="3"/>
      <c r="AA314" s="3"/>
      <c r="AB314" s="3"/>
      <c r="AC314" s="3"/>
      <c r="AD314" s="3"/>
      <c r="AE314" s="3"/>
      <c r="AF314" s="7"/>
      <c r="AG314" s="3"/>
      <c r="AH314" s="3"/>
      <c r="AI314" s="3"/>
      <c r="AJ314" s="3"/>
      <c r="AK314" s="3"/>
      <c r="AL314" s="3"/>
      <c r="AM314" s="3"/>
      <c r="AN314" s="3"/>
      <c r="AO314" s="7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7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</row>
    <row r="315">
      <c r="A315" s="3"/>
      <c r="F315" s="3"/>
      <c r="G315" s="3"/>
      <c r="I315" s="3"/>
      <c r="L315" s="3"/>
      <c r="M315" s="4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6"/>
      <c r="Y315" s="3"/>
      <c r="Z315" s="3"/>
      <c r="AA315" s="3"/>
      <c r="AB315" s="3"/>
      <c r="AC315" s="3"/>
      <c r="AD315" s="3"/>
      <c r="AE315" s="3"/>
      <c r="AF315" s="7"/>
      <c r="AG315" s="3"/>
      <c r="AH315" s="3"/>
      <c r="AI315" s="3"/>
      <c r="AJ315" s="3"/>
      <c r="AK315" s="3"/>
      <c r="AL315" s="3"/>
      <c r="AM315" s="3"/>
      <c r="AN315" s="3"/>
      <c r="AO315" s="7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7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</row>
    <row r="316">
      <c r="A316" s="3"/>
      <c r="F316" s="3"/>
      <c r="G316" s="3"/>
      <c r="I316" s="3"/>
      <c r="L316" s="3"/>
      <c r="M316" s="4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6"/>
      <c r="Y316" s="3"/>
      <c r="Z316" s="3"/>
      <c r="AA316" s="3"/>
      <c r="AB316" s="3"/>
      <c r="AC316" s="3"/>
      <c r="AD316" s="3"/>
      <c r="AE316" s="3"/>
      <c r="AF316" s="7"/>
      <c r="AG316" s="3"/>
      <c r="AH316" s="3"/>
      <c r="AI316" s="3"/>
      <c r="AJ316" s="3"/>
      <c r="AK316" s="3"/>
      <c r="AL316" s="3"/>
      <c r="AM316" s="3"/>
      <c r="AN316" s="3"/>
      <c r="AO316" s="7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7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</row>
    <row r="317">
      <c r="A317" s="3"/>
      <c r="F317" s="3"/>
      <c r="G317" s="3"/>
      <c r="I317" s="3"/>
      <c r="L317" s="3"/>
      <c r="M317" s="4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6"/>
      <c r="Y317" s="3"/>
      <c r="Z317" s="3"/>
      <c r="AA317" s="3"/>
      <c r="AB317" s="3"/>
      <c r="AC317" s="3"/>
      <c r="AD317" s="3"/>
      <c r="AE317" s="3"/>
      <c r="AF317" s="7"/>
      <c r="AG317" s="3"/>
      <c r="AH317" s="3"/>
      <c r="AI317" s="3"/>
      <c r="AJ317" s="3"/>
      <c r="AK317" s="3"/>
      <c r="AL317" s="3"/>
      <c r="AM317" s="3"/>
      <c r="AN317" s="3"/>
      <c r="AO317" s="7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7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</row>
    <row r="318">
      <c r="A318" s="3"/>
      <c r="F318" s="3"/>
      <c r="G318" s="3"/>
      <c r="I318" s="3"/>
      <c r="L318" s="3"/>
      <c r="M318" s="4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6"/>
      <c r="Y318" s="3"/>
      <c r="Z318" s="3"/>
      <c r="AA318" s="3"/>
      <c r="AB318" s="3"/>
      <c r="AC318" s="3"/>
      <c r="AD318" s="3"/>
      <c r="AE318" s="3"/>
      <c r="AF318" s="7"/>
      <c r="AG318" s="3"/>
      <c r="AH318" s="3"/>
      <c r="AI318" s="3"/>
      <c r="AJ318" s="3"/>
      <c r="AK318" s="3"/>
      <c r="AL318" s="3"/>
      <c r="AM318" s="3"/>
      <c r="AN318" s="3"/>
      <c r="AO318" s="7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7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</row>
    <row r="319">
      <c r="A319" s="3"/>
      <c r="F319" s="3"/>
      <c r="G319" s="3"/>
      <c r="I319" s="3"/>
      <c r="L319" s="3"/>
      <c r="M319" s="4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6"/>
      <c r="Y319" s="3"/>
      <c r="Z319" s="3"/>
      <c r="AA319" s="3"/>
      <c r="AB319" s="3"/>
      <c r="AC319" s="3"/>
      <c r="AD319" s="3"/>
      <c r="AE319" s="3"/>
      <c r="AF319" s="7"/>
      <c r="AG319" s="3"/>
      <c r="AH319" s="3"/>
      <c r="AI319" s="3"/>
      <c r="AJ319" s="3"/>
      <c r="AK319" s="3"/>
      <c r="AL319" s="3"/>
      <c r="AM319" s="3"/>
      <c r="AN319" s="3"/>
      <c r="AO319" s="7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7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</row>
    <row r="320">
      <c r="A320" s="3"/>
      <c r="F320" s="3"/>
      <c r="G320" s="3"/>
      <c r="I320" s="3"/>
      <c r="L320" s="3"/>
      <c r="M320" s="4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6"/>
      <c r="Y320" s="3"/>
      <c r="Z320" s="3"/>
      <c r="AA320" s="3"/>
      <c r="AB320" s="3"/>
      <c r="AC320" s="3"/>
      <c r="AD320" s="3"/>
      <c r="AE320" s="3"/>
      <c r="AF320" s="7"/>
      <c r="AG320" s="3"/>
      <c r="AH320" s="3"/>
      <c r="AI320" s="3"/>
      <c r="AJ320" s="3"/>
      <c r="AK320" s="3"/>
      <c r="AL320" s="3"/>
      <c r="AM320" s="3"/>
      <c r="AN320" s="3"/>
      <c r="AO320" s="7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7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</row>
    <row r="321">
      <c r="A321" s="3"/>
      <c r="F321" s="3"/>
      <c r="G321" s="3"/>
      <c r="I321" s="3"/>
      <c r="L321" s="3"/>
      <c r="M321" s="4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6"/>
      <c r="Y321" s="3"/>
      <c r="Z321" s="3"/>
      <c r="AA321" s="3"/>
      <c r="AB321" s="3"/>
      <c r="AC321" s="3"/>
      <c r="AD321" s="3"/>
      <c r="AE321" s="3"/>
      <c r="AF321" s="7"/>
      <c r="AG321" s="3"/>
      <c r="AH321" s="3"/>
      <c r="AI321" s="3"/>
      <c r="AJ321" s="3"/>
      <c r="AK321" s="3"/>
      <c r="AL321" s="3"/>
      <c r="AM321" s="3"/>
      <c r="AN321" s="3"/>
      <c r="AO321" s="7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7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</row>
    <row r="322">
      <c r="A322" s="3"/>
      <c r="F322" s="3"/>
      <c r="G322" s="3"/>
      <c r="I322" s="3"/>
      <c r="L322" s="3"/>
      <c r="M322" s="4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6"/>
      <c r="Y322" s="3"/>
      <c r="Z322" s="3"/>
      <c r="AA322" s="3"/>
      <c r="AB322" s="3"/>
      <c r="AC322" s="3"/>
      <c r="AD322" s="3"/>
      <c r="AE322" s="3"/>
      <c r="AF322" s="7"/>
      <c r="AG322" s="3"/>
      <c r="AH322" s="3"/>
      <c r="AI322" s="3"/>
      <c r="AJ322" s="3"/>
      <c r="AK322" s="3"/>
      <c r="AL322" s="3"/>
      <c r="AM322" s="3"/>
      <c r="AN322" s="3"/>
      <c r="AO322" s="7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7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</row>
    <row r="323">
      <c r="A323" s="3"/>
      <c r="F323" s="3"/>
      <c r="G323" s="3"/>
      <c r="I323" s="3"/>
      <c r="L323" s="3"/>
      <c r="M323" s="4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6"/>
      <c r="Y323" s="3"/>
      <c r="Z323" s="3"/>
      <c r="AA323" s="3"/>
      <c r="AB323" s="3"/>
      <c r="AC323" s="3"/>
      <c r="AD323" s="3"/>
      <c r="AE323" s="3"/>
      <c r="AF323" s="7"/>
      <c r="AG323" s="3"/>
      <c r="AH323" s="3"/>
      <c r="AI323" s="3"/>
      <c r="AJ323" s="3"/>
      <c r="AK323" s="3"/>
      <c r="AL323" s="3"/>
      <c r="AM323" s="3"/>
      <c r="AN323" s="3"/>
      <c r="AO323" s="7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7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</row>
    <row r="324">
      <c r="A324" s="3"/>
      <c r="F324" s="3"/>
      <c r="G324" s="3"/>
      <c r="I324" s="3"/>
      <c r="L324" s="3"/>
      <c r="M324" s="4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6"/>
      <c r="Y324" s="3"/>
      <c r="Z324" s="3"/>
      <c r="AA324" s="3"/>
      <c r="AB324" s="3"/>
      <c r="AC324" s="3"/>
      <c r="AD324" s="3"/>
      <c r="AE324" s="3"/>
      <c r="AF324" s="7"/>
      <c r="AG324" s="3"/>
      <c r="AH324" s="3"/>
      <c r="AI324" s="3"/>
      <c r="AJ324" s="3"/>
      <c r="AK324" s="3"/>
      <c r="AL324" s="3"/>
      <c r="AM324" s="3"/>
      <c r="AN324" s="3"/>
      <c r="AO324" s="7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7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</row>
    <row r="325">
      <c r="A325" s="3"/>
      <c r="F325" s="3"/>
      <c r="G325" s="3"/>
      <c r="I325" s="3"/>
      <c r="L325" s="3"/>
      <c r="M325" s="4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6"/>
      <c r="Y325" s="3"/>
      <c r="Z325" s="3"/>
      <c r="AA325" s="3"/>
      <c r="AB325" s="3"/>
      <c r="AC325" s="3"/>
      <c r="AD325" s="3"/>
      <c r="AE325" s="3"/>
      <c r="AF325" s="7"/>
      <c r="AG325" s="3"/>
      <c r="AH325" s="3"/>
      <c r="AI325" s="3"/>
      <c r="AJ325" s="3"/>
      <c r="AK325" s="3"/>
      <c r="AL325" s="3"/>
      <c r="AM325" s="3"/>
      <c r="AN325" s="3"/>
      <c r="AO325" s="7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7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</row>
    <row r="326">
      <c r="A326" s="3"/>
      <c r="F326" s="3"/>
      <c r="G326" s="3"/>
      <c r="I326" s="3"/>
      <c r="L326" s="3"/>
      <c r="M326" s="4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6"/>
      <c r="Y326" s="3"/>
      <c r="Z326" s="3"/>
      <c r="AA326" s="3"/>
      <c r="AB326" s="3"/>
      <c r="AC326" s="3"/>
      <c r="AD326" s="3"/>
      <c r="AE326" s="3"/>
      <c r="AF326" s="7"/>
      <c r="AG326" s="3"/>
      <c r="AH326" s="3"/>
      <c r="AI326" s="3"/>
      <c r="AJ326" s="3"/>
      <c r="AK326" s="3"/>
      <c r="AL326" s="3"/>
      <c r="AM326" s="3"/>
      <c r="AN326" s="3"/>
      <c r="AO326" s="7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7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</row>
    <row r="327">
      <c r="A327" s="3"/>
      <c r="F327" s="3"/>
      <c r="G327" s="3"/>
      <c r="I327" s="3"/>
      <c r="L327" s="3"/>
      <c r="M327" s="4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6"/>
      <c r="Y327" s="3"/>
      <c r="Z327" s="3"/>
      <c r="AA327" s="3"/>
      <c r="AB327" s="3"/>
      <c r="AC327" s="3"/>
      <c r="AD327" s="3"/>
      <c r="AE327" s="3"/>
      <c r="AF327" s="7"/>
      <c r="AG327" s="3"/>
      <c r="AH327" s="3"/>
      <c r="AI327" s="3"/>
      <c r="AJ327" s="3"/>
      <c r="AK327" s="3"/>
      <c r="AL327" s="3"/>
      <c r="AM327" s="3"/>
      <c r="AN327" s="3"/>
      <c r="AO327" s="7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7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</row>
    <row r="328">
      <c r="A328" s="3"/>
      <c r="F328" s="3"/>
      <c r="G328" s="3"/>
      <c r="I328" s="3"/>
      <c r="L328" s="3"/>
      <c r="M328" s="4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6"/>
      <c r="Y328" s="3"/>
      <c r="Z328" s="3"/>
      <c r="AA328" s="3"/>
      <c r="AB328" s="3"/>
      <c r="AC328" s="3"/>
      <c r="AD328" s="3"/>
      <c r="AE328" s="3"/>
      <c r="AF328" s="7"/>
      <c r="AG328" s="3"/>
      <c r="AH328" s="3"/>
      <c r="AI328" s="3"/>
      <c r="AJ328" s="3"/>
      <c r="AK328" s="3"/>
      <c r="AL328" s="3"/>
      <c r="AM328" s="3"/>
      <c r="AN328" s="3"/>
      <c r="AO328" s="7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7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</row>
    <row r="329">
      <c r="A329" s="3"/>
      <c r="F329" s="3"/>
      <c r="G329" s="3"/>
      <c r="I329" s="3"/>
      <c r="L329" s="3"/>
      <c r="M329" s="4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6"/>
      <c r="Y329" s="3"/>
      <c r="Z329" s="3"/>
      <c r="AA329" s="3"/>
      <c r="AB329" s="3"/>
      <c r="AC329" s="3"/>
      <c r="AD329" s="3"/>
      <c r="AE329" s="3"/>
      <c r="AF329" s="7"/>
      <c r="AG329" s="3"/>
      <c r="AH329" s="3"/>
      <c r="AI329" s="3"/>
      <c r="AJ329" s="3"/>
      <c r="AK329" s="3"/>
      <c r="AL329" s="3"/>
      <c r="AM329" s="3"/>
      <c r="AN329" s="3"/>
      <c r="AO329" s="7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7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</row>
    <row r="330">
      <c r="A330" s="3"/>
      <c r="F330" s="3"/>
      <c r="G330" s="3"/>
      <c r="I330" s="3"/>
      <c r="L330" s="3"/>
      <c r="M330" s="4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6"/>
      <c r="Y330" s="3"/>
      <c r="Z330" s="3"/>
      <c r="AA330" s="3"/>
      <c r="AB330" s="3"/>
      <c r="AC330" s="3"/>
      <c r="AD330" s="3"/>
      <c r="AE330" s="3"/>
      <c r="AF330" s="7"/>
      <c r="AG330" s="3"/>
      <c r="AH330" s="3"/>
      <c r="AI330" s="3"/>
      <c r="AJ330" s="3"/>
      <c r="AK330" s="3"/>
      <c r="AL330" s="3"/>
      <c r="AM330" s="3"/>
      <c r="AN330" s="3"/>
      <c r="AO330" s="7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7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</row>
    <row r="331">
      <c r="A331" s="3"/>
      <c r="F331" s="3"/>
      <c r="G331" s="3"/>
      <c r="I331" s="3"/>
      <c r="L331" s="3"/>
      <c r="M331" s="4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6"/>
      <c r="Y331" s="3"/>
      <c r="Z331" s="3"/>
      <c r="AA331" s="3"/>
      <c r="AB331" s="3"/>
      <c r="AC331" s="3"/>
      <c r="AD331" s="3"/>
      <c r="AE331" s="3"/>
      <c r="AF331" s="7"/>
      <c r="AG331" s="3"/>
      <c r="AH331" s="3"/>
      <c r="AI331" s="3"/>
      <c r="AJ331" s="3"/>
      <c r="AK331" s="3"/>
      <c r="AL331" s="3"/>
      <c r="AM331" s="3"/>
      <c r="AN331" s="3"/>
      <c r="AO331" s="7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7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</row>
    <row r="332">
      <c r="A332" s="3"/>
      <c r="F332" s="3"/>
      <c r="G332" s="3"/>
      <c r="I332" s="3"/>
      <c r="L332" s="3"/>
      <c r="M332" s="4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6"/>
      <c r="Y332" s="3"/>
      <c r="Z332" s="3"/>
      <c r="AA332" s="3"/>
      <c r="AB332" s="3"/>
      <c r="AC332" s="3"/>
      <c r="AD332" s="3"/>
      <c r="AE332" s="3"/>
      <c r="AF332" s="7"/>
      <c r="AG332" s="3"/>
      <c r="AH332" s="3"/>
      <c r="AI332" s="3"/>
      <c r="AJ332" s="3"/>
      <c r="AK332" s="3"/>
      <c r="AL332" s="3"/>
      <c r="AM332" s="3"/>
      <c r="AN332" s="3"/>
      <c r="AO332" s="7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7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</row>
    <row r="333">
      <c r="A333" s="3"/>
      <c r="F333" s="3"/>
      <c r="G333" s="3"/>
      <c r="I333" s="3"/>
      <c r="L333" s="3"/>
      <c r="M333" s="4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6"/>
      <c r="Y333" s="3"/>
      <c r="Z333" s="3"/>
      <c r="AA333" s="3"/>
      <c r="AB333" s="3"/>
      <c r="AC333" s="3"/>
      <c r="AD333" s="3"/>
      <c r="AE333" s="3"/>
      <c r="AF333" s="7"/>
      <c r="AG333" s="3"/>
      <c r="AH333" s="3"/>
      <c r="AI333" s="3"/>
      <c r="AJ333" s="3"/>
      <c r="AK333" s="3"/>
      <c r="AL333" s="3"/>
      <c r="AM333" s="3"/>
      <c r="AN333" s="3"/>
      <c r="AO333" s="7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7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</row>
    <row r="334">
      <c r="A334" s="3"/>
      <c r="F334" s="3"/>
      <c r="G334" s="3"/>
      <c r="I334" s="3"/>
      <c r="L334" s="3"/>
      <c r="M334" s="4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6"/>
      <c r="Y334" s="3"/>
      <c r="Z334" s="3"/>
      <c r="AA334" s="3"/>
      <c r="AB334" s="3"/>
      <c r="AC334" s="3"/>
      <c r="AD334" s="3"/>
      <c r="AE334" s="3"/>
      <c r="AF334" s="7"/>
      <c r="AG334" s="3"/>
      <c r="AH334" s="3"/>
      <c r="AI334" s="3"/>
      <c r="AJ334" s="3"/>
      <c r="AK334" s="3"/>
      <c r="AL334" s="3"/>
      <c r="AM334" s="3"/>
      <c r="AN334" s="3"/>
      <c r="AO334" s="7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7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</row>
    <row r="335">
      <c r="A335" s="3"/>
      <c r="F335" s="3"/>
      <c r="G335" s="3"/>
      <c r="I335" s="3"/>
      <c r="L335" s="3"/>
      <c r="M335" s="4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6"/>
      <c r="Y335" s="3"/>
      <c r="Z335" s="3"/>
      <c r="AA335" s="3"/>
      <c r="AB335" s="3"/>
      <c r="AC335" s="3"/>
      <c r="AD335" s="3"/>
      <c r="AE335" s="3"/>
      <c r="AF335" s="7"/>
      <c r="AG335" s="3"/>
      <c r="AH335" s="3"/>
      <c r="AI335" s="3"/>
      <c r="AJ335" s="3"/>
      <c r="AK335" s="3"/>
      <c r="AL335" s="3"/>
      <c r="AM335" s="3"/>
      <c r="AN335" s="3"/>
      <c r="AO335" s="7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7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</row>
    <row r="336">
      <c r="A336" s="3"/>
      <c r="F336" s="3"/>
      <c r="G336" s="3"/>
      <c r="I336" s="3"/>
      <c r="L336" s="3"/>
      <c r="M336" s="4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6"/>
      <c r="Y336" s="3"/>
      <c r="Z336" s="3"/>
      <c r="AA336" s="3"/>
      <c r="AB336" s="3"/>
      <c r="AC336" s="3"/>
      <c r="AD336" s="3"/>
      <c r="AE336" s="3"/>
      <c r="AF336" s="7"/>
      <c r="AG336" s="3"/>
      <c r="AH336" s="3"/>
      <c r="AI336" s="3"/>
      <c r="AJ336" s="3"/>
      <c r="AK336" s="3"/>
      <c r="AL336" s="3"/>
      <c r="AM336" s="3"/>
      <c r="AN336" s="3"/>
      <c r="AO336" s="7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7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</row>
    <row r="337">
      <c r="A337" s="3"/>
      <c r="F337" s="3"/>
      <c r="G337" s="3"/>
      <c r="I337" s="3"/>
      <c r="L337" s="3"/>
      <c r="M337" s="4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6"/>
      <c r="Y337" s="3"/>
      <c r="Z337" s="3"/>
      <c r="AA337" s="3"/>
      <c r="AB337" s="3"/>
      <c r="AC337" s="3"/>
      <c r="AD337" s="3"/>
      <c r="AE337" s="3"/>
      <c r="AF337" s="7"/>
      <c r="AG337" s="3"/>
      <c r="AH337" s="3"/>
      <c r="AI337" s="3"/>
      <c r="AJ337" s="3"/>
      <c r="AK337" s="3"/>
      <c r="AL337" s="3"/>
      <c r="AM337" s="3"/>
      <c r="AN337" s="3"/>
      <c r="AO337" s="7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7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</row>
    <row r="338">
      <c r="A338" s="3"/>
      <c r="F338" s="3"/>
      <c r="G338" s="3"/>
      <c r="I338" s="3"/>
      <c r="L338" s="3"/>
      <c r="M338" s="4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6"/>
      <c r="Y338" s="3"/>
      <c r="Z338" s="3"/>
      <c r="AA338" s="3"/>
      <c r="AB338" s="3"/>
      <c r="AC338" s="3"/>
      <c r="AD338" s="3"/>
      <c r="AE338" s="3"/>
      <c r="AF338" s="7"/>
      <c r="AG338" s="3"/>
      <c r="AH338" s="3"/>
      <c r="AI338" s="3"/>
      <c r="AJ338" s="3"/>
      <c r="AK338" s="3"/>
      <c r="AL338" s="3"/>
      <c r="AM338" s="3"/>
      <c r="AN338" s="3"/>
      <c r="AO338" s="7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7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</row>
    <row r="339">
      <c r="A339" s="3"/>
      <c r="F339" s="3"/>
      <c r="G339" s="3"/>
      <c r="I339" s="3"/>
      <c r="L339" s="3"/>
      <c r="M339" s="4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6"/>
      <c r="Y339" s="3"/>
      <c r="Z339" s="3"/>
      <c r="AA339" s="3"/>
      <c r="AB339" s="3"/>
      <c r="AC339" s="3"/>
      <c r="AD339" s="3"/>
      <c r="AE339" s="3"/>
      <c r="AF339" s="7"/>
      <c r="AG339" s="3"/>
      <c r="AH339" s="3"/>
      <c r="AI339" s="3"/>
      <c r="AJ339" s="3"/>
      <c r="AK339" s="3"/>
      <c r="AL339" s="3"/>
      <c r="AM339" s="3"/>
      <c r="AN339" s="3"/>
      <c r="AO339" s="7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7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</row>
    <row r="340">
      <c r="A340" s="3"/>
      <c r="F340" s="3"/>
      <c r="G340" s="3"/>
      <c r="I340" s="3"/>
      <c r="L340" s="3"/>
      <c r="M340" s="4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6"/>
      <c r="Y340" s="3"/>
      <c r="Z340" s="3"/>
      <c r="AA340" s="3"/>
      <c r="AB340" s="3"/>
      <c r="AC340" s="3"/>
      <c r="AD340" s="3"/>
      <c r="AE340" s="3"/>
      <c r="AF340" s="7"/>
      <c r="AG340" s="3"/>
      <c r="AH340" s="3"/>
      <c r="AI340" s="3"/>
      <c r="AJ340" s="3"/>
      <c r="AK340" s="3"/>
      <c r="AL340" s="3"/>
      <c r="AM340" s="3"/>
      <c r="AN340" s="3"/>
      <c r="AO340" s="7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7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</row>
    <row r="341">
      <c r="A341" s="3"/>
      <c r="F341" s="3"/>
      <c r="G341" s="3"/>
      <c r="I341" s="3"/>
      <c r="L341" s="3"/>
      <c r="M341" s="4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6"/>
      <c r="Y341" s="3"/>
      <c r="Z341" s="3"/>
      <c r="AA341" s="3"/>
      <c r="AB341" s="3"/>
      <c r="AC341" s="3"/>
      <c r="AD341" s="3"/>
      <c r="AE341" s="3"/>
      <c r="AF341" s="7"/>
      <c r="AG341" s="3"/>
      <c r="AH341" s="3"/>
      <c r="AI341" s="3"/>
      <c r="AJ341" s="3"/>
      <c r="AK341" s="3"/>
      <c r="AL341" s="3"/>
      <c r="AM341" s="3"/>
      <c r="AN341" s="3"/>
      <c r="AO341" s="7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7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</row>
    <row r="342">
      <c r="A342" s="3"/>
      <c r="F342" s="3"/>
      <c r="G342" s="3"/>
      <c r="I342" s="3"/>
      <c r="L342" s="3"/>
      <c r="M342" s="4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6"/>
      <c r="Y342" s="3"/>
      <c r="Z342" s="3"/>
      <c r="AA342" s="3"/>
      <c r="AB342" s="3"/>
      <c r="AC342" s="3"/>
      <c r="AD342" s="3"/>
      <c r="AE342" s="3"/>
      <c r="AF342" s="7"/>
      <c r="AG342" s="3"/>
      <c r="AH342" s="3"/>
      <c r="AI342" s="3"/>
      <c r="AJ342" s="3"/>
      <c r="AK342" s="3"/>
      <c r="AL342" s="3"/>
      <c r="AM342" s="3"/>
      <c r="AN342" s="3"/>
      <c r="AO342" s="7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7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</row>
    <row r="343">
      <c r="A343" s="3"/>
      <c r="F343" s="3"/>
      <c r="G343" s="3"/>
      <c r="I343" s="3"/>
      <c r="L343" s="3"/>
      <c r="M343" s="4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6"/>
      <c r="Y343" s="3"/>
      <c r="Z343" s="3"/>
      <c r="AA343" s="3"/>
      <c r="AB343" s="3"/>
      <c r="AC343" s="3"/>
      <c r="AD343" s="3"/>
      <c r="AE343" s="3"/>
      <c r="AF343" s="7"/>
      <c r="AG343" s="3"/>
      <c r="AH343" s="3"/>
      <c r="AI343" s="3"/>
      <c r="AJ343" s="3"/>
      <c r="AK343" s="3"/>
      <c r="AL343" s="3"/>
      <c r="AM343" s="3"/>
      <c r="AN343" s="3"/>
      <c r="AO343" s="7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7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</row>
    <row r="344">
      <c r="A344" s="3"/>
      <c r="F344" s="3"/>
      <c r="G344" s="3"/>
      <c r="I344" s="3"/>
      <c r="L344" s="3"/>
      <c r="M344" s="4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6"/>
      <c r="Y344" s="3"/>
      <c r="Z344" s="3"/>
      <c r="AA344" s="3"/>
      <c r="AB344" s="3"/>
      <c r="AC344" s="3"/>
      <c r="AD344" s="3"/>
      <c r="AE344" s="3"/>
      <c r="AF344" s="7"/>
      <c r="AG344" s="3"/>
      <c r="AH344" s="3"/>
      <c r="AI344" s="3"/>
      <c r="AJ344" s="3"/>
      <c r="AK344" s="3"/>
      <c r="AL344" s="3"/>
      <c r="AM344" s="3"/>
      <c r="AN344" s="3"/>
      <c r="AO344" s="7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7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</row>
    <row r="345">
      <c r="A345" s="3"/>
      <c r="F345" s="3"/>
      <c r="G345" s="3"/>
      <c r="I345" s="3"/>
      <c r="L345" s="3"/>
      <c r="M345" s="4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6"/>
      <c r="Y345" s="3"/>
      <c r="Z345" s="3"/>
      <c r="AA345" s="3"/>
      <c r="AB345" s="3"/>
      <c r="AC345" s="3"/>
      <c r="AD345" s="3"/>
      <c r="AE345" s="3"/>
      <c r="AF345" s="7"/>
      <c r="AG345" s="3"/>
      <c r="AH345" s="3"/>
      <c r="AI345" s="3"/>
      <c r="AJ345" s="3"/>
      <c r="AK345" s="3"/>
      <c r="AL345" s="3"/>
      <c r="AM345" s="3"/>
      <c r="AN345" s="3"/>
      <c r="AO345" s="7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7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</row>
    <row r="346">
      <c r="A346" s="3"/>
      <c r="F346" s="3"/>
      <c r="G346" s="3"/>
      <c r="I346" s="3"/>
      <c r="L346" s="3"/>
      <c r="M346" s="4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6"/>
      <c r="Y346" s="3"/>
      <c r="Z346" s="3"/>
      <c r="AA346" s="3"/>
      <c r="AB346" s="3"/>
      <c r="AC346" s="3"/>
      <c r="AD346" s="3"/>
      <c r="AE346" s="3"/>
      <c r="AF346" s="7"/>
      <c r="AG346" s="3"/>
      <c r="AH346" s="3"/>
      <c r="AI346" s="3"/>
      <c r="AJ346" s="3"/>
      <c r="AK346" s="3"/>
      <c r="AL346" s="3"/>
      <c r="AM346" s="3"/>
      <c r="AN346" s="3"/>
      <c r="AO346" s="7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7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</row>
    <row r="347">
      <c r="A347" s="3"/>
      <c r="F347" s="3"/>
      <c r="G347" s="3"/>
      <c r="I347" s="3"/>
      <c r="L347" s="3"/>
      <c r="M347" s="4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6"/>
      <c r="Y347" s="3"/>
      <c r="Z347" s="3"/>
      <c r="AA347" s="3"/>
      <c r="AB347" s="3"/>
      <c r="AC347" s="3"/>
      <c r="AD347" s="3"/>
      <c r="AE347" s="3"/>
      <c r="AF347" s="7"/>
      <c r="AG347" s="3"/>
      <c r="AH347" s="3"/>
      <c r="AI347" s="3"/>
      <c r="AJ347" s="3"/>
      <c r="AK347" s="3"/>
      <c r="AL347" s="3"/>
      <c r="AM347" s="3"/>
      <c r="AN347" s="3"/>
      <c r="AO347" s="7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7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</row>
    <row r="348">
      <c r="A348" s="3"/>
      <c r="F348" s="3"/>
      <c r="G348" s="3"/>
      <c r="I348" s="3"/>
      <c r="L348" s="3"/>
      <c r="M348" s="4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6"/>
      <c r="Y348" s="3"/>
      <c r="Z348" s="3"/>
      <c r="AA348" s="3"/>
      <c r="AB348" s="3"/>
      <c r="AC348" s="3"/>
      <c r="AD348" s="3"/>
      <c r="AE348" s="3"/>
      <c r="AF348" s="7"/>
      <c r="AG348" s="3"/>
      <c r="AH348" s="3"/>
      <c r="AI348" s="3"/>
      <c r="AJ348" s="3"/>
      <c r="AK348" s="3"/>
      <c r="AL348" s="3"/>
      <c r="AM348" s="3"/>
      <c r="AN348" s="3"/>
      <c r="AO348" s="7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7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</row>
    <row r="349">
      <c r="A349" s="3"/>
      <c r="F349" s="3"/>
      <c r="G349" s="3"/>
      <c r="I349" s="3"/>
      <c r="L349" s="3"/>
      <c r="M349" s="4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6"/>
      <c r="Y349" s="3"/>
      <c r="Z349" s="3"/>
      <c r="AA349" s="3"/>
      <c r="AB349" s="3"/>
      <c r="AC349" s="3"/>
      <c r="AD349" s="3"/>
      <c r="AE349" s="3"/>
      <c r="AF349" s="7"/>
      <c r="AG349" s="3"/>
      <c r="AH349" s="3"/>
      <c r="AI349" s="3"/>
      <c r="AJ349" s="3"/>
      <c r="AK349" s="3"/>
      <c r="AL349" s="3"/>
      <c r="AM349" s="3"/>
      <c r="AN349" s="3"/>
      <c r="AO349" s="7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7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</row>
    <row r="350">
      <c r="A350" s="3"/>
      <c r="F350" s="3"/>
      <c r="G350" s="3"/>
      <c r="I350" s="3"/>
      <c r="L350" s="3"/>
      <c r="M350" s="4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6"/>
      <c r="Y350" s="3"/>
      <c r="Z350" s="3"/>
      <c r="AA350" s="3"/>
      <c r="AB350" s="3"/>
      <c r="AC350" s="3"/>
      <c r="AD350" s="3"/>
      <c r="AE350" s="3"/>
      <c r="AF350" s="7"/>
      <c r="AG350" s="3"/>
      <c r="AH350" s="3"/>
      <c r="AI350" s="3"/>
      <c r="AJ350" s="3"/>
      <c r="AK350" s="3"/>
      <c r="AL350" s="3"/>
      <c r="AM350" s="3"/>
      <c r="AN350" s="3"/>
      <c r="AO350" s="7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7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</row>
    <row r="351">
      <c r="A351" s="3"/>
      <c r="F351" s="3"/>
      <c r="G351" s="3"/>
      <c r="I351" s="3"/>
      <c r="L351" s="3"/>
      <c r="M351" s="4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6"/>
      <c r="Y351" s="3"/>
      <c r="Z351" s="3"/>
      <c r="AA351" s="3"/>
      <c r="AB351" s="3"/>
      <c r="AC351" s="3"/>
      <c r="AD351" s="3"/>
      <c r="AE351" s="3"/>
      <c r="AF351" s="7"/>
      <c r="AG351" s="3"/>
      <c r="AH351" s="3"/>
      <c r="AI351" s="3"/>
      <c r="AJ351" s="3"/>
      <c r="AK351" s="3"/>
      <c r="AL351" s="3"/>
      <c r="AM351" s="3"/>
      <c r="AN351" s="3"/>
      <c r="AO351" s="7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7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</row>
    <row r="352">
      <c r="A352" s="3"/>
      <c r="F352" s="3"/>
      <c r="G352" s="3"/>
      <c r="I352" s="3"/>
      <c r="L352" s="3"/>
      <c r="M352" s="4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6"/>
      <c r="Y352" s="3"/>
      <c r="Z352" s="3"/>
      <c r="AA352" s="3"/>
      <c r="AB352" s="3"/>
      <c r="AC352" s="3"/>
      <c r="AD352" s="3"/>
      <c r="AE352" s="3"/>
      <c r="AF352" s="7"/>
      <c r="AG352" s="3"/>
      <c r="AH352" s="3"/>
      <c r="AI352" s="3"/>
      <c r="AJ352" s="3"/>
      <c r="AK352" s="3"/>
      <c r="AL352" s="3"/>
      <c r="AM352" s="3"/>
      <c r="AN352" s="3"/>
      <c r="AO352" s="7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7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</row>
    <row r="353">
      <c r="A353" s="3"/>
      <c r="F353" s="3"/>
      <c r="G353" s="3"/>
      <c r="I353" s="3"/>
      <c r="L353" s="3"/>
      <c r="M353" s="4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6"/>
      <c r="Y353" s="3"/>
      <c r="Z353" s="3"/>
      <c r="AA353" s="3"/>
      <c r="AB353" s="3"/>
      <c r="AC353" s="3"/>
      <c r="AD353" s="3"/>
      <c r="AE353" s="3"/>
      <c r="AF353" s="7"/>
      <c r="AG353" s="3"/>
      <c r="AH353" s="3"/>
      <c r="AI353" s="3"/>
      <c r="AJ353" s="3"/>
      <c r="AK353" s="3"/>
      <c r="AL353" s="3"/>
      <c r="AM353" s="3"/>
      <c r="AN353" s="3"/>
      <c r="AO353" s="7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7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</row>
    <row r="354">
      <c r="A354" s="3"/>
      <c r="F354" s="3"/>
      <c r="G354" s="3"/>
      <c r="I354" s="3"/>
      <c r="L354" s="3"/>
      <c r="M354" s="4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6"/>
      <c r="Y354" s="3"/>
      <c r="Z354" s="3"/>
      <c r="AA354" s="3"/>
      <c r="AB354" s="3"/>
      <c r="AC354" s="3"/>
      <c r="AD354" s="3"/>
      <c r="AE354" s="3"/>
      <c r="AF354" s="7"/>
      <c r="AG354" s="3"/>
      <c r="AH354" s="3"/>
      <c r="AI354" s="3"/>
      <c r="AJ354" s="3"/>
      <c r="AK354" s="3"/>
      <c r="AL354" s="3"/>
      <c r="AM354" s="3"/>
      <c r="AN354" s="3"/>
      <c r="AO354" s="7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7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</row>
    <row r="355">
      <c r="A355" s="3"/>
      <c r="F355" s="3"/>
      <c r="G355" s="3"/>
      <c r="I355" s="3"/>
      <c r="L355" s="3"/>
      <c r="M355" s="4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6"/>
      <c r="Y355" s="3"/>
      <c r="Z355" s="3"/>
      <c r="AA355" s="3"/>
      <c r="AB355" s="3"/>
      <c r="AC355" s="3"/>
      <c r="AD355" s="3"/>
      <c r="AE355" s="3"/>
      <c r="AF355" s="7"/>
      <c r="AG355" s="3"/>
      <c r="AH355" s="3"/>
      <c r="AI355" s="3"/>
      <c r="AJ355" s="3"/>
      <c r="AK355" s="3"/>
      <c r="AL355" s="3"/>
      <c r="AM355" s="3"/>
      <c r="AN355" s="3"/>
      <c r="AO355" s="7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7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</row>
    <row r="356">
      <c r="A356" s="3"/>
      <c r="F356" s="3"/>
      <c r="G356" s="3"/>
      <c r="I356" s="3"/>
      <c r="L356" s="3"/>
      <c r="M356" s="4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6"/>
      <c r="Y356" s="3"/>
      <c r="Z356" s="3"/>
      <c r="AA356" s="3"/>
      <c r="AB356" s="3"/>
      <c r="AC356" s="3"/>
      <c r="AD356" s="3"/>
      <c r="AE356" s="3"/>
      <c r="AF356" s="7"/>
      <c r="AG356" s="3"/>
      <c r="AH356" s="3"/>
      <c r="AI356" s="3"/>
      <c r="AJ356" s="3"/>
      <c r="AK356" s="3"/>
      <c r="AL356" s="3"/>
      <c r="AM356" s="3"/>
      <c r="AN356" s="3"/>
      <c r="AO356" s="7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7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</row>
    <row r="357">
      <c r="A357" s="3"/>
      <c r="F357" s="3"/>
      <c r="G357" s="3"/>
      <c r="I357" s="3"/>
      <c r="L357" s="3"/>
      <c r="M357" s="4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6"/>
      <c r="Y357" s="3"/>
      <c r="Z357" s="3"/>
      <c r="AA357" s="3"/>
      <c r="AB357" s="3"/>
      <c r="AC357" s="3"/>
      <c r="AD357" s="3"/>
      <c r="AE357" s="3"/>
      <c r="AF357" s="7"/>
      <c r="AG357" s="3"/>
      <c r="AH357" s="3"/>
      <c r="AI357" s="3"/>
      <c r="AJ357" s="3"/>
      <c r="AK357" s="3"/>
      <c r="AL357" s="3"/>
      <c r="AM357" s="3"/>
      <c r="AN357" s="3"/>
      <c r="AO357" s="7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7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</row>
    <row r="358">
      <c r="A358" s="3"/>
      <c r="F358" s="3"/>
      <c r="G358" s="3"/>
      <c r="I358" s="3"/>
      <c r="L358" s="3"/>
      <c r="M358" s="4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6"/>
      <c r="Y358" s="3"/>
      <c r="Z358" s="3"/>
      <c r="AA358" s="3"/>
      <c r="AB358" s="3"/>
      <c r="AC358" s="3"/>
      <c r="AD358" s="3"/>
      <c r="AE358" s="3"/>
      <c r="AF358" s="7"/>
      <c r="AG358" s="3"/>
      <c r="AH358" s="3"/>
      <c r="AI358" s="3"/>
      <c r="AJ358" s="3"/>
      <c r="AK358" s="3"/>
      <c r="AL358" s="3"/>
      <c r="AM358" s="3"/>
      <c r="AN358" s="3"/>
      <c r="AO358" s="7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7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</row>
    <row r="359">
      <c r="A359" s="3"/>
      <c r="F359" s="3"/>
      <c r="G359" s="3"/>
      <c r="I359" s="3"/>
      <c r="L359" s="3"/>
      <c r="M359" s="4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6"/>
      <c r="Y359" s="3"/>
      <c r="Z359" s="3"/>
      <c r="AA359" s="3"/>
      <c r="AB359" s="3"/>
      <c r="AC359" s="3"/>
      <c r="AD359" s="3"/>
      <c r="AE359" s="3"/>
      <c r="AF359" s="7"/>
      <c r="AG359" s="3"/>
      <c r="AH359" s="3"/>
      <c r="AI359" s="3"/>
      <c r="AJ359" s="3"/>
      <c r="AK359" s="3"/>
      <c r="AL359" s="3"/>
      <c r="AM359" s="3"/>
      <c r="AN359" s="3"/>
      <c r="AO359" s="7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7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</row>
    <row r="360">
      <c r="A360" s="3"/>
      <c r="F360" s="3"/>
      <c r="G360" s="3"/>
      <c r="I360" s="3"/>
      <c r="L360" s="3"/>
      <c r="M360" s="4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6"/>
      <c r="Y360" s="3"/>
      <c r="Z360" s="3"/>
      <c r="AA360" s="3"/>
      <c r="AB360" s="3"/>
      <c r="AC360" s="3"/>
      <c r="AD360" s="3"/>
      <c r="AE360" s="3"/>
      <c r="AF360" s="7"/>
      <c r="AG360" s="3"/>
      <c r="AH360" s="3"/>
      <c r="AI360" s="3"/>
      <c r="AJ360" s="3"/>
      <c r="AK360" s="3"/>
      <c r="AL360" s="3"/>
      <c r="AM360" s="3"/>
      <c r="AN360" s="3"/>
      <c r="AO360" s="7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7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</row>
    <row r="361">
      <c r="A361" s="3"/>
      <c r="F361" s="3"/>
      <c r="G361" s="3"/>
      <c r="I361" s="3"/>
      <c r="L361" s="3"/>
      <c r="M361" s="4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6"/>
      <c r="Y361" s="3"/>
      <c r="Z361" s="3"/>
      <c r="AA361" s="3"/>
      <c r="AB361" s="3"/>
      <c r="AC361" s="3"/>
      <c r="AD361" s="3"/>
      <c r="AE361" s="3"/>
      <c r="AF361" s="7"/>
      <c r="AG361" s="3"/>
      <c r="AH361" s="3"/>
      <c r="AI361" s="3"/>
      <c r="AJ361" s="3"/>
      <c r="AK361" s="3"/>
      <c r="AL361" s="3"/>
      <c r="AM361" s="3"/>
      <c r="AN361" s="3"/>
      <c r="AO361" s="7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7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</row>
    <row r="362">
      <c r="A362" s="3"/>
      <c r="F362" s="3"/>
      <c r="G362" s="3"/>
      <c r="I362" s="3"/>
      <c r="L362" s="3"/>
      <c r="M362" s="4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6"/>
      <c r="Y362" s="3"/>
      <c r="Z362" s="3"/>
      <c r="AA362" s="3"/>
      <c r="AB362" s="3"/>
      <c r="AC362" s="3"/>
      <c r="AD362" s="3"/>
      <c r="AE362" s="3"/>
      <c r="AF362" s="7"/>
      <c r="AG362" s="3"/>
      <c r="AH362" s="3"/>
      <c r="AI362" s="3"/>
      <c r="AJ362" s="3"/>
      <c r="AK362" s="3"/>
      <c r="AL362" s="3"/>
      <c r="AM362" s="3"/>
      <c r="AN362" s="3"/>
      <c r="AO362" s="7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7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</row>
    <row r="363">
      <c r="A363" s="3"/>
      <c r="F363" s="3"/>
      <c r="G363" s="3"/>
      <c r="I363" s="3"/>
      <c r="L363" s="3"/>
      <c r="M363" s="4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6"/>
      <c r="Y363" s="3"/>
      <c r="Z363" s="3"/>
      <c r="AA363" s="3"/>
      <c r="AB363" s="3"/>
      <c r="AC363" s="3"/>
      <c r="AD363" s="3"/>
      <c r="AE363" s="3"/>
      <c r="AF363" s="7"/>
      <c r="AG363" s="3"/>
      <c r="AH363" s="3"/>
      <c r="AI363" s="3"/>
      <c r="AJ363" s="3"/>
      <c r="AK363" s="3"/>
      <c r="AL363" s="3"/>
      <c r="AM363" s="3"/>
      <c r="AN363" s="3"/>
      <c r="AO363" s="7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7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</row>
    <row r="364">
      <c r="A364" s="3"/>
      <c r="F364" s="3"/>
      <c r="G364" s="3"/>
      <c r="I364" s="3"/>
      <c r="L364" s="3"/>
      <c r="M364" s="4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6"/>
      <c r="Y364" s="3"/>
      <c r="Z364" s="3"/>
      <c r="AA364" s="3"/>
      <c r="AB364" s="3"/>
      <c r="AC364" s="3"/>
      <c r="AD364" s="3"/>
      <c r="AE364" s="3"/>
      <c r="AF364" s="7"/>
      <c r="AG364" s="3"/>
      <c r="AH364" s="3"/>
      <c r="AI364" s="3"/>
      <c r="AJ364" s="3"/>
      <c r="AK364" s="3"/>
      <c r="AL364" s="3"/>
      <c r="AM364" s="3"/>
      <c r="AN364" s="3"/>
      <c r="AO364" s="7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7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</row>
    <row r="365">
      <c r="A365" s="3"/>
      <c r="F365" s="3"/>
      <c r="G365" s="3"/>
      <c r="I365" s="3"/>
      <c r="L365" s="3"/>
      <c r="M365" s="4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6"/>
      <c r="Y365" s="3"/>
      <c r="Z365" s="3"/>
      <c r="AA365" s="3"/>
      <c r="AB365" s="3"/>
      <c r="AC365" s="3"/>
      <c r="AD365" s="3"/>
      <c r="AE365" s="3"/>
      <c r="AF365" s="7"/>
      <c r="AG365" s="3"/>
      <c r="AH365" s="3"/>
      <c r="AI365" s="3"/>
      <c r="AJ365" s="3"/>
      <c r="AK365" s="3"/>
      <c r="AL365" s="3"/>
      <c r="AM365" s="3"/>
      <c r="AN365" s="3"/>
      <c r="AO365" s="7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7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</row>
    <row r="366">
      <c r="A366" s="3"/>
      <c r="F366" s="3"/>
      <c r="G366" s="3"/>
      <c r="I366" s="3"/>
      <c r="L366" s="3"/>
      <c r="M366" s="4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6"/>
      <c r="Y366" s="3"/>
      <c r="Z366" s="3"/>
      <c r="AA366" s="3"/>
      <c r="AB366" s="3"/>
      <c r="AC366" s="3"/>
      <c r="AD366" s="3"/>
      <c r="AE366" s="3"/>
      <c r="AF366" s="7"/>
      <c r="AG366" s="3"/>
      <c r="AH366" s="3"/>
      <c r="AI366" s="3"/>
      <c r="AJ366" s="3"/>
      <c r="AK366" s="3"/>
      <c r="AL366" s="3"/>
      <c r="AM366" s="3"/>
      <c r="AN366" s="3"/>
      <c r="AO366" s="7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7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</row>
    <row r="367">
      <c r="A367" s="3"/>
      <c r="F367" s="3"/>
      <c r="G367" s="3"/>
      <c r="I367" s="3"/>
      <c r="L367" s="3"/>
      <c r="M367" s="4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6"/>
      <c r="Y367" s="3"/>
      <c r="Z367" s="3"/>
      <c r="AA367" s="3"/>
      <c r="AB367" s="3"/>
      <c r="AC367" s="3"/>
      <c r="AD367" s="3"/>
      <c r="AE367" s="3"/>
      <c r="AF367" s="7"/>
      <c r="AG367" s="3"/>
      <c r="AH367" s="3"/>
      <c r="AI367" s="3"/>
      <c r="AJ367" s="3"/>
      <c r="AK367" s="3"/>
      <c r="AL367" s="3"/>
      <c r="AM367" s="3"/>
      <c r="AN367" s="3"/>
      <c r="AO367" s="7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7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</row>
    <row r="368">
      <c r="A368" s="3"/>
      <c r="F368" s="3"/>
      <c r="G368" s="3"/>
      <c r="I368" s="3"/>
      <c r="L368" s="3"/>
      <c r="M368" s="4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6"/>
      <c r="Y368" s="3"/>
      <c r="Z368" s="3"/>
      <c r="AA368" s="3"/>
      <c r="AB368" s="3"/>
      <c r="AC368" s="3"/>
      <c r="AD368" s="3"/>
      <c r="AE368" s="3"/>
      <c r="AF368" s="7"/>
      <c r="AG368" s="3"/>
      <c r="AH368" s="3"/>
      <c r="AI368" s="3"/>
      <c r="AJ368" s="3"/>
      <c r="AK368" s="3"/>
      <c r="AL368" s="3"/>
      <c r="AM368" s="3"/>
      <c r="AN368" s="3"/>
      <c r="AO368" s="7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7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</row>
    <row r="369">
      <c r="A369" s="3"/>
      <c r="F369" s="3"/>
      <c r="G369" s="3"/>
      <c r="I369" s="3"/>
      <c r="L369" s="3"/>
      <c r="M369" s="4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6"/>
      <c r="Y369" s="3"/>
      <c r="Z369" s="3"/>
      <c r="AA369" s="3"/>
      <c r="AB369" s="3"/>
      <c r="AC369" s="3"/>
      <c r="AD369" s="3"/>
      <c r="AE369" s="3"/>
      <c r="AF369" s="7"/>
      <c r="AG369" s="3"/>
      <c r="AH369" s="3"/>
      <c r="AI369" s="3"/>
      <c r="AJ369" s="3"/>
      <c r="AK369" s="3"/>
      <c r="AL369" s="3"/>
      <c r="AM369" s="3"/>
      <c r="AN369" s="3"/>
      <c r="AO369" s="7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7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</row>
    <row r="370">
      <c r="A370" s="3"/>
      <c r="F370" s="3"/>
      <c r="G370" s="3"/>
      <c r="I370" s="3"/>
      <c r="L370" s="3"/>
      <c r="M370" s="4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6"/>
      <c r="Y370" s="3"/>
      <c r="Z370" s="3"/>
      <c r="AA370" s="3"/>
      <c r="AB370" s="3"/>
      <c r="AC370" s="3"/>
      <c r="AD370" s="3"/>
      <c r="AE370" s="3"/>
      <c r="AF370" s="7"/>
      <c r="AG370" s="3"/>
      <c r="AH370" s="3"/>
      <c r="AI370" s="3"/>
      <c r="AJ370" s="3"/>
      <c r="AK370" s="3"/>
      <c r="AL370" s="3"/>
      <c r="AM370" s="3"/>
      <c r="AN370" s="3"/>
      <c r="AO370" s="7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7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</row>
    <row r="371">
      <c r="A371" s="3"/>
      <c r="F371" s="3"/>
      <c r="G371" s="3"/>
      <c r="I371" s="3"/>
      <c r="L371" s="3"/>
      <c r="M371" s="4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6"/>
      <c r="Y371" s="3"/>
      <c r="Z371" s="3"/>
      <c r="AA371" s="3"/>
      <c r="AB371" s="3"/>
      <c r="AC371" s="3"/>
      <c r="AD371" s="3"/>
      <c r="AE371" s="3"/>
      <c r="AF371" s="7"/>
      <c r="AG371" s="3"/>
      <c r="AH371" s="3"/>
      <c r="AI371" s="3"/>
      <c r="AJ371" s="3"/>
      <c r="AK371" s="3"/>
      <c r="AL371" s="3"/>
      <c r="AM371" s="3"/>
      <c r="AN371" s="3"/>
      <c r="AO371" s="7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7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</row>
    <row r="372">
      <c r="A372" s="3"/>
      <c r="F372" s="3"/>
      <c r="G372" s="3"/>
      <c r="I372" s="3"/>
      <c r="L372" s="3"/>
      <c r="M372" s="4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6"/>
      <c r="Y372" s="3"/>
      <c r="Z372" s="3"/>
      <c r="AA372" s="3"/>
      <c r="AB372" s="3"/>
      <c r="AC372" s="3"/>
      <c r="AD372" s="3"/>
      <c r="AE372" s="3"/>
      <c r="AF372" s="7"/>
      <c r="AG372" s="3"/>
      <c r="AH372" s="3"/>
      <c r="AI372" s="3"/>
      <c r="AJ372" s="3"/>
      <c r="AK372" s="3"/>
      <c r="AL372" s="3"/>
      <c r="AM372" s="3"/>
      <c r="AN372" s="3"/>
      <c r="AO372" s="7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7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</row>
    <row r="373">
      <c r="A373" s="3"/>
      <c r="F373" s="3"/>
      <c r="G373" s="3"/>
      <c r="I373" s="3"/>
      <c r="L373" s="3"/>
      <c r="M373" s="4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6"/>
      <c r="Y373" s="3"/>
      <c r="Z373" s="3"/>
      <c r="AA373" s="3"/>
      <c r="AB373" s="3"/>
      <c r="AC373" s="3"/>
      <c r="AD373" s="3"/>
      <c r="AE373" s="3"/>
      <c r="AF373" s="7"/>
      <c r="AG373" s="3"/>
      <c r="AH373" s="3"/>
      <c r="AI373" s="3"/>
      <c r="AJ373" s="3"/>
      <c r="AK373" s="3"/>
      <c r="AL373" s="3"/>
      <c r="AM373" s="3"/>
      <c r="AN373" s="3"/>
      <c r="AO373" s="7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7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</row>
    <row r="374">
      <c r="A374" s="3"/>
      <c r="F374" s="3"/>
      <c r="G374" s="3"/>
      <c r="I374" s="3"/>
      <c r="L374" s="3"/>
      <c r="M374" s="4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6"/>
      <c r="Y374" s="3"/>
      <c r="Z374" s="3"/>
      <c r="AA374" s="3"/>
      <c r="AB374" s="3"/>
      <c r="AC374" s="3"/>
      <c r="AD374" s="3"/>
      <c r="AE374" s="3"/>
      <c r="AF374" s="7"/>
      <c r="AG374" s="3"/>
      <c r="AH374" s="3"/>
      <c r="AI374" s="3"/>
      <c r="AJ374" s="3"/>
      <c r="AK374" s="3"/>
      <c r="AL374" s="3"/>
      <c r="AM374" s="3"/>
      <c r="AN374" s="3"/>
      <c r="AO374" s="7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7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</row>
    <row r="375">
      <c r="A375" s="3"/>
      <c r="F375" s="3"/>
      <c r="G375" s="3"/>
      <c r="I375" s="3"/>
      <c r="L375" s="3"/>
      <c r="M375" s="4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6"/>
      <c r="Y375" s="3"/>
      <c r="Z375" s="3"/>
      <c r="AA375" s="3"/>
      <c r="AB375" s="3"/>
      <c r="AC375" s="3"/>
      <c r="AD375" s="3"/>
      <c r="AE375" s="3"/>
      <c r="AF375" s="7"/>
      <c r="AG375" s="3"/>
      <c r="AH375" s="3"/>
      <c r="AI375" s="3"/>
      <c r="AJ375" s="3"/>
      <c r="AK375" s="3"/>
      <c r="AL375" s="3"/>
      <c r="AM375" s="3"/>
      <c r="AN375" s="3"/>
      <c r="AO375" s="7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7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</row>
    <row r="376">
      <c r="A376" s="3"/>
      <c r="F376" s="3"/>
      <c r="G376" s="3"/>
      <c r="I376" s="3"/>
      <c r="L376" s="3"/>
      <c r="M376" s="4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6"/>
      <c r="Y376" s="3"/>
      <c r="Z376" s="3"/>
      <c r="AA376" s="3"/>
      <c r="AB376" s="3"/>
      <c r="AC376" s="3"/>
      <c r="AD376" s="3"/>
      <c r="AE376" s="3"/>
      <c r="AF376" s="7"/>
      <c r="AG376" s="3"/>
      <c r="AH376" s="3"/>
      <c r="AI376" s="3"/>
      <c r="AJ376" s="3"/>
      <c r="AK376" s="3"/>
      <c r="AL376" s="3"/>
      <c r="AM376" s="3"/>
      <c r="AN376" s="3"/>
      <c r="AO376" s="7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7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</row>
    <row r="377">
      <c r="A377" s="3"/>
      <c r="F377" s="3"/>
      <c r="G377" s="3"/>
      <c r="I377" s="3"/>
      <c r="L377" s="3"/>
      <c r="M377" s="4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6"/>
      <c r="Y377" s="3"/>
      <c r="Z377" s="3"/>
      <c r="AA377" s="3"/>
      <c r="AB377" s="3"/>
      <c r="AC377" s="3"/>
      <c r="AD377" s="3"/>
      <c r="AE377" s="3"/>
      <c r="AF377" s="7"/>
      <c r="AG377" s="3"/>
      <c r="AH377" s="3"/>
      <c r="AI377" s="3"/>
      <c r="AJ377" s="3"/>
      <c r="AK377" s="3"/>
      <c r="AL377" s="3"/>
      <c r="AM377" s="3"/>
      <c r="AN377" s="3"/>
      <c r="AO377" s="7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7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</row>
    <row r="378">
      <c r="A378" s="3"/>
      <c r="F378" s="3"/>
      <c r="G378" s="3"/>
      <c r="I378" s="3"/>
      <c r="L378" s="3"/>
      <c r="M378" s="4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6"/>
      <c r="Y378" s="3"/>
      <c r="Z378" s="3"/>
      <c r="AA378" s="3"/>
      <c r="AB378" s="3"/>
      <c r="AC378" s="3"/>
      <c r="AD378" s="3"/>
      <c r="AE378" s="3"/>
      <c r="AF378" s="7"/>
      <c r="AG378" s="3"/>
      <c r="AH378" s="3"/>
      <c r="AI378" s="3"/>
      <c r="AJ378" s="3"/>
      <c r="AK378" s="3"/>
      <c r="AL378" s="3"/>
      <c r="AM378" s="3"/>
      <c r="AN378" s="3"/>
      <c r="AO378" s="7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7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</row>
    <row r="379">
      <c r="A379" s="3"/>
      <c r="F379" s="3"/>
      <c r="G379" s="3"/>
      <c r="I379" s="3"/>
      <c r="L379" s="3"/>
      <c r="M379" s="4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6"/>
      <c r="Y379" s="3"/>
      <c r="Z379" s="3"/>
      <c r="AA379" s="3"/>
      <c r="AB379" s="3"/>
      <c r="AC379" s="3"/>
      <c r="AD379" s="3"/>
      <c r="AE379" s="3"/>
      <c r="AF379" s="7"/>
      <c r="AG379" s="3"/>
      <c r="AH379" s="3"/>
      <c r="AI379" s="3"/>
      <c r="AJ379" s="3"/>
      <c r="AK379" s="3"/>
      <c r="AL379" s="3"/>
      <c r="AM379" s="3"/>
      <c r="AN379" s="3"/>
      <c r="AO379" s="7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7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</row>
    <row r="380">
      <c r="A380" s="3"/>
      <c r="F380" s="3"/>
      <c r="G380" s="3"/>
      <c r="I380" s="3"/>
      <c r="L380" s="3"/>
      <c r="M380" s="4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6"/>
      <c r="Y380" s="3"/>
      <c r="Z380" s="3"/>
      <c r="AA380" s="3"/>
      <c r="AB380" s="3"/>
      <c r="AC380" s="3"/>
      <c r="AD380" s="3"/>
      <c r="AE380" s="3"/>
      <c r="AF380" s="7"/>
      <c r="AG380" s="3"/>
      <c r="AH380" s="3"/>
      <c r="AI380" s="3"/>
      <c r="AJ380" s="3"/>
      <c r="AK380" s="3"/>
      <c r="AL380" s="3"/>
      <c r="AM380" s="3"/>
      <c r="AN380" s="3"/>
      <c r="AO380" s="7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7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</row>
    <row r="381">
      <c r="A381" s="3"/>
      <c r="F381" s="3"/>
      <c r="G381" s="3"/>
      <c r="I381" s="3"/>
      <c r="L381" s="3"/>
      <c r="M381" s="4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6"/>
      <c r="Y381" s="3"/>
      <c r="Z381" s="3"/>
      <c r="AA381" s="3"/>
      <c r="AB381" s="3"/>
      <c r="AC381" s="3"/>
      <c r="AD381" s="3"/>
      <c r="AE381" s="3"/>
      <c r="AF381" s="7"/>
      <c r="AG381" s="3"/>
      <c r="AH381" s="3"/>
      <c r="AI381" s="3"/>
      <c r="AJ381" s="3"/>
      <c r="AK381" s="3"/>
      <c r="AL381" s="3"/>
      <c r="AM381" s="3"/>
      <c r="AN381" s="3"/>
      <c r="AO381" s="7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7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</row>
    <row r="382">
      <c r="A382" s="3"/>
      <c r="F382" s="3"/>
      <c r="G382" s="3"/>
      <c r="I382" s="3"/>
      <c r="L382" s="3"/>
      <c r="M382" s="4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6"/>
      <c r="Y382" s="3"/>
      <c r="Z382" s="3"/>
      <c r="AA382" s="3"/>
      <c r="AB382" s="3"/>
      <c r="AC382" s="3"/>
      <c r="AD382" s="3"/>
      <c r="AE382" s="3"/>
      <c r="AF382" s="7"/>
      <c r="AG382" s="3"/>
      <c r="AH382" s="3"/>
      <c r="AI382" s="3"/>
      <c r="AJ382" s="3"/>
      <c r="AK382" s="3"/>
      <c r="AL382" s="3"/>
      <c r="AM382" s="3"/>
      <c r="AN382" s="3"/>
      <c r="AO382" s="7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7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</row>
    <row r="383">
      <c r="A383" s="3"/>
      <c r="F383" s="3"/>
      <c r="G383" s="3"/>
      <c r="I383" s="3"/>
      <c r="L383" s="3"/>
      <c r="M383" s="4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6"/>
      <c r="Y383" s="3"/>
      <c r="Z383" s="3"/>
      <c r="AA383" s="3"/>
      <c r="AB383" s="3"/>
      <c r="AC383" s="3"/>
      <c r="AD383" s="3"/>
      <c r="AE383" s="3"/>
      <c r="AF383" s="7"/>
      <c r="AG383" s="3"/>
      <c r="AH383" s="3"/>
      <c r="AI383" s="3"/>
      <c r="AJ383" s="3"/>
      <c r="AK383" s="3"/>
      <c r="AL383" s="3"/>
      <c r="AM383" s="3"/>
      <c r="AN383" s="3"/>
      <c r="AO383" s="7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7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</row>
    <row r="384">
      <c r="A384" s="3"/>
      <c r="F384" s="3"/>
      <c r="G384" s="3"/>
      <c r="I384" s="3"/>
      <c r="L384" s="3"/>
      <c r="M384" s="4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6"/>
      <c r="Y384" s="3"/>
      <c r="Z384" s="3"/>
      <c r="AA384" s="3"/>
      <c r="AB384" s="3"/>
      <c r="AC384" s="3"/>
      <c r="AD384" s="3"/>
      <c r="AE384" s="3"/>
      <c r="AF384" s="7"/>
      <c r="AG384" s="3"/>
      <c r="AH384" s="3"/>
      <c r="AI384" s="3"/>
      <c r="AJ384" s="3"/>
      <c r="AK384" s="3"/>
      <c r="AL384" s="3"/>
      <c r="AM384" s="3"/>
      <c r="AN384" s="3"/>
      <c r="AO384" s="7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7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</row>
    <row r="385">
      <c r="A385" s="3"/>
      <c r="F385" s="3"/>
      <c r="G385" s="3"/>
      <c r="I385" s="3"/>
      <c r="L385" s="3"/>
      <c r="M385" s="4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6"/>
      <c r="Y385" s="3"/>
      <c r="Z385" s="3"/>
      <c r="AA385" s="3"/>
      <c r="AB385" s="3"/>
      <c r="AC385" s="3"/>
      <c r="AD385" s="3"/>
      <c r="AE385" s="3"/>
      <c r="AF385" s="7"/>
      <c r="AG385" s="3"/>
      <c r="AH385" s="3"/>
      <c r="AI385" s="3"/>
      <c r="AJ385" s="3"/>
      <c r="AK385" s="3"/>
      <c r="AL385" s="3"/>
      <c r="AM385" s="3"/>
      <c r="AN385" s="3"/>
      <c r="AO385" s="7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7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</row>
    <row r="386">
      <c r="A386" s="3"/>
      <c r="F386" s="3"/>
      <c r="G386" s="3"/>
      <c r="I386" s="3"/>
      <c r="L386" s="3"/>
      <c r="M386" s="4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6"/>
      <c r="Y386" s="3"/>
      <c r="Z386" s="3"/>
      <c r="AA386" s="3"/>
      <c r="AB386" s="3"/>
      <c r="AC386" s="3"/>
      <c r="AD386" s="3"/>
      <c r="AE386" s="3"/>
      <c r="AF386" s="7"/>
      <c r="AG386" s="3"/>
      <c r="AH386" s="3"/>
      <c r="AI386" s="3"/>
      <c r="AJ386" s="3"/>
      <c r="AK386" s="3"/>
      <c r="AL386" s="3"/>
      <c r="AM386" s="3"/>
      <c r="AN386" s="3"/>
      <c r="AO386" s="7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7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</row>
    <row r="387">
      <c r="A387" s="3"/>
      <c r="F387" s="3"/>
      <c r="G387" s="3"/>
      <c r="I387" s="3"/>
      <c r="L387" s="3"/>
      <c r="M387" s="4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6"/>
      <c r="Y387" s="3"/>
      <c r="Z387" s="3"/>
      <c r="AA387" s="3"/>
      <c r="AB387" s="3"/>
      <c r="AC387" s="3"/>
      <c r="AD387" s="3"/>
      <c r="AE387" s="3"/>
      <c r="AF387" s="7"/>
      <c r="AG387" s="3"/>
      <c r="AH387" s="3"/>
      <c r="AI387" s="3"/>
      <c r="AJ387" s="3"/>
      <c r="AK387" s="3"/>
      <c r="AL387" s="3"/>
      <c r="AM387" s="3"/>
      <c r="AN387" s="3"/>
      <c r="AO387" s="7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7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</row>
    <row r="388">
      <c r="A388" s="3"/>
      <c r="F388" s="3"/>
      <c r="G388" s="3"/>
      <c r="I388" s="3"/>
      <c r="L388" s="3"/>
      <c r="M388" s="4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6"/>
      <c r="Y388" s="3"/>
      <c r="Z388" s="3"/>
      <c r="AA388" s="3"/>
      <c r="AB388" s="3"/>
      <c r="AC388" s="3"/>
      <c r="AD388" s="3"/>
      <c r="AE388" s="3"/>
      <c r="AF388" s="7"/>
      <c r="AG388" s="3"/>
      <c r="AH388" s="3"/>
      <c r="AI388" s="3"/>
      <c r="AJ388" s="3"/>
      <c r="AK388" s="3"/>
      <c r="AL388" s="3"/>
      <c r="AM388" s="3"/>
      <c r="AN388" s="3"/>
      <c r="AO388" s="7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7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</row>
    <row r="389">
      <c r="A389" s="3"/>
      <c r="F389" s="3"/>
      <c r="G389" s="3"/>
      <c r="I389" s="3"/>
      <c r="L389" s="3"/>
      <c r="M389" s="4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6"/>
      <c r="Y389" s="3"/>
      <c r="Z389" s="3"/>
      <c r="AA389" s="3"/>
      <c r="AB389" s="3"/>
      <c r="AC389" s="3"/>
      <c r="AD389" s="3"/>
      <c r="AE389" s="3"/>
      <c r="AF389" s="7"/>
      <c r="AG389" s="3"/>
      <c r="AH389" s="3"/>
      <c r="AI389" s="3"/>
      <c r="AJ389" s="3"/>
      <c r="AK389" s="3"/>
      <c r="AL389" s="3"/>
      <c r="AM389" s="3"/>
      <c r="AN389" s="3"/>
      <c r="AO389" s="7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7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</row>
    <row r="390">
      <c r="A390" s="3"/>
      <c r="F390" s="3"/>
      <c r="G390" s="3"/>
      <c r="I390" s="3"/>
      <c r="L390" s="3"/>
      <c r="M390" s="4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6"/>
      <c r="Y390" s="3"/>
      <c r="Z390" s="3"/>
      <c r="AA390" s="3"/>
      <c r="AB390" s="3"/>
      <c r="AC390" s="3"/>
      <c r="AD390" s="3"/>
      <c r="AE390" s="3"/>
      <c r="AF390" s="7"/>
      <c r="AG390" s="3"/>
      <c r="AH390" s="3"/>
      <c r="AI390" s="3"/>
      <c r="AJ390" s="3"/>
      <c r="AK390" s="3"/>
      <c r="AL390" s="3"/>
      <c r="AM390" s="3"/>
      <c r="AN390" s="3"/>
      <c r="AO390" s="7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7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</row>
    <row r="391">
      <c r="A391" s="3"/>
      <c r="F391" s="3"/>
      <c r="G391" s="3"/>
      <c r="I391" s="3"/>
      <c r="L391" s="3"/>
      <c r="M391" s="4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6"/>
      <c r="Y391" s="3"/>
      <c r="Z391" s="3"/>
      <c r="AA391" s="3"/>
      <c r="AB391" s="3"/>
      <c r="AC391" s="3"/>
      <c r="AD391" s="3"/>
      <c r="AE391" s="3"/>
      <c r="AF391" s="7"/>
      <c r="AG391" s="3"/>
      <c r="AH391" s="3"/>
      <c r="AI391" s="3"/>
      <c r="AJ391" s="3"/>
      <c r="AK391" s="3"/>
      <c r="AL391" s="3"/>
      <c r="AM391" s="3"/>
      <c r="AN391" s="3"/>
      <c r="AO391" s="7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7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</row>
    <row r="392">
      <c r="A392" s="3"/>
      <c r="F392" s="3"/>
      <c r="G392" s="3"/>
      <c r="I392" s="3"/>
      <c r="L392" s="3"/>
      <c r="M392" s="4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6"/>
      <c r="Y392" s="3"/>
      <c r="Z392" s="3"/>
      <c r="AA392" s="3"/>
      <c r="AB392" s="3"/>
      <c r="AC392" s="3"/>
      <c r="AD392" s="3"/>
      <c r="AE392" s="3"/>
      <c r="AF392" s="7"/>
      <c r="AG392" s="3"/>
      <c r="AH392" s="3"/>
      <c r="AI392" s="3"/>
      <c r="AJ392" s="3"/>
      <c r="AK392" s="3"/>
      <c r="AL392" s="3"/>
      <c r="AM392" s="3"/>
      <c r="AN392" s="3"/>
      <c r="AO392" s="7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7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</row>
    <row r="393">
      <c r="A393" s="3"/>
      <c r="F393" s="3"/>
      <c r="G393" s="3"/>
      <c r="I393" s="3"/>
      <c r="L393" s="3"/>
      <c r="M393" s="4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6"/>
      <c r="Y393" s="3"/>
      <c r="Z393" s="3"/>
      <c r="AA393" s="3"/>
      <c r="AB393" s="3"/>
      <c r="AC393" s="3"/>
      <c r="AD393" s="3"/>
      <c r="AE393" s="3"/>
      <c r="AF393" s="7"/>
      <c r="AG393" s="3"/>
      <c r="AH393" s="3"/>
      <c r="AI393" s="3"/>
      <c r="AJ393" s="3"/>
      <c r="AK393" s="3"/>
      <c r="AL393" s="3"/>
      <c r="AM393" s="3"/>
      <c r="AN393" s="3"/>
      <c r="AO393" s="7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7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</row>
    <row r="394">
      <c r="A394" s="3"/>
      <c r="F394" s="3"/>
      <c r="G394" s="3"/>
      <c r="I394" s="3"/>
      <c r="L394" s="3"/>
      <c r="M394" s="4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6"/>
      <c r="Y394" s="3"/>
      <c r="Z394" s="3"/>
      <c r="AA394" s="3"/>
      <c r="AB394" s="3"/>
      <c r="AC394" s="3"/>
      <c r="AD394" s="3"/>
      <c r="AE394" s="3"/>
      <c r="AF394" s="7"/>
      <c r="AG394" s="3"/>
      <c r="AH394" s="3"/>
      <c r="AI394" s="3"/>
      <c r="AJ394" s="3"/>
      <c r="AK394" s="3"/>
      <c r="AL394" s="3"/>
      <c r="AM394" s="3"/>
      <c r="AN394" s="3"/>
      <c r="AO394" s="7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7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</row>
    <row r="395">
      <c r="A395" s="3"/>
      <c r="F395" s="3"/>
      <c r="G395" s="3"/>
      <c r="I395" s="3"/>
      <c r="L395" s="3"/>
      <c r="M395" s="4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6"/>
      <c r="Y395" s="3"/>
      <c r="Z395" s="3"/>
      <c r="AA395" s="3"/>
      <c r="AB395" s="3"/>
      <c r="AC395" s="3"/>
      <c r="AD395" s="3"/>
      <c r="AE395" s="3"/>
      <c r="AF395" s="7"/>
      <c r="AG395" s="3"/>
      <c r="AH395" s="3"/>
      <c r="AI395" s="3"/>
      <c r="AJ395" s="3"/>
      <c r="AK395" s="3"/>
      <c r="AL395" s="3"/>
      <c r="AM395" s="3"/>
      <c r="AN395" s="3"/>
      <c r="AO395" s="7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7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</row>
    <row r="396">
      <c r="A396" s="3"/>
      <c r="F396" s="3"/>
      <c r="G396" s="3"/>
      <c r="I396" s="3"/>
      <c r="L396" s="3"/>
      <c r="M396" s="4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6"/>
      <c r="Y396" s="3"/>
      <c r="Z396" s="3"/>
      <c r="AA396" s="3"/>
      <c r="AB396" s="3"/>
      <c r="AC396" s="3"/>
      <c r="AD396" s="3"/>
      <c r="AE396" s="3"/>
      <c r="AF396" s="7"/>
      <c r="AG396" s="3"/>
      <c r="AH396" s="3"/>
      <c r="AI396" s="3"/>
      <c r="AJ396" s="3"/>
      <c r="AK396" s="3"/>
      <c r="AL396" s="3"/>
      <c r="AM396" s="3"/>
      <c r="AN396" s="3"/>
      <c r="AO396" s="7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7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</row>
    <row r="397">
      <c r="A397" s="3"/>
      <c r="F397" s="3"/>
      <c r="G397" s="3"/>
      <c r="I397" s="3"/>
      <c r="L397" s="3"/>
      <c r="M397" s="4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6"/>
      <c r="Y397" s="3"/>
      <c r="Z397" s="3"/>
      <c r="AA397" s="3"/>
      <c r="AB397" s="3"/>
      <c r="AC397" s="3"/>
      <c r="AD397" s="3"/>
      <c r="AE397" s="3"/>
      <c r="AF397" s="7"/>
      <c r="AG397" s="3"/>
      <c r="AH397" s="3"/>
      <c r="AI397" s="3"/>
      <c r="AJ397" s="3"/>
      <c r="AK397" s="3"/>
      <c r="AL397" s="3"/>
      <c r="AM397" s="3"/>
      <c r="AN397" s="3"/>
      <c r="AO397" s="7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7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</row>
    <row r="398">
      <c r="A398" s="3"/>
      <c r="F398" s="3"/>
      <c r="G398" s="3"/>
      <c r="I398" s="3"/>
      <c r="L398" s="3"/>
      <c r="M398" s="4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6"/>
      <c r="Y398" s="3"/>
      <c r="Z398" s="3"/>
      <c r="AA398" s="3"/>
      <c r="AB398" s="3"/>
      <c r="AC398" s="3"/>
      <c r="AD398" s="3"/>
      <c r="AE398" s="3"/>
      <c r="AF398" s="7"/>
      <c r="AG398" s="3"/>
      <c r="AH398" s="3"/>
      <c r="AI398" s="3"/>
      <c r="AJ398" s="3"/>
      <c r="AK398" s="3"/>
      <c r="AL398" s="3"/>
      <c r="AM398" s="3"/>
      <c r="AN398" s="3"/>
      <c r="AO398" s="7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7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</row>
    <row r="399">
      <c r="A399" s="3"/>
      <c r="F399" s="3"/>
      <c r="G399" s="3"/>
      <c r="I399" s="3"/>
      <c r="L399" s="3"/>
      <c r="M399" s="4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6"/>
      <c r="Y399" s="3"/>
      <c r="Z399" s="3"/>
      <c r="AA399" s="3"/>
      <c r="AB399" s="3"/>
      <c r="AC399" s="3"/>
      <c r="AD399" s="3"/>
      <c r="AE399" s="3"/>
      <c r="AF399" s="7"/>
      <c r="AG399" s="3"/>
      <c r="AH399" s="3"/>
      <c r="AI399" s="3"/>
      <c r="AJ399" s="3"/>
      <c r="AK399" s="3"/>
      <c r="AL399" s="3"/>
      <c r="AM399" s="3"/>
      <c r="AN399" s="3"/>
      <c r="AO399" s="7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7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</row>
    <row r="400">
      <c r="A400" s="3"/>
      <c r="F400" s="3"/>
      <c r="G400" s="3"/>
      <c r="I400" s="3"/>
      <c r="L400" s="3"/>
      <c r="M400" s="4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6"/>
      <c r="Y400" s="3"/>
      <c r="Z400" s="3"/>
      <c r="AA400" s="3"/>
      <c r="AB400" s="3"/>
      <c r="AC400" s="3"/>
      <c r="AD400" s="3"/>
      <c r="AE400" s="3"/>
      <c r="AF400" s="7"/>
      <c r="AG400" s="3"/>
      <c r="AH400" s="3"/>
      <c r="AI400" s="3"/>
      <c r="AJ400" s="3"/>
      <c r="AK400" s="3"/>
      <c r="AL400" s="3"/>
      <c r="AM400" s="3"/>
      <c r="AN400" s="3"/>
      <c r="AO400" s="7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7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</row>
    <row r="401">
      <c r="A401" s="3"/>
      <c r="F401" s="3"/>
      <c r="G401" s="3"/>
      <c r="I401" s="3"/>
      <c r="L401" s="3"/>
      <c r="M401" s="4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6"/>
      <c r="Y401" s="3"/>
      <c r="Z401" s="3"/>
      <c r="AA401" s="3"/>
      <c r="AB401" s="3"/>
      <c r="AC401" s="3"/>
      <c r="AD401" s="3"/>
      <c r="AE401" s="3"/>
      <c r="AF401" s="7"/>
      <c r="AG401" s="3"/>
      <c r="AH401" s="3"/>
      <c r="AI401" s="3"/>
      <c r="AJ401" s="3"/>
      <c r="AK401" s="3"/>
      <c r="AL401" s="3"/>
      <c r="AM401" s="3"/>
      <c r="AN401" s="3"/>
      <c r="AO401" s="7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7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</row>
    <row r="402">
      <c r="A402" s="3"/>
      <c r="F402" s="3"/>
      <c r="G402" s="3"/>
      <c r="I402" s="3"/>
      <c r="L402" s="3"/>
      <c r="M402" s="4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6"/>
      <c r="Y402" s="3"/>
      <c r="Z402" s="3"/>
      <c r="AA402" s="3"/>
      <c r="AB402" s="3"/>
      <c r="AC402" s="3"/>
      <c r="AD402" s="3"/>
      <c r="AE402" s="3"/>
      <c r="AF402" s="7"/>
      <c r="AG402" s="3"/>
      <c r="AH402" s="3"/>
      <c r="AI402" s="3"/>
      <c r="AJ402" s="3"/>
      <c r="AK402" s="3"/>
      <c r="AL402" s="3"/>
      <c r="AM402" s="3"/>
      <c r="AN402" s="3"/>
      <c r="AO402" s="7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7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</row>
    <row r="403">
      <c r="A403" s="3"/>
      <c r="F403" s="3"/>
      <c r="G403" s="3"/>
      <c r="I403" s="3"/>
      <c r="L403" s="3"/>
      <c r="M403" s="4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6"/>
      <c r="Y403" s="3"/>
      <c r="Z403" s="3"/>
      <c r="AA403" s="3"/>
      <c r="AB403" s="3"/>
      <c r="AC403" s="3"/>
      <c r="AD403" s="3"/>
      <c r="AE403" s="3"/>
      <c r="AF403" s="7"/>
      <c r="AG403" s="3"/>
      <c r="AH403" s="3"/>
      <c r="AI403" s="3"/>
      <c r="AJ403" s="3"/>
      <c r="AK403" s="3"/>
      <c r="AL403" s="3"/>
      <c r="AM403" s="3"/>
      <c r="AN403" s="3"/>
      <c r="AO403" s="7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7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</row>
    <row r="404">
      <c r="A404" s="3"/>
      <c r="F404" s="3"/>
      <c r="G404" s="3"/>
      <c r="I404" s="3"/>
      <c r="L404" s="3"/>
      <c r="M404" s="4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6"/>
      <c r="Y404" s="3"/>
      <c r="Z404" s="3"/>
      <c r="AA404" s="3"/>
      <c r="AB404" s="3"/>
      <c r="AC404" s="3"/>
      <c r="AD404" s="3"/>
      <c r="AE404" s="3"/>
      <c r="AF404" s="7"/>
      <c r="AG404" s="3"/>
      <c r="AH404" s="3"/>
      <c r="AI404" s="3"/>
      <c r="AJ404" s="3"/>
      <c r="AK404" s="3"/>
      <c r="AL404" s="3"/>
      <c r="AM404" s="3"/>
      <c r="AN404" s="3"/>
      <c r="AO404" s="7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7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</row>
    <row r="405">
      <c r="A405" s="3"/>
      <c r="F405" s="3"/>
      <c r="G405" s="3"/>
      <c r="I405" s="3"/>
      <c r="L405" s="3"/>
      <c r="M405" s="4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6"/>
      <c r="Y405" s="3"/>
      <c r="Z405" s="3"/>
      <c r="AA405" s="3"/>
      <c r="AB405" s="3"/>
      <c r="AC405" s="3"/>
      <c r="AD405" s="3"/>
      <c r="AE405" s="3"/>
      <c r="AF405" s="7"/>
      <c r="AG405" s="3"/>
      <c r="AH405" s="3"/>
      <c r="AI405" s="3"/>
      <c r="AJ405" s="3"/>
      <c r="AK405" s="3"/>
      <c r="AL405" s="3"/>
      <c r="AM405" s="3"/>
      <c r="AN405" s="3"/>
      <c r="AO405" s="7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7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</row>
    <row r="406">
      <c r="A406" s="3"/>
      <c r="F406" s="3"/>
      <c r="G406" s="3"/>
      <c r="I406" s="3"/>
      <c r="L406" s="3"/>
      <c r="M406" s="4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6"/>
      <c r="Y406" s="3"/>
      <c r="Z406" s="3"/>
      <c r="AA406" s="3"/>
      <c r="AB406" s="3"/>
      <c r="AC406" s="3"/>
      <c r="AD406" s="3"/>
      <c r="AE406" s="3"/>
      <c r="AF406" s="7"/>
      <c r="AG406" s="3"/>
      <c r="AH406" s="3"/>
      <c r="AI406" s="3"/>
      <c r="AJ406" s="3"/>
      <c r="AK406" s="3"/>
      <c r="AL406" s="3"/>
      <c r="AM406" s="3"/>
      <c r="AN406" s="3"/>
      <c r="AO406" s="7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7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</row>
    <row r="407">
      <c r="A407" s="3"/>
      <c r="F407" s="3"/>
      <c r="G407" s="3"/>
      <c r="I407" s="3"/>
      <c r="L407" s="3"/>
      <c r="M407" s="4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6"/>
      <c r="Y407" s="3"/>
      <c r="Z407" s="3"/>
      <c r="AA407" s="3"/>
      <c r="AB407" s="3"/>
      <c r="AC407" s="3"/>
      <c r="AD407" s="3"/>
      <c r="AE407" s="3"/>
      <c r="AF407" s="7"/>
      <c r="AG407" s="3"/>
      <c r="AH407" s="3"/>
      <c r="AI407" s="3"/>
      <c r="AJ407" s="3"/>
      <c r="AK407" s="3"/>
      <c r="AL407" s="3"/>
      <c r="AM407" s="3"/>
      <c r="AN407" s="3"/>
      <c r="AO407" s="7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7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</row>
    <row r="408">
      <c r="A408" s="3"/>
      <c r="F408" s="3"/>
      <c r="G408" s="3"/>
      <c r="I408" s="3"/>
      <c r="L408" s="3"/>
      <c r="M408" s="4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6"/>
      <c r="Y408" s="3"/>
      <c r="Z408" s="3"/>
      <c r="AA408" s="3"/>
      <c r="AB408" s="3"/>
      <c r="AC408" s="3"/>
      <c r="AD408" s="3"/>
      <c r="AE408" s="3"/>
      <c r="AF408" s="7"/>
      <c r="AG408" s="3"/>
      <c r="AH408" s="3"/>
      <c r="AI408" s="3"/>
      <c r="AJ408" s="3"/>
      <c r="AK408" s="3"/>
      <c r="AL408" s="3"/>
      <c r="AM408" s="3"/>
      <c r="AN408" s="3"/>
      <c r="AO408" s="7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7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</row>
    <row r="409">
      <c r="A409" s="3"/>
      <c r="F409" s="3"/>
      <c r="G409" s="3"/>
      <c r="I409" s="3"/>
      <c r="L409" s="3"/>
      <c r="M409" s="4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6"/>
      <c r="Y409" s="3"/>
      <c r="Z409" s="3"/>
      <c r="AA409" s="3"/>
      <c r="AB409" s="3"/>
      <c r="AC409" s="3"/>
      <c r="AD409" s="3"/>
      <c r="AE409" s="3"/>
      <c r="AF409" s="7"/>
      <c r="AG409" s="3"/>
      <c r="AH409" s="3"/>
      <c r="AI409" s="3"/>
      <c r="AJ409" s="3"/>
      <c r="AK409" s="3"/>
      <c r="AL409" s="3"/>
      <c r="AM409" s="3"/>
      <c r="AN409" s="3"/>
      <c r="AO409" s="7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7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</row>
    <row r="410">
      <c r="A410" s="3"/>
      <c r="F410" s="3"/>
      <c r="G410" s="3"/>
      <c r="I410" s="3"/>
      <c r="L410" s="3"/>
      <c r="M410" s="4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6"/>
      <c r="Y410" s="3"/>
      <c r="Z410" s="3"/>
      <c r="AA410" s="3"/>
      <c r="AB410" s="3"/>
      <c r="AC410" s="3"/>
      <c r="AD410" s="3"/>
      <c r="AE410" s="3"/>
      <c r="AF410" s="7"/>
      <c r="AG410" s="3"/>
      <c r="AH410" s="3"/>
      <c r="AI410" s="3"/>
      <c r="AJ410" s="3"/>
      <c r="AK410" s="3"/>
      <c r="AL410" s="3"/>
      <c r="AM410" s="3"/>
      <c r="AN410" s="3"/>
      <c r="AO410" s="7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7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</row>
    <row r="411">
      <c r="A411" s="3"/>
      <c r="F411" s="3"/>
      <c r="G411" s="3"/>
      <c r="I411" s="3"/>
      <c r="L411" s="3"/>
      <c r="M411" s="4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6"/>
      <c r="Y411" s="3"/>
      <c r="Z411" s="3"/>
      <c r="AA411" s="3"/>
      <c r="AB411" s="3"/>
      <c r="AC411" s="3"/>
      <c r="AD411" s="3"/>
      <c r="AE411" s="3"/>
      <c r="AF411" s="7"/>
      <c r="AG411" s="3"/>
      <c r="AH411" s="3"/>
      <c r="AI411" s="3"/>
      <c r="AJ411" s="3"/>
      <c r="AK411" s="3"/>
      <c r="AL411" s="3"/>
      <c r="AM411" s="3"/>
      <c r="AN411" s="3"/>
      <c r="AO411" s="7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7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</row>
    <row r="412">
      <c r="A412" s="3"/>
      <c r="F412" s="3"/>
      <c r="G412" s="3"/>
      <c r="I412" s="3"/>
      <c r="L412" s="3"/>
      <c r="M412" s="4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6"/>
      <c r="Y412" s="3"/>
      <c r="Z412" s="3"/>
      <c r="AA412" s="3"/>
      <c r="AB412" s="3"/>
      <c r="AC412" s="3"/>
      <c r="AD412" s="3"/>
      <c r="AE412" s="3"/>
      <c r="AF412" s="7"/>
      <c r="AG412" s="3"/>
      <c r="AH412" s="3"/>
      <c r="AI412" s="3"/>
      <c r="AJ412" s="3"/>
      <c r="AK412" s="3"/>
      <c r="AL412" s="3"/>
      <c r="AM412" s="3"/>
      <c r="AN412" s="3"/>
      <c r="AO412" s="7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7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</row>
    <row r="413">
      <c r="A413" s="3"/>
      <c r="F413" s="3"/>
      <c r="G413" s="3"/>
      <c r="I413" s="3"/>
      <c r="L413" s="3"/>
      <c r="M413" s="4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6"/>
      <c r="Y413" s="3"/>
      <c r="Z413" s="3"/>
      <c r="AA413" s="3"/>
      <c r="AB413" s="3"/>
      <c r="AC413" s="3"/>
      <c r="AD413" s="3"/>
      <c r="AE413" s="3"/>
      <c r="AF413" s="7"/>
      <c r="AG413" s="3"/>
      <c r="AH413" s="3"/>
      <c r="AI413" s="3"/>
      <c r="AJ413" s="3"/>
      <c r="AK413" s="3"/>
      <c r="AL413" s="3"/>
      <c r="AM413" s="3"/>
      <c r="AN413" s="3"/>
      <c r="AO413" s="7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7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</row>
    <row r="414">
      <c r="A414" s="3"/>
      <c r="F414" s="3"/>
      <c r="G414" s="3"/>
      <c r="I414" s="3"/>
      <c r="L414" s="3"/>
      <c r="M414" s="4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6"/>
      <c r="Y414" s="3"/>
      <c r="Z414" s="3"/>
      <c r="AA414" s="3"/>
      <c r="AB414" s="3"/>
      <c r="AC414" s="3"/>
      <c r="AD414" s="3"/>
      <c r="AE414" s="3"/>
      <c r="AF414" s="7"/>
      <c r="AG414" s="3"/>
      <c r="AH414" s="3"/>
      <c r="AI414" s="3"/>
      <c r="AJ414" s="3"/>
      <c r="AK414" s="3"/>
      <c r="AL414" s="3"/>
      <c r="AM414" s="3"/>
      <c r="AN414" s="3"/>
      <c r="AO414" s="7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7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</row>
    <row r="415">
      <c r="A415" s="3"/>
      <c r="F415" s="3"/>
      <c r="G415" s="3"/>
      <c r="I415" s="3"/>
      <c r="L415" s="3"/>
      <c r="M415" s="4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6"/>
      <c r="Y415" s="3"/>
      <c r="Z415" s="3"/>
      <c r="AA415" s="3"/>
      <c r="AB415" s="3"/>
      <c r="AC415" s="3"/>
      <c r="AD415" s="3"/>
      <c r="AE415" s="3"/>
      <c r="AF415" s="7"/>
      <c r="AG415" s="3"/>
      <c r="AH415" s="3"/>
      <c r="AI415" s="3"/>
      <c r="AJ415" s="3"/>
      <c r="AK415" s="3"/>
      <c r="AL415" s="3"/>
      <c r="AM415" s="3"/>
      <c r="AN415" s="3"/>
      <c r="AO415" s="7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7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</row>
    <row r="416">
      <c r="A416" s="3"/>
      <c r="F416" s="3"/>
      <c r="G416" s="3"/>
      <c r="I416" s="3"/>
      <c r="L416" s="3"/>
      <c r="M416" s="4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6"/>
      <c r="Y416" s="3"/>
      <c r="Z416" s="3"/>
      <c r="AA416" s="3"/>
      <c r="AB416" s="3"/>
      <c r="AC416" s="3"/>
      <c r="AD416" s="3"/>
      <c r="AE416" s="3"/>
      <c r="AF416" s="7"/>
      <c r="AG416" s="3"/>
      <c r="AH416" s="3"/>
      <c r="AI416" s="3"/>
      <c r="AJ416" s="3"/>
      <c r="AK416" s="3"/>
      <c r="AL416" s="3"/>
      <c r="AM416" s="3"/>
      <c r="AN416" s="3"/>
      <c r="AO416" s="7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7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</row>
    <row r="417">
      <c r="A417" s="3"/>
      <c r="F417" s="3"/>
      <c r="G417" s="3"/>
      <c r="I417" s="3"/>
      <c r="L417" s="3"/>
      <c r="M417" s="4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6"/>
      <c r="Y417" s="3"/>
      <c r="Z417" s="3"/>
      <c r="AA417" s="3"/>
      <c r="AB417" s="3"/>
      <c r="AC417" s="3"/>
      <c r="AD417" s="3"/>
      <c r="AE417" s="3"/>
      <c r="AF417" s="7"/>
      <c r="AG417" s="3"/>
      <c r="AH417" s="3"/>
      <c r="AI417" s="3"/>
      <c r="AJ417" s="3"/>
      <c r="AK417" s="3"/>
      <c r="AL417" s="3"/>
      <c r="AM417" s="3"/>
      <c r="AN417" s="3"/>
      <c r="AO417" s="7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7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</row>
    <row r="418">
      <c r="A418" s="3"/>
      <c r="F418" s="3"/>
      <c r="G418" s="3"/>
      <c r="I418" s="3"/>
      <c r="L418" s="3"/>
      <c r="M418" s="4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6"/>
      <c r="Y418" s="3"/>
      <c r="Z418" s="3"/>
      <c r="AA418" s="3"/>
      <c r="AB418" s="3"/>
      <c r="AC418" s="3"/>
      <c r="AD418" s="3"/>
      <c r="AE418" s="3"/>
      <c r="AF418" s="7"/>
      <c r="AG418" s="3"/>
      <c r="AH418" s="3"/>
      <c r="AI418" s="3"/>
      <c r="AJ418" s="3"/>
      <c r="AK418" s="3"/>
      <c r="AL418" s="3"/>
      <c r="AM418" s="3"/>
      <c r="AN418" s="3"/>
      <c r="AO418" s="7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7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</row>
    <row r="419">
      <c r="A419" s="3"/>
      <c r="F419" s="3"/>
      <c r="G419" s="3"/>
      <c r="I419" s="3"/>
      <c r="L419" s="3"/>
      <c r="M419" s="4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6"/>
      <c r="Y419" s="3"/>
      <c r="Z419" s="3"/>
      <c r="AA419" s="3"/>
      <c r="AB419" s="3"/>
      <c r="AC419" s="3"/>
      <c r="AD419" s="3"/>
      <c r="AE419" s="3"/>
      <c r="AF419" s="7"/>
      <c r="AG419" s="3"/>
      <c r="AH419" s="3"/>
      <c r="AI419" s="3"/>
      <c r="AJ419" s="3"/>
      <c r="AK419" s="3"/>
      <c r="AL419" s="3"/>
      <c r="AM419" s="3"/>
      <c r="AN419" s="3"/>
      <c r="AO419" s="7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7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</row>
    <row r="420">
      <c r="A420" s="3"/>
      <c r="F420" s="3"/>
      <c r="G420" s="3"/>
      <c r="I420" s="3"/>
      <c r="L420" s="3"/>
      <c r="M420" s="4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6"/>
      <c r="Y420" s="3"/>
      <c r="Z420" s="3"/>
      <c r="AA420" s="3"/>
      <c r="AB420" s="3"/>
      <c r="AC420" s="3"/>
      <c r="AD420" s="3"/>
      <c r="AE420" s="3"/>
      <c r="AF420" s="7"/>
      <c r="AG420" s="3"/>
      <c r="AH420" s="3"/>
      <c r="AI420" s="3"/>
      <c r="AJ420" s="3"/>
      <c r="AK420" s="3"/>
      <c r="AL420" s="3"/>
      <c r="AM420" s="3"/>
      <c r="AN420" s="3"/>
      <c r="AO420" s="7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7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</row>
    <row r="421">
      <c r="A421" s="3"/>
      <c r="F421" s="3"/>
      <c r="G421" s="3"/>
      <c r="I421" s="3"/>
      <c r="L421" s="3"/>
      <c r="M421" s="4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6"/>
      <c r="Y421" s="3"/>
      <c r="Z421" s="3"/>
      <c r="AA421" s="3"/>
      <c r="AB421" s="3"/>
      <c r="AC421" s="3"/>
      <c r="AD421" s="3"/>
      <c r="AE421" s="3"/>
      <c r="AF421" s="7"/>
      <c r="AG421" s="3"/>
      <c r="AH421" s="3"/>
      <c r="AI421" s="3"/>
      <c r="AJ421" s="3"/>
      <c r="AK421" s="3"/>
      <c r="AL421" s="3"/>
      <c r="AM421" s="3"/>
      <c r="AN421" s="3"/>
      <c r="AO421" s="7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7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</row>
    <row r="422">
      <c r="A422" s="3"/>
      <c r="F422" s="3"/>
      <c r="G422" s="3"/>
      <c r="I422" s="3"/>
      <c r="L422" s="3"/>
      <c r="M422" s="4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6"/>
      <c r="Y422" s="3"/>
      <c r="Z422" s="3"/>
      <c r="AA422" s="3"/>
      <c r="AB422" s="3"/>
      <c r="AC422" s="3"/>
      <c r="AD422" s="3"/>
      <c r="AE422" s="3"/>
      <c r="AF422" s="7"/>
      <c r="AG422" s="3"/>
      <c r="AH422" s="3"/>
      <c r="AI422" s="3"/>
      <c r="AJ422" s="3"/>
      <c r="AK422" s="3"/>
      <c r="AL422" s="3"/>
      <c r="AM422" s="3"/>
      <c r="AN422" s="3"/>
      <c r="AO422" s="7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7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</row>
    <row r="423">
      <c r="A423" s="3"/>
      <c r="F423" s="3"/>
      <c r="G423" s="3"/>
      <c r="I423" s="3"/>
      <c r="L423" s="3"/>
      <c r="M423" s="4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6"/>
      <c r="Y423" s="3"/>
      <c r="Z423" s="3"/>
      <c r="AA423" s="3"/>
      <c r="AB423" s="3"/>
      <c r="AC423" s="3"/>
      <c r="AD423" s="3"/>
      <c r="AE423" s="3"/>
      <c r="AF423" s="7"/>
      <c r="AG423" s="3"/>
      <c r="AH423" s="3"/>
      <c r="AI423" s="3"/>
      <c r="AJ423" s="3"/>
      <c r="AK423" s="3"/>
      <c r="AL423" s="3"/>
      <c r="AM423" s="3"/>
      <c r="AN423" s="3"/>
      <c r="AO423" s="7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7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</row>
    <row r="424">
      <c r="A424" s="3"/>
      <c r="F424" s="3"/>
      <c r="G424" s="3"/>
      <c r="I424" s="3"/>
      <c r="L424" s="3"/>
      <c r="M424" s="4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6"/>
      <c r="Y424" s="3"/>
      <c r="Z424" s="3"/>
      <c r="AA424" s="3"/>
      <c r="AB424" s="3"/>
      <c r="AC424" s="3"/>
      <c r="AD424" s="3"/>
      <c r="AE424" s="3"/>
      <c r="AF424" s="7"/>
      <c r="AG424" s="3"/>
      <c r="AH424" s="3"/>
      <c r="AI424" s="3"/>
      <c r="AJ424" s="3"/>
      <c r="AK424" s="3"/>
      <c r="AL424" s="3"/>
      <c r="AM424" s="3"/>
      <c r="AN424" s="3"/>
      <c r="AO424" s="7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7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</row>
    <row r="425">
      <c r="A425" s="3"/>
      <c r="F425" s="3"/>
      <c r="G425" s="3"/>
      <c r="I425" s="3"/>
      <c r="L425" s="3"/>
      <c r="M425" s="4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6"/>
      <c r="Y425" s="3"/>
      <c r="Z425" s="3"/>
      <c r="AA425" s="3"/>
      <c r="AB425" s="3"/>
      <c r="AC425" s="3"/>
      <c r="AD425" s="3"/>
      <c r="AE425" s="3"/>
      <c r="AF425" s="7"/>
      <c r="AG425" s="3"/>
      <c r="AH425" s="3"/>
      <c r="AI425" s="3"/>
      <c r="AJ425" s="3"/>
      <c r="AK425" s="3"/>
      <c r="AL425" s="3"/>
      <c r="AM425" s="3"/>
      <c r="AN425" s="3"/>
      <c r="AO425" s="7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7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</row>
    <row r="426">
      <c r="A426" s="3"/>
      <c r="F426" s="3"/>
      <c r="G426" s="3"/>
      <c r="I426" s="3"/>
      <c r="L426" s="3"/>
      <c r="M426" s="4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6"/>
      <c r="Y426" s="3"/>
      <c r="Z426" s="3"/>
      <c r="AA426" s="3"/>
      <c r="AB426" s="3"/>
      <c r="AC426" s="3"/>
      <c r="AD426" s="3"/>
      <c r="AE426" s="3"/>
      <c r="AF426" s="7"/>
      <c r="AG426" s="3"/>
      <c r="AH426" s="3"/>
      <c r="AI426" s="3"/>
      <c r="AJ426" s="3"/>
      <c r="AK426" s="3"/>
      <c r="AL426" s="3"/>
      <c r="AM426" s="3"/>
      <c r="AN426" s="3"/>
      <c r="AO426" s="7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7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</row>
    <row r="427">
      <c r="A427" s="3"/>
      <c r="F427" s="3"/>
      <c r="G427" s="3"/>
      <c r="I427" s="3"/>
      <c r="L427" s="3"/>
      <c r="M427" s="4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6"/>
      <c r="Y427" s="3"/>
      <c r="Z427" s="3"/>
      <c r="AA427" s="3"/>
      <c r="AB427" s="3"/>
      <c r="AC427" s="3"/>
      <c r="AD427" s="3"/>
      <c r="AE427" s="3"/>
      <c r="AF427" s="7"/>
      <c r="AG427" s="3"/>
      <c r="AH427" s="3"/>
      <c r="AI427" s="3"/>
      <c r="AJ427" s="3"/>
      <c r="AK427" s="3"/>
      <c r="AL427" s="3"/>
      <c r="AM427" s="3"/>
      <c r="AN427" s="3"/>
      <c r="AO427" s="7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7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</row>
    <row r="428">
      <c r="A428" s="3"/>
      <c r="F428" s="3"/>
      <c r="G428" s="3"/>
      <c r="I428" s="3"/>
      <c r="L428" s="3"/>
      <c r="M428" s="4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6"/>
      <c r="Y428" s="3"/>
      <c r="Z428" s="3"/>
      <c r="AA428" s="3"/>
      <c r="AB428" s="3"/>
      <c r="AC428" s="3"/>
      <c r="AD428" s="3"/>
      <c r="AE428" s="3"/>
      <c r="AF428" s="7"/>
      <c r="AG428" s="3"/>
      <c r="AH428" s="3"/>
      <c r="AI428" s="3"/>
      <c r="AJ428" s="3"/>
      <c r="AK428" s="3"/>
      <c r="AL428" s="3"/>
      <c r="AM428" s="3"/>
      <c r="AN428" s="3"/>
      <c r="AO428" s="7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7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</row>
    <row r="429">
      <c r="A429" s="3"/>
      <c r="F429" s="3"/>
      <c r="G429" s="3"/>
      <c r="I429" s="3"/>
      <c r="L429" s="3"/>
      <c r="M429" s="4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6"/>
      <c r="Y429" s="3"/>
      <c r="Z429" s="3"/>
      <c r="AA429" s="3"/>
      <c r="AB429" s="3"/>
      <c r="AC429" s="3"/>
      <c r="AD429" s="3"/>
      <c r="AE429" s="3"/>
      <c r="AF429" s="7"/>
      <c r="AG429" s="3"/>
      <c r="AH429" s="3"/>
      <c r="AI429" s="3"/>
      <c r="AJ429" s="3"/>
      <c r="AK429" s="3"/>
      <c r="AL429" s="3"/>
      <c r="AM429" s="3"/>
      <c r="AN429" s="3"/>
      <c r="AO429" s="7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7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</row>
    <row r="430">
      <c r="A430" s="3"/>
      <c r="F430" s="3"/>
      <c r="G430" s="3"/>
      <c r="I430" s="3"/>
      <c r="L430" s="3"/>
      <c r="M430" s="4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6"/>
      <c r="Y430" s="3"/>
      <c r="Z430" s="3"/>
      <c r="AA430" s="3"/>
      <c r="AB430" s="3"/>
      <c r="AC430" s="3"/>
      <c r="AD430" s="3"/>
      <c r="AE430" s="3"/>
      <c r="AF430" s="7"/>
      <c r="AG430" s="3"/>
      <c r="AH430" s="3"/>
      <c r="AI430" s="3"/>
      <c r="AJ430" s="3"/>
      <c r="AK430" s="3"/>
      <c r="AL430" s="3"/>
      <c r="AM430" s="3"/>
      <c r="AN430" s="3"/>
      <c r="AO430" s="7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7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</row>
    <row r="431">
      <c r="A431" s="3"/>
      <c r="F431" s="3"/>
      <c r="G431" s="3"/>
      <c r="I431" s="3"/>
      <c r="L431" s="3"/>
      <c r="M431" s="4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6"/>
      <c r="Y431" s="3"/>
      <c r="Z431" s="3"/>
      <c r="AA431" s="3"/>
      <c r="AB431" s="3"/>
      <c r="AC431" s="3"/>
      <c r="AD431" s="3"/>
      <c r="AE431" s="3"/>
      <c r="AF431" s="7"/>
      <c r="AG431" s="3"/>
      <c r="AH431" s="3"/>
      <c r="AI431" s="3"/>
      <c r="AJ431" s="3"/>
      <c r="AK431" s="3"/>
      <c r="AL431" s="3"/>
      <c r="AM431" s="3"/>
      <c r="AN431" s="3"/>
      <c r="AO431" s="7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7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</row>
    <row r="432">
      <c r="A432" s="3"/>
      <c r="F432" s="3"/>
      <c r="G432" s="3"/>
      <c r="I432" s="3"/>
      <c r="L432" s="3"/>
      <c r="M432" s="4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6"/>
      <c r="Y432" s="3"/>
      <c r="Z432" s="3"/>
      <c r="AA432" s="3"/>
      <c r="AB432" s="3"/>
      <c r="AC432" s="3"/>
      <c r="AD432" s="3"/>
      <c r="AE432" s="3"/>
      <c r="AF432" s="7"/>
      <c r="AG432" s="3"/>
      <c r="AH432" s="3"/>
      <c r="AI432" s="3"/>
      <c r="AJ432" s="3"/>
      <c r="AK432" s="3"/>
      <c r="AL432" s="3"/>
      <c r="AM432" s="3"/>
      <c r="AN432" s="3"/>
      <c r="AO432" s="7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7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</row>
    <row r="433">
      <c r="A433" s="3"/>
      <c r="F433" s="3"/>
      <c r="G433" s="3"/>
      <c r="I433" s="3"/>
      <c r="L433" s="3"/>
      <c r="M433" s="4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6"/>
      <c r="Y433" s="3"/>
      <c r="Z433" s="3"/>
      <c r="AA433" s="3"/>
      <c r="AB433" s="3"/>
      <c r="AC433" s="3"/>
      <c r="AD433" s="3"/>
      <c r="AE433" s="3"/>
      <c r="AF433" s="7"/>
      <c r="AG433" s="3"/>
      <c r="AH433" s="3"/>
      <c r="AI433" s="3"/>
      <c r="AJ433" s="3"/>
      <c r="AK433" s="3"/>
      <c r="AL433" s="3"/>
      <c r="AM433" s="3"/>
      <c r="AN433" s="3"/>
      <c r="AO433" s="7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7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</row>
    <row r="434">
      <c r="A434" s="3"/>
      <c r="F434" s="3"/>
      <c r="G434" s="3"/>
      <c r="I434" s="3"/>
      <c r="L434" s="3"/>
      <c r="M434" s="4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6"/>
      <c r="Y434" s="3"/>
      <c r="Z434" s="3"/>
      <c r="AA434" s="3"/>
      <c r="AB434" s="3"/>
      <c r="AC434" s="3"/>
      <c r="AD434" s="3"/>
      <c r="AE434" s="3"/>
      <c r="AF434" s="7"/>
      <c r="AG434" s="3"/>
      <c r="AH434" s="3"/>
      <c r="AI434" s="3"/>
      <c r="AJ434" s="3"/>
      <c r="AK434" s="3"/>
      <c r="AL434" s="3"/>
      <c r="AM434" s="3"/>
      <c r="AN434" s="3"/>
      <c r="AO434" s="7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7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</row>
    <row r="435">
      <c r="A435" s="3"/>
      <c r="F435" s="3"/>
      <c r="G435" s="3"/>
      <c r="I435" s="3"/>
      <c r="L435" s="3"/>
      <c r="M435" s="4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6"/>
      <c r="Y435" s="3"/>
      <c r="Z435" s="3"/>
      <c r="AA435" s="3"/>
      <c r="AB435" s="3"/>
      <c r="AC435" s="3"/>
      <c r="AD435" s="3"/>
      <c r="AE435" s="3"/>
      <c r="AF435" s="7"/>
      <c r="AG435" s="3"/>
      <c r="AH435" s="3"/>
      <c r="AI435" s="3"/>
      <c r="AJ435" s="3"/>
      <c r="AK435" s="3"/>
      <c r="AL435" s="3"/>
      <c r="AM435" s="3"/>
      <c r="AN435" s="3"/>
      <c r="AO435" s="7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7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</row>
    <row r="436">
      <c r="A436" s="3"/>
      <c r="F436" s="3"/>
      <c r="G436" s="3"/>
      <c r="I436" s="3"/>
      <c r="L436" s="3"/>
      <c r="M436" s="4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6"/>
      <c r="Y436" s="3"/>
      <c r="Z436" s="3"/>
      <c r="AA436" s="3"/>
      <c r="AB436" s="3"/>
      <c r="AC436" s="3"/>
      <c r="AD436" s="3"/>
      <c r="AE436" s="3"/>
      <c r="AF436" s="7"/>
      <c r="AG436" s="3"/>
      <c r="AH436" s="3"/>
      <c r="AI436" s="3"/>
      <c r="AJ436" s="3"/>
      <c r="AK436" s="3"/>
      <c r="AL436" s="3"/>
      <c r="AM436" s="3"/>
      <c r="AN436" s="3"/>
      <c r="AO436" s="7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7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</row>
    <row r="437">
      <c r="A437" s="3"/>
      <c r="F437" s="3"/>
      <c r="G437" s="3"/>
      <c r="I437" s="3"/>
      <c r="L437" s="3"/>
      <c r="M437" s="4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6"/>
      <c r="Y437" s="3"/>
      <c r="Z437" s="3"/>
      <c r="AA437" s="3"/>
      <c r="AB437" s="3"/>
      <c r="AC437" s="3"/>
      <c r="AD437" s="3"/>
      <c r="AE437" s="3"/>
      <c r="AF437" s="7"/>
      <c r="AG437" s="3"/>
      <c r="AH437" s="3"/>
      <c r="AI437" s="3"/>
      <c r="AJ437" s="3"/>
      <c r="AK437" s="3"/>
      <c r="AL437" s="3"/>
      <c r="AM437" s="3"/>
      <c r="AN437" s="3"/>
      <c r="AO437" s="7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7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</row>
    <row r="438">
      <c r="A438" s="3"/>
      <c r="F438" s="3"/>
      <c r="G438" s="3"/>
      <c r="I438" s="3"/>
      <c r="L438" s="3"/>
      <c r="M438" s="4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6"/>
      <c r="Y438" s="3"/>
      <c r="Z438" s="3"/>
      <c r="AA438" s="3"/>
      <c r="AB438" s="3"/>
      <c r="AC438" s="3"/>
      <c r="AD438" s="3"/>
      <c r="AE438" s="3"/>
      <c r="AF438" s="7"/>
      <c r="AG438" s="3"/>
      <c r="AH438" s="3"/>
      <c r="AI438" s="3"/>
      <c r="AJ438" s="3"/>
      <c r="AK438" s="3"/>
      <c r="AL438" s="3"/>
      <c r="AM438" s="3"/>
      <c r="AN438" s="3"/>
      <c r="AO438" s="7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7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</row>
    <row r="439">
      <c r="A439" s="3"/>
      <c r="F439" s="3"/>
      <c r="G439" s="3"/>
      <c r="I439" s="3"/>
      <c r="L439" s="3"/>
      <c r="M439" s="4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6"/>
      <c r="Y439" s="3"/>
      <c r="Z439" s="3"/>
      <c r="AA439" s="3"/>
      <c r="AB439" s="3"/>
      <c r="AC439" s="3"/>
      <c r="AD439" s="3"/>
      <c r="AE439" s="3"/>
      <c r="AF439" s="7"/>
      <c r="AG439" s="3"/>
      <c r="AH439" s="3"/>
      <c r="AI439" s="3"/>
      <c r="AJ439" s="3"/>
      <c r="AK439" s="3"/>
      <c r="AL439" s="3"/>
      <c r="AM439" s="3"/>
      <c r="AN439" s="3"/>
      <c r="AO439" s="7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7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</row>
    <row r="440">
      <c r="A440" s="3"/>
      <c r="F440" s="3"/>
      <c r="G440" s="3"/>
      <c r="I440" s="3"/>
      <c r="L440" s="3"/>
      <c r="M440" s="4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6"/>
      <c r="Y440" s="3"/>
      <c r="Z440" s="3"/>
      <c r="AA440" s="3"/>
      <c r="AB440" s="3"/>
      <c r="AC440" s="3"/>
      <c r="AD440" s="3"/>
      <c r="AE440" s="3"/>
      <c r="AF440" s="7"/>
      <c r="AG440" s="3"/>
      <c r="AH440" s="3"/>
      <c r="AI440" s="3"/>
      <c r="AJ440" s="3"/>
      <c r="AK440" s="3"/>
      <c r="AL440" s="3"/>
      <c r="AM440" s="3"/>
      <c r="AN440" s="3"/>
      <c r="AO440" s="7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7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</row>
    <row r="441">
      <c r="A441" s="3"/>
      <c r="F441" s="3"/>
      <c r="G441" s="3"/>
      <c r="I441" s="3"/>
      <c r="L441" s="3"/>
      <c r="M441" s="4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6"/>
      <c r="Y441" s="3"/>
      <c r="Z441" s="3"/>
      <c r="AA441" s="3"/>
      <c r="AB441" s="3"/>
      <c r="AC441" s="3"/>
      <c r="AD441" s="3"/>
      <c r="AE441" s="3"/>
      <c r="AF441" s="7"/>
      <c r="AG441" s="3"/>
      <c r="AH441" s="3"/>
      <c r="AI441" s="3"/>
      <c r="AJ441" s="3"/>
      <c r="AK441" s="3"/>
      <c r="AL441" s="3"/>
      <c r="AM441" s="3"/>
      <c r="AN441" s="3"/>
      <c r="AO441" s="7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7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</row>
    <row r="442">
      <c r="A442" s="3"/>
      <c r="F442" s="3"/>
      <c r="G442" s="3"/>
      <c r="I442" s="3"/>
      <c r="L442" s="3"/>
      <c r="M442" s="4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6"/>
      <c r="Y442" s="3"/>
      <c r="Z442" s="3"/>
      <c r="AA442" s="3"/>
      <c r="AB442" s="3"/>
      <c r="AC442" s="3"/>
      <c r="AD442" s="3"/>
      <c r="AE442" s="3"/>
      <c r="AF442" s="7"/>
      <c r="AG442" s="3"/>
      <c r="AH442" s="3"/>
      <c r="AI442" s="3"/>
      <c r="AJ442" s="3"/>
      <c r="AK442" s="3"/>
      <c r="AL442" s="3"/>
      <c r="AM442" s="3"/>
      <c r="AN442" s="3"/>
      <c r="AO442" s="7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7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</row>
    <row r="443">
      <c r="A443" s="3"/>
      <c r="F443" s="3"/>
      <c r="G443" s="3"/>
      <c r="I443" s="3"/>
      <c r="L443" s="3"/>
      <c r="M443" s="4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6"/>
      <c r="Y443" s="3"/>
      <c r="Z443" s="3"/>
      <c r="AA443" s="3"/>
      <c r="AB443" s="3"/>
      <c r="AC443" s="3"/>
      <c r="AD443" s="3"/>
      <c r="AE443" s="3"/>
      <c r="AF443" s="7"/>
      <c r="AG443" s="3"/>
      <c r="AH443" s="3"/>
      <c r="AI443" s="3"/>
      <c r="AJ443" s="3"/>
      <c r="AK443" s="3"/>
      <c r="AL443" s="3"/>
      <c r="AM443" s="3"/>
      <c r="AN443" s="3"/>
      <c r="AO443" s="7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7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</row>
    <row r="444">
      <c r="A444" s="3"/>
      <c r="F444" s="3"/>
      <c r="G444" s="3"/>
      <c r="I444" s="3"/>
      <c r="L444" s="3"/>
      <c r="M444" s="4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6"/>
      <c r="Y444" s="3"/>
      <c r="Z444" s="3"/>
      <c r="AA444" s="3"/>
      <c r="AB444" s="3"/>
      <c r="AC444" s="3"/>
      <c r="AD444" s="3"/>
      <c r="AE444" s="3"/>
      <c r="AF444" s="7"/>
      <c r="AG444" s="3"/>
      <c r="AH444" s="3"/>
      <c r="AI444" s="3"/>
      <c r="AJ444" s="3"/>
      <c r="AK444" s="3"/>
      <c r="AL444" s="3"/>
      <c r="AM444" s="3"/>
      <c r="AN444" s="3"/>
      <c r="AO444" s="7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7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</row>
    <row r="445">
      <c r="A445" s="3"/>
      <c r="F445" s="3"/>
      <c r="G445" s="3"/>
      <c r="I445" s="3"/>
      <c r="L445" s="3"/>
      <c r="M445" s="4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6"/>
      <c r="Y445" s="3"/>
      <c r="Z445" s="3"/>
      <c r="AA445" s="3"/>
      <c r="AB445" s="3"/>
      <c r="AC445" s="3"/>
      <c r="AD445" s="3"/>
      <c r="AE445" s="3"/>
      <c r="AF445" s="7"/>
      <c r="AG445" s="3"/>
      <c r="AH445" s="3"/>
      <c r="AI445" s="3"/>
      <c r="AJ445" s="3"/>
      <c r="AK445" s="3"/>
      <c r="AL445" s="3"/>
      <c r="AM445" s="3"/>
      <c r="AN445" s="3"/>
      <c r="AO445" s="7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7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</row>
    <row r="446">
      <c r="A446" s="3"/>
      <c r="F446" s="3"/>
      <c r="G446" s="3"/>
      <c r="I446" s="3"/>
      <c r="L446" s="3"/>
      <c r="M446" s="4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6"/>
      <c r="Y446" s="3"/>
      <c r="Z446" s="3"/>
      <c r="AA446" s="3"/>
      <c r="AB446" s="3"/>
      <c r="AC446" s="3"/>
      <c r="AD446" s="3"/>
      <c r="AE446" s="3"/>
      <c r="AF446" s="7"/>
      <c r="AG446" s="3"/>
      <c r="AH446" s="3"/>
      <c r="AI446" s="3"/>
      <c r="AJ446" s="3"/>
      <c r="AK446" s="3"/>
      <c r="AL446" s="3"/>
      <c r="AM446" s="3"/>
      <c r="AN446" s="3"/>
      <c r="AO446" s="7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7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</row>
    <row r="447">
      <c r="A447" s="3"/>
      <c r="F447" s="3"/>
      <c r="G447" s="3"/>
      <c r="I447" s="3"/>
      <c r="L447" s="3"/>
      <c r="M447" s="4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6"/>
      <c r="Y447" s="3"/>
      <c r="Z447" s="3"/>
      <c r="AA447" s="3"/>
      <c r="AB447" s="3"/>
      <c r="AC447" s="3"/>
      <c r="AD447" s="3"/>
      <c r="AE447" s="3"/>
      <c r="AF447" s="7"/>
      <c r="AG447" s="3"/>
      <c r="AH447" s="3"/>
      <c r="AI447" s="3"/>
      <c r="AJ447" s="3"/>
      <c r="AK447" s="3"/>
      <c r="AL447" s="3"/>
      <c r="AM447" s="3"/>
      <c r="AN447" s="3"/>
      <c r="AO447" s="7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7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</row>
    <row r="448">
      <c r="A448" s="3"/>
      <c r="F448" s="3"/>
      <c r="G448" s="3"/>
      <c r="I448" s="3"/>
      <c r="L448" s="3"/>
      <c r="M448" s="4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6"/>
      <c r="Y448" s="3"/>
      <c r="Z448" s="3"/>
      <c r="AA448" s="3"/>
      <c r="AB448" s="3"/>
      <c r="AC448" s="3"/>
      <c r="AD448" s="3"/>
      <c r="AE448" s="3"/>
      <c r="AF448" s="7"/>
      <c r="AG448" s="3"/>
      <c r="AH448" s="3"/>
      <c r="AI448" s="3"/>
      <c r="AJ448" s="3"/>
      <c r="AK448" s="3"/>
      <c r="AL448" s="3"/>
      <c r="AM448" s="3"/>
      <c r="AN448" s="3"/>
      <c r="AO448" s="7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7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</row>
    <row r="449">
      <c r="A449" s="3"/>
      <c r="F449" s="3"/>
      <c r="G449" s="3"/>
      <c r="I449" s="3"/>
      <c r="L449" s="3"/>
      <c r="M449" s="4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6"/>
      <c r="Y449" s="3"/>
      <c r="Z449" s="3"/>
      <c r="AA449" s="3"/>
      <c r="AB449" s="3"/>
      <c r="AC449" s="3"/>
      <c r="AD449" s="3"/>
      <c r="AE449" s="3"/>
      <c r="AF449" s="7"/>
      <c r="AG449" s="3"/>
      <c r="AH449" s="3"/>
      <c r="AI449" s="3"/>
      <c r="AJ449" s="3"/>
      <c r="AK449" s="3"/>
      <c r="AL449" s="3"/>
      <c r="AM449" s="3"/>
      <c r="AN449" s="3"/>
      <c r="AO449" s="7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7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</row>
    <row r="450">
      <c r="A450" s="3"/>
      <c r="F450" s="3"/>
      <c r="G450" s="3"/>
      <c r="I450" s="3"/>
      <c r="L450" s="3"/>
      <c r="M450" s="4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6"/>
      <c r="Y450" s="3"/>
      <c r="Z450" s="3"/>
      <c r="AA450" s="3"/>
      <c r="AB450" s="3"/>
      <c r="AC450" s="3"/>
      <c r="AD450" s="3"/>
      <c r="AE450" s="3"/>
      <c r="AF450" s="7"/>
      <c r="AG450" s="3"/>
      <c r="AH450" s="3"/>
      <c r="AI450" s="3"/>
      <c r="AJ450" s="3"/>
      <c r="AK450" s="3"/>
      <c r="AL450" s="3"/>
      <c r="AM450" s="3"/>
      <c r="AN450" s="3"/>
      <c r="AO450" s="7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7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</row>
    <row r="451">
      <c r="A451" s="3"/>
      <c r="F451" s="3"/>
      <c r="G451" s="3"/>
      <c r="I451" s="3"/>
      <c r="L451" s="3"/>
      <c r="M451" s="4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6"/>
      <c r="Y451" s="3"/>
      <c r="Z451" s="3"/>
      <c r="AA451" s="3"/>
      <c r="AB451" s="3"/>
      <c r="AC451" s="3"/>
      <c r="AD451" s="3"/>
      <c r="AE451" s="3"/>
      <c r="AF451" s="7"/>
      <c r="AG451" s="3"/>
      <c r="AH451" s="3"/>
      <c r="AI451" s="3"/>
      <c r="AJ451" s="3"/>
      <c r="AK451" s="3"/>
      <c r="AL451" s="3"/>
      <c r="AM451" s="3"/>
      <c r="AN451" s="3"/>
      <c r="AO451" s="7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7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</row>
    <row r="452">
      <c r="A452" s="3"/>
      <c r="F452" s="3"/>
      <c r="G452" s="3"/>
      <c r="I452" s="3"/>
      <c r="L452" s="3"/>
      <c r="M452" s="4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6"/>
      <c r="Y452" s="3"/>
      <c r="Z452" s="3"/>
      <c r="AA452" s="3"/>
      <c r="AB452" s="3"/>
      <c r="AC452" s="3"/>
      <c r="AD452" s="3"/>
      <c r="AE452" s="3"/>
      <c r="AF452" s="7"/>
      <c r="AG452" s="3"/>
      <c r="AH452" s="3"/>
      <c r="AI452" s="3"/>
      <c r="AJ452" s="3"/>
      <c r="AK452" s="3"/>
      <c r="AL452" s="3"/>
      <c r="AM452" s="3"/>
      <c r="AN452" s="3"/>
      <c r="AO452" s="7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7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</row>
    <row r="453">
      <c r="A453" s="3"/>
      <c r="F453" s="3"/>
      <c r="G453" s="3"/>
      <c r="I453" s="3"/>
      <c r="L453" s="3"/>
      <c r="M453" s="4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6"/>
      <c r="Y453" s="3"/>
      <c r="Z453" s="3"/>
      <c r="AA453" s="3"/>
      <c r="AB453" s="3"/>
      <c r="AC453" s="3"/>
      <c r="AD453" s="3"/>
      <c r="AE453" s="3"/>
      <c r="AF453" s="7"/>
      <c r="AG453" s="3"/>
      <c r="AH453" s="3"/>
      <c r="AI453" s="3"/>
      <c r="AJ453" s="3"/>
      <c r="AK453" s="3"/>
      <c r="AL453" s="3"/>
      <c r="AM453" s="3"/>
      <c r="AN453" s="3"/>
      <c r="AO453" s="7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7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</row>
    <row r="454">
      <c r="A454" s="3"/>
      <c r="F454" s="3"/>
      <c r="G454" s="3"/>
      <c r="I454" s="3"/>
      <c r="L454" s="3"/>
      <c r="M454" s="4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6"/>
      <c r="Y454" s="3"/>
      <c r="Z454" s="3"/>
      <c r="AA454" s="3"/>
      <c r="AB454" s="3"/>
      <c r="AC454" s="3"/>
      <c r="AD454" s="3"/>
      <c r="AE454" s="3"/>
      <c r="AF454" s="7"/>
      <c r="AG454" s="3"/>
      <c r="AH454" s="3"/>
      <c r="AI454" s="3"/>
      <c r="AJ454" s="3"/>
      <c r="AK454" s="3"/>
      <c r="AL454" s="3"/>
      <c r="AM454" s="3"/>
      <c r="AN454" s="3"/>
      <c r="AO454" s="7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7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</row>
    <row r="455">
      <c r="A455" s="3"/>
      <c r="F455" s="3"/>
      <c r="G455" s="3"/>
      <c r="I455" s="3"/>
      <c r="L455" s="3"/>
      <c r="M455" s="4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6"/>
      <c r="Y455" s="3"/>
      <c r="Z455" s="3"/>
      <c r="AA455" s="3"/>
      <c r="AB455" s="3"/>
      <c r="AC455" s="3"/>
      <c r="AD455" s="3"/>
      <c r="AE455" s="3"/>
      <c r="AF455" s="7"/>
      <c r="AG455" s="3"/>
      <c r="AH455" s="3"/>
      <c r="AI455" s="3"/>
      <c r="AJ455" s="3"/>
      <c r="AK455" s="3"/>
      <c r="AL455" s="3"/>
      <c r="AM455" s="3"/>
      <c r="AN455" s="3"/>
      <c r="AO455" s="7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7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</row>
    <row r="456">
      <c r="A456" s="3"/>
      <c r="F456" s="3"/>
      <c r="G456" s="3"/>
      <c r="I456" s="3"/>
      <c r="L456" s="3"/>
      <c r="M456" s="4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6"/>
      <c r="Y456" s="3"/>
      <c r="Z456" s="3"/>
      <c r="AA456" s="3"/>
      <c r="AB456" s="3"/>
      <c r="AC456" s="3"/>
      <c r="AD456" s="3"/>
      <c r="AE456" s="3"/>
      <c r="AF456" s="7"/>
      <c r="AG456" s="3"/>
      <c r="AH456" s="3"/>
      <c r="AI456" s="3"/>
      <c r="AJ456" s="3"/>
      <c r="AK456" s="3"/>
      <c r="AL456" s="3"/>
      <c r="AM456" s="3"/>
      <c r="AN456" s="3"/>
      <c r="AO456" s="7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7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</row>
    <row r="457">
      <c r="A457" s="3"/>
      <c r="F457" s="3"/>
      <c r="G457" s="3"/>
      <c r="I457" s="3"/>
      <c r="L457" s="3"/>
      <c r="M457" s="4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6"/>
      <c r="Y457" s="3"/>
      <c r="Z457" s="3"/>
      <c r="AA457" s="3"/>
      <c r="AB457" s="3"/>
      <c r="AC457" s="3"/>
      <c r="AD457" s="3"/>
      <c r="AE457" s="3"/>
      <c r="AF457" s="7"/>
      <c r="AG457" s="3"/>
      <c r="AH457" s="3"/>
      <c r="AI457" s="3"/>
      <c r="AJ457" s="3"/>
      <c r="AK457" s="3"/>
      <c r="AL457" s="3"/>
      <c r="AM457" s="3"/>
      <c r="AN457" s="3"/>
      <c r="AO457" s="7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7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</row>
    <row r="458">
      <c r="A458" s="3"/>
      <c r="F458" s="3"/>
      <c r="G458" s="3"/>
      <c r="I458" s="3"/>
      <c r="L458" s="3"/>
      <c r="M458" s="4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6"/>
      <c r="Y458" s="3"/>
      <c r="Z458" s="3"/>
      <c r="AA458" s="3"/>
      <c r="AB458" s="3"/>
      <c r="AC458" s="3"/>
      <c r="AD458" s="3"/>
      <c r="AE458" s="3"/>
      <c r="AF458" s="7"/>
      <c r="AG458" s="3"/>
      <c r="AH458" s="3"/>
      <c r="AI458" s="3"/>
      <c r="AJ458" s="3"/>
      <c r="AK458" s="3"/>
      <c r="AL458" s="3"/>
      <c r="AM458" s="3"/>
      <c r="AN458" s="3"/>
      <c r="AO458" s="7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7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</row>
    <row r="459">
      <c r="A459" s="3"/>
      <c r="F459" s="3"/>
      <c r="G459" s="3"/>
      <c r="I459" s="3"/>
      <c r="L459" s="3"/>
      <c r="M459" s="4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6"/>
      <c r="Y459" s="3"/>
      <c r="Z459" s="3"/>
      <c r="AA459" s="3"/>
      <c r="AB459" s="3"/>
      <c r="AC459" s="3"/>
      <c r="AD459" s="3"/>
      <c r="AE459" s="3"/>
      <c r="AF459" s="7"/>
      <c r="AG459" s="3"/>
      <c r="AH459" s="3"/>
      <c r="AI459" s="3"/>
      <c r="AJ459" s="3"/>
      <c r="AK459" s="3"/>
      <c r="AL459" s="3"/>
      <c r="AM459" s="3"/>
      <c r="AN459" s="3"/>
      <c r="AO459" s="7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7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</row>
    <row r="460">
      <c r="A460" s="3"/>
      <c r="F460" s="3"/>
      <c r="G460" s="3"/>
      <c r="I460" s="3"/>
      <c r="L460" s="3"/>
      <c r="M460" s="4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6"/>
      <c r="Y460" s="3"/>
      <c r="Z460" s="3"/>
      <c r="AA460" s="3"/>
      <c r="AB460" s="3"/>
      <c r="AC460" s="3"/>
      <c r="AD460" s="3"/>
      <c r="AE460" s="3"/>
      <c r="AF460" s="7"/>
      <c r="AG460" s="3"/>
      <c r="AH460" s="3"/>
      <c r="AI460" s="3"/>
      <c r="AJ460" s="3"/>
      <c r="AK460" s="3"/>
      <c r="AL460" s="3"/>
      <c r="AM460" s="3"/>
      <c r="AN460" s="3"/>
      <c r="AO460" s="7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7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</row>
    <row r="461">
      <c r="A461" s="3"/>
      <c r="F461" s="3"/>
      <c r="G461" s="3"/>
      <c r="I461" s="3"/>
      <c r="L461" s="3"/>
      <c r="M461" s="4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6"/>
      <c r="Y461" s="3"/>
      <c r="Z461" s="3"/>
      <c r="AA461" s="3"/>
      <c r="AB461" s="3"/>
      <c r="AC461" s="3"/>
      <c r="AD461" s="3"/>
      <c r="AE461" s="3"/>
      <c r="AF461" s="7"/>
      <c r="AG461" s="3"/>
      <c r="AH461" s="3"/>
      <c r="AI461" s="3"/>
      <c r="AJ461" s="3"/>
      <c r="AK461" s="3"/>
      <c r="AL461" s="3"/>
      <c r="AM461" s="3"/>
      <c r="AN461" s="3"/>
      <c r="AO461" s="7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7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</row>
    <row r="462">
      <c r="A462" s="3"/>
      <c r="F462" s="3"/>
      <c r="G462" s="3"/>
      <c r="I462" s="3"/>
      <c r="L462" s="3"/>
      <c r="M462" s="4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6"/>
      <c r="Y462" s="3"/>
      <c r="Z462" s="3"/>
      <c r="AA462" s="3"/>
      <c r="AB462" s="3"/>
      <c r="AC462" s="3"/>
      <c r="AD462" s="3"/>
      <c r="AE462" s="3"/>
      <c r="AF462" s="7"/>
      <c r="AG462" s="3"/>
      <c r="AH462" s="3"/>
      <c r="AI462" s="3"/>
      <c r="AJ462" s="3"/>
      <c r="AK462" s="3"/>
      <c r="AL462" s="3"/>
      <c r="AM462" s="3"/>
      <c r="AN462" s="3"/>
      <c r="AO462" s="7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7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</row>
    <row r="463">
      <c r="A463" s="3"/>
      <c r="F463" s="3"/>
      <c r="G463" s="3"/>
      <c r="I463" s="3"/>
      <c r="L463" s="3"/>
      <c r="M463" s="4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6"/>
      <c r="Y463" s="3"/>
      <c r="Z463" s="3"/>
      <c r="AA463" s="3"/>
      <c r="AB463" s="3"/>
      <c r="AC463" s="3"/>
      <c r="AD463" s="3"/>
      <c r="AE463" s="3"/>
      <c r="AF463" s="7"/>
      <c r="AG463" s="3"/>
      <c r="AH463" s="3"/>
      <c r="AI463" s="3"/>
      <c r="AJ463" s="3"/>
      <c r="AK463" s="3"/>
      <c r="AL463" s="3"/>
      <c r="AM463" s="3"/>
      <c r="AN463" s="3"/>
      <c r="AO463" s="7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7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</row>
    <row r="464">
      <c r="A464" s="3"/>
      <c r="F464" s="3"/>
      <c r="G464" s="3"/>
      <c r="I464" s="3"/>
      <c r="L464" s="3"/>
      <c r="M464" s="4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6"/>
      <c r="Y464" s="3"/>
      <c r="Z464" s="3"/>
      <c r="AA464" s="3"/>
      <c r="AB464" s="3"/>
      <c r="AC464" s="3"/>
      <c r="AD464" s="3"/>
      <c r="AE464" s="3"/>
      <c r="AF464" s="7"/>
      <c r="AG464" s="3"/>
      <c r="AH464" s="3"/>
      <c r="AI464" s="3"/>
      <c r="AJ464" s="3"/>
      <c r="AK464" s="3"/>
      <c r="AL464" s="3"/>
      <c r="AM464" s="3"/>
      <c r="AN464" s="3"/>
      <c r="AO464" s="7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7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</row>
    <row r="465">
      <c r="A465" s="3"/>
      <c r="F465" s="3"/>
      <c r="G465" s="3"/>
      <c r="I465" s="3"/>
      <c r="L465" s="3"/>
      <c r="M465" s="4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6"/>
      <c r="Y465" s="3"/>
      <c r="Z465" s="3"/>
      <c r="AA465" s="3"/>
      <c r="AB465" s="3"/>
      <c r="AC465" s="3"/>
      <c r="AD465" s="3"/>
      <c r="AE465" s="3"/>
      <c r="AF465" s="7"/>
      <c r="AG465" s="3"/>
      <c r="AH465" s="3"/>
      <c r="AI465" s="3"/>
      <c r="AJ465" s="3"/>
      <c r="AK465" s="3"/>
      <c r="AL465" s="3"/>
      <c r="AM465" s="3"/>
      <c r="AN465" s="3"/>
      <c r="AO465" s="7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7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</row>
    <row r="466">
      <c r="A466" s="3"/>
      <c r="F466" s="3"/>
      <c r="G466" s="3"/>
      <c r="I466" s="3"/>
      <c r="L466" s="3"/>
      <c r="M466" s="4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6"/>
      <c r="Y466" s="3"/>
      <c r="Z466" s="3"/>
      <c r="AA466" s="3"/>
      <c r="AB466" s="3"/>
      <c r="AC466" s="3"/>
      <c r="AD466" s="3"/>
      <c r="AE466" s="3"/>
      <c r="AF466" s="7"/>
      <c r="AG466" s="3"/>
      <c r="AH466" s="3"/>
      <c r="AI466" s="3"/>
      <c r="AJ466" s="3"/>
      <c r="AK466" s="3"/>
      <c r="AL466" s="3"/>
      <c r="AM466" s="3"/>
      <c r="AN466" s="3"/>
      <c r="AO466" s="7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7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</row>
    <row r="467">
      <c r="A467" s="3"/>
      <c r="F467" s="3"/>
      <c r="G467" s="3"/>
      <c r="I467" s="3"/>
      <c r="L467" s="3"/>
      <c r="M467" s="4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6"/>
      <c r="Y467" s="3"/>
      <c r="Z467" s="3"/>
      <c r="AA467" s="3"/>
      <c r="AB467" s="3"/>
      <c r="AC467" s="3"/>
      <c r="AD467" s="3"/>
      <c r="AE467" s="3"/>
      <c r="AF467" s="7"/>
      <c r="AG467" s="3"/>
      <c r="AH467" s="3"/>
      <c r="AI467" s="3"/>
      <c r="AJ467" s="3"/>
      <c r="AK467" s="3"/>
      <c r="AL467" s="3"/>
      <c r="AM467" s="3"/>
      <c r="AN467" s="3"/>
      <c r="AO467" s="7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7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</row>
    <row r="468">
      <c r="A468" s="3"/>
      <c r="F468" s="3"/>
      <c r="G468" s="3"/>
      <c r="I468" s="3"/>
      <c r="L468" s="3"/>
      <c r="M468" s="4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6"/>
      <c r="Y468" s="3"/>
      <c r="Z468" s="3"/>
      <c r="AA468" s="3"/>
      <c r="AB468" s="3"/>
      <c r="AC468" s="3"/>
      <c r="AD468" s="3"/>
      <c r="AE468" s="3"/>
      <c r="AF468" s="7"/>
      <c r="AG468" s="3"/>
      <c r="AH468" s="3"/>
      <c r="AI468" s="3"/>
      <c r="AJ468" s="3"/>
      <c r="AK468" s="3"/>
      <c r="AL468" s="3"/>
      <c r="AM468" s="3"/>
      <c r="AN468" s="3"/>
      <c r="AO468" s="7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7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</row>
    <row r="469">
      <c r="A469" s="3"/>
      <c r="F469" s="3"/>
      <c r="G469" s="3"/>
      <c r="I469" s="3"/>
      <c r="L469" s="3"/>
      <c r="M469" s="4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6"/>
      <c r="Y469" s="3"/>
      <c r="Z469" s="3"/>
      <c r="AA469" s="3"/>
      <c r="AB469" s="3"/>
      <c r="AC469" s="3"/>
      <c r="AD469" s="3"/>
      <c r="AE469" s="3"/>
      <c r="AF469" s="7"/>
      <c r="AG469" s="3"/>
      <c r="AH469" s="3"/>
      <c r="AI469" s="3"/>
      <c r="AJ469" s="3"/>
      <c r="AK469" s="3"/>
      <c r="AL469" s="3"/>
      <c r="AM469" s="3"/>
      <c r="AN469" s="3"/>
      <c r="AO469" s="7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7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</row>
    <row r="470">
      <c r="A470" s="3"/>
      <c r="F470" s="3"/>
      <c r="G470" s="3"/>
      <c r="I470" s="3"/>
      <c r="L470" s="3"/>
      <c r="M470" s="4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6"/>
      <c r="Y470" s="3"/>
      <c r="Z470" s="3"/>
      <c r="AA470" s="3"/>
      <c r="AB470" s="3"/>
      <c r="AC470" s="3"/>
      <c r="AD470" s="3"/>
      <c r="AE470" s="3"/>
      <c r="AF470" s="7"/>
      <c r="AG470" s="3"/>
      <c r="AH470" s="3"/>
      <c r="AI470" s="3"/>
      <c r="AJ470" s="3"/>
      <c r="AK470" s="3"/>
      <c r="AL470" s="3"/>
      <c r="AM470" s="3"/>
      <c r="AN470" s="3"/>
      <c r="AO470" s="7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7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</row>
    <row r="471">
      <c r="A471" s="3"/>
      <c r="F471" s="3"/>
      <c r="G471" s="3"/>
      <c r="I471" s="3"/>
      <c r="L471" s="3"/>
      <c r="M471" s="4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6"/>
      <c r="Y471" s="3"/>
      <c r="Z471" s="3"/>
      <c r="AA471" s="3"/>
      <c r="AB471" s="3"/>
      <c r="AC471" s="3"/>
      <c r="AD471" s="3"/>
      <c r="AE471" s="3"/>
      <c r="AF471" s="7"/>
      <c r="AG471" s="3"/>
      <c r="AH471" s="3"/>
      <c r="AI471" s="3"/>
      <c r="AJ471" s="3"/>
      <c r="AK471" s="3"/>
      <c r="AL471" s="3"/>
      <c r="AM471" s="3"/>
      <c r="AN471" s="3"/>
      <c r="AO471" s="7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7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</row>
    <row r="472">
      <c r="A472" s="3"/>
      <c r="F472" s="3"/>
      <c r="G472" s="3"/>
      <c r="I472" s="3"/>
      <c r="L472" s="3"/>
      <c r="M472" s="4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6"/>
      <c r="Y472" s="3"/>
      <c r="Z472" s="3"/>
      <c r="AA472" s="3"/>
      <c r="AB472" s="3"/>
      <c r="AC472" s="3"/>
      <c r="AD472" s="3"/>
      <c r="AE472" s="3"/>
      <c r="AF472" s="7"/>
      <c r="AG472" s="3"/>
      <c r="AH472" s="3"/>
      <c r="AI472" s="3"/>
      <c r="AJ472" s="3"/>
      <c r="AK472" s="3"/>
      <c r="AL472" s="3"/>
      <c r="AM472" s="3"/>
      <c r="AN472" s="3"/>
      <c r="AO472" s="7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7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</row>
    <row r="473">
      <c r="A473" s="3"/>
      <c r="F473" s="3"/>
      <c r="G473" s="3"/>
      <c r="I473" s="3"/>
      <c r="L473" s="3"/>
      <c r="M473" s="4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6"/>
      <c r="Y473" s="3"/>
      <c r="Z473" s="3"/>
      <c r="AA473" s="3"/>
      <c r="AB473" s="3"/>
      <c r="AC473" s="3"/>
      <c r="AD473" s="3"/>
      <c r="AE473" s="3"/>
      <c r="AF473" s="7"/>
      <c r="AG473" s="3"/>
      <c r="AH473" s="3"/>
      <c r="AI473" s="3"/>
      <c r="AJ473" s="3"/>
      <c r="AK473" s="3"/>
      <c r="AL473" s="3"/>
      <c r="AM473" s="3"/>
      <c r="AN473" s="3"/>
      <c r="AO473" s="7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7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</row>
    <row r="474">
      <c r="A474" s="3"/>
      <c r="F474" s="3"/>
      <c r="G474" s="3"/>
      <c r="I474" s="3"/>
      <c r="L474" s="3"/>
      <c r="M474" s="4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6"/>
      <c r="Y474" s="3"/>
      <c r="Z474" s="3"/>
      <c r="AA474" s="3"/>
      <c r="AB474" s="3"/>
      <c r="AC474" s="3"/>
      <c r="AD474" s="3"/>
      <c r="AE474" s="3"/>
      <c r="AF474" s="7"/>
      <c r="AG474" s="3"/>
      <c r="AH474" s="3"/>
      <c r="AI474" s="3"/>
      <c r="AJ474" s="3"/>
      <c r="AK474" s="3"/>
      <c r="AL474" s="3"/>
      <c r="AM474" s="3"/>
      <c r="AN474" s="3"/>
      <c r="AO474" s="7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7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</row>
    <row r="475">
      <c r="A475" s="3"/>
      <c r="F475" s="3"/>
      <c r="G475" s="3"/>
      <c r="I475" s="3"/>
      <c r="L475" s="3"/>
      <c r="M475" s="4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6"/>
      <c r="Y475" s="3"/>
      <c r="Z475" s="3"/>
      <c r="AA475" s="3"/>
      <c r="AB475" s="3"/>
      <c r="AC475" s="3"/>
      <c r="AD475" s="3"/>
      <c r="AE475" s="3"/>
      <c r="AF475" s="7"/>
      <c r="AG475" s="3"/>
      <c r="AH475" s="3"/>
      <c r="AI475" s="3"/>
      <c r="AJ475" s="3"/>
      <c r="AK475" s="3"/>
      <c r="AL475" s="3"/>
      <c r="AM475" s="3"/>
      <c r="AN475" s="3"/>
      <c r="AO475" s="7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7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</row>
    <row r="476">
      <c r="A476" s="3"/>
      <c r="F476" s="3"/>
      <c r="G476" s="3"/>
      <c r="I476" s="3"/>
      <c r="L476" s="3"/>
      <c r="M476" s="4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6"/>
      <c r="Y476" s="3"/>
      <c r="Z476" s="3"/>
      <c r="AA476" s="3"/>
      <c r="AB476" s="3"/>
      <c r="AC476" s="3"/>
      <c r="AD476" s="3"/>
      <c r="AE476" s="3"/>
      <c r="AF476" s="7"/>
      <c r="AG476" s="3"/>
      <c r="AH476" s="3"/>
      <c r="AI476" s="3"/>
      <c r="AJ476" s="3"/>
      <c r="AK476" s="3"/>
      <c r="AL476" s="3"/>
      <c r="AM476" s="3"/>
      <c r="AN476" s="3"/>
      <c r="AO476" s="7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7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</row>
    <row r="477">
      <c r="A477" s="3"/>
      <c r="F477" s="3"/>
      <c r="G477" s="3"/>
      <c r="I477" s="3"/>
      <c r="L477" s="3"/>
      <c r="M477" s="4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6"/>
      <c r="Y477" s="3"/>
      <c r="Z477" s="3"/>
      <c r="AA477" s="3"/>
      <c r="AB477" s="3"/>
      <c r="AC477" s="3"/>
      <c r="AD477" s="3"/>
      <c r="AE477" s="3"/>
      <c r="AF477" s="7"/>
      <c r="AG477" s="3"/>
      <c r="AH477" s="3"/>
      <c r="AI477" s="3"/>
      <c r="AJ477" s="3"/>
      <c r="AK477" s="3"/>
      <c r="AL477" s="3"/>
      <c r="AM477" s="3"/>
      <c r="AN477" s="3"/>
      <c r="AO477" s="7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7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</row>
    <row r="478">
      <c r="A478" s="3"/>
      <c r="F478" s="3"/>
      <c r="G478" s="3"/>
      <c r="I478" s="3"/>
      <c r="L478" s="3"/>
      <c r="M478" s="4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6"/>
      <c r="Y478" s="3"/>
      <c r="Z478" s="3"/>
      <c r="AA478" s="3"/>
      <c r="AB478" s="3"/>
      <c r="AC478" s="3"/>
      <c r="AD478" s="3"/>
      <c r="AE478" s="3"/>
      <c r="AF478" s="7"/>
      <c r="AG478" s="3"/>
      <c r="AH478" s="3"/>
      <c r="AI478" s="3"/>
      <c r="AJ478" s="3"/>
      <c r="AK478" s="3"/>
      <c r="AL478" s="3"/>
      <c r="AM478" s="3"/>
      <c r="AN478" s="3"/>
      <c r="AO478" s="7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7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</row>
    <row r="479">
      <c r="A479" s="3"/>
      <c r="F479" s="3"/>
      <c r="G479" s="3"/>
      <c r="I479" s="3"/>
      <c r="L479" s="3"/>
      <c r="M479" s="4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6"/>
      <c r="Y479" s="3"/>
      <c r="Z479" s="3"/>
      <c r="AA479" s="3"/>
      <c r="AB479" s="3"/>
      <c r="AC479" s="3"/>
      <c r="AD479" s="3"/>
      <c r="AE479" s="3"/>
      <c r="AF479" s="7"/>
      <c r="AG479" s="3"/>
      <c r="AH479" s="3"/>
      <c r="AI479" s="3"/>
      <c r="AJ479" s="3"/>
      <c r="AK479" s="3"/>
      <c r="AL479" s="3"/>
      <c r="AM479" s="3"/>
      <c r="AN479" s="3"/>
      <c r="AO479" s="7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7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</row>
    <row r="480">
      <c r="A480" s="3"/>
      <c r="F480" s="3"/>
      <c r="G480" s="3"/>
      <c r="I480" s="3"/>
      <c r="L480" s="3"/>
      <c r="M480" s="4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6"/>
      <c r="Y480" s="3"/>
      <c r="Z480" s="3"/>
      <c r="AA480" s="3"/>
      <c r="AB480" s="3"/>
      <c r="AC480" s="3"/>
      <c r="AD480" s="3"/>
      <c r="AE480" s="3"/>
      <c r="AF480" s="7"/>
      <c r="AG480" s="3"/>
      <c r="AH480" s="3"/>
      <c r="AI480" s="3"/>
      <c r="AJ480" s="3"/>
      <c r="AK480" s="3"/>
      <c r="AL480" s="3"/>
      <c r="AM480" s="3"/>
      <c r="AN480" s="3"/>
      <c r="AO480" s="7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7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</row>
    <row r="481">
      <c r="A481" s="3"/>
      <c r="F481" s="3"/>
      <c r="G481" s="3"/>
      <c r="I481" s="3"/>
      <c r="L481" s="3"/>
      <c r="M481" s="4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6"/>
      <c r="Y481" s="3"/>
      <c r="Z481" s="3"/>
      <c r="AA481" s="3"/>
      <c r="AB481" s="3"/>
      <c r="AC481" s="3"/>
      <c r="AD481" s="3"/>
      <c r="AE481" s="3"/>
      <c r="AF481" s="7"/>
      <c r="AG481" s="3"/>
      <c r="AH481" s="3"/>
      <c r="AI481" s="3"/>
      <c r="AJ481" s="3"/>
      <c r="AK481" s="3"/>
      <c r="AL481" s="3"/>
      <c r="AM481" s="3"/>
      <c r="AN481" s="3"/>
      <c r="AO481" s="7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7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</row>
    <row r="482">
      <c r="A482" s="3"/>
      <c r="F482" s="3"/>
      <c r="G482" s="3"/>
      <c r="I482" s="3"/>
      <c r="L482" s="3"/>
      <c r="M482" s="4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6"/>
      <c r="Y482" s="3"/>
      <c r="Z482" s="3"/>
      <c r="AA482" s="3"/>
      <c r="AB482" s="3"/>
      <c r="AC482" s="3"/>
      <c r="AD482" s="3"/>
      <c r="AE482" s="3"/>
      <c r="AF482" s="7"/>
      <c r="AG482" s="3"/>
      <c r="AH482" s="3"/>
      <c r="AI482" s="3"/>
      <c r="AJ482" s="3"/>
      <c r="AK482" s="3"/>
      <c r="AL482" s="3"/>
      <c r="AM482" s="3"/>
      <c r="AN482" s="3"/>
      <c r="AO482" s="7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7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</row>
    <row r="483">
      <c r="A483" s="3"/>
      <c r="F483" s="3"/>
      <c r="G483" s="3"/>
      <c r="I483" s="3"/>
      <c r="L483" s="3"/>
      <c r="M483" s="4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6"/>
      <c r="Y483" s="3"/>
      <c r="Z483" s="3"/>
      <c r="AA483" s="3"/>
      <c r="AB483" s="3"/>
      <c r="AC483" s="3"/>
      <c r="AD483" s="3"/>
      <c r="AE483" s="3"/>
      <c r="AF483" s="7"/>
      <c r="AG483" s="3"/>
      <c r="AH483" s="3"/>
      <c r="AI483" s="3"/>
      <c r="AJ483" s="3"/>
      <c r="AK483" s="3"/>
      <c r="AL483" s="3"/>
      <c r="AM483" s="3"/>
      <c r="AN483" s="3"/>
      <c r="AO483" s="7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7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</row>
    <row r="484">
      <c r="A484" s="3"/>
      <c r="F484" s="3"/>
      <c r="G484" s="3"/>
      <c r="I484" s="3"/>
      <c r="L484" s="3"/>
      <c r="M484" s="4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6"/>
      <c r="Y484" s="3"/>
      <c r="Z484" s="3"/>
      <c r="AA484" s="3"/>
      <c r="AB484" s="3"/>
      <c r="AC484" s="3"/>
      <c r="AD484" s="3"/>
      <c r="AE484" s="3"/>
      <c r="AF484" s="7"/>
      <c r="AG484" s="3"/>
      <c r="AH484" s="3"/>
      <c r="AI484" s="3"/>
      <c r="AJ484" s="3"/>
      <c r="AK484" s="3"/>
      <c r="AL484" s="3"/>
      <c r="AM484" s="3"/>
      <c r="AN484" s="3"/>
      <c r="AO484" s="7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7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</row>
    <row r="485">
      <c r="A485" s="3"/>
      <c r="F485" s="3"/>
      <c r="G485" s="3"/>
      <c r="I485" s="3"/>
      <c r="L485" s="3"/>
      <c r="M485" s="4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6"/>
      <c r="Y485" s="3"/>
      <c r="Z485" s="3"/>
      <c r="AA485" s="3"/>
      <c r="AB485" s="3"/>
      <c r="AC485" s="3"/>
      <c r="AD485" s="3"/>
      <c r="AE485" s="3"/>
      <c r="AF485" s="7"/>
      <c r="AG485" s="3"/>
      <c r="AH485" s="3"/>
      <c r="AI485" s="3"/>
      <c r="AJ485" s="3"/>
      <c r="AK485" s="3"/>
      <c r="AL485" s="3"/>
      <c r="AM485" s="3"/>
      <c r="AN485" s="3"/>
      <c r="AO485" s="7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7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</row>
    <row r="486">
      <c r="A486" s="3"/>
      <c r="F486" s="3"/>
      <c r="G486" s="3"/>
      <c r="I486" s="3"/>
      <c r="L486" s="3"/>
      <c r="M486" s="4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6"/>
      <c r="Y486" s="3"/>
      <c r="Z486" s="3"/>
      <c r="AA486" s="3"/>
      <c r="AB486" s="3"/>
      <c r="AC486" s="3"/>
      <c r="AD486" s="3"/>
      <c r="AE486" s="3"/>
      <c r="AF486" s="7"/>
      <c r="AG486" s="3"/>
      <c r="AH486" s="3"/>
      <c r="AI486" s="3"/>
      <c r="AJ486" s="3"/>
      <c r="AK486" s="3"/>
      <c r="AL486" s="3"/>
      <c r="AM486" s="3"/>
      <c r="AN486" s="3"/>
      <c r="AO486" s="7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7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</row>
    <row r="487">
      <c r="A487" s="3"/>
      <c r="F487" s="3"/>
      <c r="G487" s="3"/>
      <c r="I487" s="3"/>
      <c r="L487" s="3"/>
      <c r="M487" s="4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6"/>
      <c r="Y487" s="3"/>
      <c r="Z487" s="3"/>
      <c r="AA487" s="3"/>
      <c r="AB487" s="3"/>
      <c r="AC487" s="3"/>
      <c r="AD487" s="3"/>
      <c r="AE487" s="3"/>
      <c r="AF487" s="7"/>
      <c r="AG487" s="3"/>
      <c r="AH487" s="3"/>
      <c r="AI487" s="3"/>
      <c r="AJ487" s="3"/>
      <c r="AK487" s="3"/>
      <c r="AL487" s="3"/>
      <c r="AM487" s="3"/>
      <c r="AN487" s="3"/>
      <c r="AO487" s="7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7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</row>
    <row r="488">
      <c r="A488" s="3"/>
      <c r="F488" s="3"/>
      <c r="G488" s="3"/>
      <c r="I488" s="3"/>
      <c r="L488" s="3"/>
      <c r="M488" s="4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6"/>
      <c r="Y488" s="3"/>
      <c r="Z488" s="3"/>
      <c r="AA488" s="3"/>
      <c r="AB488" s="3"/>
      <c r="AC488" s="3"/>
      <c r="AD488" s="3"/>
      <c r="AE488" s="3"/>
      <c r="AF488" s="7"/>
      <c r="AG488" s="3"/>
      <c r="AH488" s="3"/>
      <c r="AI488" s="3"/>
      <c r="AJ488" s="3"/>
      <c r="AK488" s="3"/>
      <c r="AL488" s="3"/>
      <c r="AM488" s="3"/>
      <c r="AN488" s="3"/>
      <c r="AO488" s="7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7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</row>
    <row r="489">
      <c r="A489" s="3"/>
      <c r="F489" s="3"/>
      <c r="G489" s="3"/>
      <c r="I489" s="3"/>
      <c r="L489" s="3"/>
      <c r="M489" s="4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6"/>
      <c r="Y489" s="3"/>
      <c r="Z489" s="3"/>
      <c r="AA489" s="3"/>
      <c r="AB489" s="3"/>
      <c r="AC489" s="3"/>
      <c r="AD489" s="3"/>
      <c r="AE489" s="3"/>
      <c r="AF489" s="7"/>
      <c r="AG489" s="3"/>
      <c r="AH489" s="3"/>
      <c r="AI489" s="3"/>
      <c r="AJ489" s="3"/>
      <c r="AK489" s="3"/>
      <c r="AL489" s="3"/>
      <c r="AM489" s="3"/>
      <c r="AN489" s="3"/>
      <c r="AO489" s="7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7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</row>
    <row r="490">
      <c r="A490" s="3"/>
      <c r="F490" s="3"/>
      <c r="G490" s="3"/>
      <c r="I490" s="3"/>
      <c r="L490" s="3"/>
      <c r="M490" s="4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6"/>
      <c r="Y490" s="3"/>
      <c r="Z490" s="3"/>
      <c r="AA490" s="3"/>
      <c r="AB490" s="3"/>
      <c r="AC490" s="3"/>
      <c r="AD490" s="3"/>
      <c r="AE490" s="3"/>
      <c r="AF490" s="7"/>
      <c r="AG490" s="3"/>
      <c r="AH490" s="3"/>
      <c r="AI490" s="3"/>
      <c r="AJ490" s="3"/>
      <c r="AK490" s="3"/>
      <c r="AL490" s="3"/>
      <c r="AM490" s="3"/>
      <c r="AN490" s="3"/>
      <c r="AO490" s="7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7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</row>
    <row r="491">
      <c r="A491" s="3"/>
      <c r="F491" s="3"/>
      <c r="G491" s="3"/>
      <c r="I491" s="3"/>
      <c r="L491" s="3"/>
      <c r="M491" s="4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6"/>
      <c r="Y491" s="3"/>
      <c r="Z491" s="3"/>
      <c r="AA491" s="3"/>
      <c r="AB491" s="3"/>
      <c r="AC491" s="3"/>
      <c r="AD491" s="3"/>
      <c r="AE491" s="3"/>
      <c r="AF491" s="7"/>
      <c r="AG491" s="3"/>
      <c r="AH491" s="3"/>
      <c r="AI491" s="3"/>
      <c r="AJ491" s="3"/>
      <c r="AK491" s="3"/>
      <c r="AL491" s="3"/>
      <c r="AM491" s="3"/>
      <c r="AN491" s="3"/>
      <c r="AO491" s="7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7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</row>
    <row r="492">
      <c r="A492" s="3"/>
      <c r="F492" s="3"/>
      <c r="G492" s="3"/>
      <c r="I492" s="3"/>
      <c r="L492" s="3"/>
      <c r="M492" s="4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6"/>
      <c r="Y492" s="3"/>
      <c r="Z492" s="3"/>
      <c r="AA492" s="3"/>
      <c r="AB492" s="3"/>
      <c r="AC492" s="3"/>
      <c r="AD492" s="3"/>
      <c r="AE492" s="3"/>
      <c r="AF492" s="7"/>
      <c r="AG492" s="3"/>
      <c r="AH492" s="3"/>
      <c r="AI492" s="3"/>
      <c r="AJ492" s="3"/>
      <c r="AK492" s="3"/>
      <c r="AL492" s="3"/>
      <c r="AM492" s="3"/>
      <c r="AN492" s="3"/>
      <c r="AO492" s="7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7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</row>
    <row r="493">
      <c r="A493" s="3"/>
      <c r="F493" s="3"/>
      <c r="G493" s="3"/>
      <c r="I493" s="3"/>
      <c r="L493" s="3"/>
      <c r="M493" s="4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6"/>
      <c r="Y493" s="3"/>
      <c r="Z493" s="3"/>
      <c r="AA493" s="3"/>
      <c r="AB493" s="3"/>
      <c r="AC493" s="3"/>
      <c r="AD493" s="3"/>
      <c r="AE493" s="3"/>
      <c r="AF493" s="7"/>
      <c r="AG493" s="3"/>
      <c r="AH493" s="3"/>
      <c r="AI493" s="3"/>
      <c r="AJ493" s="3"/>
      <c r="AK493" s="3"/>
      <c r="AL493" s="3"/>
      <c r="AM493" s="3"/>
      <c r="AN493" s="3"/>
      <c r="AO493" s="7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7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</row>
    <row r="494">
      <c r="A494" s="3"/>
      <c r="F494" s="3"/>
      <c r="G494" s="3"/>
      <c r="I494" s="3"/>
      <c r="L494" s="3"/>
      <c r="M494" s="4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6"/>
      <c r="Y494" s="3"/>
      <c r="Z494" s="3"/>
      <c r="AA494" s="3"/>
      <c r="AB494" s="3"/>
      <c r="AC494" s="3"/>
      <c r="AD494" s="3"/>
      <c r="AE494" s="3"/>
      <c r="AF494" s="7"/>
      <c r="AG494" s="3"/>
      <c r="AH494" s="3"/>
      <c r="AI494" s="3"/>
      <c r="AJ494" s="3"/>
      <c r="AK494" s="3"/>
      <c r="AL494" s="3"/>
      <c r="AM494" s="3"/>
      <c r="AN494" s="3"/>
      <c r="AO494" s="7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7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</row>
    <row r="495">
      <c r="A495" s="3"/>
      <c r="F495" s="3"/>
      <c r="G495" s="3"/>
      <c r="I495" s="3"/>
      <c r="L495" s="3"/>
      <c r="M495" s="4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6"/>
      <c r="Y495" s="3"/>
      <c r="Z495" s="3"/>
      <c r="AA495" s="3"/>
      <c r="AB495" s="3"/>
      <c r="AC495" s="3"/>
      <c r="AD495" s="3"/>
      <c r="AE495" s="3"/>
      <c r="AF495" s="7"/>
      <c r="AG495" s="3"/>
      <c r="AH495" s="3"/>
      <c r="AI495" s="3"/>
      <c r="AJ495" s="3"/>
      <c r="AK495" s="3"/>
      <c r="AL495" s="3"/>
      <c r="AM495" s="3"/>
      <c r="AN495" s="3"/>
      <c r="AO495" s="7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7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</row>
    <row r="496">
      <c r="A496" s="3"/>
      <c r="F496" s="3"/>
      <c r="G496" s="3"/>
      <c r="I496" s="3"/>
      <c r="L496" s="3"/>
      <c r="M496" s="4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6"/>
      <c r="Y496" s="3"/>
      <c r="Z496" s="3"/>
      <c r="AA496" s="3"/>
      <c r="AB496" s="3"/>
      <c r="AC496" s="3"/>
      <c r="AD496" s="3"/>
      <c r="AE496" s="3"/>
      <c r="AF496" s="7"/>
      <c r="AG496" s="3"/>
      <c r="AH496" s="3"/>
      <c r="AI496" s="3"/>
      <c r="AJ496" s="3"/>
      <c r="AK496" s="3"/>
      <c r="AL496" s="3"/>
      <c r="AM496" s="3"/>
      <c r="AN496" s="3"/>
      <c r="AO496" s="7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7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</row>
    <row r="497">
      <c r="A497" s="3"/>
      <c r="F497" s="3"/>
      <c r="G497" s="3"/>
      <c r="I497" s="3"/>
      <c r="L497" s="3"/>
      <c r="M497" s="4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6"/>
      <c r="Y497" s="3"/>
      <c r="Z497" s="3"/>
      <c r="AA497" s="3"/>
      <c r="AB497" s="3"/>
      <c r="AC497" s="3"/>
      <c r="AD497" s="3"/>
      <c r="AE497" s="3"/>
      <c r="AF497" s="7"/>
      <c r="AG497" s="3"/>
      <c r="AH497" s="3"/>
      <c r="AI497" s="3"/>
      <c r="AJ497" s="3"/>
      <c r="AK497" s="3"/>
      <c r="AL497" s="3"/>
      <c r="AM497" s="3"/>
      <c r="AN497" s="3"/>
      <c r="AO497" s="7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7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</row>
    <row r="498">
      <c r="A498" s="3"/>
      <c r="F498" s="3"/>
      <c r="G498" s="3"/>
      <c r="I498" s="3"/>
      <c r="L498" s="3"/>
      <c r="M498" s="4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6"/>
      <c r="Y498" s="3"/>
      <c r="Z498" s="3"/>
      <c r="AA498" s="3"/>
      <c r="AB498" s="3"/>
      <c r="AC498" s="3"/>
      <c r="AD498" s="3"/>
      <c r="AE498" s="3"/>
      <c r="AF498" s="7"/>
      <c r="AG498" s="3"/>
      <c r="AH498" s="3"/>
      <c r="AI498" s="3"/>
      <c r="AJ498" s="3"/>
      <c r="AK498" s="3"/>
      <c r="AL498" s="3"/>
      <c r="AM498" s="3"/>
      <c r="AN498" s="3"/>
      <c r="AO498" s="7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7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</row>
    <row r="499">
      <c r="A499" s="3"/>
      <c r="F499" s="3"/>
      <c r="G499" s="3"/>
      <c r="I499" s="3"/>
      <c r="L499" s="3"/>
      <c r="M499" s="4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6"/>
      <c r="Y499" s="3"/>
      <c r="Z499" s="3"/>
      <c r="AA499" s="3"/>
      <c r="AB499" s="3"/>
      <c r="AC499" s="3"/>
      <c r="AD499" s="3"/>
      <c r="AE499" s="3"/>
      <c r="AF499" s="7"/>
      <c r="AG499" s="3"/>
      <c r="AH499" s="3"/>
      <c r="AI499" s="3"/>
      <c r="AJ499" s="3"/>
      <c r="AK499" s="3"/>
      <c r="AL499" s="3"/>
      <c r="AM499" s="3"/>
      <c r="AN499" s="3"/>
      <c r="AO499" s="7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7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</row>
    <row r="500">
      <c r="A500" s="3"/>
      <c r="F500" s="3"/>
      <c r="G500" s="3"/>
      <c r="I500" s="3"/>
      <c r="L500" s="3"/>
      <c r="M500" s="4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6"/>
      <c r="Y500" s="3"/>
      <c r="Z500" s="3"/>
      <c r="AA500" s="3"/>
      <c r="AB500" s="3"/>
      <c r="AC500" s="3"/>
      <c r="AD500" s="3"/>
      <c r="AE500" s="3"/>
      <c r="AF500" s="7"/>
      <c r="AG500" s="3"/>
      <c r="AH500" s="3"/>
      <c r="AI500" s="3"/>
      <c r="AJ500" s="3"/>
      <c r="AK500" s="3"/>
      <c r="AL500" s="3"/>
      <c r="AM500" s="3"/>
      <c r="AN500" s="3"/>
      <c r="AO500" s="7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7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</row>
    <row r="501">
      <c r="A501" s="3"/>
      <c r="F501" s="3"/>
      <c r="G501" s="3"/>
      <c r="I501" s="3"/>
      <c r="L501" s="3"/>
      <c r="M501" s="4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6"/>
      <c r="Y501" s="3"/>
      <c r="Z501" s="3"/>
      <c r="AA501" s="3"/>
      <c r="AB501" s="3"/>
      <c r="AC501" s="3"/>
      <c r="AD501" s="3"/>
      <c r="AE501" s="3"/>
      <c r="AF501" s="7"/>
      <c r="AG501" s="3"/>
      <c r="AH501" s="3"/>
      <c r="AI501" s="3"/>
      <c r="AJ501" s="3"/>
      <c r="AK501" s="3"/>
      <c r="AL501" s="3"/>
      <c r="AM501" s="3"/>
      <c r="AN501" s="3"/>
      <c r="AO501" s="7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7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</row>
    <row r="502">
      <c r="A502" s="3"/>
      <c r="F502" s="3"/>
      <c r="G502" s="3"/>
      <c r="I502" s="3"/>
      <c r="L502" s="3"/>
      <c r="M502" s="4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6"/>
      <c r="Y502" s="3"/>
      <c r="Z502" s="3"/>
      <c r="AA502" s="3"/>
      <c r="AB502" s="3"/>
      <c r="AC502" s="3"/>
      <c r="AD502" s="3"/>
      <c r="AE502" s="3"/>
      <c r="AF502" s="7"/>
      <c r="AG502" s="3"/>
      <c r="AH502" s="3"/>
      <c r="AI502" s="3"/>
      <c r="AJ502" s="3"/>
      <c r="AK502" s="3"/>
      <c r="AL502" s="3"/>
      <c r="AM502" s="3"/>
      <c r="AN502" s="3"/>
      <c r="AO502" s="7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7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</row>
    <row r="503">
      <c r="A503" s="3"/>
      <c r="F503" s="3"/>
      <c r="G503" s="3"/>
      <c r="I503" s="3"/>
      <c r="L503" s="3"/>
      <c r="M503" s="4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6"/>
      <c r="Y503" s="3"/>
      <c r="Z503" s="3"/>
      <c r="AA503" s="3"/>
      <c r="AB503" s="3"/>
      <c r="AC503" s="3"/>
      <c r="AD503" s="3"/>
      <c r="AE503" s="3"/>
      <c r="AF503" s="7"/>
      <c r="AG503" s="3"/>
      <c r="AH503" s="3"/>
      <c r="AI503" s="3"/>
      <c r="AJ503" s="3"/>
      <c r="AK503" s="3"/>
      <c r="AL503" s="3"/>
      <c r="AM503" s="3"/>
      <c r="AN503" s="3"/>
      <c r="AO503" s="7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7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</row>
    <row r="504">
      <c r="A504" s="3"/>
      <c r="F504" s="3"/>
      <c r="G504" s="3"/>
      <c r="I504" s="3"/>
      <c r="L504" s="3"/>
      <c r="M504" s="4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6"/>
      <c r="Y504" s="3"/>
      <c r="Z504" s="3"/>
      <c r="AA504" s="3"/>
      <c r="AB504" s="3"/>
      <c r="AC504" s="3"/>
      <c r="AD504" s="3"/>
      <c r="AE504" s="3"/>
      <c r="AF504" s="7"/>
      <c r="AG504" s="3"/>
      <c r="AH504" s="3"/>
      <c r="AI504" s="3"/>
      <c r="AJ504" s="3"/>
      <c r="AK504" s="3"/>
      <c r="AL504" s="3"/>
      <c r="AM504" s="3"/>
      <c r="AN504" s="3"/>
      <c r="AO504" s="7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7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</row>
    <row r="505">
      <c r="A505" s="3"/>
      <c r="F505" s="3"/>
      <c r="G505" s="3"/>
      <c r="I505" s="3"/>
      <c r="L505" s="3"/>
      <c r="M505" s="4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6"/>
      <c r="Y505" s="3"/>
      <c r="Z505" s="3"/>
      <c r="AA505" s="3"/>
      <c r="AB505" s="3"/>
      <c r="AC505" s="3"/>
      <c r="AD505" s="3"/>
      <c r="AE505" s="3"/>
      <c r="AF505" s="7"/>
      <c r="AG505" s="3"/>
      <c r="AH505" s="3"/>
      <c r="AI505" s="3"/>
      <c r="AJ505" s="3"/>
      <c r="AK505" s="3"/>
      <c r="AL505" s="3"/>
      <c r="AM505" s="3"/>
      <c r="AN505" s="3"/>
      <c r="AO505" s="7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7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</row>
    <row r="506">
      <c r="A506" s="3"/>
      <c r="F506" s="3"/>
      <c r="G506" s="3"/>
      <c r="I506" s="3"/>
      <c r="L506" s="3"/>
      <c r="M506" s="4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6"/>
      <c r="Y506" s="3"/>
      <c r="Z506" s="3"/>
      <c r="AA506" s="3"/>
      <c r="AB506" s="3"/>
      <c r="AC506" s="3"/>
      <c r="AD506" s="3"/>
      <c r="AE506" s="3"/>
      <c r="AF506" s="7"/>
      <c r="AG506" s="3"/>
      <c r="AH506" s="3"/>
      <c r="AI506" s="3"/>
      <c r="AJ506" s="3"/>
      <c r="AK506" s="3"/>
      <c r="AL506" s="3"/>
      <c r="AM506" s="3"/>
      <c r="AN506" s="3"/>
      <c r="AO506" s="7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7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</row>
    <row r="507">
      <c r="A507" s="3"/>
      <c r="F507" s="3"/>
      <c r="G507" s="3"/>
      <c r="I507" s="3"/>
      <c r="L507" s="3"/>
      <c r="M507" s="4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6"/>
      <c r="Y507" s="3"/>
      <c r="Z507" s="3"/>
      <c r="AA507" s="3"/>
      <c r="AB507" s="3"/>
      <c r="AC507" s="3"/>
      <c r="AD507" s="3"/>
      <c r="AE507" s="3"/>
      <c r="AF507" s="7"/>
      <c r="AG507" s="3"/>
      <c r="AH507" s="3"/>
      <c r="AI507" s="3"/>
      <c r="AJ507" s="3"/>
      <c r="AK507" s="3"/>
      <c r="AL507" s="3"/>
      <c r="AM507" s="3"/>
      <c r="AN507" s="3"/>
      <c r="AO507" s="7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7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</row>
    <row r="508">
      <c r="A508" s="3"/>
      <c r="F508" s="3"/>
      <c r="G508" s="3"/>
      <c r="I508" s="3"/>
      <c r="L508" s="3"/>
      <c r="M508" s="4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6"/>
      <c r="Y508" s="3"/>
      <c r="Z508" s="3"/>
      <c r="AA508" s="3"/>
      <c r="AB508" s="3"/>
      <c r="AC508" s="3"/>
      <c r="AD508" s="3"/>
      <c r="AE508" s="3"/>
      <c r="AF508" s="7"/>
      <c r="AG508" s="3"/>
      <c r="AH508" s="3"/>
      <c r="AI508" s="3"/>
      <c r="AJ508" s="3"/>
      <c r="AK508" s="3"/>
      <c r="AL508" s="3"/>
      <c r="AM508" s="3"/>
      <c r="AN508" s="3"/>
      <c r="AO508" s="7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7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</row>
    <row r="509">
      <c r="A509" s="3"/>
      <c r="F509" s="3"/>
      <c r="G509" s="3"/>
      <c r="I509" s="3"/>
      <c r="L509" s="3"/>
      <c r="M509" s="4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6"/>
      <c r="Y509" s="3"/>
      <c r="Z509" s="3"/>
      <c r="AA509" s="3"/>
      <c r="AB509" s="3"/>
      <c r="AC509" s="3"/>
      <c r="AD509" s="3"/>
      <c r="AE509" s="3"/>
      <c r="AF509" s="7"/>
      <c r="AG509" s="3"/>
      <c r="AH509" s="3"/>
      <c r="AI509" s="3"/>
      <c r="AJ509" s="3"/>
      <c r="AK509" s="3"/>
      <c r="AL509" s="3"/>
      <c r="AM509" s="3"/>
      <c r="AN509" s="3"/>
      <c r="AO509" s="7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7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</row>
    <row r="510">
      <c r="A510" s="3"/>
      <c r="F510" s="3"/>
      <c r="G510" s="3"/>
      <c r="I510" s="3"/>
      <c r="L510" s="3"/>
      <c r="M510" s="4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6"/>
      <c r="Y510" s="3"/>
      <c r="Z510" s="3"/>
      <c r="AA510" s="3"/>
      <c r="AB510" s="3"/>
      <c r="AC510" s="3"/>
      <c r="AD510" s="3"/>
      <c r="AE510" s="3"/>
      <c r="AF510" s="7"/>
      <c r="AG510" s="3"/>
      <c r="AH510" s="3"/>
      <c r="AI510" s="3"/>
      <c r="AJ510" s="3"/>
      <c r="AK510" s="3"/>
      <c r="AL510" s="3"/>
      <c r="AM510" s="3"/>
      <c r="AN510" s="3"/>
      <c r="AO510" s="7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7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</row>
    <row r="511">
      <c r="A511" s="3"/>
      <c r="F511" s="3"/>
      <c r="G511" s="3"/>
      <c r="I511" s="3"/>
      <c r="L511" s="3"/>
      <c r="M511" s="4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6"/>
      <c r="Y511" s="3"/>
      <c r="Z511" s="3"/>
      <c r="AA511" s="3"/>
      <c r="AB511" s="3"/>
      <c r="AC511" s="3"/>
      <c r="AD511" s="3"/>
      <c r="AE511" s="3"/>
      <c r="AF511" s="7"/>
      <c r="AG511" s="3"/>
      <c r="AH511" s="3"/>
      <c r="AI511" s="3"/>
      <c r="AJ511" s="3"/>
      <c r="AK511" s="3"/>
      <c r="AL511" s="3"/>
      <c r="AM511" s="3"/>
      <c r="AN511" s="3"/>
      <c r="AO511" s="7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7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</row>
    <row r="512">
      <c r="A512" s="3"/>
      <c r="F512" s="3"/>
      <c r="G512" s="3"/>
      <c r="I512" s="3"/>
      <c r="L512" s="3"/>
      <c r="M512" s="4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6"/>
      <c r="Y512" s="3"/>
      <c r="Z512" s="3"/>
      <c r="AA512" s="3"/>
      <c r="AB512" s="3"/>
      <c r="AC512" s="3"/>
      <c r="AD512" s="3"/>
      <c r="AE512" s="3"/>
      <c r="AF512" s="7"/>
      <c r="AG512" s="3"/>
      <c r="AH512" s="3"/>
      <c r="AI512" s="3"/>
      <c r="AJ512" s="3"/>
      <c r="AK512" s="3"/>
      <c r="AL512" s="3"/>
      <c r="AM512" s="3"/>
      <c r="AN512" s="3"/>
      <c r="AO512" s="7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7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</row>
    <row r="513">
      <c r="A513" s="3"/>
      <c r="F513" s="3"/>
      <c r="G513" s="3"/>
      <c r="I513" s="3"/>
      <c r="L513" s="3"/>
      <c r="M513" s="4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6"/>
      <c r="Y513" s="3"/>
      <c r="Z513" s="3"/>
      <c r="AA513" s="3"/>
      <c r="AB513" s="3"/>
      <c r="AC513" s="3"/>
      <c r="AD513" s="3"/>
      <c r="AE513" s="3"/>
      <c r="AF513" s="7"/>
      <c r="AG513" s="3"/>
      <c r="AH513" s="3"/>
      <c r="AI513" s="3"/>
      <c r="AJ513" s="3"/>
      <c r="AK513" s="3"/>
      <c r="AL513" s="3"/>
      <c r="AM513" s="3"/>
      <c r="AN513" s="3"/>
      <c r="AO513" s="7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7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</row>
    <row r="514">
      <c r="A514" s="3"/>
      <c r="F514" s="3"/>
      <c r="G514" s="3"/>
      <c r="I514" s="3"/>
      <c r="L514" s="3"/>
      <c r="M514" s="4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6"/>
      <c r="Y514" s="3"/>
      <c r="Z514" s="3"/>
      <c r="AA514" s="3"/>
      <c r="AB514" s="3"/>
      <c r="AC514" s="3"/>
      <c r="AD514" s="3"/>
      <c r="AE514" s="3"/>
      <c r="AF514" s="7"/>
      <c r="AG514" s="3"/>
      <c r="AH514" s="3"/>
      <c r="AI514" s="3"/>
      <c r="AJ514" s="3"/>
      <c r="AK514" s="3"/>
      <c r="AL514" s="3"/>
      <c r="AM514" s="3"/>
      <c r="AN514" s="3"/>
      <c r="AO514" s="7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7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</row>
    <row r="515">
      <c r="A515" s="3"/>
      <c r="F515" s="3"/>
      <c r="G515" s="3"/>
      <c r="I515" s="3"/>
      <c r="L515" s="3"/>
      <c r="M515" s="4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6"/>
      <c r="Y515" s="3"/>
      <c r="Z515" s="3"/>
      <c r="AA515" s="3"/>
      <c r="AB515" s="3"/>
      <c r="AC515" s="3"/>
      <c r="AD515" s="3"/>
      <c r="AE515" s="3"/>
      <c r="AF515" s="7"/>
      <c r="AG515" s="3"/>
      <c r="AH515" s="3"/>
      <c r="AI515" s="3"/>
      <c r="AJ515" s="3"/>
      <c r="AK515" s="3"/>
      <c r="AL515" s="3"/>
      <c r="AM515" s="3"/>
      <c r="AN515" s="3"/>
      <c r="AO515" s="7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7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</row>
    <row r="516">
      <c r="A516" s="3"/>
      <c r="F516" s="3"/>
      <c r="G516" s="3"/>
      <c r="I516" s="3"/>
      <c r="L516" s="3"/>
      <c r="M516" s="4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6"/>
      <c r="Y516" s="3"/>
      <c r="Z516" s="3"/>
      <c r="AA516" s="3"/>
      <c r="AB516" s="3"/>
      <c r="AC516" s="3"/>
      <c r="AD516" s="3"/>
      <c r="AE516" s="3"/>
      <c r="AF516" s="7"/>
      <c r="AG516" s="3"/>
      <c r="AH516" s="3"/>
      <c r="AI516" s="3"/>
      <c r="AJ516" s="3"/>
      <c r="AK516" s="3"/>
      <c r="AL516" s="3"/>
      <c r="AM516" s="3"/>
      <c r="AN516" s="3"/>
      <c r="AO516" s="7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7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</row>
    <row r="517">
      <c r="A517" s="3"/>
      <c r="F517" s="3"/>
      <c r="G517" s="3"/>
      <c r="I517" s="3"/>
      <c r="L517" s="3"/>
      <c r="M517" s="4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6"/>
      <c r="Y517" s="3"/>
      <c r="Z517" s="3"/>
      <c r="AA517" s="3"/>
      <c r="AB517" s="3"/>
      <c r="AC517" s="3"/>
      <c r="AD517" s="3"/>
      <c r="AE517" s="3"/>
      <c r="AF517" s="7"/>
      <c r="AG517" s="3"/>
      <c r="AH517" s="3"/>
      <c r="AI517" s="3"/>
      <c r="AJ517" s="3"/>
      <c r="AK517" s="3"/>
      <c r="AL517" s="3"/>
      <c r="AM517" s="3"/>
      <c r="AN517" s="3"/>
      <c r="AO517" s="7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7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</row>
    <row r="518">
      <c r="A518" s="3"/>
      <c r="F518" s="3"/>
      <c r="G518" s="3"/>
      <c r="I518" s="3"/>
      <c r="L518" s="3"/>
      <c r="M518" s="4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6"/>
      <c r="Y518" s="3"/>
      <c r="Z518" s="3"/>
      <c r="AA518" s="3"/>
      <c r="AB518" s="3"/>
      <c r="AC518" s="3"/>
      <c r="AD518" s="3"/>
      <c r="AE518" s="3"/>
      <c r="AF518" s="7"/>
      <c r="AG518" s="3"/>
      <c r="AH518" s="3"/>
      <c r="AI518" s="3"/>
      <c r="AJ518" s="3"/>
      <c r="AK518" s="3"/>
      <c r="AL518" s="3"/>
      <c r="AM518" s="3"/>
      <c r="AN518" s="3"/>
      <c r="AO518" s="7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7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</row>
    <row r="519">
      <c r="A519" s="3"/>
      <c r="F519" s="3"/>
      <c r="G519" s="3"/>
      <c r="I519" s="3"/>
      <c r="L519" s="3"/>
      <c r="M519" s="4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6"/>
      <c r="Y519" s="3"/>
      <c r="Z519" s="3"/>
      <c r="AA519" s="3"/>
      <c r="AB519" s="3"/>
      <c r="AC519" s="3"/>
      <c r="AD519" s="3"/>
      <c r="AE519" s="3"/>
      <c r="AF519" s="7"/>
      <c r="AG519" s="3"/>
      <c r="AH519" s="3"/>
      <c r="AI519" s="3"/>
      <c r="AJ519" s="3"/>
      <c r="AK519" s="3"/>
      <c r="AL519" s="3"/>
      <c r="AM519" s="3"/>
      <c r="AN519" s="3"/>
      <c r="AO519" s="7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7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</row>
    <row r="520">
      <c r="A520" s="3"/>
      <c r="F520" s="3"/>
      <c r="G520" s="3"/>
      <c r="I520" s="3"/>
      <c r="L520" s="3"/>
      <c r="M520" s="4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6"/>
      <c r="Y520" s="3"/>
      <c r="Z520" s="3"/>
      <c r="AA520" s="3"/>
      <c r="AB520" s="3"/>
      <c r="AC520" s="3"/>
      <c r="AD520" s="3"/>
      <c r="AE520" s="3"/>
      <c r="AF520" s="7"/>
      <c r="AG520" s="3"/>
      <c r="AH520" s="3"/>
      <c r="AI520" s="3"/>
      <c r="AJ520" s="3"/>
      <c r="AK520" s="3"/>
      <c r="AL520" s="3"/>
      <c r="AM520" s="3"/>
      <c r="AN520" s="3"/>
      <c r="AO520" s="7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7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</row>
    <row r="521">
      <c r="A521" s="3"/>
      <c r="F521" s="3"/>
      <c r="G521" s="3"/>
      <c r="I521" s="3"/>
      <c r="L521" s="3"/>
      <c r="M521" s="4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6"/>
      <c r="Y521" s="3"/>
      <c r="Z521" s="3"/>
      <c r="AA521" s="3"/>
      <c r="AB521" s="3"/>
      <c r="AC521" s="3"/>
      <c r="AD521" s="3"/>
      <c r="AE521" s="3"/>
      <c r="AF521" s="7"/>
      <c r="AG521" s="3"/>
      <c r="AH521" s="3"/>
      <c r="AI521" s="3"/>
      <c r="AJ521" s="3"/>
      <c r="AK521" s="3"/>
      <c r="AL521" s="3"/>
      <c r="AM521" s="3"/>
      <c r="AN521" s="3"/>
      <c r="AO521" s="7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7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</row>
    <row r="522">
      <c r="A522" s="3"/>
      <c r="F522" s="3"/>
      <c r="G522" s="3"/>
      <c r="I522" s="3"/>
      <c r="L522" s="3"/>
      <c r="M522" s="4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6"/>
      <c r="Y522" s="3"/>
      <c r="Z522" s="3"/>
      <c r="AA522" s="3"/>
      <c r="AB522" s="3"/>
      <c r="AC522" s="3"/>
      <c r="AD522" s="3"/>
      <c r="AE522" s="3"/>
      <c r="AF522" s="7"/>
      <c r="AG522" s="3"/>
      <c r="AH522" s="3"/>
      <c r="AI522" s="3"/>
      <c r="AJ522" s="3"/>
      <c r="AK522" s="3"/>
      <c r="AL522" s="3"/>
      <c r="AM522" s="3"/>
      <c r="AN522" s="3"/>
      <c r="AO522" s="7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7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</row>
    <row r="523">
      <c r="A523" s="3"/>
      <c r="F523" s="3"/>
      <c r="G523" s="3"/>
      <c r="I523" s="3"/>
      <c r="L523" s="3"/>
      <c r="M523" s="4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6"/>
      <c r="Y523" s="3"/>
      <c r="Z523" s="3"/>
      <c r="AA523" s="3"/>
      <c r="AB523" s="3"/>
      <c r="AC523" s="3"/>
      <c r="AD523" s="3"/>
      <c r="AE523" s="3"/>
      <c r="AF523" s="7"/>
      <c r="AG523" s="3"/>
      <c r="AH523" s="3"/>
      <c r="AI523" s="3"/>
      <c r="AJ523" s="3"/>
      <c r="AK523" s="3"/>
      <c r="AL523" s="3"/>
      <c r="AM523" s="3"/>
      <c r="AN523" s="3"/>
      <c r="AO523" s="7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7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</row>
    <row r="524">
      <c r="A524" s="3"/>
      <c r="F524" s="3"/>
      <c r="G524" s="3"/>
      <c r="I524" s="3"/>
      <c r="L524" s="3"/>
      <c r="M524" s="4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6"/>
      <c r="Y524" s="3"/>
      <c r="Z524" s="3"/>
      <c r="AA524" s="3"/>
      <c r="AB524" s="3"/>
      <c r="AC524" s="3"/>
      <c r="AD524" s="3"/>
      <c r="AE524" s="3"/>
      <c r="AF524" s="7"/>
      <c r="AG524" s="3"/>
      <c r="AH524" s="3"/>
      <c r="AI524" s="3"/>
      <c r="AJ524" s="3"/>
      <c r="AK524" s="3"/>
      <c r="AL524" s="3"/>
      <c r="AM524" s="3"/>
      <c r="AN524" s="3"/>
      <c r="AO524" s="7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7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</row>
    <row r="525">
      <c r="A525" s="3"/>
      <c r="F525" s="3"/>
      <c r="G525" s="3"/>
      <c r="I525" s="3"/>
      <c r="L525" s="3"/>
      <c r="M525" s="4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6"/>
      <c r="Y525" s="3"/>
      <c r="Z525" s="3"/>
      <c r="AA525" s="3"/>
      <c r="AB525" s="3"/>
      <c r="AC525" s="3"/>
      <c r="AD525" s="3"/>
      <c r="AE525" s="3"/>
      <c r="AF525" s="7"/>
      <c r="AG525" s="3"/>
      <c r="AH525" s="3"/>
      <c r="AI525" s="3"/>
      <c r="AJ525" s="3"/>
      <c r="AK525" s="3"/>
      <c r="AL525" s="3"/>
      <c r="AM525" s="3"/>
      <c r="AN525" s="3"/>
      <c r="AO525" s="7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7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</row>
    <row r="526">
      <c r="A526" s="3"/>
      <c r="F526" s="3"/>
      <c r="G526" s="3"/>
      <c r="I526" s="3"/>
      <c r="L526" s="3"/>
      <c r="M526" s="4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6"/>
      <c r="Y526" s="3"/>
      <c r="Z526" s="3"/>
      <c r="AA526" s="3"/>
      <c r="AB526" s="3"/>
      <c r="AC526" s="3"/>
      <c r="AD526" s="3"/>
      <c r="AE526" s="3"/>
      <c r="AF526" s="7"/>
      <c r="AG526" s="3"/>
      <c r="AH526" s="3"/>
      <c r="AI526" s="3"/>
      <c r="AJ526" s="3"/>
      <c r="AK526" s="3"/>
      <c r="AL526" s="3"/>
      <c r="AM526" s="3"/>
      <c r="AN526" s="3"/>
      <c r="AO526" s="7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7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</row>
    <row r="527">
      <c r="A527" s="3"/>
      <c r="F527" s="3"/>
      <c r="G527" s="3"/>
      <c r="I527" s="3"/>
      <c r="L527" s="3"/>
      <c r="M527" s="4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6"/>
      <c r="Y527" s="3"/>
      <c r="Z527" s="3"/>
      <c r="AA527" s="3"/>
      <c r="AB527" s="3"/>
      <c r="AC527" s="3"/>
      <c r="AD527" s="3"/>
      <c r="AE527" s="3"/>
      <c r="AF527" s="7"/>
      <c r="AG527" s="3"/>
      <c r="AH527" s="3"/>
      <c r="AI527" s="3"/>
      <c r="AJ527" s="3"/>
      <c r="AK527" s="3"/>
      <c r="AL527" s="3"/>
      <c r="AM527" s="3"/>
      <c r="AN527" s="3"/>
      <c r="AO527" s="7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7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</row>
    <row r="528">
      <c r="A528" s="3"/>
      <c r="F528" s="3"/>
      <c r="G528" s="3"/>
      <c r="I528" s="3"/>
      <c r="L528" s="3"/>
      <c r="M528" s="4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6"/>
      <c r="Y528" s="3"/>
      <c r="Z528" s="3"/>
      <c r="AA528" s="3"/>
      <c r="AB528" s="3"/>
      <c r="AC528" s="3"/>
      <c r="AD528" s="3"/>
      <c r="AE528" s="3"/>
      <c r="AF528" s="7"/>
      <c r="AG528" s="3"/>
      <c r="AH528" s="3"/>
      <c r="AI528" s="3"/>
      <c r="AJ528" s="3"/>
      <c r="AK528" s="3"/>
      <c r="AL528" s="3"/>
      <c r="AM528" s="3"/>
      <c r="AN528" s="3"/>
      <c r="AO528" s="7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7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</row>
    <row r="529">
      <c r="A529" s="3"/>
      <c r="F529" s="3"/>
      <c r="G529" s="3"/>
      <c r="I529" s="3"/>
      <c r="L529" s="3"/>
      <c r="M529" s="4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6"/>
      <c r="Y529" s="3"/>
      <c r="Z529" s="3"/>
      <c r="AA529" s="3"/>
      <c r="AB529" s="3"/>
      <c r="AC529" s="3"/>
      <c r="AD529" s="3"/>
      <c r="AE529" s="3"/>
      <c r="AF529" s="7"/>
      <c r="AG529" s="3"/>
      <c r="AH529" s="3"/>
      <c r="AI529" s="3"/>
      <c r="AJ529" s="3"/>
      <c r="AK529" s="3"/>
      <c r="AL529" s="3"/>
      <c r="AM529" s="3"/>
      <c r="AN529" s="3"/>
      <c r="AO529" s="7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7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</row>
    <row r="530">
      <c r="A530" s="3"/>
      <c r="F530" s="3"/>
      <c r="G530" s="3"/>
      <c r="I530" s="3"/>
      <c r="L530" s="3"/>
      <c r="M530" s="4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6"/>
      <c r="Y530" s="3"/>
      <c r="Z530" s="3"/>
      <c r="AA530" s="3"/>
      <c r="AB530" s="3"/>
      <c r="AC530" s="3"/>
      <c r="AD530" s="3"/>
      <c r="AE530" s="3"/>
      <c r="AF530" s="7"/>
      <c r="AG530" s="3"/>
      <c r="AH530" s="3"/>
      <c r="AI530" s="3"/>
      <c r="AJ530" s="3"/>
      <c r="AK530" s="3"/>
      <c r="AL530" s="3"/>
      <c r="AM530" s="3"/>
      <c r="AN530" s="3"/>
      <c r="AO530" s="7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7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</row>
    <row r="531">
      <c r="A531" s="3"/>
      <c r="F531" s="3"/>
      <c r="G531" s="3"/>
      <c r="I531" s="3"/>
      <c r="L531" s="3"/>
      <c r="M531" s="4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6"/>
      <c r="Y531" s="3"/>
      <c r="Z531" s="3"/>
      <c r="AA531" s="3"/>
      <c r="AB531" s="3"/>
      <c r="AC531" s="3"/>
      <c r="AD531" s="3"/>
      <c r="AE531" s="3"/>
      <c r="AF531" s="7"/>
      <c r="AG531" s="3"/>
      <c r="AH531" s="3"/>
      <c r="AI531" s="3"/>
      <c r="AJ531" s="3"/>
      <c r="AK531" s="3"/>
      <c r="AL531" s="3"/>
      <c r="AM531" s="3"/>
      <c r="AN531" s="3"/>
      <c r="AO531" s="7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7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</row>
    <row r="532">
      <c r="A532" s="3"/>
      <c r="F532" s="3"/>
      <c r="G532" s="3"/>
      <c r="I532" s="3"/>
      <c r="L532" s="3"/>
      <c r="M532" s="4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6"/>
      <c r="Y532" s="3"/>
      <c r="Z532" s="3"/>
      <c r="AA532" s="3"/>
      <c r="AB532" s="3"/>
      <c r="AC532" s="3"/>
      <c r="AD532" s="3"/>
      <c r="AE532" s="3"/>
      <c r="AF532" s="7"/>
      <c r="AG532" s="3"/>
      <c r="AH532" s="3"/>
      <c r="AI532" s="3"/>
      <c r="AJ532" s="3"/>
      <c r="AK532" s="3"/>
      <c r="AL532" s="3"/>
      <c r="AM532" s="3"/>
      <c r="AN532" s="3"/>
      <c r="AO532" s="7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7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</row>
    <row r="533">
      <c r="A533" s="3"/>
      <c r="F533" s="3"/>
      <c r="G533" s="3"/>
      <c r="I533" s="3"/>
      <c r="L533" s="3"/>
      <c r="M533" s="4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6"/>
      <c r="Y533" s="3"/>
      <c r="Z533" s="3"/>
      <c r="AA533" s="3"/>
      <c r="AB533" s="3"/>
      <c r="AC533" s="3"/>
      <c r="AD533" s="3"/>
      <c r="AE533" s="3"/>
      <c r="AF533" s="7"/>
      <c r="AG533" s="3"/>
      <c r="AH533" s="3"/>
      <c r="AI533" s="3"/>
      <c r="AJ533" s="3"/>
      <c r="AK533" s="3"/>
      <c r="AL533" s="3"/>
      <c r="AM533" s="3"/>
      <c r="AN533" s="3"/>
      <c r="AO533" s="7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7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</row>
    <row r="534">
      <c r="A534" s="3"/>
      <c r="F534" s="3"/>
      <c r="G534" s="3"/>
      <c r="I534" s="3"/>
      <c r="L534" s="3"/>
      <c r="M534" s="4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6"/>
      <c r="Y534" s="3"/>
      <c r="Z534" s="3"/>
      <c r="AA534" s="3"/>
      <c r="AB534" s="3"/>
      <c r="AC534" s="3"/>
      <c r="AD534" s="3"/>
      <c r="AE534" s="3"/>
      <c r="AF534" s="7"/>
      <c r="AG534" s="3"/>
      <c r="AH534" s="3"/>
      <c r="AI534" s="3"/>
      <c r="AJ534" s="3"/>
      <c r="AK534" s="3"/>
      <c r="AL534" s="3"/>
      <c r="AM534" s="3"/>
      <c r="AN534" s="3"/>
      <c r="AO534" s="7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7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</row>
    <row r="535">
      <c r="A535" s="3"/>
      <c r="F535" s="3"/>
      <c r="G535" s="3"/>
      <c r="I535" s="3"/>
      <c r="L535" s="3"/>
      <c r="M535" s="4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6"/>
      <c r="Y535" s="3"/>
      <c r="Z535" s="3"/>
      <c r="AA535" s="3"/>
      <c r="AB535" s="3"/>
      <c r="AC535" s="3"/>
      <c r="AD535" s="3"/>
      <c r="AE535" s="3"/>
      <c r="AF535" s="7"/>
      <c r="AG535" s="3"/>
      <c r="AH535" s="3"/>
      <c r="AI535" s="3"/>
      <c r="AJ535" s="3"/>
      <c r="AK535" s="3"/>
      <c r="AL535" s="3"/>
      <c r="AM535" s="3"/>
      <c r="AN535" s="3"/>
      <c r="AO535" s="7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7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</row>
    <row r="536">
      <c r="A536" s="3"/>
      <c r="F536" s="3"/>
      <c r="G536" s="3"/>
      <c r="I536" s="3"/>
      <c r="L536" s="3"/>
      <c r="M536" s="4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6"/>
      <c r="Y536" s="3"/>
      <c r="Z536" s="3"/>
      <c r="AA536" s="3"/>
      <c r="AB536" s="3"/>
      <c r="AC536" s="3"/>
      <c r="AD536" s="3"/>
      <c r="AE536" s="3"/>
      <c r="AF536" s="7"/>
      <c r="AG536" s="3"/>
      <c r="AH536" s="3"/>
      <c r="AI536" s="3"/>
      <c r="AJ536" s="3"/>
      <c r="AK536" s="3"/>
      <c r="AL536" s="3"/>
      <c r="AM536" s="3"/>
      <c r="AN536" s="3"/>
      <c r="AO536" s="7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7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</row>
    <row r="537">
      <c r="A537" s="3"/>
      <c r="F537" s="3"/>
      <c r="G537" s="3"/>
      <c r="I537" s="3"/>
      <c r="L537" s="3"/>
      <c r="M537" s="4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6"/>
      <c r="Y537" s="3"/>
      <c r="Z537" s="3"/>
      <c r="AA537" s="3"/>
      <c r="AB537" s="3"/>
      <c r="AC537" s="3"/>
      <c r="AD537" s="3"/>
      <c r="AE537" s="3"/>
      <c r="AF537" s="7"/>
      <c r="AG537" s="3"/>
      <c r="AH537" s="3"/>
      <c r="AI537" s="3"/>
      <c r="AJ537" s="3"/>
      <c r="AK537" s="3"/>
      <c r="AL537" s="3"/>
      <c r="AM537" s="3"/>
      <c r="AN537" s="3"/>
      <c r="AO537" s="7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7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</row>
    <row r="538">
      <c r="A538" s="3"/>
      <c r="F538" s="3"/>
      <c r="G538" s="3"/>
      <c r="I538" s="3"/>
      <c r="L538" s="3"/>
      <c r="M538" s="4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6"/>
      <c r="Y538" s="3"/>
      <c r="Z538" s="3"/>
      <c r="AA538" s="3"/>
      <c r="AB538" s="3"/>
      <c r="AC538" s="3"/>
      <c r="AD538" s="3"/>
      <c r="AE538" s="3"/>
      <c r="AF538" s="7"/>
      <c r="AG538" s="3"/>
      <c r="AH538" s="3"/>
      <c r="AI538" s="3"/>
      <c r="AJ538" s="3"/>
      <c r="AK538" s="3"/>
      <c r="AL538" s="3"/>
      <c r="AM538" s="3"/>
      <c r="AN538" s="3"/>
      <c r="AO538" s="7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7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</row>
    <row r="539">
      <c r="A539" s="3"/>
      <c r="F539" s="3"/>
      <c r="G539" s="3"/>
      <c r="I539" s="3"/>
      <c r="L539" s="3"/>
      <c r="M539" s="4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6"/>
      <c r="Y539" s="3"/>
      <c r="Z539" s="3"/>
      <c r="AA539" s="3"/>
      <c r="AB539" s="3"/>
      <c r="AC539" s="3"/>
      <c r="AD539" s="3"/>
      <c r="AE539" s="3"/>
      <c r="AF539" s="7"/>
      <c r="AG539" s="3"/>
      <c r="AH539" s="3"/>
      <c r="AI539" s="3"/>
      <c r="AJ539" s="3"/>
      <c r="AK539" s="3"/>
      <c r="AL539" s="3"/>
      <c r="AM539" s="3"/>
      <c r="AN539" s="3"/>
      <c r="AO539" s="7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7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</row>
    <row r="540">
      <c r="A540" s="3"/>
      <c r="F540" s="3"/>
      <c r="G540" s="3"/>
      <c r="I540" s="3"/>
      <c r="L540" s="3"/>
      <c r="M540" s="4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6"/>
      <c r="Y540" s="3"/>
      <c r="Z540" s="3"/>
      <c r="AA540" s="3"/>
      <c r="AB540" s="3"/>
      <c r="AC540" s="3"/>
      <c r="AD540" s="3"/>
      <c r="AE540" s="3"/>
      <c r="AF540" s="7"/>
      <c r="AG540" s="3"/>
      <c r="AH540" s="3"/>
      <c r="AI540" s="3"/>
      <c r="AJ540" s="3"/>
      <c r="AK540" s="3"/>
      <c r="AL540" s="3"/>
      <c r="AM540" s="3"/>
      <c r="AN540" s="3"/>
      <c r="AO540" s="7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7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</row>
    <row r="541">
      <c r="A541" s="3"/>
      <c r="F541" s="3"/>
      <c r="G541" s="3"/>
      <c r="I541" s="3"/>
      <c r="L541" s="3"/>
      <c r="M541" s="4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6"/>
      <c r="Y541" s="3"/>
      <c r="Z541" s="3"/>
      <c r="AA541" s="3"/>
      <c r="AB541" s="3"/>
      <c r="AC541" s="3"/>
      <c r="AD541" s="3"/>
      <c r="AE541" s="3"/>
      <c r="AF541" s="7"/>
      <c r="AG541" s="3"/>
      <c r="AH541" s="3"/>
      <c r="AI541" s="3"/>
      <c r="AJ541" s="3"/>
      <c r="AK541" s="3"/>
      <c r="AL541" s="3"/>
      <c r="AM541" s="3"/>
      <c r="AN541" s="3"/>
      <c r="AO541" s="7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7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</row>
    <row r="542">
      <c r="A542" s="3"/>
      <c r="F542" s="3"/>
      <c r="G542" s="3"/>
      <c r="I542" s="3"/>
      <c r="L542" s="3"/>
      <c r="M542" s="4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6"/>
      <c r="Y542" s="3"/>
      <c r="Z542" s="3"/>
      <c r="AA542" s="3"/>
      <c r="AB542" s="3"/>
      <c r="AC542" s="3"/>
      <c r="AD542" s="3"/>
      <c r="AE542" s="3"/>
      <c r="AF542" s="7"/>
      <c r="AG542" s="3"/>
      <c r="AH542" s="3"/>
      <c r="AI542" s="3"/>
      <c r="AJ542" s="3"/>
      <c r="AK542" s="3"/>
      <c r="AL542" s="3"/>
      <c r="AM542" s="3"/>
      <c r="AN542" s="3"/>
      <c r="AO542" s="7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7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</row>
    <row r="543">
      <c r="A543" s="3"/>
      <c r="F543" s="3"/>
      <c r="G543" s="3"/>
      <c r="I543" s="3"/>
      <c r="L543" s="3"/>
      <c r="M543" s="4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6"/>
      <c r="Y543" s="3"/>
      <c r="Z543" s="3"/>
      <c r="AA543" s="3"/>
      <c r="AB543" s="3"/>
      <c r="AC543" s="3"/>
      <c r="AD543" s="3"/>
      <c r="AE543" s="3"/>
      <c r="AF543" s="7"/>
      <c r="AG543" s="3"/>
      <c r="AH543" s="3"/>
      <c r="AI543" s="3"/>
      <c r="AJ543" s="3"/>
      <c r="AK543" s="3"/>
      <c r="AL543" s="3"/>
      <c r="AM543" s="3"/>
      <c r="AN543" s="3"/>
      <c r="AO543" s="7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7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</row>
    <row r="544">
      <c r="A544" s="3"/>
      <c r="F544" s="3"/>
      <c r="G544" s="3"/>
      <c r="I544" s="3"/>
      <c r="L544" s="3"/>
      <c r="M544" s="4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6"/>
      <c r="Y544" s="3"/>
      <c r="Z544" s="3"/>
      <c r="AA544" s="3"/>
      <c r="AB544" s="3"/>
      <c r="AC544" s="3"/>
      <c r="AD544" s="3"/>
      <c r="AE544" s="3"/>
      <c r="AF544" s="7"/>
      <c r="AG544" s="3"/>
      <c r="AH544" s="3"/>
      <c r="AI544" s="3"/>
      <c r="AJ544" s="3"/>
      <c r="AK544" s="3"/>
      <c r="AL544" s="3"/>
      <c r="AM544" s="3"/>
      <c r="AN544" s="3"/>
      <c r="AO544" s="7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7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</row>
    <row r="545">
      <c r="A545" s="3"/>
      <c r="F545" s="3"/>
      <c r="G545" s="3"/>
      <c r="I545" s="3"/>
      <c r="L545" s="3"/>
      <c r="M545" s="4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6"/>
      <c r="Y545" s="3"/>
      <c r="Z545" s="3"/>
      <c r="AA545" s="3"/>
      <c r="AB545" s="3"/>
      <c r="AC545" s="3"/>
      <c r="AD545" s="3"/>
      <c r="AE545" s="3"/>
      <c r="AF545" s="7"/>
      <c r="AG545" s="3"/>
      <c r="AH545" s="3"/>
      <c r="AI545" s="3"/>
      <c r="AJ545" s="3"/>
      <c r="AK545" s="3"/>
      <c r="AL545" s="3"/>
      <c r="AM545" s="3"/>
      <c r="AN545" s="3"/>
      <c r="AO545" s="7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7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</row>
    <row r="546">
      <c r="A546" s="3"/>
      <c r="F546" s="3"/>
      <c r="G546" s="3"/>
      <c r="I546" s="3"/>
      <c r="L546" s="3"/>
      <c r="M546" s="4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6"/>
      <c r="Y546" s="3"/>
      <c r="Z546" s="3"/>
      <c r="AA546" s="3"/>
      <c r="AB546" s="3"/>
      <c r="AC546" s="3"/>
      <c r="AD546" s="3"/>
      <c r="AE546" s="3"/>
      <c r="AF546" s="7"/>
      <c r="AG546" s="3"/>
      <c r="AH546" s="3"/>
      <c r="AI546" s="3"/>
      <c r="AJ546" s="3"/>
      <c r="AK546" s="3"/>
      <c r="AL546" s="3"/>
      <c r="AM546" s="3"/>
      <c r="AN546" s="3"/>
      <c r="AO546" s="7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7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</row>
    <row r="547">
      <c r="A547" s="3"/>
      <c r="F547" s="3"/>
      <c r="G547" s="3"/>
      <c r="I547" s="3"/>
      <c r="L547" s="3"/>
      <c r="M547" s="4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6"/>
      <c r="Y547" s="3"/>
      <c r="Z547" s="3"/>
      <c r="AA547" s="3"/>
      <c r="AB547" s="3"/>
      <c r="AC547" s="3"/>
      <c r="AD547" s="3"/>
      <c r="AE547" s="3"/>
      <c r="AF547" s="7"/>
      <c r="AG547" s="3"/>
      <c r="AH547" s="3"/>
      <c r="AI547" s="3"/>
      <c r="AJ547" s="3"/>
      <c r="AK547" s="3"/>
      <c r="AL547" s="3"/>
      <c r="AM547" s="3"/>
      <c r="AN547" s="3"/>
      <c r="AO547" s="7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7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</row>
    <row r="548">
      <c r="A548" s="3"/>
      <c r="F548" s="3"/>
      <c r="G548" s="3"/>
      <c r="I548" s="3"/>
      <c r="L548" s="3"/>
      <c r="M548" s="4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6"/>
      <c r="Y548" s="3"/>
      <c r="Z548" s="3"/>
      <c r="AA548" s="3"/>
      <c r="AB548" s="3"/>
      <c r="AC548" s="3"/>
      <c r="AD548" s="3"/>
      <c r="AE548" s="3"/>
      <c r="AF548" s="7"/>
      <c r="AG548" s="3"/>
      <c r="AH548" s="3"/>
      <c r="AI548" s="3"/>
      <c r="AJ548" s="3"/>
      <c r="AK548" s="3"/>
      <c r="AL548" s="3"/>
      <c r="AM548" s="3"/>
      <c r="AN548" s="3"/>
      <c r="AO548" s="7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7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</row>
    <row r="549">
      <c r="A549" s="3"/>
      <c r="F549" s="3"/>
      <c r="G549" s="3"/>
      <c r="I549" s="3"/>
      <c r="L549" s="3"/>
      <c r="M549" s="4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6"/>
      <c r="Y549" s="3"/>
      <c r="Z549" s="3"/>
      <c r="AA549" s="3"/>
      <c r="AB549" s="3"/>
      <c r="AC549" s="3"/>
      <c r="AD549" s="3"/>
      <c r="AE549" s="3"/>
      <c r="AF549" s="7"/>
      <c r="AG549" s="3"/>
      <c r="AH549" s="3"/>
      <c r="AI549" s="3"/>
      <c r="AJ549" s="3"/>
      <c r="AK549" s="3"/>
      <c r="AL549" s="3"/>
      <c r="AM549" s="3"/>
      <c r="AN549" s="3"/>
      <c r="AO549" s="7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7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</row>
    <row r="550">
      <c r="A550" s="3"/>
      <c r="F550" s="3"/>
      <c r="G550" s="3"/>
      <c r="I550" s="3"/>
      <c r="L550" s="3"/>
      <c r="M550" s="4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6"/>
      <c r="Y550" s="3"/>
      <c r="Z550" s="3"/>
      <c r="AA550" s="3"/>
      <c r="AB550" s="3"/>
      <c r="AC550" s="3"/>
      <c r="AD550" s="3"/>
      <c r="AE550" s="3"/>
      <c r="AF550" s="7"/>
      <c r="AG550" s="3"/>
      <c r="AH550" s="3"/>
      <c r="AI550" s="3"/>
      <c r="AJ550" s="3"/>
      <c r="AK550" s="3"/>
      <c r="AL550" s="3"/>
      <c r="AM550" s="3"/>
      <c r="AN550" s="3"/>
      <c r="AO550" s="7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7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</row>
    <row r="551">
      <c r="A551" s="3"/>
      <c r="F551" s="3"/>
      <c r="G551" s="3"/>
      <c r="I551" s="3"/>
      <c r="L551" s="3"/>
      <c r="M551" s="4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6"/>
      <c r="Y551" s="3"/>
      <c r="Z551" s="3"/>
      <c r="AA551" s="3"/>
      <c r="AB551" s="3"/>
      <c r="AC551" s="3"/>
      <c r="AD551" s="3"/>
      <c r="AE551" s="3"/>
      <c r="AF551" s="7"/>
      <c r="AG551" s="3"/>
      <c r="AH551" s="3"/>
      <c r="AI551" s="3"/>
      <c r="AJ551" s="3"/>
      <c r="AK551" s="3"/>
      <c r="AL551" s="3"/>
      <c r="AM551" s="3"/>
      <c r="AN551" s="3"/>
      <c r="AO551" s="7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7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</row>
    <row r="552">
      <c r="A552" s="3"/>
      <c r="F552" s="3"/>
      <c r="G552" s="3"/>
      <c r="I552" s="3"/>
      <c r="L552" s="3"/>
      <c r="M552" s="4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6"/>
      <c r="Y552" s="3"/>
      <c r="Z552" s="3"/>
      <c r="AA552" s="3"/>
      <c r="AB552" s="3"/>
      <c r="AC552" s="3"/>
      <c r="AD552" s="3"/>
      <c r="AE552" s="3"/>
      <c r="AF552" s="7"/>
      <c r="AG552" s="3"/>
      <c r="AH552" s="3"/>
      <c r="AI552" s="3"/>
      <c r="AJ552" s="3"/>
      <c r="AK552" s="3"/>
      <c r="AL552" s="3"/>
      <c r="AM552" s="3"/>
      <c r="AN552" s="3"/>
      <c r="AO552" s="7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7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</row>
    <row r="553">
      <c r="A553" s="3"/>
      <c r="F553" s="3"/>
      <c r="G553" s="3"/>
      <c r="I553" s="3"/>
      <c r="L553" s="3"/>
      <c r="M553" s="4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6"/>
      <c r="Y553" s="3"/>
      <c r="Z553" s="3"/>
      <c r="AA553" s="3"/>
      <c r="AB553" s="3"/>
      <c r="AC553" s="3"/>
      <c r="AD553" s="3"/>
      <c r="AE553" s="3"/>
      <c r="AF553" s="7"/>
      <c r="AG553" s="3"/>
      <c r="AH553" s="3"/>
      <c r="AI553" s="3"/>
      <c r="AJ553" s="3"/>
      <c r="AK553" s="3"/>
      <c r="AL553" s="3"/>
      <c r="AM553" s="3"/>
      <c r="AN553" s="3"/>
      <c r="AO553" s="7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7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</row>
    <row r="554">
      <c r="A554" s="3"/>
      <c r="F554" s="3"/>
      <c r="G554" s="3"/>
      <c r="I554" s="3"/>
      <c r="L554" s="3"/>
      <c r="M554" s="4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6"/>
      <c r="Y554" s="3"/>
      <c r="Z554" s="3"/>
      <c r="AA554" s="3"/>
      <c r="AB554" s="3"/>
      <c r="AC554" s="3"/>
      <c r="AD554" s="3"/>
      <c r="AE554" s="3"/>
      <c r="AF554" s="7"/>
      <c r="AG554" s="3"/>
      <c r="AH554" s="3"/>
      <c r="AI554" s="3"/>
      <c r="AJ554" s="3"/>
      <c r="AK554" s="3"/>
      <c r="AL554" s="3"/>
      <c r="AM554" s="3"/>
      <c r="AN554" s="3"/>
      <c r="AO554" s="7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7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</row>
    <row r="555">
      <c r="A555" s="3"/>
      <c r="F555" s="3"/>
      <c r="G555" s="3"/>
      <c r="I555" s="3"/>
      <c r="L555" s="3"/>
      <c r="M555" s="4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6"/>
      <c r="Y555" s="3"/>
      <c r="Z555" s="3"/>
      <c r="AA555" s="3"/>
      <c r="AB555" s="3"/>
      <c r="AC555" s="3"/>
      <c r="AD555" s="3"/>
      <c r="AE555" s="3"/>
      <c r="AF555" s="7"/>
      <c r="AG555" s="3"/>
      <c r="AH555" s="3"/>
      <c r="AI555" s="3"/>
      <c r="AJ555" s="3"/>
      <c r="AK555" s="3"/>
      <c r="AL555" s="3"/>
      <c r="AM555" s="3"/>
      <c r="AN555" s="3"/>
      <c r="AO555" s="7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7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</row>
    <row r="556">
      <c r="A556" s="3"/>
      <c r="F556" s="3"/>
      <c r="G556" s="3"/>
      <c r="I556" s="3"/>
      <c r="L556" s="3"/>
      <c r="M556" s="4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6"/>
      <c r="Y556" s="3"/>
      <c r="Z556" s="3"/>
      <c r="AA556" s="3"/>
      <c r="AB556" s="3"/>
      <c r="AC556" s="3"/>
      <c r="AD556" s="3"/>
      <c r="AE556" s="3"/>
      <c r="AF556" s="7"/>
      <c r="AG556" s="3"/>
      <c r="AH556" s="3"/>
      <c r="AI556" s="3"/>
      <c r="AJ556" s="3"/>
      <c r="AK556" s="3"/>
      <c r="AL556" s="3"/>
      <c r="AM556" s="3"/>
      <c r="AN556" s="3"/>
      <c r="AO556" s="7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7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</row>
    <row r="557">
      <c r="A557" s="3"/>
      <c r="F557" s="3"/>
      <c r="G557" s="3"/>
      <c r="I557" s="3"/>
      <c r="L557" s="3"/>
      <c r="M557" s="4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6"/>
      <c r="Y557" s="3"/>
      <c r="Z557" s="3"/>
      <c r="AA557" s="3"/>
      <c r="AB557" s="3"/>
      <c r="AC557" s="3"/>
      <c r="AD557" s="3"/>
      <c r="AE557" s="3"/>
      <c r="AF557" s="7"/>
      <c r="AG557" s="3"/>
      <c r="AH557" s="3"/>
      <c r="AI557" s="3"/>
      <c r="AJ557" s="3"/>
      <c r="AK557" s="3"/>
      <c r="AL557" s="3"/>
      <c r="AM557" s="3"/>
      <c r="AN557" s="3"/>
      <c r="AO557" s="7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7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</row>
    <row r="558">
      <c r="A558" s="3"/>
      <c r="F558" s="3"/>
      <c r="G558" s="3"/>
      <c r="I558" s="3"/>
      <c r="L558" s="3"/>
      <c r="M558" s="4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6"/>
      <c r="Y558" s="3"/>
      <c r="Z558" s="3"/>
      <c r="AA558" s="3"/>
      <c r="AB558" s="3"/>
      <c r="AC558" s="3"/>
      <c r="AD558" s="3"/>
      <c r="AE558" s="3"/>
      <c r="AF558" s="7"/>
      <c r="AG558" s="3"/>
      <c r="AH558" s="3"/>
      <c r="AI558" s="3"/>
      <c r="AJ558" s="3"/>
      <c r="AK558" s="3"/>
      <c r="AL558" s="3"/>
      <c r="AM558" s="3"/>
      <c r="AN558" s="3"/>
      <c r="AO558" s="7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7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</row>
    <row r="559">
      <c r="A559" s="3"/>
      <c r="F559" s="3"/>
      <c r="G559" s="3"/>
      <c r="I559" s="3"/>
      <c r="L559" s="3"/>
      <c r="M559" s="4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6"/>
      <c r="Y559" s="3"/>
      <c r="Z559" s="3"/>
      <c r="AA559" s="3"/>
      <c r="AB559" s="3"/>
      <c r="AC559" s="3"/>
      <c r="AD559" s="3"/>
      <c r="AE559" s="3"/>
      <c r="AF559" s="7"/>
      <c r="AG559" s="3"/>
      <c r="AH559" s="3"/>
      <c r="AI559" s="3"/>
      <c r="AJ559" s="3"/>
      <c r="AK559" s="3"/>
      <c r="AL559" s="3"/>
      <c r="AM559" s="3"/>
      <c r="AN559" s="3"/>
      <c r="AO559" s="7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7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</row>
    <row r="560">
      <c r="A560" s="3"/>
      <c r="F560" s="3"/>
      <c r="G560" s="3"/>
      <c r="I560" s="3"/>
      <c r="L560" s="3"/>
      <c r="M560" s="4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6"/>
      <c r="Y560" s="3"/>
      <c r="Z560" s="3"/>
      <c r="AA560" s="3"/>
      <c r="AB560" s="3"/>
      <c r="AC560" s="3"/>
      <c r="AD560" s="3"/>
      <c r="AE560" s="3"/>
      <c r="AF560" s="7"/>
      <c r="AG560" s="3"/>
      <c r="AH560" s="3"/>
      <c r="AI560" s="3"/>
      <c r="AJ560" s="3"/>
      <c r="AK560" s="3"/>
      <c r="AL560" s="3"/>
      <c r="AM560" s="3"/>
      <c r="AN560" s="3"/>
      <c r="AO560" s="7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7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</row>
    <row r="561">
      <c r="A561" s="3"/>
      <c r="F561" s="3"/>
      <c r="G561" s="3"/>
      <c r="I561" s="3"/>
      <c r="L561" s="3"/>
      <c r="M561" s="4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6"/>
      <c r="Y561" s="3"/>
      <c r="Z561" s="3"/>
      <c r="AA561" s="3"/>
      <c r="AB561" s="3"/>
      <c r="AC561" s="3"/>
      <c r="AD561" s="3"/>
      <c r="AE561" s="3"/>
      <c r="AF561" s="7"/>
      <c r="AG561" s="3"/>
      <c r="AH561" s="3"/>
      <c r="AI561" s="3"/>
      <c r="AJ561" s="3"/>
      <c r="AK561" s="3"/>
      <c r="AL561" s="3"/>
      <c r="AM561" s="3"/>
      <c r="AN561" s="3"/>
      <c r="AO561" s="7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7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</row>
    <row r="562">
      <c r="A562" s="3"/>
      <c r="F562" s="3"/>
      <c r="G562" s="3"/>
      <c r="I562" s="3"/>
      <c r="L562" s="3"/>
      <c r="M562" s="4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6"/>
      <c r="Y562" s="3"/>
      <c r="Z562" s="3"/>
      <c r="AA562" s="3"/>
      <c r="AB562" s="3"/>
      <c r="AC562" s="3"/>
      <c r="AD562" s="3"/>
      <c r="AE562" s="3"/>
      <c r="AF562" s="7"/>
      <c r="AG562" s="3"/>
      <c r="AH562" s="3"/>
      <c r="AI562" s="3"/>
      <c r="AJ562" s="3"/>
      <c r="AK562" s="3"/>
      <c r="AL562" s="3"/>
      <c r="AM562" s="3"/>
      <c r="AN562" s="3"/>
      <c r="AO562" s="7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7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</row>
    <row r="563">
      <c r="A563" s="3"/>
      <c r="F563" s="3"/>
      <c r="G563" s="3"/>
      <c r="I563" s="3"/>
      <c r="L563" s="3"/>
      <c r="M563" s="4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6"/>
      <c r="Y563" s="3"/>
      <c r="Z563" s="3"/>
      <c r="AA563" s="3"/>
      <c r="AB563" s="3"/>
      <c r="AC563" s="3"/>
      <c r="AD563" s="3"/>
      <c r="AE563" s="3"/>
      <c r="AF563" s="7"/>
      <c r="AG563" s="3"/>
      <c r="AH563" s="3"/>
      <c r="AI563" s="3"/>
      <c r="AJ563" s="3"/>
      <c r="AK563" s="3"/>
      <c r="AL563" s="3"/>
      <c r="AM563" s="3"/>
      <c r="AN563" s="3"/>
      <c r="AO563" s="7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7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</row>
    <row r="564">
      <c r="A564" s="3"/>
      <c r="F564" s="3"/>
      <c r="G564" s="3"/>
      <c r="I564" s="3"/>
      <c r="L564" s="3"/>
      <c r="M564" s="4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6"/>
      <c r="Y564" s="3"/>
      <c r="Z564" s="3"/>
      <c r="AA564" s="3"/>
      <c r="AB564" s="3"/>
      <c r="AC564" s="3"/>
      <c r="AD564" s="3"/>
      <c r="AE564" s="3"/>
      <c r="AF564" s="7"/>
      <c r="AG564" s="3"/>
      <c r="AH564" s="3"/>
      <c r="AI564" s="3"/>
      <c r="AJ564" s="3"/>
      <c r="AK564" s="3"/>
      <c r="AL564" s="3"/>
      <c r="AM564" s="3"/>
      <c r="AN564" s="3"/>
      <c r="AO564" s="7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7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</row>
    <row r="565">
      <c r="A565" s="3"/>
      <c r="F565" s="3"/>
      <c r="G565" s="3"/>
      <c r="I565" s="3"/>
      <c r="L565" s="3"/>
      <c r="M565" s="4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6"/>
      <c r="Y565" s="3"/>
      <c r="Z565" s="3"/>
      <c r="AA565" s="3"/>
      <c r="AB565" s="3"/>
      <c r="AC565" s="3"/>
      <c r="AD565" s="3"/>
      <c r="AE565" s="3"/>
      <c r="AF565" s="7"/>
      <c r="AG565" s="3"/>
      <c r="AH565" s="3"/>
      <c r="AI565" s="3"/>
      <c r="AJ565" s="3"/>
      <c r="AK565" s="3"/>
      <c r="AL565" s="3"/>
      <c r="AM565" s="3"/>
      <c r="AN565" s="3"/>
      <c r="AO565" s="7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7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</row>
    <row r="566">
      <c r="A566" s="3"/>
      <c r="F566" s="3"/>
      <c r="G566" s="3"/>
      <c r="I566" s="3"/>
      <c r="L566" s="3"/>
      <c r="M566" s="4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6"/>
      <c r="Y566" s="3"/>
      <c r="Z566" s="3"/>
      <c r="AA566" s="3"/>
      <c r="AB566" s="3"/>
      <c r="AC566" s="3"/>
      <c r="AD566" s="3"/>
      <c r="AE566" s="3"/>
      <c r="AF566" s="7"/>
      <c r="AG566" s="3"/>
      <c r="AH566" s="3"/>
      <c r="AI566" s="3"/>
      <c r="AJ566" s="3"/>
      <c r="AK566" s="3"/>
      <c r="AL566" s="3"/>
      <c r="AM566" s="3"/>
      <c r="AN566" s="3"/>
      <c r="AO566" s="7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7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</row>
    <row r="567">
      <c r="A567" s="3"/>
      <c r="F567" s="3"/>
      <c r="G567" s="3"/>
      <c r="I567" s="3"/>
      <c r="L567" s="3"/>
      <c r="M567" s="4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6"/>
      <c r="Y567" s="3"/>
      <c r="Z567" s="3"/>
      <c r="AA567" s="3"/>
      <c r="AB567" s="3"/>
      <c r="AC567" s="3"/>
      <c r="AD567" s="3"/>
      <c r="AE567" s="3"/>
      <c r="AF567" s="7"/>
      <c r="AG567" s="3"/>
      <c r="AH567" s="3"/>
      <c r="AI567" s="3"/>
      <c r="AJ567" s="3"/>
      <c r="AK567" s="3"/>
      <c r="AL567" s="3"/>
      <c r="AM567" s="3"/>
      <c r="AN567" s="3"/>
      <c r="AO567" s="7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7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</row>
    <row r="568">
      <c r="A568" s="3"/>
      <c r="F568" s="3"/>
      <c r="G568" s="3"/>
      <c r="I568" s="3"/>
      <c r="L568" s="3"/>
      <c r="M568" s="4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6"/>
      <c r="Y568" s="3"/>
      <c r="Z568" s="3"/>
      <c r="AA568" s="3"/>
      <c r="AB568" s="3"/>
      <c r="AC568" s="3"/>
      <c r="AD568" s="3"/>
      <c r="AE568" s="3"/>
      <c r="AF568" s="7"/>
      <c r="AG568" s="3"/>
      <c r="AH568" s="3"/>
      <c r="AI568" s="3"/>
      <c r="AJ568" s="3"/>
      <c r="AK568" s="3"/>
      <c r="AL568" s="3"/>
      <c r="AM568" s="3"/>
      <c r="AN568" s="3"/>
      <c r="AO568" s="7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7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</row>
    <row r="569">
      <c r="A569" s="3"/>
      <c r="F569" s="3"/>
      <c r="G569" s="3"/>
      <c r="I569" s="3"/>
      <c r="L569" s="3"/>
      <c r="M569" s="4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6"/>
      <c r="Y569" s="3"/>
      <c r="Z569" s="3"/>
      <c r="AA569" s="3"/>
      <c r="AB569" s="3"/>
      <c r="AC569" s="3"/>
      <c r="AD569" s="3"/>
      <c r="AE569" s="3"/>
      <c r="AF569" s="7"/>
      <c r="AG569" s="3"/>
      <c r="AH569" s="3"/>
      <c r="AI569" s="3"/>
      <c r="AJ569" s="3"/>
      <c r="AK569" s="3"/>
      <c r="AL569" s="3"/>
      <c r="AM569" s="3"/>
      <c r="AN569" s="3"/>
      <c r="AO569" s="7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7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</row>
    <row r="570">
      <c r="A570" s="3"/>
      <c r="F570" s="3"/>
      <c r="G570" s="3"/>
      <c r="I570" s="3"/>
      <c r="L570" s="3"/>
      <c r="M570" s="4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6"/>
      <c r="Y570" s="3"/>
      <c r="Z570" s="3"/>
      <c r="AA570" s="3"/>
      <c r="AB570" s="3"/>
      <c r="AC570" s="3"/>
      <c r="AD570" s="3"/>
      <c r="AE570" s="3"/>
      <c r="AF570" s="7"/>
      <c r="AG570" s="3"/>
      <c r="AH570" s="3"/>
      <c r="AI570" s="3"/>
      <c r="AJ570" s="3"/>
      <c r="AK570" s="3"/>
      <c r="AL570" s="3"/>
      <c r="AM570" s="3"/>
      <c r="AN570" s="3"/>
      <c r="AO570" s="7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7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</row>
    <row r="571">
      <c r="A571" s="3"/>
      <c r="F571" s="3"/>
      <c r="G571" s="3"/>
      <c r="I571" s="3"/>
      <c r="L571" s="3"/>
      <c r="M571" s="4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6"/>
      <c r="Y571" s="3"/>
      <c r="Z571" s="3"/>
      <c r="AA571" s="3"/>
      <c r="AB571" s="3"/>
      <c r="AC571" s="3"/>
      <c r="AD571" s="3"/>
      <c r="AE571" s="3"/>
      <c r="AF571" s="7"/>
      <c r="AG571" s="3"/>
      <c r="AH571" s="3"/>
      <c r="AI571" s="3"/>
      <c r="AJ571" s="3"/>
      <c r="AK571" s="3"/>
      <c r="AL571" s="3"/>
      <c r="AM571" s="3"/>
      <c r="AN571" s="3"/>
      <c r="AO571" s="7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7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</row>
    <row r="572">
      <c r="A572" s="3"/>
      <c r="F572" s="3"/>
      <c r="G572" s="3"/>
      <c r="I572" s="3"/>
      <c r="L572" s="3"/>
      <c r="M572" s="4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6"/>
      <c r="Y572" s="3"/>
      <c r="Z572" s="3"/>
      <c r="AA572" s="3"/>
      <c r="AB572" s="3"/>
      <c r="AC572" s="3"/>
      <c r="AD572" s="3"/>
      <c r="AE572" s="3"/>
      <c r="AF572" s="7"/>
      <c r="AG572" s="3"/>
      <c r="AH572" s="3"/>
      <c r="AI572" s="3"/>
      <c r="AJ572" s="3"/>
      <c r="AK572" s="3"/>
      <c r="AL572" s="3"/>
      <c r="AM572" s="3"/>
      <c r="AN572" s="3"/>
      <c r="AO572" s="7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7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</row>
    <row r="573">
      <c r="A573" s="3"/>
      <c r="F573" s="3"/>
      <c r="G573" s="3"/>
      <c r="I573" s="3"/>
      <c r="L573" s="3"/>
      <c r="M573" s="4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6"/>
      <c r="Y573" s="3"/>
      <c r="Z573" s="3"/>
      <c r="AA573" s="3"/>
      <c r="AB573" s="3"/>
      <c r="AC573" s="3"/>
      <c r="AD573" s="3"/>
      <c r="AE573" s="3"/>
      <c r="AF573" s="7"/>
      <c r="AG573" s="3"/>
      <c r="AH573" s="3"/>
      <c r="AI573" s="3"/>
      <c r="AJ573" s="3"/>
      <c r="AK573" s="3"/>
      <c r="AL573" s="3"/>
      <c r="AM573" s="3"/>
      <c r="AN573" s="3"/>
      <c r="AO573" s="7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7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</row>
    <row r="574">
      <c r="A574" s="3"/>
      <c r="F574" s="3"/>
      <c r="G574" s="3"/>
      <c r="I574" s="3"/>
      <c r="L574" s="3"/>
      <c r="M574" s="4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6"/>
      <c r="Y574" s="3"/>
      <c r="Z574" s="3"/>
      <c r="AA574" s="3"/>
      <c r="AB574" s="3"/>
      <c r="AC574" s="3"/>
      <c r="AD574" s="3"/>
      <c r="AE574" s="3"/>
      <c r="AF574" s="7"/>
      <c r="AG574" s="3"/>
      <c r="AH574" s="3"/>
      <c r="AI574" s="3"/>
      <c r="AJ574" s="3"/>
      <c r="AK574" s="3"/>
      <c r="AL574" s="3"/>
      <c r="AM574" s="3"/>
      <c r="AN574" s="3"/>
      <c r="AO574" s="7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7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</row>
    <row r="575">
      <c r="A575" s="3"/>
      <c r="F575" s="3"/>
      <c r="G575" s="3"/>
      <c r="I575" s="3"/>
      <c r="L575" s="3"/>
      <c r="M575" s="4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6"/>
      <c r="Y575" s="3"/>
      <c r="Z575" s="3"/>
      <c r="AA575" s="3"/>
      <c r="AB575" s="3"/>
      <c r="AC575" s="3"/>
      <c r="AD575" s="3"/>
      <c r="AE575" s="3"/>
      <c r="AF575" s="7"/>
      <c r="AG575" s="3"/>
      <c r="AH575" s="3"/>
      <c r="AI575" s="3"/>
      <c r="AJ575" s="3"/>
      <c r="AK575" s="3"/>
      <c r="AL575" s="3"/>
      <c r="AM575" s="3"/>
      <c r="AN575" s="3"/>
      <c r="AO575" s="7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7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</row>
    <row r="576">
      <c r="A576" s="3"/>
      <c r="F576" s="3"/>
      <c r="G576" s="3"/>
      <c r="I576" s="3"/>
      <c r="L576" s="3"/>
      <c r="M576" s="4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6"/>
      <c r="Y576" s="3"/>
      <c r="Z576" s="3"/>
      <c r="AA576" s="3"/>
      <c r="AB576" s="3"/>
      <c r="AC576" s="3"/>
      <c r="AD576" s="3"/>
      <c r="AE576" s="3"/>
      <c r="AF576" s="7"/>
      <c r="AG576" s="3"/>
      <c r="AH576" s="3"/>
      <c r="AI576" s="3"/>
      <c r="AJ576" s="3"/>
      <c r="AK576" s="3"/>
      <c r="AL576" s="3"/>
      <c r="AM576" s="3"/>
      <c r="AN576" s="3"/>
      <c r="AO576" s="7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7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</row>
    <row r="577">
      <c r="A577" s="3"/>
      <c r="F577" s="3"/>
      <c r="G577" s="3"/>
      <c r="I577" s="3"/>
      <c r="L577" s="3"/>
      <c r="M577" s="4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6"/>
      <c r="Y577" s="3"/>
      <c r="Z577" s="3"/>
      <c r="AA577" s="3"/>
      <c r="AB577" s="3"/>
      <c r="AC577" s="3"/>
      <c r="AD577" s="3"/>
      <c r="AE577" s="3"/>
      <c r="AF577" s="7"/>
      <c r="AG577" s="3"/>
      <c r="AH577" s="3"/>
      <c r="AI577" s="3"/>
      <c r="AJ577" s="3"/>
      <c r="AK577" s="3"/>
      <c r="AL577" s="3"/>
      <c r="AM577" s="3"/>
      <c r="AN577" s="3"/>
      <c r="AO577" s="7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7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</row>
    <row r="578">
      <c r="A578" s="3"/>
      <c r="F578" s="3"/>
      <c r="G578" s="3"/>
      <c r="I578" s="3"/>
      <c r="L578" s="3"/>
      <c r="M578" s="4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6"/>
      <c r="Y578" s="3"/>
      <c r="Z578" s="3"/>
      <c r="AA578" s="3"/>
      <c r="AB578" s="3"/>
      <c r="AC578" s="3"/>
      <c r="AD578" s="3"/>
      <c r="AE578" s="3"/>
      <c r="AF578" s="7"/>
      <c r="AG578" s="3"/>
      <c r="AH578" s="3"/>
      <c r="AI578" s="3"/>
      <c r="AJ578" s="3"/>
      <c r="AK578" s="3"/>
      <c r="AL578" s="3"/>
      <c r="AM578" s="3"/>
      <c r="AN578" s="3"/>
      <c r="AO578" s="7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7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</row>
    <row r="579">
      <c r="A579" s="3"/>
      <c r="F579" s="3"/>
      <c r="G579" s="3"/>
      <c r="I579" s="3"/>
      <c r="L579" s="3"/>
      <c r="M579" s="4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6"/>
      <c r="Y579" s="3"/>
      <c r="Z579" s="3"/>
      <c r="AA579" s="3"/>
      <c r="AB579" s="3"/>
      <c r="AC579" s="3"/>
      <c r="AD579" s="3"/>
      <c r="AE579" s="3"/>
      <c r="AF579" s="7"/>
      <c r="AG579" s="3"/>
      <c r="AH579" s="3"/>
      <c r="AI579" s="3"/>
      <c r="AJ579" s="3"/>
      <c r="AK579" s="3"/>
      <c r="AL579" s="3"/>
      <c r="AM579" s="3"/>
      <c r="AN579" s="3"/>
      <c r="AO579" s="7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7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</row>
    <row r="580">
      <c r="A580" s="3"/>
      <c r="F580" s="3"/>
      <c r="G580" s="3"/>
      <c r="I580" s="3"/>
      <c r="L580" s="3"/>
      <c r="M580" s="4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6"/>
      <c r="Y580" s="3"/>
      <c r="Z580" s="3"/>
      <c r="AA580" s="3"/>
      <c r="AB580" s="3"/>
      <c r="AC580" s="3"/>
      <c r="AD580" s="3"/>
      <c r="AE580" s="3"/>
      <c r="AF580" s="7"/>
      <c r="AG580" s="3"/>
      <c r="AH580" s="3"/>
      <c r="AI580" s="3"/>
      <c r="AJ580" s="3"/>
      <c r="AK580" s="3"/>
      <c r="AL580" s="3"/>
      <c r="AM580" s="3"/>
      <c r="AN580" s="3"/>
      <c r="AO580" s="7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7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</row>
    <row r="581">
      <c r="A581" s="3"/>
      <c r="F581" s="3"/>
      <c r="G581" s="3"/>
      <c r="I581" s="3"/>
      <c r="L581" s="3"/>
      <c r="M581" s="4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6"/>
      <c r="Y581" s="3"/>
      <c r="Z581" s="3"/>
      <c r="AA581" s="3"/>
      <c r="AB581" s="3"/>
      <c r="AC581" s="3"/>
      <c r="AD581" s="3"/>
      <c r="AE581" s="3"/>
      <c r="AF581" s="7"/>
      <c r="AG581" s="3"/>
      <c r="AH581" s="3"/>
      <c r="AI581" s="3"/>
      <c r="AJ581" s="3"/>
      <c r="AK581" s="3"/>
      <c r="AL581" s="3"/>
      <c r="AM581" s="3"/>
      <c r="AN581" s="3"/>
      <c r="AO581" s="7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7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</row>
    <row r="582">
      <c r="A582" s="3"/>
      <c r="F582" s="3"/>
      <c r="G582" s="3"/>
      <c r="I582" s="3"/>
      <c r="L582" s="3"/>
      <c r="M582" s="4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6"/>
      <c r="Y582" s="3"/>
      <c r="Z582" s="3"/>
      <c r="AA582" s="3"/>
      <c r="AB582" s="3"/>
      <c r="AC582" s="3"/>
      <c r="AD582" s="3"/>
      <c r="AE582" s="3"/>
      <c r="AF582" s="7"/>
      <c r="AG582" s="3"/>
      <c r="AH582" s="3"/>
      <c r="AI582" s="3"/>
      <c r="AJ582" s="3"/>
      <c r="AK582" s="3"/>
      <c r="AL582" s="3"/>
      <c r="AM582" s="3"/>
      <c r="AN582" s="3"/>
      <c r="AO582" s="7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7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</row>
    <row r="583">
      <c r="A583" s="3"/>
      <c r="F583" s="3"/>
      <c r="G583" s="3"/>
      <c r="I583" s="3"/>
      <c r="L583" s="3"/>
      <c r="M583" s="4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6"/>
      <c r="Y583" s="3"/>
      <c r="Z583" s="3"/>
      <c r="AA583" s="3"/>
      <c r="AB583" s="3"/>
      <c r="AC583" s="3"/>
      <c r="AD583" s="3"/>
      <c r="AE583" s="3"/>
      <c r="AF583" s="7"/>
      <c r="AG583" s="3"/>
      <c r="AH583" s="3"/>
      <c r="AI583" s="3"/>
      <c r="AJ583" s="3"/>
      <c r="AK583" s="3"/>
      <c r="AL583" s="3"/>
      <c r="AM583" s="3"/>
      <c r="AN583" s="3"/>
      <c r="AO583" s="7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7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</row>
    <row r="584">
      <c r="A584" s="3"/>
      <c r="F584" s="3"/>
      <c r="G584" s="3"/>
      <c r="I584" s="3"/>
      <c r="L584" s="3"/>
      <c r="M584" s="4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6"/>
      <c r="Y584" s="3"/>
      <c r="Z584" s="3"/>
      <c r="AA584" s="3"/>
      <c r="AB584" s="3"/>
      <c r="AC584" s="3"/>
      <c r="AD584" s="3"/>
      <c r="AE584" s="3"/>
      <c r="AF584" s="7"/>
      <c r="AG584" s="3"/>
      <c r="AH584" s="3"/>
      <c r="AI584" s="3"/>
      <c r="AJ584" s="3"/>
      <c r="AK584" s="3"/>
      <c r="AL584" s="3"/>
      <c r="AM584" s="3"/>
      <c r="AN584" s="3"/>
      <c r="AO584" s="7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7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</row>
    <row r="585">
      <c r="A585" s="3"/>
      <c r="F585" s="3"/>
      <c r="G585" s="3"/>
      <c r="I585" s="3"/>
      <c r="L585" s="3"/>
      <c r="M585" s="4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6"/>
      <c r="Y585" s="3"/>
      <c r="Z585" s="3"/>
      <c r="AA585" s="3"/>
      <c r="AB585" s="3"/>
      <c r="AC585" s="3"/>
      <c r="AD585" s="3"/>
      <c r="AE585" s="3"/>
      <c r="AF585" s="7"/>
      <c r="AG585" s="3"/>
      <c r="AH585" s="3"/>
      <c r="AI585" s="3"/>
      <c r="AJ585" s="3"/>
      <c r="AK585" s="3"/>
      <c r="AL585" s="3"/>
      <c r="AM585" s="3"/>
      <c r="AN585" s="3"/>
      <c r="AO585" s="7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7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</row>
    <row r="586">
      <c r="A586" s="3"/>
      <c r="F586" s="3"/>
      <c r="G586" s="3"/>
      <c r="I586" s="3"/>
      <c r="L586" s="3"/>
      <c r="M586" s="4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6"/>
      <c r="Y586" s="3"/>
      <c r="Z586" s="3"/>
      <c r="AA586" s="3"/>
      <c r="AB586" s="3"/>
      <c r="AC586" s="3"/>
      <c r="AD586" s="3"/>
      <c r="AE586" s="3"/>
      <c r="AF586" s="7"/>
      <c r="AG586" s="3"/>
      <c r="AH586" s="3"/>
      <c r="AI586" s="3"/>
      <c r="AJ586" s="3"/>
      <c r="AK586" s="3"/>
      <c r="AL586" s="3"/>
      <c r="AM586" s="3"/>
      <c r="AN586" s="3"/>
      <c r="AO586" s="7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7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</row>
    <row r="587">
      <c r="A587" s="3"/>
      <c r="F587" s="3"/>
      <c r="G587" s="3"/>
      <c r="I587" s="3"/>
      <c r="L587" s="3"/>
      <c r="M587" s="4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6"/>
      <c r="Y587" s="3"/>
      <c r="Z587" s="3"/>
      <c r="AA587" s="3"/>
      <c r="AB587" s="3"/>
      <c r="AC587" s="3"/>
      <c r="AD587" s="3"/>
      <c r="AE587" s="3"/>
      <c r="AF587" s="7"/>
      <c r="AG587" s="3"/>
      <c r="AH587" s="3"/>
      <c r="AI587" s="3"/>
      <c r="AJ587" s="3"/>
      <c r="AK587" s="3"/>
      <c r="AL587" s="3"/>
      <c r="AM587" s="3"/>
      <c r="AN587" s="3"/>
      <c r="AO587" s="7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7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</row>
    <row r="588">
      <c r="A588" s="3"/>
      <c r="F588" s="3"/>
      <c r="G588" s="3"/>
      <c r="I588" s="3"/>
      <c r="L588" s="3"/>
      <c r="M588" s="4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6"/>
      <c r="Y588" s="3"/>
      <c r="Z588" s="3"/>
      <c r="AA588" s="3"/>
      <c r="AB588" s="3"/>
      <c r="AC588" s="3"/>
      <c r="AD588" s="3"/>
      <c r="AE588" s="3"/>
      <c r="AF588" s="7"/>
      <c r="AG588" s="3"/>
      <c r="AH588" s="3"/>
      <c r="AI588" s="3"/>
      <c r="AJ588" s="3"/>
      <c r="AK588" s="3"/>
      <c r="AL588" s="3"/>
      <c r="AM588" s="3"/>
      <c r="AN588" s="3"/>
      <c r="AO588" s="7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7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</row>
    <row r="589">
      <c r="A589" s="3"/>
      <c r="F589" s="3"/>
      <c r="G589" s="3"/>
      <c r="I589" s="3"/>
      <c r="L589" s="3"/>
      <c r="M589" s="4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6"/>
      <c r="Y589" s="3"/>
      <c r="Z589" s="3"/>
      <c r="AA589" s="3"/>
      <c r="AB589" s="3"/>
      <c r="AC589" s="3"/>
      <c r="AD589" s="3"/>
      <c r="AE589" s="3"/>
      <c r="AF589" s="7"/>
      <c r="AG589" s="3"/>
      <c r="AH589" s="3"/>
      <c r="AI589" s="3"/>
      <c r="AJ589" s="3"/>
      <c r="AK589" s="3"/>
      <c r="AL589" s="3"/>
      <c r="AM589" s="3"/>
      <c r="AN589" s="3"/>
      <c r="AO589" s="7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7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</row>
    <row r="590">
      <c r="A590" s="3"/>
      <c r="F590" s="3"/>
      <c r="G590" s="3"/>
      <c r="I590" s="3"/>
      <c r="L590" s="3"/>
      <c r="M590" s="4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6"/>
      <c r="Y590" s="3"/>
      <c r="Z590" s="3"/>
      <c r="AA590" s="3"/>
      <c r="AB590" s="3"/>
      <c r="AC590" s="3"/>
      <c r="AD590" s="3"/>
      <c r="AE590" s="3"/>
      <c r="AF590" s="7"/>
      <c r="AG590" s="3"/>
      <c r="AH590" s="3"/>
      <c r="AI590" s="3"/>
      <c r="AJ590" s="3"/>
      <c r="AK590" s="3"/>
      <c r="AL590" s="3"/>
      <c r="AM590" s="3"/>
      <c r="AN590" s="3"/>
      <c r="AO590" s="7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7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</row>
    <row r="591">
      <c r="A591" s="3"/>
      <c r="F591" s="3"/>
      <c r="G591" s="3"/>
      <c r="I591" s="3"/>
      <c r="L591" s="3"/>
      <c r="M591" s="4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6"/>
      <c r="Y591" s="3"/>
      <c r="Z591" s="3"/>
      <c r="AA591" s="3"/>
      <c r="AB591" s="3"/>
      <c r="AC591" s="3"/>
      <c r="AD591" s="3"/>
      <c r="AE591" s="3"/>
      <c r="AF591" s="7"/>
      <c r="AG591" s="3"/>
      <c r="AH591" s="3"/>
      <c r="AI591" s="3"/>
      <c r="AJ591" s="3"/>
      <c r="AK591" s="3"/>
      <c r="AL591" s="3"/>
      <c r="AM591" s="3"/>
      <c r="AN591" s="3"/>
      <c r="AO591" s="7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7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</row>
    <row r="592">
      <c r="A592" s="3"/>
      <c r="F592" s="3"/>
      <c r="G592" s="3"/>
      <c r="I592" s="3"/>
      <c r="L592" s="3"/>
      <c r="M592" s="4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6"/>
      <c r="Y592" s="3"/>
      <c r="Z592" s="3"/>
      <c r="AA592" s="3"/>
      <c r="AB592" s="3"/>
      <c r="AC592" s="3"/>
      <c r="AD592" s="3"/>
      <c r="AE592" s="3"/>
      <c r="AF592" s="7"/>
      <c r="AG592" s="3"/>
      <c r="AH592" s="3"/>
      <c r="AI592" s="3"/>
      <c r="AJ592" s="3"/>
      <c r="AK592" s="3"/>
      <c r="AL592" s="3"/>
      <c r="AM592" s="3"/>
      <c r="AN592" s="3"/>
      <c r="AO592" s="7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7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</row>
    <row r="593">
      <c r="A593" s="3"/>
      <c r="F593" s="3"/>
      <c r="G593" s="3"/>
      <c r="I593" s="3"/>
      <c r="L593" s="3"/>
      <c r="M593" s="4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6"/>
      <c r="Y593" s="3"/>
      <c r="Z593" s="3"/>
      <c r="AA593" s="3"/>
      <c r="AB593" s="3"/>
      <c r="AC593" s="3"/>
      <c r="AD593" s="3"/>
      <c r="AE593" s="3"/>
      <c r="AF593" s="7"/>
      <c r="AG593" s="3"/>
      <c r="AH593" s="3"/>
      <c r="AI593" s="3"/>
      <c r="AJ593" s="3"/>
      <c r="AK593" s="3"/>
      <c r="AL593" s="3"/>
      <c r="AM593" s="3"/>
      <c r="AN593" s="3"/>
      <c r="AO593" s="7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7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</row>
    <row r="594">
      <c r="A594" s="3"/>
      <c r="F594" s="3"/>
      <c r="G594" s="3"/>
      <c r="I594" s="3"/>
      <c r="L594" s="3"/>
      <c r="M594" s="4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6"/>
      <c r="Y594" s="3"/>
      <c r="Z594" s="3"/>
      <c r="AA594" s="3"/>
      <c r="AB594" s="3"/>
      <c r="AC594" s="3"/>
      <c r="AD594" s="3"/>
      <c r="AE594" s="3"/>
      <c r="AF594" s="7"/>
      <c r="AG594" s="3"/>
      <c r="AH594" s="3"/>
      <c r="AI594" s="3"/>
      <c r="AJ594" s="3"/>
      <c r="AK594" s="3"/>
      <c r="AL594" s="3"/>
      <c r="AM594" s="3"/>
      <c r="AN594" s="3"/>
      <c r="AO594" s="7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7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</row>
    <row r="595">
      <c r="A595" s="3"/>
      <c r="F595" s="3"/>
      <c r="G595" s="3"/>
      <c r="I595" s="3"/>
      <c r="L595" s="3"/>
      <c r="M595" s="4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6"/>
      <c r="Y595" s="3"/>
      <c r="Z595" s="3"/>
      <c r="AA595" s="3"/>
      <c r="AB595" s="3"/>
      <c r="AC595" s="3"/>
      <c r="AD595" s="3"/>
      <c r="AE595" s="3"/>
      <c r="AF595" s="7"/>
      <c r="AG595" s="3"/>
      <c r="AH595" s="3"/>
      <c r="AI595" s="3"/>
      <c r="AJ595" s="3"/>
      <c r="AK595" s="3"/>
      <c r="AL595" s="3"/>
      <c r="AM595" s="3"/>
      <c r="AN595" s="3"/>
      <c r="AO595" s="7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7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</row>
    <row r="596">
      <c r="A596" s="3"/>
      <c r="F596" s="3"/>
      <c r="G596" s="3"/>
      <c r="I596" s="3"/>
      <c r="L596" s="3"/>
      <c r="M596" s="4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6"/>
      <c r="Y596" s="3"/>
      <c r="Z596" s="3"/>
      <c r="AA596" s="3"/>
      <c r="AB596" s="3"/>
      <c r="AC596" s="3"/>
      <c r="AD596" s="3"/>
      <c r="AE596" s="3"/>
      <c r="AF596" s="7"/>
      <c r="AG596" s="3"/>
      <c r="AH596" s="3"/>
      <c r="AI596" s="3"/>
      <c r="AJ596" s="3"/>
      <c r="AK596" s="3"/>
      <c r="AL596" s="3"/>
      <c r="AM596" s="3"/>
      <c r="AN596" s="3"/>
      <c r="AO596" s="7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7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</row>
    <row r="597">
      <c r="A597" s="3"/>
      <c r="F597" s="3"/>
      <c r="G597" s="3"/>
      <c r="I597" s="3"/>
      <c r="L597" s="3"/>
      <c r="M597" s="4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6"/>
      <c r="Y597" s="3"/>
      <c r="Z597" s="3"/>
      <c r="AA597" s="3"/>
      <c r="AB597" s="3"/>
      <c r="AC597" s="3"/>
      <c r="AD597" s="3"/>
      <c r="AE597" s="3"/>
      <c r="AF597" s="7"/>
      <c r="AG597" s="3"/>
      <c r="AH597" s="3"/>
      <c r="AI597" s="3"/>
      <c r="AJ597" s="3"/>
      <c r="AK597" s="3"/>
      <c r="AL597" s="3"/>
      <c r="AM597" s="3"/>
      <c r="AN597" s="3"/>
      <c r="AO597" s="7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7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</row>
    <row r="598">
      <c r="A598" s="3"/>
      <c r="F598" s="3"/>
      <c r="G598" s="3"/>
      <c r="I598" s="3"/>
      <c r="L598" s="3"/>
      <c r="M598" s="4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6"/>
      <c r="Y598" s="3"/>
      <c r="Z598" s="3"/>
      <c r="AA598" s="3"/>
      <c r="AB598" s="3"/>
      <c r="AC598" s="3"/>
      <c r="AD598" s="3"/>
      <c r="AE598" s="3"/>
      <c r="AF598" s="7"/>
      <c r="AG598" s="3"/>
      <c r="AH598" s="3"/>
      <c r="AI598" s="3"/>
      <c r="AJ598" s="3"/>
      <c r="AK598" s="3"/>
      <c r="AL598" s="3"/>
      <c r="AM598" s="3"/>
      <c r="AN598" s="3"/>
      <c r="AO598" s="7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7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</row>
    <row r="599">
      <c r="A599" s="3"/>
      <c r="F599" s="3"/>
      <c r="G599" s="3"/>
      <c r="I599" s="3"/>
      <c r="L599" s="3"/>
      <c r="M599" s="4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6"/>
      <c r="Y599" s="3"/>
      <c r="Z599" s="3"/>
      <c r="AA599" s="3"/>
      <c r="AB599" s="3"/>
      <c r="AC599" s="3"/>
      <c r="AD599" s="3"/>
      <c r="AE599" s="3"/>
      <c r="AF599" s="7"/>
      <c r="AG599" s="3"/>
      <c r="AH599" s="3"/>
      <c r="AI599" s="3"/>
      <c r="AJ599" s="3"/>
      <c r="AK599" s="3"/>
      <c r="AL599" s="3"/>
      <c r="AM599" s="3"/>
      <c r="AN599" s="3"/>
      <c r="AO599" s="7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7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</row>
    <row r="600">
      <c r="A600" s="3"/>
      <c r="F600" s="3"/>
      <c r="G600" s="3"/>
      <c r="I600" s="3"/>
      <c r="L600" s="3"/>
      <c r="M600" s="4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6"/>
      <c r="Y600" s="3"/>
      <c r="Z600" s="3"/>
      <c r="AA600" s="3"/>
      <c r="AB600" s="3"/>
      <c r="AC600" s="3"/>
      <c r="AD600" s="3"/>
      <c r="AE600" s="3"/>
      <c r="AF600" s="7"/>
      <c r="AG600" s="3"/>
      <c r="AH600" s="3"/>
      <c r="AI600" s="3"/>
      <c r="AJ600" s="3"/>
      <c r="AK600" s="3"/>
      <c r="AL600" s="3"/>
      <c r="AM600" s="3"/>
      <c r="AN600" s="3"/>
      <c r="AO600" s="7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7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</row>
    <row r="601">
      <c r="A601" s="3"/>
      <c r="F601" s="3"/>
      <c r="G601" s="3"/>
      <c r="I601" s="3"/>
      <c r="L601" s="3"/>
      <c r="M601" s="4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6"/>
      <c r="Y601" s="3"/>
      <c r="Z601" s="3"/>
      <c r="AA601" s="3"/>
      <c r="AB601" s="3"/>
      <c r="AC601" s="3"/>
      <c r="AD601" s="3"/>
      <c r="AE601" s="3"/>
      <c r="AF601" s="7"/>
      <c r="AG601" s="3"/>
      <c r="AH601" s="3"/>
      <c r="AI601" s="3"/>
      <c r="AJ601" s="3"/>
      <c r="AK601" s="3"/>
      <c r="AL601" s="3"/>
      <c r="AM601" s="3"/>
      <c r="AN601" s="3"/>
      <c r="AO601" s="7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7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</row>
    <row r="602">
      <c r="A602" s="3"/>
      <c r="F602" s="3"/>
      <c r="G602" s="3"/>
      <c r="I602" s="3"/>
      <c r="L602" s="3"/>
      <c r="M602" s="4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6"/>
      <c r="Y602" s="3"/>
      <c r="Z602" s="3"/>
      <c r="AA602" s="3"/>
      <c r="AB602" s="3"/>
      <c r="AC602" s="3"/>
      <c r="AD602" s="3"/>
      <c r="AE602" s="3"/>
      <c r="AF602" s="7"/>
      <c r="AG602" s="3"/>
      <c r="AH602" s="3"/>
      <c r="AI602" s="3"/>
      <c r="AJ602" s="3"/>
      <c r="AK602" s="3"/>
      <c r="AL602" s="3"/>
      <c r="AM602" s="3"/>
      <c r="AN602" s="3"/>
      <c r="AO602" s="7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7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</row>
    <row r="603">
      <c r="A603" s="3"/>
      <c r="F603" s="3"/>
      <c r="G603" s="3"/>
      <c r="I603" s="3"/>
      <c r="L603" s="3"/>
      <c r="M603" s="4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6"/>
      <c r="Y603" s="3"/>
      <c r="Z603" s="3"/>
      <c r="AA603" s="3"/>
      <c r="AB603" s="3"/>
      <c r="AC603" s="3"/>
      <c r="AD603" s="3"/>
      <c r="AE603" s="3"/>
      <c r="AF603" s="7"/>
      <c r="AG603" s="3"/>
      <c r="AH603" s="3"/>
      <c r="AI603" s="3"/>
      <c r="AJ603" s="3"/>
      <c r="AK603" s="3"/>
      <c r="AL603" s="3"/>
      <c r="AM603" s="3"/>
      <c r="AN603" s="3"/>
      <c r="AO603" s="7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7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</row>
    <row r="604">
      <c r="A604" s="3"/>
      <c r="F604" s="3"/>
      <c r="G604" s="3"/>
      <c r="I604" s="3"/>
      <c r="L604" s="3"/>
      <c r="M604" s="4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6"/>
      <c r="Y604" s="3"/>
      <c r="Z604" s="3"/>
      <c r="AA604" s="3"/>
      <c r="AB604" s="3"/>
      <c r="AC604" s="3"/>
      <c r="AD604" s="3"/>
      <c r="AE604" s="3"/>
      <c r="AF604" s="7"/>
      <c r="AG604" s="3"/>
      <c r="AH604" s="3"/>
      <c r="AI604" s="3"/>
      <c r="AJ604" s="3"/>
      <c r="AK604" s="3"/>
      <c r="AL604" s="3"/>
      <c r="AM604" s="3"/>
      <c r="AN604" s="3"/>
      <c r="AO604" s="7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7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</row>
    <row r="605">
      <c r="A605" s="3"/>
      <c r="F605" s="3"/>
      <c r="G605" s="3"/>
      <c r="I605" s="3"/>
      <c r="L605" s="3"/>
      <c r="M605" s="4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6"/>
      <c r="Y605" s="3"/>
      <c r="Z605" s="3"/>
      <c r="AA605" s="3"/>
      <c r="AB605" s="3"/>
      <c r="AC605" s="3"/>
      <c r="AD605" s="3"/>
      <c r="AE605" s="3"/>
      <c r="AF605" s="7"/>
      <c r="AG605" s="3"/>
      <c r="AH605" s="3"/>
      <c r="AI605" s="3"/>
      <c r="AJ605" s="3"/>
      <c r="AK605" s="3"/>
      <c r="AL605" s="3"/>
      <c r="AM605" s="3"/>
      <c r="AN605" s="3"/>
      <c r="AO605" s="7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7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</row>
    <row r="606">
      <c r="A606" s="3"/>
      <c r="F606" s="3"/>
      <c r="G606" s="3"/>
      <c r="I606" s="3"/>
      <c r="L606" s="3"/>
      <c r="M606" s="4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6"/>
      <c r="Y606" s="3"/>
      <c r="Z606" s="3"/>
      <c r="AA606" s="3"/>
      <c r="AB606" s="3"/>
      <c r="AC606" s="3"/>
      <c r="AD606" s="3"/>
      <c r="AE606" s="3"/>
      <c r="AF606" s="7"/>
      <c r="AG606" s="3"/>
      <c r="AH606" s="3"/>
      <c r="AI606" s="3"/>
      <c r="AJ606" s="3"/>
      <c r="AK606" s="3"/>
      <c r="AL606" s="3"/>
      <c r="AM606" s="3"/>
      <c r="AN606" s="3"/>
      <c r="AO606" s="7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7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</row>
    <row r="607">
      <c r="A607" s="3"/>
      <c r="F607" s="3"/>
      <c r="G607" s="3"/>
      <c r="I607" s="3"/>
      <c r="L607" s="3"/>
      <c r="M607" s="4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6"/>
      <c r="Y607" s="3"/>
      <c r="Z607" s="3"/>
      <c r="AA607" s="3"/>
      <c r="AB607" s="3"/>
      <c r="AC607" s="3"/>
      <c r="AD607" s="3"/>
      <c r="AE607" s="3"/>
      <c r="AF607" s="7"/>
      <c r="AG607" s="3"/>
      <c r="AH607" s="3"/>
      <c r="AI607" s="3"/>
      <c r="AJ607" s="3"/>
      <c r="AK607" s="3"/>
      <c r="AL607" s="3"/>
      <c r="AM607" s="3"/>
      <c r="AN607" s="3"/>
      <c r="AO607" s="7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7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</row>
    <row r="608">
      <c r="A608" s="3"/>
      <c r="F608" s="3"/>
      <c r="G608" s="3"/>
      <c r="I608" s="3"/>
      <c r="L608" s="3"/>
      <c r="M608" s="4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6"/>
      <c r="Y608" s="3"/>
      <c r="Z608" s="3"/>
      <c r="AA608" s="3"/>
      <c r="AB608" s="3"/>
      <c r="AC608" s="3"/>
      <c r="AD608" s="3"/>
      <c r="AE608" s="3"/>
      <c r="AF608" s="7"/>
      <c r="AG608" s="3"/>
      <c r="AH608" s="3"/>
      <c r="AI608" s="3"/>
      <c r="AJ608" s="3"/>
      <c r="AK608" s="3"/>
      <c r="AL608" s="3"/>
      <c r="AM608" s="3"/>
      <c r="AN608" s="3"/>
      <c r="AO608" s="7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7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</row>
    <row r="609">
      <c r="A609" s="3"/>
      <c r="F609" s="3"/>
      <c r="G609" s="3"/>
      <c r="I609" s="3"/>
      <c r="L609" s="3"/>
      <c r="M609" s="4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6"/>
      <c r="Y609" s="3"/>
      <c r="Z609" s="3"/>
      <c r="AA609" s="3"/>
      <c r="AB609" s="3"/>
      <c r="AC609" s="3"/>
      <c r="AD609" s="3"/>
      <c r="AE609" s="3"/>
      <c r="AF609" s="7"/>
      <c r="AG609" s="3"/>
      <c r="AH609" s="3"/>
      <c r="AI609" s="3"/>
      <c r="AJ609" s="3"/>
      <c r="AK609" s="3"/>
      <c r="AL609" s="3"/>
      <c r="AM609" s="3"/>
      <c r="AN609" s="3"/>
      <c r="AO609" s="7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7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</row>
    <row r="610">
      <c r="A610" s="3"/>
      <c r="F610" s="3"/>
      <c r="G610" s="3"/>
      <c r="I610" s="3"/>
      <c r="L610" s="3"/>
      <c r="M610" s="4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6"/>
      <c r="Y610" s="3"/>
      <c r="Z610" s="3"/>
      <c r="AA610" s="3"/>
      <c r="AB610" s="3"/>
      <c r="AC610" s="3"/>
      <c r="AD610" s="3"/>
      <c r="AE610" s="3"/>
      <c r="AF610" s="7"/>
      <c r="AG610" s="3"/>
      <c r="AH610" s="3"/>
      <c r="AI610" s="3"/>
      <c r="AJ610" s="3"/>
      <c r="AK610" s="3"/>
      <c r="AL610" s="3"/>
      <c r="AM610" s="3"/>
      <c r="AN610" s="3"/>
      <c r="AO610" s="7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7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</row>
    <row r="611">
      <c r="A611" s="3"/>
      <c r="F611" s="3"/>
      <c r="G611" s="3"/>
      <c r="I611" s="3"/>
      <c r="L611" s="3"/>
      <c r="M611" s="4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6"/>
      <c r="Y611" s="3"/>
      <c r="Z611" s="3"/>
      <c r="AA611" s="3"/>
      <c r="AB611" s="3"/>
      <c r="AC611" s="3"/>
      <c r="AD611" s="3"/>
      <c r="AE611" s="3"/>
      <c r="AF611" s="7"/>
      <c r="AG611" s="3"/>
      <c r="AH611" s="3"/>
      <c r="AI611" s="3"/>
      <c r="AJ611" s="3"/>
      <c r="AK611" s="3"/>
      <c r="AL611" s="3"/>
      <c r="AM611" s="3"/>
      <c r="AN611" s="3"/>
      <c r="AO611" s="7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7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</row>
    <row r="612">
      <c r="A612" s="3"/>
      <c r="F612" s="3"/>
      <c r="G612" s="3"/>
      <c r="I612" s="3"/>
      <c r="L612" s="3"/>
      <c r="M612" s="4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6"/>
      <c r="Y612" s="3"/>
      <c r="Z612" s="3"/>
      <c r="AA612" s="3"/>
      <c r="AB612" s="3"/>
      <c r="AC612" s="3"/>
      <c r="AD612" s="3"/>
      <c r="AE612" s="3"/>
      <c r="AF612" s="7"/>
      <c r="AG612" s="3"/>
      <c r="AH612" s="3"/>
      <c r="AI612" s="3"/>
      <c r="AJ612" s="3"/>
      <c r="AK612" s="3"/>
      <c r="AL612" s="3"/>
      <c r="AM612" s="3"/>
      <c r="AN612" s="3"/>
      <c r="AO612" s="7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7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</row>
    <row r="613">
      <c r="A613" s="3"/>
      <c r="F613" s="3"/>
      <c r="G613" s="3"/>
      <c r="I613" s="3"/>
      <c r="L613" s="3"/>
      <c r="M613" s="4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6"/>
      <c r="Y613" s="3"/>
      <c r="Z613" s="3"/>
      <c r="AA613" s="3"/>
      <c r="AB613" s="3"/>
      <c r="AC613" s="3"/>
      <c r="AD613" s="3"/>
      <c r="AE613" s="3"/>
      <c r="AF613" s="7"/>
      <c r="AG613" s="3"/>
      <c r="AH613" s="3"/>
      <c r="AI613" s="3"/>
      <c r="AJ613" s="3"/>
      <c r="AK613" s="3"/>
      <c r="AL613" s="3"/>
      <c r="AM613" s="3"/>
      <c r="AN613" s="3"/>
      <c r="AO613" s="7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7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</row>
    <row r="614">
      <c r="A614" s="3"/>
      <c r="F614" s="3"/>
      <c r="G614" s="3"/>
      <c r="I614" s="3"/>
      <c r="L614" s="3"/>
      <c r="M614" s="4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6"/>
      <c r="Y614" s="3"/>
      <c r="Z614" s="3"/>
      <c r="AA614" s="3"/>
      <c r="AB614" s="3"/>
      <c r="AC614" s="3"/>
      <c r="AD614" s="3"/>
      <c r="AE614" s="3"/>
      <c r="AF614" s="7"/>
      <c r="AG614" s="3"/>
      <c r="AH614" s="3"/>
      <c r="AI614" s="3"/>
      <c r="AJ614" s="3"/>
      <c r="AK614" s="3"/>
      <c r="AL614" s="3"/>
      <c r="AM614" s="3"/>
      <c r="AN614" s="3"/>
      <c r="AO614" s="7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7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</row>
    <row r="615">
      <c r="A615" s="3"/>
      <c r="F615" s="3"/>
      <c r="G615" s="3"/>
      <c r="I615" s="3"/>
      <c r="L615" s="3"/>
      <c r="M615" s="4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6"/>
      <c r="Y615" s="3"/>
      <c r="Z615" s="3"/>
      <c r="AA615" s="3"/>
      <c r="AB615" s="3"/>
      <c r="AC615" s="3"/>
      <c r="AD615" s="3"/>
      <c r="AE615" s="3"/>
      <c r="AF615" s="7"/>
      <c r="AG615" s="3"/>
      <c r="AH615" s="3"/>
      <c r="AI615" s="3"/>
      <c r="AJ615" s="3"/>
      <c r="AK615" s="3"/>
      <c r="AL615" s="3"/>
      <c r="AM615" s="3"/>
      <c r="AN615" s="3"/>
      <c r="AO615" s="7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7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</row>
    <row r="616">
      <c r="A616" s="3"/>
      <c r="F616" s="3"/>
      <c r="G616" s="3"/>
      <c r="I616" s="3"/>
      <c r="L616" s="3"/>
      <c r="M616" s="4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6"/>
      <c r="Y616" s="3"/>
      <c r="Z616" s="3"/>
      <c r="AA616" s="3"/>
      <c r="AB616" s="3"/>
      <c r="AC616" s="3"/>
      <c r="AD616" s="3"/>
      <c r="AE616" s="3"/>
      <c r="AF616" s="7"/>
      <c r="AG616" s="3"/>
      <c r="AH616" s="3"/>
      <c r="AI616" s="3"/>
      <c r="AJ616" s="3"/>
      <c r="AK616" s="3"/>
      <c r="AL616" s="3"/>
      <c r="AM616" s="3"/>
      <c r="AN616" s="3"/>
      <c r="AO616" s="7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7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</row>
    <row r="617">
      <c r="A617" s="3"/>
      <c r="F617" s="3"/>
      <c r="G617" s="3"/>
      <c r="I617" s="3"/>
      <c r="L617" s="3"/>
      <c r="M617" s="4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6"/>
      <c r="Y617" s="3"/>
      <c r="Z617" s="3"/>
      <c r="AA617" s="3"/>
      <c r="AB617" s="3"/>
      <c r="AC617" s="3"/>
      <c r="AD617" s="3"/>
      <c r="AE617" s="3"/>
      <c r="AF617" s="7"/>
      <c r="AG617" s="3"/>
      <c r="AH617" s="3"/>
      <c r="AI617" s="3"/>
      <c r="AJ617" s="3"/>
      <c r="AK617" s="3"/>
      <c r="AL617" s="3"/>
      <c r="AM617" s="3"/>
      <c r="AN617" s="3"/>
      <c r="AO617" s="7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7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</row>
    <row r="618">
      <c r="A618" s="3"/>
      <c r="F618" s="3"/>
      <c r="G618" s="3"/>
      <c r="I618" s="3"/>
      <c r="L618" s="3"/>
      <c r="M618" s="4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6"/>
      <c r="Y618" s="3"/>
      <c r="Z618" s="3"/>
      <c r="AA618" s="3"/>
      <c r="AB618" s="3"/>
      <c r="AC618" s="3"/>
      <c r="AD618" s="3"/>
      <c r="AE618" s="3"/>
      <c r="AF618" s="7"/>
      <c r="AG618" s="3"/>
      <c r="AH618" s="3"/>
      <c r="AI618" s="3"/>
      <c r="AJ618" s="3"/>
      <c r="AK618" s="3"/>
      <c r="AL618" s="3"/>
      <c r="AM618" s="3"/>
      <c r="AN618" s="3"/>
      <c r="AO618" s="7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7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</row>
    <row r="619">
      <c r="A619" s="3"/>
      <c r="F619" s="3"/>
      <c r="G619" s="3"/>
      <c r="I619" s="3"/>
      <c r="L619" s="3"/>
      <c r="M619" s="4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6"/>
      <c r="Y619" s="3"/>
      <c r="Z619" s="3"/>
      <c r="AA619" s="3"/>
      <c r="AB619" s="3"/>
      <c r="AC619" s="3"/>
      <c r="AD619" s="3"/>
      <c r="AE619" s="3"/>
      <c r="AF619" s="7"/>
      <c r="AG619" s="3"/>
      <c r="AH619" s="3"/>
      <c r="AI619" s="3"/>
      <c r="AJ619" s="3"/>
      <c r="AK619" s="3"/>
      <c r="AL619" s="3"/>
      <c r="AM619" s="3"/>
      <c r="AN619" s="3"/>
      <c r="AO619" s="7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7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</row>
    <row r="620">
      <c r="A620" s="3"/>
      <c r="F620" s="3"/>
      <c r="G620" s="3"/>
      <c r="I620" s="3"/>
      <c r="L620" s="3"/>
      <c r="M620" s="4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6"/>
      <c r="Y620" s="3"/>
      <c r="Z620" s="3"/>
      <c r="AA620" s="3"/>
      <c r="AB620" s="3"/>
      <c r="AC620" s="3"/>
      <c r="AD620" s="3"/>
      <c r="AE620" s="3"/>
      <c r="AF620" s="7"/>
      <c r="AG620" s="3"/>
      <c r="AH620" s="3"/>
      <c r="AI620" s="3"/>
      <c r="AJ620" s="3"/>
      <c r="AK620" s="3"/>
      <c r="AL620" s="3"/>
      <c r="AM620" s="3"/>
      <c r="AN620" s="3"/>
      <c r="AO620" s="7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7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</row>
    <row r="621">
      <c r="A621" s="3"/>
      <c r="F621" s="3"/>
      <c r="G621" s="3"/>
      <c r="I621" s="3"/>
      <c r="L621" s="3"/>
      <c r="M621" s="4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6"/>
      <c r="Y621" s="3"/>
      <c r="Z621" s="3"/>
      <c r="AA621" s="3"/>
      <c r="AB621" s="3"/>
      <c r="AC621" s="3"/>
      <c r="AD621" s="3"/>
      <c r="AE621" s="3"/>
      <c r="AF621" s="7"/>
      <c r="AG621" s="3"/>
      <c r="AH621" s="3"/>
      <c r="AI621" s="3"/>
      <c r="AJ621" s="3"/>
      <c r="AK621" s="3"/>
      <c r="AL621" s="3"/>
      <c r="AM621" s="3"/>
      <c r="AN621" s="3"/>
      <c r="AO621" s="7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7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</row>
    <row r="622">
      <c r="A622" s="3"/>
      <c r="F622" s="3"/>
      <c r="G622" s="3"/>
      <c r="I622" s="3"/>
      <c r="L622" s="3"/>
      <c r="M622" s="4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6"/>
      <c r="Y622" s="3"/>
      <c r="Z622" s="3"/>
      <c r="AA622" s="3"/>
      <c r="AB622" s="3"/>
      <c r="AC622" s="3"/>
      <c r="AD622" s="3"/>
      <c r="AE622" s="3"/>
      <c r="AF622" s="7"/>
      <c r="AG622" s="3"/>
      <c r="AH622" s="3"/>
      <c r="AI622" s="3"/>
      <c r="AJ622" s="3"/>
      <c r="AK622" s="3"/>
      <c r="AL622" s="3"/>
      <c r="AM622" s="3"/>
      <c r="AN622" s="3"/>
      <c r="AO622" s="7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7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</row>
    <row r="623">
      <c r="A623" s="3"/>
      <c r="F623" s="3"/>
      <c r="G623" s="3"/>
      <c r="I623" s="3"/>
      <c r="L623" s="3"/>
      <c r="M623" s="4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6"/>
      <c r="Y623" s="3"/>
      <c r="Z623" s="3"/>
      <c r="AA623" s="3"/>
      <c r="AB623" s="3"/>
      <c r="AC623" s="3"/>
      <c r="AD623" s="3"/>
      <c r="AE623" s="3"/>
      <c r="AF623" s="7"/>
      <c r="AG623" s="3"/>
      <c r="AH623" s="3"/>
      <c r="AI623" s="3"/>
      <c r="AJ623" s="3"/>
      <c r="AK623" s="3"/>
      <c r="AL623" s="3"/>
      <c r="AM623" s="3"/>
      <c r="AN623" s="3"/>
      <c r="AO623" s="7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7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</row>
    <row r="624">
      <c r="A624" s="3"/>
      <c r="F624" s="3"/>
      <c r="G624" s="3"/>
      <c r="I624" s="3"/>
      <c r="L624" s="3"/>
      <c r="M624" s="4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6"/>
      <c r="Y624" s="3"/>
      <c r="Z624" s="3"/>
      <c r="AA624" s="3"/>
      <c r="AB624" s="3"/>
      <c r="AC624" s="3"/>
      <c r="AD624" s="3"/>
      <c r="AE624" s="3"/>
      <c r="AF624" s="7"/>
      <c r="AG624" s="3"/>
      <c r="AH624" s="3"/>
      <c r="AI624" s="3"/>
      <c r="AJ624" s="3"/>
      <c r="AK624" s="3"/>
      <c r="AL624" s="3"/>
      <c r="AM624" s="3"/>
      <c r="AN624" s="3"/>
      <c r="AO624" s="7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7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</row>
    <row r="625">
      <c r="A625" s="3"/>
      <c r="F625" s="3"/>
      <c r="G625" s="3"/>
      <c r="I625" s="3"/>
      <c r="L625" s="3"/>
      <c r="M625" s="4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6"/>
      <c r="Y625" s="3"/>
      <c r="Z625" s="3"/>
      <c r="AA625" s="3"/>
      <c r="AB625" s="3"/>
      <c r="AC625" s="3"/>
      <c r="AD625" s="3"/>
      <c r="AE625" s="3"/>
      <c r="AF625" s="7"/>
      <c r="AG625" s="3"/>
      <c r="AH625" s="3"/>
      <c r="AI625" s="3"/>
      <c r="AJ625" s="3"/>
      <c r="AK625" s="3"/>
      <c r="AL625" s="3"/>
      <c r="AM625" s="3"/>
      <c r="AN625" s="3"/>
      <c r="AO625" s="7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7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</row>
    <row r="626">
      <c r="A626" s="3"/>
      <c r="F626" s="3"/>
      <c r="G626" s="3"/>
      <c r="I626" s="3"/>
      <c r="L626" s="3"/>
      <c r="M626" s="4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6"/>
      <c r="Y626" s="3"/>
      <c r="Z626" s="3"/>
      <c r="AA626" s="3"/>
      <c r="AB626" s="3"/>
      <c r="AC626" s="3"/>
      <c r="AD626" s="3"/>
      <c r="AE626" s="3"/>
      <c r="AF626" s="7"/>
      <c r="AG626" s="3"/>
      <c r="AH626" s="3"/>
      <c r="AI626" s="3"/>
      <c r="AJ626" s="3"/>
      <c r="AK626" s="3"/>
      <c r="AL626" s="3"/>
      <c r="AM626" s="3"/>
      <c r="AN626" s="3"/>
      <c r="AO626" s="7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7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</row>
    <row r="627">
      <c r="A627" s="3"/>
      <c r="F627" s="3"/>
      <c r="G627" s="3"/>
      <c r="I627" s="3"/>
      <c r="L627" s="3"/>
      <c r="M627" s="4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6"/>
      <c r="Y627" s="3"/>
      <c r="Z627" s="3"/>
      <c r="AA627" s="3"/>
      <c r="AB627" s="3"/>
      <c r="AC627" s="3"/>
      <c r="AD627" s="3"/>
      <c r="AE627" s="3"/>
      <c r="AF627" s="7"/>
      <c r="AG627" s="3"/>
      <c r="AH627" s="3"/>
      <c r="AI627" s="3"/>
      <c r="AJ627" s="3"/>
      <c r="AK627" s="3"/>
      <c r="AL627" s="3"/>
      <c r="AM627" s="3"/>
      <c r="AN627" s="3"/>
      <c r="AO627" s="7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7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</row>
    <row r="628">
      <c r="A628" s="3"/>
      <c r="F628" s="3"/>
      <c r="G628" s="3"/>
      <c r="I628" s="3"/>
      <c r="L628" s="3"/>
      <c r="M628" s="4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6"/>
      <c r="Y628" s="3"/>
      <c r="Z628" s="3"/>
      <c r="AA628" s="3"/>
      <c r="AB628" s="3"/>
      <c r="AC628" s="3"/>
      <c r="AD628" s="3"/>
      <c r="AE628" s="3"/>
      <c r="AF628" s="7"/>
      <c r="AG628" s="3"/>
      <c r="AH628" s="3"/>
      <c r="AI628" s="3"/>
      <c r="AJ628" s="3"/>
      <c r="AK628" s="3"/>
      <c r="AL628" s="3"/>
      <c r="AM628" s="3"/>
      <c r="AN628" s="3"/>
      <c r="AO628" s="7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7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</row>
    <row r="629">
      <c r="A629" s="3"/>
      <c r="F629" s="3"/>
      <c r="G629" s="3"/>
      <c r="I629" s="3"/>
      <c r="L629" s="3"/>
      <c r="M629" s="4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6"/>
      <c r="Y629" s="3"/>
      <c r="Z629" s="3"/>
      <c r="AA629" s="3"/>
      <c r="AB629" s="3"/>
      <c r="AC629" s="3"/>
      <c r="AD629" s="3"/>
      <c r="AE629" s="3"/>
      <c r="AF629" s="7"/>
      <c r="AG629" s="3"/>
      <c r="AH629" s="3"/>
      <c r="AI629" s="3"/>
      <c r="AJ629" s="3"/>
      <c r="AK629" s="3"/>
      <c r="AL629" s="3"/>
      <c r="AM629" s="3"/>
      <c r="AN629" s="3"/>
      <c r="AO629" s="7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7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</row>
    <row r="630">
      <c r="A630" s="3"/>
      <c r="F630" s="3"/>
      <c r="G630" s="3"/>
      <c r="I630" s="3"/>
      <c r="L630" s="3"/>
      <c r="M630" s="4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6"/>
      <c r="Y630" s="3"/>
      <c r="Z630" s="3"/>
      <c r="AA630" s="3"/>
      <c r="AB630" s="3"/>
      <c r="AC630" s="3"/>
      <c r="AD630" s="3"/>
      <c r="AE630" s="3"/>
      <c r="AF630" s="7"/>
      <c r="AG630" s="3"/>
      <c r="AH630" s="3"/>
      <c r="AI630" s="3"/>
      <c r="AJ630" s="3"/>
      <c r="AK630" s="3"/>
      <c r="AL630" s="3"/>
      <c r="AM630" s="3"/>
      <c r="AN630" s="3"/>
      <c r="AO630" s="7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7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</row>
    <row r="631">
      <c r="A631" s="3"/>
      <c r="F631" s="3"/>
      <c r="G631" s="3"/>
      <c r="I631" s="3"/>
      <c r="L631" s="3"/>
      <c r="M631" s="4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6"/>
      <c r="Y631" s="3"/>
      <c r="Z631" s="3"/>
      <c r="AA631" s="3"/>
      <c r="AB631" s="3"/>
      <c r="AC631" s="3"/>
      <c r="AD631" s="3"/>
      <c r="AE631" s="3"/>
      <c r="AF631" s="7"/>
      <c r="AG631" s="3"/>
      <c r="AH631" s="3"/>
      <c r="AI631" s="3"/>
      <c r="AJ631" s="3"/>
      <c r="AK631" s="3"/>
      <c r="AL631" s="3"/>
      <c r="AM631" s="3"/>
      <c r="AN631" s="3"/>
      <c r="AO631" s="7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7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</row>
    <row r="632">
      <c r="A632" s="3"/>
      <c r="F632" s="3"/>
      <c r="G632" s="3"/>
      <c r="I632" s="3"/>
      <c r="L632" s="3"/>
      <c r="M632" s="4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6"/>
      <c r="Y632" s="3"/>
      <c r="Z632" s="3"/>
      <c r="AA632" s="3"/>
      <c r="AB632" s="3"/>
      <c r="AC632" s="3"/>
      <c r="AD632" s="3"/>
      <c r="AE632" s="3"/>
      <c r="AF632" s="7"/>
      <c r="AG632" s="3"/>
      <c r="AH632" s="3"/>
      <c r="AI632" s="3"/>
      <c r="AJ632" s="3"/>
      <c r="AK632" s="3"/>
      <c r="AL632" s="3"/>
      <c r="AM632" s="3"/>
      <c r="AN632" s="3"/>
      <c r="AO632" s="7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7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</row>
    <row r="633">
      <c r="A633" s="3"/>
      <c r="F633" s="3"/>
      <c r="G633" s="3"/>
      <c r="I633" s="3"/>
      <c r="L633" s="3"/>
      <c r="M633" s="4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6"/>
      <c r="Y633" s="3"/>
      <c r="Z633" s="3"/>
      <c r="AA633" s="3"/>
      <c r="AB633" s="3"/>
      <c r="AC633" s="3"/>
      <c r="AD633" s="3"/>
      <c r="AE633" s="3"/>
      <c r="AF633" s="7"/>
      <c r="AG633" s="3"/>
      <c r="AH633" s="3"/>
      <c r="AI633" s="3"/>
      <c r="AJ633" s="3"/>
      <c r="AK633" s="3"/>
      <c r="AL633" s="3"/>
      <c r="AM633" s="3"/>
      <c r="AN633" s="3"/>
      <c r="AO633" s="7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7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</row>
    <row r="634">
      <c r="A634" s="3"/>
      <c r="F634" s="3"/>
      <c r="G634" s="3"/>
      <c r="I634" s="3"/>
      <c r="L634" s="3"/>
      <c r="M634" s="4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6"/>
      <c r="Y634" s="3"/>
      <c r="Z634" s="3"/>
      <c r="AA634" s="3"/>
      <c r="AB634" s="3"/>
      <c r="AC634" s="3"/>
      <c r="AD634" s="3"/>
      <c r="AE634" s="3"/>
      <c r="AF634" s="7"/>
      <c r="AG634" s="3"/>
      <c r="AH634" s="3"/>
      <c r="AI634" s="3"/>
      <c r="AJ634" s="3"/>
      <c r="AK634" s="3"/>
      <c r="AL634" s="3"/>
      <c r="AM634" s="3"/>
      <c r="AN634" s="3"/>
      <c r="AO634" s="7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7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</row>
    <row r="635">
      <c r="A635" s="3"/>
      <c r="F635" s="3"/>
      <c r="G635" s="3"/>
      <c r="I635" s="3"/>
      <c r="L635" s="3"/>
      <c r="M635" s="4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6"/>
      <c r="Y635" s="3"/>
      <c r="Z635" s="3"/>
      <c r="AA635" s="3"/>
      <c r="AB635" s="3"/>
      <c r="AC635" s="3"/>
      <c r="AD635" s="3"/>
      <c r="AE635" s="3"/>
      <c r="AF635" s="7"/>
      <c r="AG635" s="3"/>
      <c r="AH635" s="3"/>
      <c r="AI635" s="3"/>
      <c r="AJ635" s="3"/>
      <c r="AK635" s="3"/>
      <c r="AL635" s="3"/>
      <c r="AM635" s="3"/>
      <c r="AN635" s="3"/>
      <c r="AO635" s="7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7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</row>
    <row r="636">
      <c r="A636" s="3"/>
      <c r="F636" s="3"/>
      <c r="G636" s="3"/>
      <c r="I636" s="3"/>
      <c r="L636" s="3"/>
      <c r="M636" s="4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6"/>
      <c r="Y636" s="3"/>
      <c r="Z636" s="3"/>
      <c r="AA636" s="3"/>
      <c r="AB636" s="3"/>
      <c r="AC636" s="3"/>
      <c r="AD636" s="3"/>
      <c r="AE636" s="3"/>
      <c r="AF636" s="7"/>
      <c r="AG636" s="3"/>
      <c r="AH636" s="3"/>
      <c r="AI636" s="3"/>
      <c r="AJ636" s="3"/>
      <c r="AK636" s="3"/>
      <c r="AL636" s="3"/>
      <c r="AM636" s="3"/>
      <c r="AN636" s="3"/>
      <c r="AO636" s="7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7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</row>
    <row r="637">
      <c r="A637" s="3"/>
      <c r="F637" s="3"/>
      <c r="G637" s="3"/>
      <c r="I637" s="3"/>
      <c r="L637" s="3"/>
      <c r="M637" s="4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6"/>
      <c r="Y637" s="3"/>
      <c r="Z637" s="3"/>
      <c r="AA637" s="3"/>
      <c r="AB637" s="3"/>
      <c r="AC637" s="3"/>
      <c r="AD637" s="3"/>
      <c r="AE637" s="3"/>
      <c r="AF637" s="7"/>
      <c r="AG637" s="3"/>
      <c r="AH637" s="3"/>
      <c r="AI637" s="3"/>
      <c r="AJ637" s="3"/>
      <c r="AK637" s="3"/>
      <c r="AL637" s="3"/>
      <c r="AM637" s="3"/>
      <c r="AN637" s="3"/>
      <c r="AO637" s="7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7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</row>
    <row r="638">
      <c r="A638" s="3"/>
      <c r="F638" s="3"/>
      <c r="G638" s="3"/>
      <c r="I638" s="3"/>
      <c r="L638" s="3"/>
      <c r="M638" s="4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6"/>
      <c r="Y638" s="3"/>
      <c r="Z638" s="3"/>
      <c r="AA638" s="3"/>
      <c r="AB638" s="3"/>
      <c r="AC638" s="3"/>
      <c r="AD638" s="3"/>
      <c r="AE638" s="3"/>
      <c r="AF638" s="7"/>
      <c r="AG638" s="3"/>
      <c r="AH638" s="3"/>
      <c r="AI638" s="3"/>
      <c r="AJ638" s="3"/>
      <c r="AK638" s="3"/>
      <c r="AL638" s="3"/>
      <c r="AM638" s="3"/>
      <c r="AN638" s="3"/>
      <c r="AO638" s="7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7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</row>
    <row r="639">
      <c r="A639" s="3"/>
      <c r="F639" s="3"/>
      <c r="G639" s="3"/>
      <c r="I639" s="3"/>
      <c r="L639" s="3"/>
      <c r="M639" s="4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6"/>
      <c r="Y639" s="3"/>
      <c r="Z639" s="3"/>
      <c r="AA639" s="3"/>
      <c r="AB639" s="3"/>
      <c r="AC639" s="3"/>
      <c r="AD639" s="3"/>
      <c r="AE639" s="3"/>
      <c r="AF639" s="7"/>
      <c r="AG639" s="3"/>
      <c r="AH639" s="3"/>
      <c r="AI639" s="3"/>
      <c r="AJ639" s="3"/>
      <c r="AK639" s="3"/>
      <c r="AL639" s="3"/>
      <c r="AM639" s="3"/>
      <c r="AN639" s="3"/>
      <c r="AO639" s="7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7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</row>
    <row r="640">
      <c r="A640" s="3"/>
      <c r="F640" s="3"/>
      <c r="G640" s="3"/>
      <c r="I640" s="3"/>
      <c r="L640" s="3"/>
      <c r="M640" s="4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6"/>
      <c r="Y640" s="3"/>
      <c r="Z640" s="3"/>
      <c r="AA640" s="3"/>
      <c r="AB640" s="3"/>
      <c r="AC640" s="3"/>
      <c r="AD640" s="3"/>
      <c r="AE640" s="3"/>
      <c r="AF640" s="7"/>
      <c r="AG640" s="3"/>
      <c r="AH640" s="3"/>
      <c r="AI640" s="3"/>
      <c r="AJ640" s="3"/>
      <c r="AK640" s="3"/>
      <c r="AL640" s="3"/>
      <c r="AM640" s="3"/>
      <c r="AN640" s="3"/>
      <c r="AO640" s="7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7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</row>
    <row r="641">
      <c r="A641" s="3"/>
      <c r="F641" s="3"/>
      <c r="G641" s="3"/>
      <c r="I641" s="3"/>
      <c r="L641" s="3"/>
      <c r="M641" s="4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6"/>
      <c r="Y641" s="3"/>
      <c r="Z641" s="3"/>
      <c r="AA641" s="3"/>
      <c r="AB641" s="3"/>
      <c r="AC641" s="3"/>
      <c r="AD641" s="3"/>
      <c r="AE641" s="3"/>
      <c r="AF641" s="7"/>
      <c r="AG641" s="3"/>
      <c r="AH641" s="3"/>
      <c r="AI641" s="3"/>
      <c r="AJ641" s="3"/>
      <c r="AK641" s="3"/>
      <c r="AL641" s="3"/>
      <c r="AM641" s="3"/>
      <c r="AN641" s="3"/>
      <c r="AO641" s="7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7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</row>
    <row r="642">
      <c r="A642" s="3"/>
      <c r="F642" s="3"/>
      <c r="G642" s="3"/>
      <c r="I642" s="3"/>
      <c r="L642" s="3"/>
      <c r="M642" s="4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6"/>
      <c r="Y642" s="3"/>
      <c r="Z642" s="3"/>
      <c r="AA642" s="3"/>
      <c r="AB642" s="3"/>
      <c r="AC642" s="3"/>
      <c r="AD642" s="3"/>
      <c r="AE642" s="3"/>
      <c r="AF642" s="7"/>
      <c r="AG642" s="3"/>
      <c r="AH642" s="3"/>
      <c r="AI642" s="3"/>
      <c r="AJ642" s="3"/>
      <c r="AK642" s="3"/>
      <c r="AL642" s="3"/>
      <c r="AM642" s="3"/>
      <c r="AN642" s="3"/>
      <c r="AO642" s="7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7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</row>
    <row r="643">
      <c r="A643" s="3"/>
      <c r="F643" s="3"/>
      <c r="G643" s="3"/>
      <c r="I643" s="3"/>
      <c r="L643" s="3"/>
      <c r="M643" s="4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6"/>
      <c r="Y643" s="3"/>
      <c r="Z643" s="3"/>
      <c r="AA643" s="3"/>
      <c r="AB643" s="3"/>
      <c r="AC643" s="3"/>
      <c r="AD643" s="3"/>
      <c r="AE643" s="3"/>
      <c r="AF643" s="7"/>
      <c r="AG643" s="3"/>
      <c r="AH643" s="3"/>
      <c r="AI643" s="3"/>
      <c r="AJ643" s="3"/>
      <c r="AK643" s="3"/>
      <c r="AL643" s="3"/>
      <c r="AM643" s="3"/>
      <c r="AN643" s="3"/>
      <c r="AO643" s="7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7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</row>
    <row r="644">
      <c r="A644" s="3"/>
      <c r="F644" s="3"/>
      <c r="G644" s="3"/>
      <c r="I644" s="3"/>
      <c r="L644" s="3"/>
      <c r="M644" s="4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6"/>
      <c r="Y644" s="3"/>
      <c r="Z644" s="3"/>
      <c r="AA644" s="3"/>
      <c r="AB644" s="3"/>
      <c r="AC644" s="3"/>
      <c r="AD644" s="3"/>
      <c r="AE644" s="3"/>
      <c r="AF644" s="7"/>
      <c r="AG644" s="3"/>
      <c r="AH644" s="3"/>
      <c r="AI644" s="3"/>
      <c r="AJ644" s="3"/>
      <c r="AK644" s="3"/>
      <c r="AL644" s="3"/>
      <c r="AM644" s="3"/>
      <c r="AN644" s="3"/>
      <c r="AO644" s="7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7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</row>
    <row r="645">
      <c r="A645" s="3"/>
      <c r="F645" s="3"/>
      <c r="G645" s="3"/>
      <c r="I645" s="3"/>
      <c r="L645" s="3"/>
      <c r="M645" s="4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6"/>
      <c r="Y645" s="3"/>
      <c r="Z645" s="3"/>
      <c r="AA645" s="3"/>
      <c r="AB645" s="3"/>
      <c r="AC645" s="3"/>
      <c r="AD645" s="3"/>
      <c r="AE645" s="3"/>
      <c r="AF645" s="7"/>
      <c r="AG645" s="3"/>
      <c r="AH645" s="3"/>
      <c r="AI645" s="3"/>
      <c r="AJ645" s="3"/>
      <c r="AK645" s="3"/>
      <c r="AL645" s="3"/>
      <c r="AM645" s="3"/>
      <c r="AN645" s="3"/>
      <c r="AO645" s="7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7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</row>
    <row r="646">
      <c r="A646" s="3"/>
      <c r="F646" s="3"/>
      <c r="G646" s="3"/>
      <c r="I646" s="3"/>
      <c r="L646" s="3"/>
      <c r="M646" s="4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6"/>
      <c r="Y646" s="3"/>
      <c r="Z646" s="3"/>
      <c r="AA646" s="3"/>
      <c r="AB646" s="3"/>
      <c r="AC646" s="3"/>
      <c r="AD646" s="3"/>
      <c r="AE646" s="3"/>
      <c r="AF646" s="7"/>
      <c r="AG646" s="3"/>
      <c r="AH646" s="3"/>
      <c r="AI646" s="3"/>
      <c r="AJ646" s="3"/>
      <c r="AK646" s="3"/>
      <c r="AL646" s="3"/>
      <c r="AM646" s="3"/>
      <c r="AN646" s="3"/>
      <c r="AO646" s="7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7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</row>
    <row r="647">
      <c r="A647" s="3"/>
      <c r="F647" s="3"/>
      <c r="G647" s="3"/>
      <c r="I647" s="3"/>
      <c r="L647" s="3"/>
      <c r="M647" s="4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6"/>
      <c r="Y647" s="3"/>
      <c r="Z647" s="3"/>
      <c r="AA647" s="3"/>
      <c r="AB647" s="3"/>
      <c r="AC647" s="3"/>
      <c r="AD647" s="3"/>
      <c r="AE647" s="3"/>
      <c r="AF647" s="7"/>
      <c r="AG647" s="3"/>
      <c r="AH647" s="3"/>
      <c r="AI647" s="3"/>
      <c r="AJ647" s="3"/>
      <c r="AK647" s="3"/>
      <c r="AL647" s="3"/>
      <c r="AM647" s="3"/>
      <c r="AN647" s="3"/>
      <c r="AO647" s="7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7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</row>
    <row r="648">
      <c r="A648" s="3"/>
      <c r="F648" s="3"/>
      <c r="G648" s="3"/>
      <c r="I648" s="3"/>
      <c r="L648" s="3"/>
      <c r="M648" s="4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6"/>
      <c r="Y648" s="3"/>
      <c r="Z648" s="3"/>
      <c r="AA648" s="3"/>
      <c r="AB648" s="3"/>
      <c r="AC648" s="3"/>
      <c r="AD648" s="3"/>
      <c r="AE648" s="3"/>
      <c r="AF648" s="7"/>
      <c r="AG648" s="3"/>
      <c r="AH648" s="3"/>
      <c r="AI648" s="3"/>
      <c r="AJ648" s="3"/>
      <c r="AK648" s="3"/>
      <c r="AL648" s="3"/>
      <c r="AM648" s="3"/>
      <c r="AN648" s="3"/>
      <c r="AO648" s="7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7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</row>
    <row r="649">
      <c r="A649" s="3"/>
      <c r="F649" s="3"/>
      <c r="G649" s="3"/>
      <c r="I649" s="3"/>
      <c r="L649" s="3"/>
      <c r="M649" s="4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6"/>
      <c r="Y649" s="3"/>
      <c r="Z649" s="3"/>
      <c r="AA649" s="3"/>
      <c r="AB649" s="3"/>
      <c r="AC649" s="3"/>
      <c r="AD649" s="3"/>
      <c r="AE649" s="3"/>
      <c r="AF649" s="7"/>
      <c r="AG649" s="3"/>
      <c r="AH649" s="3"/>
      <c r="AI649" s="3"/>
      <c r="AJ649" s="3"/>
      <c r="AK649" s="3"/>
      <c r="AL649" s="3"/>
      <c r="AM649" s="3"/>
      <c r="AN649" s="3"/>
      <c r="AO649" s="7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7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</row>
    <row r="650">
      <c r="A650" s="3"/>
      <c r="F650" s="3"/>
      <c r="G650" s="3"/>
      <c r="I650" s="3"/>
      <c r="L650" s="3"/>
      <c r="M650" s="4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6"/>
      <c r="Y650" s="3"/>
      <c r="Z650" s="3"/>
      <c r="AA650" s="3"/>
      <c r="AB650" s="3"/>
      <c r="AC650" s="3"/>
      <c r="AD650" s="3"/>
      <c r="AE650" s="3"/>
      <c r="AF650" s="7"/>
      <c r="AG650" s="3"/>
      <c r="AH650" s="3"/>
      <c r="AI650" s="3"/>
      <c r="AJ650" s="3"/>
      <c r="AK650" s="3"/>
      <c r="AL650" s="3"/>
      <c r="AM650" s="3"/>
      <c r="AN650" s="3"/>
      <c r="AO650" s="7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7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</row>
    <row r="651">
      <c r="A651" s="3"/>
      <c r="F651" s="3"/>
      <c r="G651" s="3"/>
      <c r="I651" s="3"/>
      <c r="L651" s="3"/>
      <c r="M651" s="4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6"/>
      <c r="Y651" s="3"/>
      <c r="Z651" s="3"/>
      <c r="AA651" s="3"/>
      <c r="AB651" s="3"/>
      <c r="AC651" s="3"/>
      <c r="AD651" s="3"/>
      <c r="AE651" s="3"/>
      <c r="AF651" s="7"/>
      <c r="AG651" s="3"/>
      <c r="AH651" s="3"/>
      <c r="AI651" s="3"/>
      <c r="AJ651" s="3"/>
      <c r="AK651" s="3"/>
      <c r="AL651" s="3"/>
      <c r="AM651" s="3"/>
      <c r="AN651" s="3"/>
      <c r="AO651" s="7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7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</row>
    <row r="652">
      <c r="A652" s="3"/>
      <c r="F652" s="3"/>
      <c r="G652" s="3"/>
      <c r="I652" s="3"/>
      <c r="L652" s="3"/>
      <c r="M652" s="4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6"/>
      <c r="Y652" s="3"/>
      <c r="Z652" s="3"/>
      <c r="AA652" s="3"/>
      <c r="AB652" s="3"/>
      <c r="AC652" s="3"/>
      <c r="AD652" s="3"/>
      <c r="AE652" s="3"/>
      <c r="AF652" s="7"/>
      <c r="AG652" s="3"/>
      <c r="AH652" s="3"/>
      <c r="AI652" s="3"/>
      <c r="AJ652" s="3"/>
      <c r="AK652" s="3"/>
      <c r="AL652" s="3"/>
      <c r="AM652" s="3"/>
      <c r="AN652" s="3"/>
      <c r="AO652" s="7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7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</row>
    <row r="653">
      <c r="A653" s="3"/>
      <c r="F653" s="3"/>
      <c r="G653" s="3"/>
      <c r="I653" s="3"/>
      <c r="L653" s="3"/>
      <c r="M653" s="4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6"/>
      <c r="Y653" s="3"/>
      <c r="Z653" s="3"/>
      <c r="AA653" s="3"/>
      <c r="AB653" s="3"/>
      <c r="AC653" s="3"/>
      <c r="AD653" s="3"/>
      <c r="AE653" s="3"/>
      <c r="AF653" s="7"/>
      <c r="AG653" s="3"/>
      <c r="AH653" s="3"/>
      <c r="AI653" s="3"/>
      <c r="AJ653" s="3"/>
      <c r="AK653" s="3"/>
      <c r="AL653" s="3"/>
      <c r="AM653" s="3"/>
      <c r="AN653" s="3"/>
      <c r="AO653" s="7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7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</row>
    <row r="654">
      <c r="A654" s="3"/>
      <c r="F654" s="3"/>
      <c r="G654" s="3"/>
      <c r="I654" s="3"/>
      <c r="L654" s="3"/>
      <c r="M654" s="4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6"/>
      <c r="Y654" s="3"/>
      <c r="Z654" s="3"/>
      <c r="AA654" s="3"/>
      <c r="AB654" s="3"/>
      <c r="AC654" s="3"/>
      <c r="AD654" s="3"/>
      <c r="AE654" s="3"/>
      <c r="AF654" s="7"/>
      <c r="AG654" s="3"/>
      <c r="AH654" s="3"/>
      <c r="AI654" s="3"/>
      <c r="AJ654" s="3"/>
      <c r="AK654" s="3"/>
      <c r="AL654" s="3"/>
      <c r="AM654" s="3"/>
      <c r="AN654" s="3"/>
      <c r="AO654" s="7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7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</row>
    <row r="655">
      <c r="A655" s="3"/>
      <c r="F655" s="3"/>
      <c r="G655" s="3"/>
      <c r="I655" s="3"/>
      <c r="L655" s="3"/>
      <c r="M655" s="4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6"/>
      <c r="Y655" s="3"/>
      <c r="Z655" s="3"/>
      <c r="AA655" s="3"/>
      <c r="AB655" s="3"/>
      <c r="AC655" s="3"/>
      <c r="AD655" s="3"/>
      <c r="AE655" s="3"/>
      <c r="AF655" s="7"/>
      <c r="AG655" s="3"/>
      <c r="AH655" s="3"/>
      <c r="AI655" s="3"/>
      <c r="AJ655" s="3"/>
      <c r="AK655" s="3"/>
      <c r="AL655" s="3"/>
      <c r="AM655" s="3"/>
      <c r="AN655" s="3"/>
      <c r="AO655" s="7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7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</row>
    <row r="656">
      <c r="A656" s="3"/>
      <c r="F656" s="3"/>
      <c r="G656" s="3"/>
      <c r="I656" s="3"/>
      <c r="L656" s="3"/>
      <c r="M656" s="4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6"/>
      <c r="Y656" s="3"/>
      <c r="Z656" s="3"/>
      <c r="AA656" s="3"/>
      <c r="AB656" s="3"/>
      <c r="AC656" s="3"/>
      <c r="AD656" s="3"/>
      <c r="AE656" s="3"/>
      <c r="AF656" s="7"/>
      <c r="AG656" s="3"/>
      <c r="AH656" s="3"/>
      <c r="AI656" s="3"/>
      <c r="AJ656" s="3"/>
      <c r="AK656" s="3"/>
      <c r="AL656" s="3"/>
      <c r="AM656" s="3"/>
      <c r="AN656" s="3"/>
      <c r="AO656" s="7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7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</row>
    <row r="657">
      <c r="A657" s="3"/>
      <c r="F657" s="3"/>
      <c r="G657" s="3"/>
      <c r="I657" s="3"/>
      <c r="L657" s="3"/>
      <c r="M657" s="4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6"/>
      <c r="Y657" s="3"/>
      <c r="Z657" s="3"/>
      <c r="AA657" s="3"/>
      <c r="AB657" s="3"/>
      <c r="AC657" s="3"/>
      <c r="AD657" s="3"/>
      <c r="AE657" s="3"/>
      <c r="AF657" s="7"/>
      <c r="AG657" s="3"/>
      <c r="AH657" s="3"/>
      <c r="AI657" s="3"/>
      <c r="AJ657" s="3"/>
      <c r="AK657" s="3"/>
      <c r="AL657" s="3"/>
      <c r="AM657" s="3"/>
      <c r="AN657" s="3"/>
      <c r="AO657" s="7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7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</row>
    <row r="658">
      <c r="A658" s="3"/>
      <c r="F658" s="3"/>
      <c r="G658" s="3"/>
      <c r="I658" s="3"/>
      <c r="L658" s="3"/>
      <c r="M658" s="4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6"/>
      <c r="Y658" s="3"/>
      <c r="Z658" s="3"/>
      <c r="AA658" s="3"/>
      <c r="AB658" s="3"/>
      <c r="AC658" s="3"/>
      <c r="AD658" s="3"/>
      <c r="AE658" s="3"/>
      <c r="AF658" s="7"/>
      <c r="AG658" s="3"/>
      <c r="AH658" s="3"/>
      <c r="AI658" s="3"/>
      <c r="AJ658" s="3"/>
      <c r="AK658" s="3"/>
      <c r="AL658" s="3"/>
      <c r="AM658" s="3"/>
      <c r="AN658" s="3"/>
      <c r="AO658" s="7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7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</row>
    <row r="659">
      <c r="A659" s="3"/>
      <c r="F659" s="3"/>
      <c r="G659" s="3"/>
      <c r="I659" s="3"/>
      <c r="L659" s="3"/>
      <c r="M659" s="4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6"/>
      <c r="Y659" s="3"/>
      <c r="Z659" s="3"/>
      <c r="AA659" s="3"/>
      <c r="AB659" s="3"/>
      <c r="AC659" s="3"/>
      <c r="AD659" s="3"/>
      <c r="AE659" s="3"/>
      <c r="AF659" s="7"/>
      <c r="AG659" s="3"/>
      <c r="AH659" s="3"/>
      <c r="AI659" s="3"/>
      <c r="AJ659" s="3"/>
      <c r="AK659" s="3"/>
      <c r="AL659" s="3"/>
      <c r="AM659" s="3"/>
      <c r="AN659" s="3"/>
      <c r="AO659" s="7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7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</row>
    <row r="660">
      <c r="A660" s="3"/>
      <c r="F660" s="3"/>
      <c r="G660" s="3"/>
      <c r="I660" s="3"/>
      <c r="L660" s="3"/>
      <c r="M660" s="4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6"/>
      <c r="Y660" s="3"/>
      <c r="Z660" s="3"/>
      <c r="AA660" s="3"/>
      <c r="AB660" s="3"/>
      <c r="AC660" s="3"/>
      <c r="AD660" s="3"/>
      <c r="AE660" s="3"/>
      <c r="AF660" s="7"/>
      <c r="AG660" s="3"/>
      <c r="AH660" s="3"/>
      <c r="AI660" s="3"/>
      <c r="AJ660" s="3"/>
      <c r="AK660" s="3"/>
      <c r="AL660" s="3"/>
      <c r="AM660" s="3"/>
      <c r="AN660" s="3"/>
      <c r="AO660" s="7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7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</row>
    <row r="661">
      <c r="A661" s="3"/>
      <c r="F661" s="3"/>
      <c r="G661" s="3"/>
      <c r="I661" s="3"/>
      <c r="L661" s="3"/>
      <c r="M661" s="4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6"/>
      <c r="Y661" s="3"/>
      <c r="Z661" s="3"/>
      <c r="AA661" s="3"/>
      <c r="AB661" s="3"/>
      <c r="AC661" s="3"/>
      <c r="AD661" s="3"/>
      <c r="AE661" s="3"/>
      <c r="AF661" s="7"/>
      <c r="AG661" s="3"/>
      <c r="AH661" s="3"/>
      <c r="AI661" s="3"/>
      <c r="AJ661" s="3"/>
      <c r="AK661" s="3"/>
      <c r="AL661" s="3"/>
      <c r="AM661" s="3"/>
      <c r="AN661" s="3"/>
      <c r="AO661" s="7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7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</row>
    <row r="662">
      <c r="A662" s="3"/>
      <c r="F662" s="3"/>
      <c r="G662" s="3"/>
      <c r="I662" s="3"/>
      <c r="L662" s="3"/>
      <c r="M662" s="4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6"/>
      <c r="Y662" s="3"/>
      <c r="Z662" s="3"/>
      <c r="AA662" s="3"/>
      <c r="AB662" s="3"/>
      <c r="AC662" s="3"/>
      <c r="AD662" s="3"/>
      <c r="AE662" s="3"/>
      <c r="AF662" s="7"/>
      <c r="AG662" s="3"/>
      <c r="AH662" s="3"/>
      <c r="AI662" s="3"/>
      <c r="AJ662" s="3"/>
      <c r="AK662" s="3"/>
      <c r="AL662" s="3"/>
      <c r="AM662" s="3"/>
      <c r="AN662" s="3"/>
      <c r="AO662" s="7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7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</row>
    <row r="663">
      <c r="A663" s="3"/>
      <c r="F663" s="3"/>
      <c r="G663" s="3"/>
      <c r="I663" s="3"/>
      <c r="L663" s="3"/>
      <c r="M663" s="4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6"/>
      <c r="Y663" s="3"/>
      <c r="Z663" s="3"/>
      <c r="AA663" s="3"/>
      <c r="AB663" s="3"/>
      <c r="AC663" s="3"/>
      <c r="AD663" s="3"/>
      <c r="AE663" s="3"/>
      <c r="AF663" s="7"/>
      <c r="AG663" s="3"/>
      <c r="AH663" s="3"/>
      <c r="AI663" s="3"/>
      <c r="AJ663" s="3"/>
      <c r="AK663" s="3"/>
      <c r="AL663" s="3"/>
      <c r="AM663" s="3"/>
      <c r="AN663" s="3"/>
      <c r="AO663" s="7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7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</row>
    <row r="664">
      <c r="A664" s="3"/>
      <c r="F664" s="3"/>
      <c r="G664" s="3"/>
      <c r="I664" s="3"/>
      <c r="L664" s="3"/>
      <c r="M664" s="4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6"/>
      <c r="Y664" s="3"/>
      <c r="Z664" s="3"/>
      <c r="AA664" s="3"/>
      <c r="AB664" s="3"/>
      <c r="AC664" s="3"/>
      <c r="AD664" s="3"/>
      <c r="AE664" s="3"/>
      <c r="AF664" s="7"/>
      <c r="AG664" s="3"/>
      <c r="AH664" s="3"/>
      <c r="AI664" s="3"/>
      <c r="AJ664" s="3"/>
      <c r="AK664" s="3"/>
      <c r="AL664" s="3"/>
      <c r="AM664" s="3"/>
      <c r="AN664" s="3"/>
      <c r="AO664" s="7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7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</row>
    <row r="665">
      <c r="A665" s="3"/>
      <c r="F665" s="3"/>
      <c r="G665" s="3"/>
      <c r="I665" s="3"/>
      <c r="L665" s="3"/>
      <c r="M665" s="4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6"/>
      <c r="Y665" s="3"/>
      <c r="Z665" s="3"/>
      <c r="AA665" s="3"/>
      <c r="AB665" s="3"/>
      <c r="AC665" s="3"/>
      <c r="AD665" s="3"/>
      <c r="AE665" s="3"/>
      <c r="AF665" s="7"/>
      <c r="AG665" s="3"/>
      <c r="AH665" s="3"/>
      <c r="AI665" s="3"/>
      <c r="AJ665" s="3"/>
      <c r="AK665" s="3"/>
      <c r="AL665" s="3"/>
      <c r="AM665" s="3"/>
      <c r="AN665" s="3"/>
      <c r="AO665" s="7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7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</row>
    <row r="666">
      <c r="A666" s="3"/>
      <c r="F666" s="3"/>
      <c r="G666" s="3"/>
      <c r="I666" s="3"/>
      <c r="L666" s="3"/>
      <c r="M666" s="4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6"/>
      <c r="Y666" s="3"/>
      <c r="Z666" s="3"/>
      <c r="AA666" s="3"/>
      <c r="AB666" s="3"/>
      <c r="AC666" s="3"/>
      <c r="AD666" s="3"/>
      <c r="AE666" s="3"/>
      <c r="AF666" s="7"/>
      <c r="AG666" s="3"/>
      <c r="AH666" s="3"/>
      <c r="AI666" s="3"/>
      <c r="AJ666" s="3"/>
      <c r="AK666" s="3"/>
      <c r="AL666" s="3"/>
      <c r="AM666" s="3"/>
      <c r="AN666" s="3"/>
      <c r="AO666" s="7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7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</row>
    <row r="667">
      <c r="A667" s="3"/>
      <c r="F667" s="3"/>
      <c r="G667" s="3"/>
      <c r="I667" s="3"/>
      <c r="L667" s="3"/>
      <c r="M667" s="4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6"/>
      <c r="Y667" s="3"/>
      <c r="Z667" s="3"/>
      <c r="AA667" s="3"/>
      <c r="AB667" s="3"/>
      <c r="AC667" s="3"/>
      <c r="AD667" s="3"/>
      <c r="AE667" s="3"/>
      <c r="AF667" s="7"/>
      <c r="AG667" s="3"/>
      <c r="AH667" s="3"/>
      <c r="AI667" s="3"/>
      <c r="AJ667" s="3"/>
      <c r="AK667" s="3"/>
      <c r="AL667" s="3"/>
      <c r="AM667" s="3"/>
      <c r="AN667" s="3"/>
      <c r="AO667" s="7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7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</row>
    <row r="668">
      <c r="A668" s="3"/>
      <c r="F668" s="3"/>
      <c r="G668" s="3"/>
      <c r="I668" s="3"/>
      <c r="L668" s="3"/>
      <c r="M668" s="4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6"/>
      <c r="Y668" s="3"/>
      <c r="Z668" s="3"/>
      <c r="AA668" s="3"/>
      <c r="AB668" s="3"/>
      <c r="AC668" s="3"/>
      <c r="AD668" s="3"/>
      <c r="AE668" s="3"/>
      <c r="AF668" s="7"/>
      <c r="AG668" s="3"/>
      <c r="AH668" s="3"/>
      <c r="AI668" s="3"/>
      <c r="AJ668" s="3"/>
      <c r="AK668" s="3"/>
      <c r="AL668" s="3"/>
      <c r="AM668" s="3"/>
      <c r="AN668" s="3"/>
      <c r="AO668" s="7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7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</row>
    <row r="669">
      <c r="A669" s="3"/>
      <c r="F669" s="3"/>
      <c r="G669" s="3"/>
      <c r="I669" s="3"/>
      <c r="L669" s="3"/>
      <c r="M669" s="4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6"/>
      <c r="Y669" s="3"/>
      <c r="Z669" s="3"/>
      <c r="AA669" s="3"/>
      <c r="AB669" s="3"/>
      <c r="AC669" s="3"/>
      <c r="AD669" s="3"/>
      <c r="AE669" s="3"/>
      <c r="AF669" s="7"/>
      <c r="AG669" s="3"/>
      <c r="AH669" s="3"/>
      <c r="AI669" s="3"/>
      <c r="AJ669" s="3"/>
      <c r="AK669" s="3"/>
      <c r="AL669" s="3"/>
      <c r="AM669" s="3"/>
      <c r="AN669" s="3"/>
      <c r="AO669" s="7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7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</row>
    <row r="670">
      <c r="A670" s="3"/>
      <c r="F670" s="3"/>
      <c r="G670" s="3"/>
      <c r="I670" s="3"/>
      <c r="L670" s="3"/>
      <c r="M670" s="4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6"/>
      <c r="Y670" s="3"/>
      <c r="Z670" s="3"/>
      <c r="AA670" s="3"/>
      <c r="AB670" s="3"/>
      <c r="AC670" s="3"/>
      <c r="AD670" s="3"/>
      <c r="AE670" s="3"/>
      <c r="AF670" s="7"/>
      <c r="AG670" s="3"/>
      <c r="AH670" s="3"/>
      <c r="AI670" s="3"/>
      <c r="AJ670" s="3"/>
      <c r="AK670" s="3"/>
      <c r="AL670" s="3"/>
      <c r="AM670" s="3"/>
      <c r="AN670" s="3"/>
      <c r="AO670" s="7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7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</row>
    <row r="671">
      <c r="A671" s="3"/>
      <c r="F671" s="3"/>
      <c r="G671" s="3"/>
      <c r="I671" s="3"/>
      <c r="L671" s="3"/>
      <c r="M671" s="4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6"/>
      <c r="Y671" s="3"/>
      <c r="Z671" s="3"/>
      <c r="AA671" s="3"/>
      <c r="AB671" s="3"/>
      <c r="AC671" s="3"/>
      <c r="AD671" s="3"/>
      <c r="AE671" s="3"/>
      <c r="AF671" s="7"/>
      <c r="AG671" s="3"/>
      <c r="AH671" s="3"/>
      <c r="AI671" s="3"/>
      <c r="AJ671" s="3"/>
      <c r="AK671" s="3"/>
      <c r="AL671" s="3"/>
      <c r="AM671" s="3"/>
      <c r="AN671" s="3"/>
      <c r="AO671" s="7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7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</row>
    <row r="672">
      <c r="A672" s="3"/>
      <c r="F672" s="3"/>
      <c r="G672" s="3"/>
      <c r="I672" s="3"/>
      <c r="L672" s="3"/>
      <c r="M672" s="4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6"/>
      <c r="Y672" s="3"/>
      <c r="Z672" s="3"/>
      <c r="AA672" s="3"/>
      <c r="AB672" s="3"/>
      <c r="AC672" s="3"/>
      <c r="AD672" s="3"/>
      <c r="AE672" s="3"/>
      <c r="AF672" s="7"/>
      <c r="AG672" s="3"/>
      <c r="AH672" s="3"/>
      <c r="AI672" s="3"/>
      <c r="AJ672" s="3"/>
      <c r="AK672" s="3"/>
      <c r="AL672" s="3"/>
      <c r="AM672" s="3"/>
      <c r="AN672" s="3"/>
      <c r="AO672" s="7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7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</row>
    <row r="673">
      <c r="A673" s="3"/>
      <c r="F673" s="3"/>
      <c r="G673" s="3"/>
      <c r="I673" s="3"/>
      <c r="L673" s="3"/>
      <c r="M673" s="4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6"/>
      <c r="Y673" s="3"/>
      <c r="Z673" s="3"/>
      <c r="AA673" s="3"/>
      <c r="AB673" s="3"/>
      <c r="AC673" s="3"/>
      <c r="AD673" s="3"/>
      <c r="AE673" s="3"/>
      <c r="AF673" s="7"/>
      <c r="AG673" s="3"/>
      <c r="AH673" s="3"/>
      <c r="AI673" s="3"/>
      <c r="AJ673" s="3"/>
      <c r="AK673" s="3"/>
      <c r="AL673" s="3"/>
      <c r="AM673" s="3"/>
      <c r="AN673" s="3"/>
      <c r="AO673" s="7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7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</row>
    <row r="674">
      <c r="A674" s="3"/>
      <c r="F674" s="3"/>
      <c r="G674" s="3"/>
      <c r="I674" s="3"/>
      <c r="L674" s="3"/>
      <c r="M674" s="4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6"/>
      <c r="Y674" s="3"/>
      <c r="Z674" s="3"/>
      <c r="AA674" s="3"/>
      <c r="AB674" s="3"/>
      <c r="AC674" s="3"/>
      <c r="AD674" s="3"/>
      <c r="AE674" s="3"/>
      <c r="AF674" s="7"/>
      <c r="AG674" s="3"/>
      <c r="AH674" s="3"/>
      <c r="AI674" s="3"/>
      <c r="AJ674" s="3"/>
      <c r="AK674" s="3"/>
      <c r="AL674" s="3"/>
      <c r="AM674" s="3"/>
      <c r="AN674" s="3"/>
      <c r="AO674" s="7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7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</row>
    <row r="675">
      <c r="A675" s="3"/>
      <c r="F675" s="3"/>
      <c r="G675" s="3"/>
      <c r="I675" s="3"/>
      <c r="L675" s="3"/>
      <c r="M675" s="4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6"/>
      <c r="Y675" s="3"/>
      <c r="Z675" s="3"/>
      <c r="AA675" s="3"/>
      <c r="AB675" s="3"/>
      <c r="AC675" s="3"/>
      <c r="AD675" s="3"/>
      <c r="AE675" s="3"/>
      <c r="AF675" s="7"/>
      <c r="AG675" s="3"/>
      <c r="AH675" s="3"/>
      <c r="AI675" s="3"/>
      <c r="AJ675" s="3"/>
      <c r="AK675" s="3"/>
      <c r="AL675" s="3"/>
      <c r="AM675" s="3"/>
      <c r="AN675" s="3"/>
      <c r="AO675" s="7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7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</row>
    <row r="676">
      <c r="A676" s="3"/>
      <c r="F676" s="3"/>
      <c r="G676" s="3"/>
      <c r="I676" s="3"/>
      <c r="L676" s="3"/>
      <c r="M676" s="4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6"/>
      <c r="Y676" s="3"/>
      <c r="Z676" s="3"/>
      <c r="AA676" s="3"/>
      <c r="AB676" s="3"/>
      <c r="AC676" s="3"/>
      <c r="AD676" s="3"/>
      <c r="AE676" s="3"/>
      <c r="AF676" s="7"/>
      <c r="AG676" s="3"/>
      <c r="AH676" s="3"/>
      <c r="AI676" s="3"/>
      <c r="AJ676" s="3"/>
      <c r="AK676" s="3"/>
      <c r="AL676" s="3"/>
      <c r="AM676" s="3"/>
      <c r="AN676" s="3"/>
      <c r="AO676" s="7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7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</row>
    <row r="677">
      <c r="A677" s="3"/>
      <c r="F677" s="3"/>
      <c r="G677" s="3"/>
      <c r="I677" s="3"/>
      <c r="L677" s="3"/>
      <c r="M677" s="4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6"/>
      <c r="Y677" s="3"/>
      <c r="Z677" s="3"/>
      <c r="AA677" s="3"/>
      <c r="AB677" s="3"/>
      <c r="AC677" s="3"/>
      <c r="AD677" s="3"/>
      <c r="AE677" s="3"/>
      <c r="AF677" s="7"/>
      <c r="AG677" s="3"/>
      <c r="AH677" s="3"/>
      <c r="AI677" s="3"/>
      <c r="AJ677" s="3"/>
      <c r="AK677" s="3"/>
      <c r="AL677" s="3"/>
      <c r="AM677" s="3"/>
      <c r="AN677" s="3"/>
      <c r="AO677" s="7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7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</row>
    <row r="678">
      <c r="A678" s="3"/>
      <c r="F678" s="3"/>
      <c r="G678" s="3"/>
      <c r="I678" s="3"/>
      <c r="L678" s="3"/>
      <c r="M678" s="4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6"/>
      <c r="Y678" s="3"/>
      <c r="Z678" s="3"/>
      <c r="AA678" s="3"/>
      <c r="AB678" s="3"/>
      <c r="AC678" s="3"/>
      <c r="AD678" s="3"/>
      <c r="AE678" s="3"/>
      <c r="AF678" s="7"/>
      <c r="AG678" s="3"/>
      <c r="AH678" s="3"/>
      <c r="AI678" s="3"/>
      <c r="AJ678" s="3"/>
      <c r="AK678" s="3"/>
      <c r="AL678" s="3"/>
      <c r="AM678" s="3"/>
      <c r="AN678" s="3"/>
      <c r="AO678" s="7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7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</row>
    <row r="679">
      <c r="A679" s="3"/>
      <c r="F679" s="3"/>
      <c r="G679" s="3"/>
      <c r="I679" s="3"/>
      <c r="L679" s="3"/>
      <c r="M679" s="4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6"/>
      <c r="Y679" s="3"/>
      <c r="Z679" s="3"/>
      <c r="AA679" s="3"/>
      <c r="AB679" s="3"/>
      <c r="AC679" s="3"/>
      <c r="AD679" s="3"/>
      <c r="AE679" s="3"/>
      <c r="AF679" s="7"/>
      <c r="AG679" s="3"/>
      <c r="AH679" s="3"/>
      <c r="AI679" s="3"/>
      <c r="AJ679" s="3"/>
      <c r="AK679" s="3"/>
      <c r="AL679" s="3"/>
      <c r="AM679" s="3"/>
      <c r="AN679" s="3"/>
      <c r="AO679" s="7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7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</row>
    <row r="680">
      <c r="A680" s="3"/>
      <c r="F680" s="3"/>
      <c r="G680" s="3"/>
      <c r="I680" s="3"/>
      <c r="L680" s="3"/>
      <c r="M680" s="4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6"/>
      <c r="Y680" s="3"/>
      <c r="Z680" s="3"/>
      <c r="AA680" s="3"/>
      <c r="AB680" s="3"/>
      <c r="AC680" s="3"/>
      <c r="AD680" s="3"/>
      <c r="AE680" s="3"/>
      <c r="AF680" s="7"/>
      <c r="AG680" s="3"/>
      <c r="AH680" s="3"/>
      <c r="AI680" s="3"/>
      <c r="AJ680" s="3"/>
      <c r="AK680" s="3"/>
      <c r="AL680" s="3"/>
      <c r="AM680" s="3"/>
      <c r="AN680" s="3"/>
      <c r="AO680" s="7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7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</row>
    <row r="681">
      <c r="A681" s="3"/>
      <c r="F681" s="3"/>
      <c r="G681" s="3"/>
      <c r="I681" s="3"/>
      <c r="L681" s="3"/>
      <c r="M681" s="4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6"/>
      <c r="Y681" s="3"/>
      <c r="Z681" s="3"/>
      <c r="AA681" s="3"/>
      <c r="AB681" s="3"/>
      <c r="AC681" s="3"/>
      <c r="AD681" s="3"/>
      <c r="AE681" s="3"/>
      <c r="AF681" s="7"/>
      <c r="AG681" s="3"/>
      <c r="AH681" s="3"/>
      <c r="AI681" s="3"/>
      <c r="AJ681" s="3"/>
      <c r="AK681" s="3"/>
      <c r="AL681" s="3"/>
      <c r="AM681" s="3"/>
      <c r="AN681" s="3"/>
      <c r="AO681" s="7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7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</row>
    <row r="682">
      <c r="A682" s="3"/>
      <c r="F682" s="3"/>
      <c r="G682" s="3"/>
      <c r="I682" s="3"/>
      <c r="L682" s="3"/>
      <c r="M682" s="4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6"/>
      <c r="Y682" s="3"/>
      <c r="Z682" s="3"/>
      <c r="AA682" s="3"/>
      <c r="AB682" s="3"/>
      <c r="AC682" s="3"/>
      <c r="AD682" s="3"/>
      <c r="AE682" s="3"/>
      <c r="AF682" s="7"/>
      <c r="AG682" s="3"/>
      <c r="AH682" s="3"/>
      <c r="AI682" s="3"/>
      <c r="AJ682" s="3"/>
      <c r="AK682" s="3"/>
      <c r="AL682" s="3"/>
      <c r="AM682" s="3"/>
      <c r="AN682" s="3"/>
      <c r="AO682" s="7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7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</row>
    <row r="683">
      <c r="A683" s="3"/>
      <c r="F683" s="3"/>
      <c r="G683" s="3"/>
      <c r="I683" s="3"/>
      <c r="L683" s="3"/>
      <c r="M683" s="4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6"/>
      <c r="Y683" s="3"/>
      <c r="Z683" s="3"/>
      <c r="AA683" s="3"/>
      <c r="AB683" s="3"/>
      <c r="AC683" s="3"/>
      <c r="AD683" s="3"/>
      <c r="AE683" s="3"/>
      <c r="AF683" s="7"/>
      <c r="AG683" s="3"/>
      <c r="AH683" s="3"/>
      <c r="AI683" s="3"/>
      <c r="AJ683" s="3"/>
      <c r="AK683" s="3"/>
      <c r="AL683" s="3"/>
      <c r="AM683" s="3"/>
      <c r="AN683" s="3"/>
      <c r="AO683" s="7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7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</row>
    <row r="684">
      <c r="A684" s="3"/>
      <c r="F684" s="3"/>
      <c r="G684" s="3"/>
      <c r="I684" s="3"/>
      <c r="L684" s="3"/>
      <c r="M684" s="4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6"/>
      <c r="Y684" s="3"/>
      <c r="Z684" s="3"/>
      <c r="AA684" s="3"/>
      <c r="AB684" s="3"/>
      <c r="AC684" s="3"/>
      <c r="AD684" s="3"/>
      <c r="AE684" s="3"/>
      <c r="AF684" s="7"/>
      <c r="AG684" s="3"/>
      <c r="AH684" s="3"/>
      <c r="AI684" s="3"/>
      <c r="AJ684" s="3"/>
      <c r="AK684" s="3"/>
      <c r="AL684" s="3"/>
      <c r="AM684" s="3"/>
      <c r="AN684" s="3"/>
      <c r="AO684" s="7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7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</row>
    <row r="685">
      <c r="A685" s="3"/>
      <c r="F685" s="3"/>
      <c r="G685" s="3"/>
      <c r="I685" s="3"/>
      <c r="L685" s="3"/>
      <c r="M685" s="4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6"/>
      <c r="Y685" s="3"/>
      <c r="Z685" s="3"/>
      <c r="AA685" s="3"/>
      <c r="AB685" s="3"/>
      <c r="AC685" s="3"/>
      <c r="AD685" s="3"/>
      <c r="AE685" s="3"/>
      <c r="AF685" s="7"/>
      <c r="AG685" s="3"/>
      <c r="AH685" s="3"/>
      <c r="AI685" s="3"/>
      <c r="AJ685" s="3"/>
      <c r="AK685" s="3"/>
      <c r="AL685" s="3"/>
      <c r="AM685" s="3"/>
      <c r="AN685" s="3"/>
      <c r="AO685" s="7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7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</row>
    <row r="686">
      <c r="A686" s="3"/>
      <c r="F686" s="3"/>
      <c r="G686" s="3"/>
      <c r="I686" s="3"/>
      <c r="L686" s="3"/>
      <c r="M686" s="4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6"/>
      <c r="Y686" s="3"/>
      <c r="Z686" s="3"/>
      <c r="AA686" s="3"/>
      <c r="AB686" s="3"/>
      <c r="AC686" s="3"/>
      <c r="AD686" s="3"/>
      <c r="AE686" s="3"/>
      <c r="AF686" s="7"/>
      <c r="AG686" s="3"/>
      <c r="AH686" s="3"/>
      <c r="AI686" s="3"/>
      <c r="AJ686" s="3"/>
      <c r="AK686" s="3"/>
      <c r="AL686" s="3"/>
      <c r="AM686" s="3"/>
      <c r="AN686" s="3"/>
      <c r="AO686" s="7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7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</row>
    <row r="687">
      <c r="A687" s="3"/>
      <c r="F687" s="3"/>
      <c r="G687" s="3"/>
      <c r="I687" s="3"/>
      <c r="L687" s="3"/>
      <c r="M687" s="4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6"/>
      <c r="Y687" s="3"/>
      <c r="Z687" s="3"/>
      <c r="AA687" s="3"/>
      <c r="AB687" s="3"/>
      <c r="AC687" s="3"/>
      <c r="AD687" s="3"/>
      <c r="AE687" s="3"/>
      <c r="AF687" s="7"/>
      <c r="AG687" s="3"/>
      <c r="AH687" s="3"/>
      <c r="AI687" s="3"/>
      <c r="AJ687" s="3"/>
      <c r="AK687" s="3"/>
      <c r="AL687" s="3"/>
      <c r="AM687" s="3"/>
      <c r="AN687" s="3"/>
      <c r="AO687" s="7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7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</row>
    <row r="688">
      <c r="A688" s="3"/>
      <c r="F688" s="3"/>
      <c r="G688" s="3"/>
      <c r="I688" s="3"/>
      <c r="L688" s="3"/>
      <c r="M688" s="4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6"/>
      <c r="Y688" s="3"/>
      <c r="Z688" s="3"/>
      <c r="AA688" s="3"/>
      <c r="AB688" s="3"/>
      <c r="AC688" s="3"/>
      <c r="AD688" s="3"/>
      <c r="AE688" s="3"/>
      <c r="AF688" s="7"/>
      <c r="AG688" s="3"/>
      <c r="AH688" s="3"/>
      <c r="AI688" s="3"/>
      <c r="AJ688" s="3"/>
      <c r="AK688" s="3"/>
      <c r="AL688" s="3"/>
      <c r="AM688" s="3"/>
      <c r="AN688" s="3"/>
      <c r="AO688" s="7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7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</row>
    <row r="689">
      <c r="A689" s="3"/>
      <c r="F689" s="3"/>
      <c r="G689" s="3"/>
      <c r="I689" s="3"/>
      <c r="L689" s="3"/>
      <c r="M689" s="4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6"/>
      <c r="Y689" s="3"/>
      <c r="Z689" s="3"/>
      <c r="AA689" s="3"/>
      <c r="AB689" s="3"/>
      <c r="AC689" s="3"/>
      <c r="AD689" s="3"/>
      <c r="AE689" s="3"/>
      <c r="AF689" s="7"/>
      <c r="AG689" s="3"/>
      <c r="AH689" s="3"/>
      <c r="AI689" s="3"/>
      <c r="AJ689" s="3"/>
      <c r="AK689" s="3"/>
      <c r="AL689" s="3"/>
      <c r="AM689" s="3"/>
      <c r="AN689" s="3"/>
      <c r="AO689" s="7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7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</row>
    <row r="690">
      <c r="A690" s="3"/>
      <c r="F690" s="3"/>
      <c r="G690" s="3"/>
      <c r="I690" s="3"/>
      <c r="L690" s="3"/>
      <c r="M690" s="4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6"/>
      <c r="Y690" s="3"/>
      <c r="Z690" s="3"/>
      <c r="AA690" s="3"/>
      <c r="AB690" s="3"/>
      <c r="AC690" s="3"/>
      <c r="AD690" s="3"/>
      <c r="AE690" s="3"/>
      <c r="AF690" s="7"/>
      <c r="AG690" s="3"/>
      <c r="AH690" s="3"/>
      <c r="AI690" s="3"/>
      <c r="AJ690" s="3"/>
      <c r="AK690" s="3"/>
      <c r="AL690" s="3"/>
      <c r="AM690" s="3"/>
      <c r="AN690" s="3"/>
      <c r="AO690" s="7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7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</row>
    <row r="691">
      <c r="A691" s="3"/>
      <c r="F691" s="3"/>
      <c r="G691" s="3"/>
      <c r="I691" s="3"/>
      <c r="L691" s="3"/>
      <c r="M691" s="4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6"/>
      <c r="Y691" s="3"/>
      <c r="Z691" s="3"/>
      <c r="AA691" s="3"/>
      <c r="AB691" s="3"/>
      <c r="AC691" s="3"/>
      <c r="AD691" s="3"/>
      <c r="AE691" s="3"/>
      <c r="AF691" s="7"/>
      <c r="AG691" s="3"/>
      <c r="AH691" s="3"/>
      <c r="AI691" s="3"/>
      <c r="AJ691" s="3"/>
      <c r="AK691" s="3"/>
      <c r="AL691" s="3"/>
      <c r="AM691" s="3"/>
      <c r="AN691" s="3"/>
      <c r="AO691" s="7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7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</row>
    <row r="692">
      <c r="A692" s="3"/>
      <c r="F692" s="3"/>
      <c r="G692" s="3"/>
      <c r="I692" s="3"/>
      <c r="L692" s="3"/>
      <c r="M692" s="4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6"/>
      <c r="Y692" s="3"/>
      <c r="Z692" s="3"/>
      <c r="AA692" s="3"/>
      <c r="AB692" s="3"/>
      <c r="AC692" s="3"/>
      <c r="AD692" s="3"/>
      <c r="AE692" s="3"/>
      <c r="AF692" s="7"/>
      <c r="AG692" s="3"/>
      <c r="AH692" s="3"/>
      <c r="AI692" s="3"/>
      <c r="AJ692" s="3"/>
      <c r="AK692" s="3"/>
      <c r="AL692" s="3"/>
      <c r="AM692" s="3"/>
      <c r="AN692" s="3"/>
      <c r="AO692" s="7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7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</row>
    <row r="693">
      <c r="A693" s="3"/>
      <c r="F693" s="3"/>
      <c r="G693" s="3"/>
      <c r="I693" s="3"/>
      <c r="L693" s="3"/>
      <c r="M693" s="4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6"/>
      <c r="Y693" s="3"/>
      <c r="Z693" s="3"/>
      <c r="AA693" s="3"/>
      <c r="AB693" s="3"/>
      <c r="AC693" s="3"/>
      <c r="AD693" s="3"/>
      <c r="AE693" s="3"/>
      <c r="AF693" s="7"/>
      <c r="AG693" s="3"/>
      <c r="AH693" s="3"/>
      <c r="AI693" s="3"/>
      <c r="AJ693" s="3"/>
      <c r="AK693" s="3"/>
      <c r="AL693" s="3"/>
      <c r="AM693" s="3"/>
      <c r="AN693" s="3"/>
      <c r="AO693" s="7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7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</row>
    <row r="694">
      <c r="A694" s="3"/>
      <c r="F694" s="3"/>
      <c r="G694" s="3"/>
      <c r="I694" s="3"/>
      <c r="L694" s="3"/>
      <c r="M694" s="4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6"/>
      <c r="Y694" s="3"/>
      <c r="Z694" s="3"/>
      <c r="AA694" s="3"/>
      <c r="AB694" s="3"/>
      <c r="AC694" s="3"/>
      <c r="AD694" s="3"/>
      <c r="AE694" s="3"/>
      <c r="AF694" s="7"/>
      <c r="AG694" s="3"/>
      <c r="AH694" s="3"/>
      <c r="AI694" s="3"/>
      <c r="AJ694" s="3"/>
      <c r="AK694" s="3"/>
      <c r="AL694" s="3"/>
      <c r="AM694" s="3"/>
      <c r="AN694" s="3"/>
      <c r="AO694" s="7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7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</row>
    <row r="695">
      <c r="A695" s="3"/>
      <c r="F695" s="3"/>
      <c r="G695" s="3"/>
      <c r="I695" s="3"/>
      <c r="L695" s="3"/>
      <c r="M695" s="4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6"/>
      <c r="Y695" s="3"/>
      <c r="Z695" s="3"/>
      <c r="AA695" s="3"/>
      <c r="AB695" s="3"/>
      <c r="AC695" s="3"/>
      <c r="AD695" s="3"/>
      <c r="AE695" s="3"/>
      <c r="AF695" s="7"/>
      <c r="AG695" s="3"/>
      <c r="AH695" s="3"/>
      <c r="AI695" s="3"/>
      <c r="AJ695" s="3"/>
      <c r="AK695" s="3"/>
      <c r="AL695" s="3"/>
      <c r="AM695" s="3"/>
      <c r="AN695" s="3"/>
      <c r="AO695" s="7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7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</row>
    <row r="696">
      <c r="A696" s="3"/>
      <c r="F696" s="3"/>
      <c r="G696" s="3"/>
      <c r="I696" s="3"/>
      <c r="L696" s="3"/>
      <c r="M696" s="4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6"/>
      <c r="Y696" s="3"/>
      <c r="Z696" s="3"/>
      <c r="AA696" s="3"/>
      <c r="AB696" s="3"/>
      <c r="AC696" s="3"/>
      <c r="AD696" s="3"/>
      <c r="AE696" s="3"/>
      <c r="AF696" s="7"/>
      <c r="AG696" s="3"/>
      <c r="AH696" s="3"/>
      <c r="AI696" s="3"/>
      <c r="AJ696" s="3"/>
      <c r="AK696" s="3"/>
      <c r="AL696" s="3"/>
      <c r="AM696" s="3"/>
      <c r="AN696" s="3"/>
      <c r="AO696" s="7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7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</row>
    <row r="697">
      <c r="A697" s="3"/>
      <c r="F697" s="3"/>
      <c r="G697" s="3"/>
      <c r="I697" s="3"/>
      <c r="L697" s="3"/>
      <c r="M697" s="4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6"/>
      <c r="Y697" s="3"/>
      <c r="Z697" s="3"/>
      <c r="AA697" s="3"/>
      <c r="AB697" s="3"/>
      <c r="AC697" s="3"/>
      <c r="AD697" s="3"/>
      <c r="AE697" s="3"/>
      <c r="AF697" s="7"/>
      <c r="AG697" s="3"/>
      <c r="AH697" s="3"/>
      <c r="AI697" s="3"/>
      <c r="AJ697" s="3"/>
      <c r="AK697" s="3"/>
      <c r="AL697" s="3"/>
      <c r="AM697" s="3"/>
      <c r="AN697" s="3"/>
      <c r="AO697" s="7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7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</row>
    <row r="698">
      <c r="A698" s="3"/>
      <c r="F698" s="3"/>
      <c r="G698" s="3"/>
      <c r="I698" s="3"/>
      <c r="L698" s="3"/>
      <c r="M698" s="4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6"/>
      <c r="Y698" s="3"/>
      <c r="Z698" s="3"/>
      <c r="AA698" s="3"/>
      <c r="AB698" s="3"/>
      <c r="AC698" s="3"/>
      <c r="AD698" s="3"/>
      <c r="AE698" s="3"/>
      <c r="AF698" s="7"/>
      <c r="AG698" s="3"/>
      <c r="AH698" s="3"/>
      <c r="AI698" s="3"/>
      <c r="AJ698" s="3"/>
      <c r="AK698" s="3"/>
      <c r="AL698" s="3"/>
      <c r="AM698" s="3"/>
      <c r="AN698" s="3"/>
      <c r="AO698" s="7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7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</row>
    <row r="699">
      <c r="A699" s="3"/>
      <c r="F699" s="3"/>
      <c r="G699" s="3"/>
      <c r="I699" s="3"/>
      <c r="L699" s="3"/>
      <c r="M699" s="4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6"/>
      <c r="Y699" s="3"/>
      <c r="Z699" s="3"/>
      <c r="AA699" s="3"/>
      <c r="AB699" s="3"/>
      <c r="AC699" s="3"/>
      <c r="AD699" s="3"/>
      <c r="AE699" s="3"/>
      <c r="AF699" s="7"/>
      <c r="AG699" s="3"/>
      <c r="AH699" s="3"/>
      <c r="AI699" s="3"/>
      <c r="AJ699" s="3"/>
      <c r="AK699" s="3"/>
      <c r="AL699" s="3"/>
      <c r="AM699" s="3"/>
      <c r="AN699" s="3"/>
      <c r="AO699" s="7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7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</row>
    <row r="700">
      <c r="A700" s="3"/>
      <c r="F700" s="3"/>
      <c r="G700" s="3"/>
      <c r="I700" s="3"/>
      <c r="L700" s="3"/>
      <c r="M700" s="4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6"/>
      <c r="Y700" s="3"/>
      <c r="Z700" s="3"/>
      <c r="AA700" s="3"/>
      <c r="AB700" s="3"/>
      <c r="AC700" s="3"/>
      <c r="AD700" s="3"/>
      <c r="AE700" s="3"/>
      <c r="AF700" s="7"/>
      <c r="AG700" s="3"/>
      <c r="AH700" s="3"/>
      <c r="AI700" s="3"/>
      <c r="AJ700" s="3"/>
      <c r="AK700" s="3"/>
      <c r="AL700" s="3"/>
      <c r="AM700" s="3"/>
      <c r="AN700" s="3"/>
      <c r="AO700" s="7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7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</row>
    <row r="701">
      <c r="A701" s="3"/>
      <c r="F701" s="3"/>
      <c r="G701" s="3"/>
      <c r="I701" s="3"/>
      <c r="L701" s="3"/>
      <c r="M701" s="4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6"/>
      <c r="Y701" s="3"/>
      <c r="Z701" s="3"/>
      <c r="AA701" s="3"/>
      <c r="AB701" s="3"/>
      <c r="AC701" s="3"/>
      <c r="AD701" s="3"/>
      <c r="AE701" s="3"/>
      <c r="AF701" s="7"/>
      <c r="AG701" s="3"/>
      <c r="AH701" s="3"/>
      <c r="AI701" s="3"/>
      <c r="AJ701" s="3"/>
      <c r="AK701" s="3"/>
      <c r="AL701" s="3"/>
      <c r="AM701" s="3"/>
      <c r="AN701" s="3"/>
      <c r="AO701" s="7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7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</row>
    <row r="702">
      <c r="A702" s="3"/>
      <c r="F702" s="3"/>
      <c r="G702" s="3"/>
      <c r="I702" s="3"/>
      <c r="L702" s="3"/>
      <c r="M702" s="4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6"/>
      <c r="Y702" s="3"/>
      <c r="Z702" s="3"/>
      <c r="AA702" s="3"/>
      <c r="AB702" s="3"/>
      <c r="AC702" s="3"/>
      <c r="AD702" s="3"/>
      <c r="AE702" s="3"/>
      <c r="AF702" s="7"/>
      <c r="AG702" s="3"/>
      <c r="AH702" s="3"/>
      <c r="AI702" s="3"/>
      <c r="AJ702" s="3"/>
      <c r="AK702" s="3"/>
      <c r="AL702" s="3"/>
      <c r="AM702" s="3"/>
      <c r="AN702" s="3"/>
      <c r="AO702" s="7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7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</row>
    <row r="703">
      <c r="A703" s="3"/>
      <c r="F703" s="3"/>
      <c r="G703" s="3"/>
      <c r="I703" s="3"/>
      <c r="L703" s="3"/>
      <c r="M703" s="4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6"/>
      <c r="Y703" s="3"/>
      <c r="Z703" s="3"/>
      <c r="AA703" s="3"/>
      <c r="AB703" s="3"/>
      <c r="AC703" s="3"/>
      <c r="AD703" s="3"/>
      <c r="AE703" s="3"/>
      <c r="AF703" s="7"/>
      <c r="AG703" s="3"/>
      <c r="AH703" s="3"/>
      <c r="AI703" s="3"/>
      <c r="AJ703" s="3"/>
      <c r="AK703" s="3"/>
      <c r="AL703" s="3"/>
      <c r="AM703" s="3"/>
      <c r="AN703" s="3"/>
      <c r="AO703" s="7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7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</row>
    <row r="704">
      <c r="A704" s="3"/>
      <c r="F704" s="3"/>
      <c r="G704" s="3"/>
      <c r="I704" s="3"/>
      <c r="L704" s="3"/>
      <c r="M704" s="4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6"/>
      <c r="Y704" s="3"/>
      <c r="Z704" s="3"/>
      <c r="AA704" s="3"/>
      <c r="AB704" s="3"/>
      <c r="AC704" s="3"/>
      <c r="AD704" s="3"/>
      <c r="AE704" s="3"/>
      <c r="AF704" s="7"/>
      <c r="AG704" s="3"/>
      <c r="AH704" s="3"/>
      <c r="AI704" s="3"/>
      <c r="AJ704" s="3"/>
      <c r="AK704" s="3"/>
      <c r="AL704" s="3"/>
      <c r="AM704" s="3"/>
      <c r="AN704" s="3"/>
      <c r="AO704" s="7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7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</row>
    <row r="705">
      <c r="A705" s="3"/>
      <c r="F705" s="3"/>
      <c r="G705" s="3"/>
      <c r="I705" s="3"/>
      <c r="L705" s="3"/>
      <c r="M705" s="4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6"/>
      <c r="Y705" s="3"/>
      <c r="Z705" s="3"/>
      <c r="AA705" s="3"/>
      <c r="AB705" s="3"/>
      <c r="AC705" s="3"/>
      <c r="AD705" s="3"/>
      <c r="AE705" s="3"/>
      <c r="AF705" s="7"/>
      <c r="AG705" s="3"/>
      <c r="AH705" s="3"/>
      <c r="AI705" s="3"/>
      <c r="AJ705" s="3"/>
      <c r="AK705" s="3"/>
      <c r="AL705" s="3"/>
      <c r="AM705" s="3"/>
      <c r="AN705" s="3"/>
      <c r="AO705" s="7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7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</row>
    <row r="706">
      <c r="A706" s="3"/>
      <c r="F706" s="3"/>
      <c r="G706" s="3"/>
      <c r="I706" s="3"/>
      <c r="L706" s="3"/>
      <c r="M706" s="4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6"/>
      <c r="Y706" s="3"/>
      <c r="Z706" s="3"/>
      <c r="AA706" s="3"/>
      <c r="AB706" s="3"/>
      <c r="AC706" s="3"/>
      <c r="AD706" s="3"/>
      <c r="AE706" s="3"/>
      <c r="AF706" s="7"/>
      <c r="AG706" s="3"/>
      <c r="AH706" s="3"/>
      <c r="AI706" s="3"/>
      <c r="AJ706" s="3"/>
      <c r="AK706" s="3"/>
      <c r="AL706" s="3"/>
      <c r="AM706" s="3"/>
      <c r="AN706" s="3"/>
      <c r="AO706" s="7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7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</row>
    <row r="707">
      <c r="A707" s="3"/>
      <c r="F707" s="3"/>
      <c r="G707" s="3"/>
      <c r="I707" s="3"/>
      <c r="L707" s="3"/>
      <c r="M707" s="4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6"/>
      <c r="Y707" s="3"/>
      <c r="Z707" s="3"/>
      <c r="AA707" s="3"/>
      <c r="AB707" s="3"/>
      <c r="AC707" s="3"/>
      <c r="AD707" s="3"/>
      <c r="AE707" s="3"/>
      <c r="AF707" s="7"/>
      <c r="AG707" s="3"/>
      <c r="AH707" s="3"/>
      <c r="AI707" s="3"/>
      <c r="AJ707" s="3"/>
      <c r="AK707" s="3"/>
      <c r="AL707" s="3"/>
      <c r="AM707" s="3"/>
      <c r="AN707" s="3"/>
      <c r="AO707" s="7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7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</row>
    <row r="708">
      <c r="A708" s="3"/>
      <c r="F708" s="3"/>
      <c r="G708" s="3"/>
      <c r="I708" s="3"/>
      <c r="L708" s="3"/>
      <c r="M708" s="4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6"/>
      <c r="Y708" s="3"/>
      <c r="Z708" s="3"/>
      <c r="AA708" s="3"/>
      <c r="AB708" s="3"/>
      <c r="AC708" s="3"/>
      <c r="AD708" s="3"/>
      <c r="AE708" s="3"/>
      <c r="AF708" s="7"/>
      <c r="AG708" s="3"/>
      <c r="AH708" s="3"/>
      <c r="AI708" s="3"/>
      <c r="AJ708" s="3"/>
      <c r="AK708" s="3"/>
      <c r="AL708" s="3"/>
      <c r="AM708" s="3"/>
      <c r="AN708" s="3"/>
      <c r="AO708" s="7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7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</row>
    <row r="709">
      <c r="A709" s="3"/>
      <c r="F709" s="3"/>
      <c r="G709" s="3"/>
      <c r="I709" s="3"/>
      <c r="L709" s="3"/>
      <c r="M709" s="4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6"/>
      <c r="Y709" s="3"/>
      <c r="Z709" s="3"/>
      <c r="AA709" s="3"/>
      <c r="AB709" s="3"/>
      <c r="AC709" s="3"/>
      <c r="AD709" s="3"/>
      <c r="AE709" s="3"/>
      <c r="AF709" s="7"/>
      <c r="AG709" s="3"/>
      <c r="AH709" s="3"/>
      <c r="AI709" s="3"/>
      <c r="AJ709" s="3"/>
      <c r="AK709" s="3"/>
      <c r="AL709" s="3"/>
      <c r="AM709" s="3"/>
      <c r="AN709" s="3"/>
      <c r="AO709" s="7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7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</row>
    <row r="710">
      <c r="A710" s="3"/>
      <c r="F710" s="3"/>
      <c r="G710" s="3"/>
      <c r="I710" s="3"/>
      <c r="L710" s="3"/>
      <c r="M710" s="4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6"/>
      <c r="Y710" s="3"/>
      <c r="Z710" s="3"/>
      <c r="AA710" s="3"/>
      <c r="AB710" s="3"/>
      <c r="AC710" s="3"/>
      <c r="AD710" s="3"/>
      <c r="AE710" s="3"/>
      <c r="AF710" s="7"/>
      <c r="AG710" s="3"/>
      <c r="AH710" s="3"/>
      <c r="AI710" s="3"/>
      <c r="AJ710" s="3"/>
      <c r="AK710" s="3"/>
      <c r="AL710" s="3"/>
      <c r="AM710" s="3"/>
      <c r="AN710" s="3"/>
      <c r="AO710" s="7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7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</row>
    <row r="711">
      <c r="A711" s="3"/>
      <c r="F711" s="3"/>
      <c r="G711" s="3"/>
      <c r="I711" s="3"/>
      <c r="L711" s="3"/>
      <c r="M711" s="4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6"/>
      <c r="Y711" s="3"/>
      <c r="Z711" s="3"/>
      <c r="AA711" s="3"/>
      <c r="AB711" s="3"/>
      <c r="AC711" s="3"/>
      <c r="AD711" s="3"/>
      <c r="AE711" s="3"/>
      <c r="AF711" s="7"/>
      <c r="AG711" s="3"/>
      <c r="AH711" s="3"/>
      <c r="AI711" s="3"/>
      <c r="AJ711" s="3"/>
      <c r="AK711" s="3"/>
      <c r="AL711" s="3"/>
      <c r="AM711" s="3"/>
      <c r="AN711" s="3"/>
      <c r="AO711" s="7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7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</row>
    <row r="712">
      <c r="A712" s="3"/>
      <c r="F712" s="3"/>
      <c r="G712" s="3"/>
      <c r="I712" s="3"/>
      <c r="L712" s="3"/>
      <c r="M712" s="4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6"/>
      <c r="Y712" s="3"/>
      <c r="Z712" s="3"/>
      <c r="AA712" s="3"/>
      <c r="AB712" s="3"/>
      <c r="AC712" s="3"/>
      <c r="AD712" s="3"/>
      <c r="AE712" s="3"/>
      <c r="AF712" s="7"/>
      <c r="AG712" s="3"/>
      <c r="AH712" s="3"/>
      <c r="AI712" s="3"/>
      <c r="AJ712" s="3"/>
      <c r="AK712" s="3"/>
      <c r="AL712" s="3"/>
      <c r="AM712" s="3"/>
      <c r="AN712" s="3"/>
      <c r="AO712" s="7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7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</row>
    <row r="713">
      <c r="A713" s="3"/>
      <c r="F713" s="3"/>
      <c r="G713" s="3"/>
      <c r="I713" s="3"/>
      <c r="L713" s="3"/>
      <c r="M713" s="4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6"/>
      <c r="Y713" s="3"/>
      <c r="Z713" s="3"/>
      <c r="AA713" s="3"/>
      <c r="AB713" s="3"/>
      <c r="AC713" s="3"/>
      <c r="AD713" s="3"/>
      <c r="AE713" s="3"/>
      <c r="AF713" s="7"/>
      <c r="AG713" s="3"/>
      <c r="AH713" s="3"/>
      <c r="AI713" s="3"/>
      <c r="AJ713" s="3"/>
      <c r="AK713" s="3"/>
      <c r="AL713" s="3"/>
      <c r="AM713" s="3"/>
      <c r="AN713" s="3"/>
      <c r="AO713" s="7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7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</row>
    <row r="714">
      <c r="A714" s="3"/>
      <c r="F714" s="3"/>
      <c r="G714" s="3"/>
      <c r="I714" s="3"/>
      <c r="L714" s="3"/>
      <c r="M714" s="4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6"/>
      <c r="Y714" s="3"/>
      <c r="Z714" s="3"/>
      <c r="AA714" s="3"/>
      <c r="AB714" s="3"/>
      <c r="AC714" s="3"/>
      <c r="AD714" s="3"/>
      <c r="AE714" s="3"/>
      <c r="AF714" s="7"/>
      <c r="AG714" s="3"/>
      <c r="AH714" s="3"/>
      <c r="AI714" s="3"/>
      <c r="AJ714" s="3"/>
      <c r="AK714" s="3"/>
      <c r="AL714" s="3"/>
      <c r="AM714" s="3"/>
      <c r="AN714" s="3"/>
      <c r="AO714" s="7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7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</row>
    <row r="715">
      <c r="A715" s="3"/>
      <c r="F715" s="3"/>
      <c r="G715" s="3"/>
      <c r="I715" s="3"/>
      <c r="L715" s="3"/>
      <c r="M715" s="4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6"/>
      <c r="Y715" s="3"/>
      <c r="Z715" s="3"/>
      <c r="AA715" s="3"/>
      <c r="AB715" s="3"/>
      <c r="AC715" s="3"/>
      <c r="AD715" s="3"/>
      <c r="AE715" s="3"/>
      <c r="AF715" s="7"/>
      <c r="AG715" s="3"/>
      <c r="AH715" s="3"/>
      <c r="AI715" s="3"/>
      <c r="AJ715" s="3"/>
      <c r="AK715" s="3"/>
      <c r="AL715" s="3"/>
      <c r="AM715" s="3"/>
      <c r="AN715" s="3"/>
      <c r="AO715" s="7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7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</row>
    <row r="716">
      <c r="A716" s="3"/>
      <c r="F716" s="3"/>
      <c r="G716" s="3"/>
      <c r="I716" s="3"/>
      <c r="L716" s="3"/>
      <c r="M716" s="4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6"/>
      <c r="Y716" s="3"/>
      <c r="Z716" s="3"/>
      <c r="AA716" s="3"/>
      <c r="AB716" s="3"/>
      <c r="AC716" s="3"/>
      <c r="AD716" s="3"/>
      <c r="AE716" s="3"/>
      <c r="AF716" s="7"/>
      <c r="AG716" s="3"/>
      <c r="AH716" s="3"/>
      <c r="AI716" s="3"/>
      <c r="AJ716" s="3"/>
      <c r="AK716" s="3"/>
      <c r="AL716" s="3"/>
      <c r="AM716" s="3"/>
      <c r="AN716" s="3"/>
      <c r="AO716" s="7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7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</row>
    <row r="717">
      <c r="A717" s="3"/>
      <c r="F717" s="3"/>
      <c r="G717" s="3"/>
      <c r="I717" s="3"/>
      <c r="L717" s="3"/>
      <c r="M717" s="4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6"/>
      <c r="Y717" s="3"/>
      <c r="Z717" s="3"/>
      <c r="AA717" s="3"/>
      <c r="AB717" s="3"/>
      <c r="AC717" s="3"/>
      <c r="AD717" s="3"/>
      <c r="AE717" s="3"/>
      <c r="AF717" s="7"/>
      <c r="AG717" s="3"/>
      <c r="AH717" s="3"/>
      <c r="AI717" s="3"/>
      <c r="AJ717" s="3"/>
      <c r="AK717" s="3"/>
      <c r="AL717" s="3"/>
      <c r="AM717" s="3"/>
      <c r="AN717" s="3"/>
      <c r="AO717" s="7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7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</row>
    <row r="718">
      <c r="A718" s="3"/>
      <c r="F718" s="3"/>
      <c r="G718" s="3"/>
      <c r="I718" s="3"/>
      <c r="L718" s="3"/>
      <c r="M718" s="4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6"/>
      <c r="Y718" s="3"/>
      <c r="Z718" s="3"/>
      <c r="AA718" s="3"/>
      <c r="AB718" s="3"/>
      <c r="AC718" s="3"/>
      <c r="AD718" s="3"/>
      <c r="AE718" s="3"/>
      <c r="AF718" s="7"/>
      <c r="AG718" s="3"/>
      <c r="AH718" s="3"/>
      <c r="AI718" s="3"/>
      <c r="AJ718" s="3"/>
      <c r="AK718" s="3"/>
      <c r="AL718" s="3"/>
      <c r="AM718" s="3"/>
      <c r="AN718" s="3"/>
      <c r="AO718" s="7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7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</row>
    <row r="719">
      <c r="A719" s="3"/>
      <c r="F719" s="3"/>
      <c r="G719" s="3"/>
      <c r="I719" s="3"/>
      <c r="L719" s="3"/>
      <c r="M719" s="4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6"/>
      <c r="Y719" s="3"/>
      <c r="Z719" s="3"/>
      <c r="AA719" s="3"/>
      <c r="AB719" s="3"/>
      <c r="AC719" s="3"/>
      <c r="AD719" s="3"/>
      <c r="AE719" s="3"/>
      <c r="AF719" s="7"/>
      <c r="AG719" s="3"/>
      <c r="AH719" s="3"/>
      <c r="AI719" s="3"/>
      <c r="AJ719" s="3"/>
      <c r="AK719" s="3"/>
      <c r="AL719" s="3"/>
      <c r="AM719" s="3"/>
      <c r="AN719" s="3"/>
      <c r="AO719" s="7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7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</row>
    <row r="720">
      <c r="A720" s="3"/>
      <c r="F720" s="3"/>
      <c r="G720" s="3"/>
      <c r="I720" s="3"/>
      <c r="L720" s="3"/>
      <c r="M720" s="4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6"/>
      <c r="Y720" s="3"/>
      <c r="Z720" s="3"/>
      <c r="AA720" s="3"/>
      <c r="AB720" s="3"/>
      <c r="AC720" s="3"/>
      <c r="AD720" s="3"/>
      <c r="AE720" s="3"/>
      <c r="AF720" s="7"/>
      <c r="AG720" s="3"/>
      <c r="AH720" s="3"/>
      <c r="AI720" s="3"/>
      <c r="AJ720" s="3"/>
      <c r="AK720" s="3"/>
      <c r="AL720" s="3"/>
      <c r="AM720" s="3"/>
      <c r="AN720" s="3"/>
      <c r="AO720" s="7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7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</row>
    <row r="721">
      <c r="A721" s="3"/>
      <c r="F721" s="3"/>
      <c r="G721" s="3"/>
      <c r="I721" s="3"/>
      <c r="L721" s="3"/>
      <c r="M721" s="4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6"/>
      <c r="Y721" s="3"/>
      <c r="Z721" s="3"/>
      <c r="AA721" s="3"/>
      <c r="AB721" s="3"/>
      <c r="AC721" s="3"/>
      <c r="AD721" s="3"/>
      <c r="AE721" s="3"/>
      <c r="AF721" s="7"/>
      <c r="AG721" s="3"/>
      <c r="AH721" s="3"/>
      <c r="AI721" s="3"/>
      <c r="AJ721" s="3"/>
      <c r="AK721" s="3"/>
      <c r="AL721" s="3"/>
      <c r="AM721" s="3"/>
      <c r="AN721" s="3"/>
      <c r="AO721" s="7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7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</row>
    <row r="722">
      <c r="A722" s="3"/>
      <c r="F722" s="3"/>
      <c r="G722" s="3"/>
      <c r="I722" s="3"/>
      <c r="L722" s="3"/>
      <c r="M722" s="4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6"/>
      <c r="Y722" s="3"/>
      <c r="Z722" s="3"/>
      <c r="AA722" s="3"/>
      <c r="AB722" s="3"/>
      <c r="AC722" s="3"/>
      <c r="AD722" s="3"/>
      <c r="AE722" s="3"/>
      <c r="AF722" s="7"/>
      <c r="AG722" s="3"/>
      <c r="AH722" s="3"/>
      <c r="AI722" s="3"/>
      <c r="AJ722" s="3"/>
      <c r="AK722" s="3"/>
      <c r="AL722" s="3"/>
      <c r="AM722" s="3"/>
      <c r="AN722" s="3"/>
      <c r="AO722" s="7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7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</row>
    <row r="723">
      <c r="A723" s="3"/>
      <c r="F723" s="3"/>
      <c r="G723" s="3"/>
      <c r="I723" s="3"/>
      <c r="L723" s="3"/>
      <c r="M723" s="4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6"/>
      <c r="Y723" s="3"/>
      <c r="Z723" s="3"/>
      <c r="AA723" s="3"/>
      <c r="AB723" s="3"/>
      <c r="AC723" s="3"/>
      <c r="AD723" s="3"/>
      <c r="AE723" s="3"/>
      <c r="AF723" s="7"/>
      <c r="AG723" s="3"/>
      <c r="AH723" s="3"/>
      <c r="AI723" s="3"/>
      <c r="AJ723" s="3"/>
      <c r="AK723" s="3"/>
      <c r="AL723" s="3"/>
      <c r="AM723" s="3"/>
      <c r="AN723" s="3"/>
      <c r="AO723" s="7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7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</row>
    <row r="724">
      <c r="A724" s="3"/>
      <c r="F724" s="3"/>
      <c r="G724" s="3"/>
      <c r="I724" s="3"/>
      <c r="L724" s="3"/>
      <c r="M724" s="4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6"/>
      <c r="Y724" s="3"/>
      <c r="Z724" s="3"/>
      <c r="AA724" s="3"/>
      <c r="AB724" s="3"/>
      <c r="AC724" s="3"/>
      <c r="AD724" s="3"/>
      <c r="AE724" s="3"/>
      <c r="AF724" s="7"/>
      <c r="AG724" s="3"/>
      <c r="AH724" s="3"/>
      <c r="AI724" s="3"/>
      <c r="AJ724" s="3"/>
      <c r="AK724" s="3"/>
      <c r="AL724" s="3"/>
      <c r="AM724" s="3"/>
      <c r="AN724" s="3"/>
      <c r="AO724" s="7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7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</row>
    <row r="725">
      <c r="A725" s="3"/>
      <c r="F725" s="3"/>
      <c r="G725" s="3"/>
      <c r="I725" s="3"/>
      <c r="L725" s="3"/>
      <c r="M725" s="4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6"/>
      <c r="Y725" s="3"/>
      <c r="Z725" s="3"/>
      <c r="AA725" s="3"/>
      <c r="AB725" s="3"/>
      <c r="AC725" s="3"/>
      <c r="AD725" s="3"/>
      <c r="AE725" s="3"/>
      <c r="AF725" s="7"/>
      <c r="AG725" s="3"/>
      <c r="AH725" s="3"/>
      <c r="AI725" s="3"/>
      <c r="AJ725" s="3"/>
      <c r="AK725" s="3"/>
      <c r="AL725" s="3"/>
      <c r="AM725" s="3"/>
      <c r="AN725" s="3"/>
      <c r="AO725" s="7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7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</row>
    <row r="726">
      <c r="A726" s="3"/>
      <c r="F726" s="3"/>
      <c r="G726" s="3"/>
      <c r="I726" s="3"/>
      <c r="L726" s="3"/>
      <c r="M726" s="4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6"/>
      <c r="Y726" s="3"/>
      <c r="Z726" s="3"/>
      <c r="AA726" s="3"/>
      <c r="AB726" s="3"/>
      <c r="AC726" s="3"/>
      <c r="AD726" s="3"/>
      <c r="AE726" s="3"/>
      <c r="AF726" s="7"/>
      <c r="AG726" s="3"/>
      <c r="AH726" s="3"/>
      <c r="AI726" s="3"/>
      <c r="AJ726" s="3"/>
      <c r="AK726" s="3"/>
      <c r="AL726" s="3"/>
      <c r="AM726" s="3"/>
      <c r="AN726" s="3"/>
      <c r="AO726" s="7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7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</row>
    <row r="727">
      <c r="A727" s="3"/>
      <c r="F727" s="3"/>
      <c r="G727" s="3"/>
      <c r="I727" s="3"/>
      <c r="L727" s="3"/>
      <c r="M727" s="4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6"/>
      <c r="Y727" s="3"/>
      <c r="Z727" s="3"/>
      <c r="AA727" s="3"/>
      <c r="AB727" s="3"/>
      <c r="AC727" s="3"/>
      <c r="AD727" s="3"/>
      <c r="AE727" s="3"/>
      <c r="AF727" s="7"/>
      <c r="AG727" s="3"/>
      <c r="AH727" s="3"/>
      <c r="AI727" s="3"/>
      <c r="AJ727" s="3"/>
      <c r="AK727" s="3"/>
      <c r="AL727" s="3"/>
      <c r="AM727" s="3"/>
      <c r="AN727" s="3"/>
      <c r="AO727" s="7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7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</row>
    <row r="728">
      <c r="A728" s="3"/>
      <c r="F728" s="3"/>
      <c r="G728" s="3"/>
      <c r="I728" s="3"/>
      <c r="L728" s="3"/>
      <c r="M728" s="4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6"/>
      <c r="Y728" s="3"/>
      <c r="Z728" s="3"/>
      <c r="AA728" s="3"/>
      <c r="AB728" s="3"/>
      <c r="AC728" s="3"/>
      <c r="AD728" s="3"/>
      <c r="AE728" s="3"/>
      <c r="AF728" s="7"/>
      <c r="AG728" s="3"/>
      <c r="AH728" s="3"/>
      <c r="AI728" s="3"/>
      <c r="AJ728" s="3"/>
      <c r="AK728" s="3"/>
      <c r="AL728" s="3"/>
      <c r="AM728" s="3"/>
      <c r="AN728" s="3"/>
      <c r="AO728" s="7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7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</row>
    <row r="729">
      <c r="A729" s="3"/>
      <c r="F729" s="3"/>
      <c r="G729" s="3"/>
      <c r="I729" s="3"/>
      <c r="L729" s="3"/>
      <c r="M729" s="4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6"/>
      <c r="Y729" s="3"/>
      <c r="Z729" s="3"/>
      <c r="AA729" s="3"/>
      <c r="AB729" s="3"/>
      <c r="AC729" s="3"/>
      <c r="AD729" s="3"/>
      <c r="AE729" s="3"/>
      <c r="AF729" s="7"/>
      <c r="AG729" s="3"/>
      <c r="AH729" s="3"/>
      <c r="AI729" s="3"/>
      <c r="AJ729" s="3"/>
      <c r="AK729" s="3"/>
      <c r="AL729" s="3"/>
      <c r="AM729" s="3"/>
      <c r="AN729" s="3"/>
      <c r="AO729" s="7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7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</row>
    <row r="730">
      <c r="A730" s="3"/>
      <c r="F730" s="3"/>
      <c r="G730" s="3"/>
      <c r="I730" s="3"/>
      <c r="L730" s="3"/>
      <c r="M730" s="4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6"/>
      <c r="Y730" s="3"/>
      <c r="Z730" s="3"/>
      <c r="AA730" s="3"/>
      <c r="AB730" s="3"/>
      <c r="AC730" s="3"/>
      <c r="AD730" s="3"/>
      <c r="AE730" s="3"/>
      <c r="AF730" s="7"/>
      <c r="AG730" s="3"/>
      <c r="AH730" s="3"/>
      <c r="AI730" s="3"/>
      <c r="AJ730" s="3"/>
      <c r="AK730" s="3"/>
      <c r="AL730" s="3"/>
      <c r="AM730" s="3"/>
      <c r="AN730" s="3"/>
      <c r="AO730" s="7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7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</row>
    <row r="731">
      <c r="A731" s="3"/>
      <c r="F731" s="3"/>
      <c r="G731" s="3"/>
      <c r="I731" s="3"/>
      <c r="L731" s="3"/>
      <c r="M731" s="4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6"/>
      <c r="Y731" s="3"/>
      <c r="Z731" s="3"/>
      <c r="AA731" s="3"/>
      <c r="AB731" s="3"/>
      <c r="AC731" s="3"/>
      <c r="AD731" s="3"/>
      <c r="AE731" s="3"/>
      <c r="AF731" s="7"/>
      <c r="AG731" s="3"/>
      <c r="AH731" s="3"/>
      <c r="AI731" s="3"/>
      <c r="AJ731" s="3"/>
      <c r="AK731" s="3"/>
      <c r="AL731" s="3"/>
      <c r="AM731" s="3"/>
      <c r="AN731" s="3"/>
      <c r="AO731" s="7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7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</row>
    <row r="732">
      <c r="A732" s="3"/>
      <c r="F732" s="3"/>
      <c r="G732" s="3"/>
      <c r="I732" s="3"/>
      <c r="L732" s="3"/>
      <c r="M732" s="4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6"/>
      <c r="Y732" s="3"/>
      <c r="Z732" s="3"/>
      <c r="AA732" s="3"/>
      <c r="AB732" s="3"/>
      <c r="AC732" s="3"/>
      <c r="AD732" s="3"/>
      <c r="AE732" s="3"/>
      <c r="AF732" s="7"/>
      <c r="AG732" s="3"/>
      <c r="AH732" s="3"/>
      <c r="AI732" s="3"/>
      <c r="AJ732" s="3"/>
      <c r="AK732" s="3"/>
      <c r="AL732" s="3"/>
      <c r="AM732" s="3"/>
      <c r="AN732" s="3"/>
      <c r="AO732" s="7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7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</row>
    <row r="733">
      <c r="A733" s="3"/>
      <c r="F733" s="3"/>
      <c r="G733" s="3"/>
      <c r="I733" s="3"/>
      <c r="L733" s="3"/>
      <c r="M733" s="4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6"/>
      <c r="Y733" s="3"/>
      <c r="Z733" s="3"/>
      <c r="AA733" s="3"/>
      <c r="AB733" s="3"/>
      <c r="AC733" s="3"/>
      <c r="AD733" s="3"/>
      <c r="AE733" s="3"/>
      <c r="AF733" s="7"/>
      <c r="AG733" s="3"/>
      <c r="AH733" s="3"/>
      <c r="AI733" s="3"/>
      <c r="AJ733" s="3"/>
      <c r="AK733" s="3"/>
      <c r="AL733" s="3"/>
      <c r="AM733" s="3"/>
      <c r="AN733" s="3"/>
      <c r="AO733" s="7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7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</row>
    <row r="734">
      <c r="A734" s="3"/>
      <c r="F734" s="3"/>
      <c r="G734" s="3"/>
      <c r="I734" s="3"/>
      <c r="L734" s="3"/>
      <c r="M734" s="4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6"/>
      <c r="Y734" s="3"/>
      <c r="Z734" s="3"/>
      <c r="AA734" s="3"/>
      <c r="AB734" s="3"/>
      <c r="AC734" s="3"/>
      <c r="AD734" s="3"/>
      <c r="AE734" s="3"/>
      <c r="AF734" s="7"/>
      <c r="AG734" s="3"/>
      <c r="AH734" s="3"/>
      <c r="AI734" s="3"/>
      <c r="AJ734" s="3"/>
      <c r="AK734" s="3"/>
      <c r="AL734" s="3"/>
      <c r="AM734" s="3"/>
      <c r="AN734" s="3"/>
      <c r="AO734" s="7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7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</row>
    <row r="735">
      <c r="A735" s="3"/>
      <c r="F735" s="3"/>
      <c r="G735" s="3"/>
      <c r="I735" s="3"/>
      <c r="L735" s="3"/>
      <c r="M735" s="4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6"/>
      <c r="Y735" s="3"/>
      <c r="Z735" s="3"/>
      <c r="AA735" s="3"/>
      <c r="AB735" s="3"/>
      <c r="AC735" s="3"/>
      <c r="AD735" s="3"/>
      <c r="AE735" s="3"/>
      <c r="AF735" s="7"/>
      <c r="AG735" s="3"/>
      <c r="AH735" s="3"/>
      <c r="AI735" s="3"/>
      <c r="AJ735" s="3"/>
      <c r="AK735" s="3"/>
      <c r="AL735" s="3"/>
      <c r="AM735" s="3"/>
      <c r="AN735" s="3"/>
      <c r="AO735" s="7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7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</row>
    <row r="736">
      <c r="A736" s="3"/>
      <c r="F736" s="3"/>
      <c r="G736" s="3"/>
      <c r="I736" s="3"/>
      <c r="L736" s="3"/>
      <c r="M736" s="4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6"/>
      <c r="Y736" s="3"/>
      <c r="Z736" s="3"/>
      <c r="AA736" s="3"/>
      <c r="AB736" s="3"/>
      <c r="AC736" s="3"/>
      <c r="AD736" s="3"/>
      <c r="AE736" s="3"/>
      <c r="AF736" s="7"/>
      <c r="AG736" s="3"/>
      <c r="AH736" s="3"/>
      <c r="AI736" s="3"/>
      <c r="AJ736" s="3"/>
      <c r="AK736" s="3"/>
      <c r="AL736" s="3"/>
      <c r="AM736" s="3"/>
      <c r="AN736" s="3"/>
      <c r="AO736" s="7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7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</row>
    <row r="737">
      <c r="A737" s="3"/>
      <c r="F737" s="3"/>
      <c r="G737" s="3"/>
      <c r="I737" s="3"/>
      <c r="L737" s="3"/>
      <c r="M737" s="4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6"/>
      <c r="Y737" s="3"/>
      <c r="Z737" s="3"/>
      <c r="AA737" s="3"/>
      <c r="AB737" s="3"/>
      <c r="AC737" s="3"/>
      <c r="AD737" s="3"/>
      <c r="AE737" s="3"/>
      <c r="AF737" s="7"/>
      <c r="AG737" s="3"/>
      <c r="AH737" s="3"/>
      <c r="AI737" s="3"/>
      <c r="AJ737" s="3"/>
      <c r="AK737" s="3"/>
      <c r="AL737" s="3"/>
      <c r="AM737" s="3"/>
      <c r="AN737" s="3"/>
      <c r="AO737" s="7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7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</row>
    <row r="738">
      <c r="A738" s="3"/>
      <c r="F738" s="3"/>
      <c r="G738" s="3"/>
      <c r="I738" s="3"/>
      <c r="L738" s="3"/>
      <c r="M738" s="4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6"/>
      <c r="Y738" s="3"/>
      <c r="Z738" s="3"/>
      <c r="AA738" s="3"/>
      <c r="AB738" s="3"/>
      <c r="AC738" s="3"/>
      <c r="AD738" s="3"/>
      <c r="AE738" s="3"/>
      <c r="AF738" s="7"/>
      <c r="AG738" s="3"/>
      <c r="AH738" s="3"/>
      <c r="AI738" s="3"/>
      <c r="AJ738" s="3"/>
      <c r="AK738" s="3"/>
      <c r="AL738" s="3"/>
      <c r="AM738" s="3"/>
      <c r="AN738" s="3"/>
      <c r="AO738" s="7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7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</row>
    <row r="739">
      <c r="A739" s="3"/>
      <c r="F739" s="3"/>
      <c r="G739" s="3"/>
      <c r="I739" s="3"/>
      <c r="L739" s="3"/>
      <c r="M739" s="4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6"/>
      <c r="Y739" s="3"/>
      <c r="Z739" s="3"/>
      <c r="AA739" s="3"/>
      <c r="AB739" s="3"/>
      <c r="AC739" s="3"/>
      <c r="AD739" s="3"/>
      <c r="AE739" s="3"/>
      <c r="AF739" s="7"/>
      <c r="AG739" s="3"/>
      <c r="AH739" s="3"/>
      <c r="AI739" s="3"/>
      <c r="AJ739" s="3"/>
      <c r="AK739" s="3"/>
      <c r="AL739" s="3"/>
      <c r="AM739" s="3"/>
      <c r="AN739" s="3"/>
      <c r="AO739" s="7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7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</row>
    <row r="740">
      <c r="A740" s="3"/>
      <c r="F740" s="3"/>
      <c r="G740" s="3"/>
      <c r="I740" s="3"/>
      <c r="L740" s="3"/>
      <c r="M740" s="4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6"/>
      <c r="Y740" s="3"/>
      <c r="Z740" s="3"/>
      <c r="AA740" s="3"/>
      <c r="AB740" s="3"/>
      <c r="AC740" s="3"/>
      <c r="AD740" s="3"/>
      <c r="AE740" s="3"/>
      <c r="AF740" s="7"/>
      <c r="AG740" s="3"/>
      <c r="AH740" s="3"/>
      <c r="AI740" s="3"/>
      <c r="AJ740" s="3"/>
      <c r="AK740" s="3"/>
      <c r="AL740" s="3"/>
      <c r="AM740" s="3"/>
      <c r="AN740" s="3"/>
      <c r="AO740" s="7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7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</row>
    <row r="741">
      <c r="A741" s="3"/>
      <c r="F741" s="3"/>
      <c r="G741" s="3"/>
      <c r="I741" s="3"/>
      <c r="L741" s="3"/>
      <c r="M741" s="4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6"/>
      <c r="Y741" s="3"/>
      <c r="Z741" s="3"/>
      <c r="AA741" s="3"/>
      <c r="AB741" s="3"/>
      <c r="AC741" s="3"/>
      <c r="AD741" s="3"/>
      <c r="AE741" s="3"/>
      <c r="AF741" s="7"/>
      <c r="AG741" s="3"/>
      <c r="AH741" s="3"/>
      <c r="AI741" s="3"/>
      <c r="AJ741" s="3"/>
      <c r="AK741" s="3"/>
      <c r="AL741" s="3"/>
      <c r="AM741" s="3"/>
      <c r="AN741" s="3"/>
      <c r="AO741" s="7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7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</row>
    <row r="742">
      <c r="A742" s="3"/>
      <c r="F742" s="3"/>
      <c r="G742" s="3"/>
      <c r="I742" s="3"/>
      <c r="L742" s="3"/>
      <c r="M742" s="4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6"/>
      <c r="Y742" s="3"/>
      <c r="Z742" s="3"/>
      <c r="AA742" s="3"/>
      <c r="AB742" s="3"/>
      <c r="AC742" s="3"/>
      <c r="AD742" s="3"/>
      <c r="AE742" s="3"/>
      <c r="AF742" s="7"/>
      <c r="AG742" s="3"/>
      <c r="AH742" s="3"/>
      <c r="AI742" s="3"/>
      <c r="AJ742" s="3"/>
      <c r="AK742" s="3"/>
      <c r="AL742" s="3"/>
      <c r="AM742" s="3"/>
      <c r="AN742" s="3"/>
      <c r="AO742" s="7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7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</row>
    <row r="743">
      <c r="A743" s="3"/>
      <c r="F743" s="3"/>
      <c r="G743" s="3"/>
      <c r="I743" s="3"/>
      <c r="L743" s="3"/>
      <c r="M743" s="4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6"/>
      <c r="Y743" s="3"/>
      <c r="Z743" s="3"/>
      <c r="AA743" s="3"/>
      <c r="AB743" s="3"/>
      <c r="AC743" s="3"/>
      <c r="AD743" s="3"/>
      <c r="AE743" s="3"/>
      <c r="AF743" s="7"/>
      <c r="AG743" s="3"/>
      <c r="AH743" s="3"/>
      <c r="AI743" s="3"/>
      <c r="AJ743" s="3"/>
      <c r="AK743" s="3"/>
      <c r="AL743" s="3"/>
      <c r="AM743" s="3"/>
      <c r="AN743" s="3"/>
      <c r="AO743" s="7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7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</row>
    <row r="744">
      <c r="A744" s="3"/>
      <c r="F744" s="3"/>
      <c r="G744" s="3"/>
      <c r="I744" s="3"/>
      <c r="L744" s="3"/>
      <c r="M744" s="4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6"/>
      <c r="Y744" s="3"/>
      <c r="Z744" s="3"/>
      <c r="AA744" s="3"/>
      <c r="AB744" s="3"/>
      <c r="AC744" s="3"/>
      <c r="AD744" s="3"/>
      <c r="AE744" s="3"/>
      <c r="AF744" s="7"/>
      <c r="AG744" s="3"/>
      <c r="AH744" s="3"/>
      <c r="AI744" s="3"/>
      <c r="AJ744" s="3"/>
      <c r="AK744" s="3"/>
      <c r="AL744" s="3"/>
      <c r="AM744" s="3"/>
      <c r="AN744" s="3"/>
      <c r="AO744" s="7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7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</row>
    <row r="745">
      <c r="A745" s="3"/>
      <c r="F745" s="3"/>
      <c r="G745" s="3"/>
      <c r="I745" s="3"/>
      <c r="L745" s="3"/>
      <c r="M745" s="4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6"/>
      <c r="Y745" s="3"/>
      <c r="Z745" s="3"/>
      <c r="AA745" s="3"/>
      <c r="AB745" s="3"/>
      <c r="AC745" s="3"/>
      <c r="AD745" s="3"/>
      <c r="AE745" s="3"/>
      <c r="AF745" s="7"/>
      <c r="AG745" s="3"/>
      <c r="AH745" s="3"/>
      <c r="AI745" s="3"/>
      <c r="AJ745" s="3"/>
      <c r="AK745" s="3"/>
      <c r="AL745" s="3"/>
      <c r="AM745" s="3"/>
      <c r="AN745" s="3"/>
      <c r="AO745" s="7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7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</row>
    <row r="746">
      <c r="A746" s="3"/>
      <c r="F746" s="3"/>
      <c r="G746" s="3"/>
      <c r="I746" s="3"/>
      <c r="L746" s="3"/>
      <c r="M746" s="4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6"/>
      <c r="Y746" s="3"/>
      <c r="Z746" s="3"/>
      <c r="AA746" s="3"/>
      <c r="AB746" s="3"/>
      <c r="AC746" s="3"/>
      <c r="AD746" s="3"/>
      <c r="AE746" s="3"/>
      <c r="AF746" s="7"/>
      <c r="AG746" s="3"/>
      <c r="AH746" s="3"/>
      <c r="AI746" s="3"/>
      <c r="AJ746" s="3"/>
      <c r="AK746" s="3"/>
      <c r="AL746" s="3"/>
      <c r="AM746" s="3"/>
      <c r="AN746" s="3"/>
      <c r="AO746" s="7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7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</row>
    <row r="747">
      <c r="A747" s="3"/>
      <c r="F747" s="3"/>
      <c r="G747" s="3"/>
      <c r="I747" s="3"/>
      <c r="L747" s="3"/>
      <c r="M747" s="4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6"/>
      <c r="Y747" s="3"/>
      <c r="Z747" s="3"/>
      <c r="AA747" s="3"/>
      <c r="AB747" s="3"/>
      <c r="AC747" s="3"/>
      <c r="AD747" s="3"/>
      <c r="AE747" s="3"/>
      <c r="AF747" s="7"/>
      <c r="AG747" s="3"/>
      <c r="AH747" s="3"/>
      <c r="AI747" s="3"/>
      <c r="AJ747" s="3"/>
      <c r="AK747" s="3"/>
      <c r="AL747" s="3"/>
      <c r="AM747" s="3"/>
      <c r="AN747" s="3"/>
      <c r="AO747" s="7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7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</row>
    <row r="748">
      <c r="A748" s="3"/>
      <c r="F748" s="3"/>
      <c r="G748" s="3"/>
      <c r="I748" s="3"/>
      <c r="L748" s="3"/>
      <c r="M748" s="4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6"/>
      <c r="Y748" s="3"/>
      <c r="Z748" s="3"/>
      <c r="AA748" s="3"/>
      <c r="AB748" s="3"/>
      <c r="AC748" s="3"/>
      <c r="AD748" s="3"/>
      <c r="AE748" s="3"/>
      <c r="AF748" s="7"/>
      <c r="AG748" s="3"/>
      <c r="AH748" s="3"/>
      <c r="AI748" s="3"/>
      <c r="AJ748" s="3"/>
      <c r="AK748" s="3"/>
      <c r="AL748" s="3"/>
      <c r="AM748" s="3"/>
      <c r="AN748" s="3"/>
      <c r="AO748" s="7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7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</row>
    <row r="749">
      <c r="A749" s="3"/>
      <c r="F749" s="3"/>
      <c r="G749" s="3"/>
      <c r="I749" s="3"/>
      <c r="L749" s="3"/>
      <c r="M749" s="4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6"/>
      <c r="Y749" s="3"/>
      <c r="Z749" s="3"/>
      <c r="AA749" s="3"/>
      <c r="AB749" s="3"/>
      <c r="AC749" s="3"/>
      <c r="AD749" s="3"/>
      <c r="AE749" s="3"/>
      <c r="AF749" s="7"/>
      <c r="AG749" s="3"/>
      <c r="AH749" s="3"/>
      <c r="AI749" s="3"/>
      <c r="AJ749" s="3"/>
      <c r="AK749" s="3"/>
      <c r="AL749" s="3"/>
      <c r="AM749" s="3"/>
      <c r="AN749" s="3"/>
      <c r="AO749" s="7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7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</row>
    <row r="750">
      <c r="A750" s="3"/>
      <c r="F750" s="3"/>
      <c r="G750" s="3"/>
      <c r="I750" s="3"/>
      <c r="L750" s="3"/>
      <c r="M750" s="4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6"/>
      <c r="Y750" s="3"/>
      <c r="Z750" s="3"/>
      <c r="AA750" s="3"/>
      <c r="AB750" s="3"/>
      <c r="AC750" s="3"/>
      <c r="AD750" s="3"/>
      <c r="AE750" s="3"/>
      <c r="AF750" s="7"/>
      <c r="AG750" s="3"/>
      <c r="AH750" s="3"/>
      <c r="AI750" s="3"/>
      <c r="AJ750" s="3"/>
      <c r="AK750" s="3"/>
      <c r="AL750" s="3"/>
      <c r="AM750" s="3"/>
      <c r="AN750" s="3"/>
      <c r="AO750" s="7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7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</row>
    <row r="751">
      <c r="A751" s="3"/>
      <c r="F751" s="3"/>
      <c r="G751" s="3"/>
      <c r="I751" s="3"/>
      <c r="L751" s="3"/>
      <c r="M751" s="4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6"/>
      <c r="Y751" s="3"/>
      <c r="Z751" s="3"/>
      <c r="AA751" s="3"/>
      <c r="AB751" s="3"/>
      <c r="AC751" s="3"/>
      <c r="AD751" s="3"/>
      <c r="AE751" s="3"/>
      <c r="AF751" s="7"/>
      <c r="AG751" s="3"/>
      <c r="AH751" s="3"/>
      <c r="AI751" s="3"/>
      <c r="AJ751" s="3"/>
      <c r="AK751" s="3"/>
      <c r="AL751" s="3"/>
      <c r="AM751" s="3"/>
      <c r="AN751" s="3"/>
      <c r="AO751" s="7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7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</row>
    <row r="752">
      <c r="A752" s="3"/>
      <c r="F752" s="3"/>
      <c r="G752" s="3"/>
      <c r="I752" s="3"/>
      <c r="L752" s="3"/>
      <c r="M752" s="4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6"/>
      <c r="Y752" s="3"/>
      <c r="Z752" s="3"/>
      <c r="AA752" s="3"/>
      <c r="AB752" s="3"/>
      <c r="AC752" s="3"/>
      <c r="AD752" s="3"/>
      <c r="AE752" s="3"/>
      <c r="AF752" s="7"/>
      <c r="AG752" s="3"/>
      <c r="AH752" s="3"/>
      <c r="AI752" s="3"/>
      <c r="AJ752" s="3"/>
      <c r="AK752" s="3"/>
      <c r="AL752" s="3"/>
      <c r="AM752" s="3"/>
      <c r="AN752" s="3"/>
      <c r="AO752" s="7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7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</row>
    <row r="753">
      <c r="A753" s="3"/>
      <c r="F753" s="3"/>
      <c r="G753" s="3"/>
      <c r="I753" s="3"/>
      <c r="L753" s="3"/>
      <c r="M753" s="4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6"/>
      <c r="Y753" s="3"/>
      <c r="Z753" s="3"/>
      <c r="AA753" s="3"/>
      <c r="AB753" s="3"/>
      <c r="AC753" s="3"/>
      <c r="AD753" s="3"/>
      <c r="AE753" s="3"/>
      <c r="AF753" s="7"/>
      <c r="AG753" s="3"/>
      <c r="AH753" s="3"/>
      <c r="AI753" s="3"/>
      <c r="AJ753" s="3"/>
      <c r="AK753" s="3"/>
      <c r="AL753" s="3"/>
      <c r="AM753" s="3"/>
      <c r="AN753" s="3"/>
      <c r="AO753" s="7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7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</row>
    <row r="754">
      <c r="A754" s="3"/>
      <c r="F754" s="3"/>
      <c r="G754" s="3"/>
      <c r="I754" s="3"/>
      <c r="L754" s="3"/>
      <c r="M754" s="4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6"/>
      <c r="Y754" s="3"/>
      <c r="Z754" s="3"/>
      <c r="AA754" s="3"/>
      <c r="AB754" s="3"/>
      <c r="AC754" s="3"/>
      <c r="AD754" s="3"/>
      <c r="AE754" s="3"/>
      <c r="AF754" s="7"/>
      <c r="AG754" s="3"/>
      <c r="AH754" s="3"/>
      <c r="AI754" s="3"/>
      <c r="AJ754" s="3"/>
      <c r="AK754" s="3"/>
      <c r="AL754" s="3"/>
      <c r="AM754" s="3"/>
      <c r="AN754" s="3"/>
      <c r="AO754" s="7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7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</row>
    <row r="755">
      <c r="A755" s="3"/>
      <c r="F755" s="3"/>
      <c r="G755" s="3"/>
      <c r="I755" s="3"/>
      <c r="L755" s="3"/>
      <c r="M755" s="4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6"/>
      <c r="Y755" s="3"/>
      <c r="Z755" s="3"/>
      <c r="AA755" s="3"/>
      <c r="AB755" s="3"/>
      <c r="AC755" s="3"/>
      <c r="AD755" s="3"/>
      <c r="AE755" s="3"/>
      <c r="AF755" s="7"/>
      <c r="AG755" s="3"/>
      <c r="AH755" s="3"/>
      <c r="AI755" s="3"/>
      <c r="AJ755" s="3"/>
      <c r="AK755" s="3"/>
      <c r="AL755" s="3"/>
      <c r="AM755" s="3"/>
      <c r="AN755" s="3"/>
      <c r="AO755" s="7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7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</row>
    <row r="756">
      <c r="A756" s="3"/>
      <c r="F756" s="3"/>
      <c r="G756" s="3"/>
      <c r="I756" s="3"/>
      <c r="L756" s="3"/>
      <c r="M756" s="4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6"/>
      <c r="Y756" s="3"/>
      <c r="Z756" s="3"/>
      <c r="AA756" s="3"/>
      <c r="AB756" s="3"/>
      <c r="AC756" s="3"/>
      <c r="AD756" s="3"/>
      <c r="AE756" s="3"/>
      <c r="AF756" s="7"/>
      <c r="AG756" s="3"/>
      <c r="AH756" s="3"/>
      <c r="AI756" s="3"/>
      <c r="AJ756" s="3"/>
      <c r="AK756" s="3"/>
      <c r="AL756" s="3"/>
      <c r="AM756" s="3"/>
      <c r="AN756" s="3"/>
      <c r="AO756" s="7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7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</row>
    <row r="757">
      <c r="A757" s="3"/>
      <c r="F757" s="3"/>
      <c r="G757" s="3"/>
      <c r="I757" s="3"/>
      <c r="L757" s="3"/>
      <c r="M757" s="4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6"/>
      <c r="Y757" s="3"/>
      <c r="Z757" s="3"/>
      <c r="AA757" s="3"/>
      <c r="AB757" s="3"/>
      <c r="AC757" s="3"/>
      <c r="AD757" s="3"/>
      <c r="AE757" s="3"/>
      <c r="AF757" s="7"/>
      <c r="AG757" s="3"/>
      <c r="AH757" s="3"/>
      <c r="AI757" s="3"/>
      <c r="AJ757" s="3"/>
      <c r="AK757" s="3"/>
      <c r="AL757" s="3"/>
      <c r="AM757" s="3"/>
      <c r="AN757" s="3"/>
      <c r="AO757" s="7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7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</row>
    <row r="758">
      <c r="A758" s="3"/>
      <c r="F758" s="3"/>
      <c r="G758" s="3"/>
      <c r="I758" s="3"/>
      <c r="L758" s="3"/>
      <c r="M758" s="4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6"/>
      <c r="Y758" s="3"/>
      <c r="Z758" s="3"/>
      <c r="AA758" s="3"/>
      <c r="AB758" s="3"/>
      <c r="AC758" s="3"/>
      <c r="AD758" s="3"/>
      <c r="AE758" s="3"/>
      <c r="AF758" s="7"/>
      <c r="AG758" s="3"/>
      <c r="AH758" s="3"/>
      <c r="AI758" s="3"/>
      <c r="AJ758" s="3"/>
      <c r="AK758" s="3"/>
      <c r="AL758" s="3"/>
      <c r="AM758" s="3"/>
      <c r="AN758" s="3"/>
      <c r="AO758" s="7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7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</row>
    <row r="759">
      <c r="A759" s="3"/>
      <c r="F759" s="3"/>
      <c r="G759" s="3"/>
      <c r="I759" s="3"/>
      <c r="L759" s="3"/>
      <c r="M759" s="4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6"/>
      <c r="Y759" s="3"/>
      <c r="Z759" s="3"/>
      <c r="AA759" s="3"/>
      <c r="AB759" s="3"/>
      <c r="AC759" s="3"/>
      <c r="AD759" s="3"/>
      <c r="AE759" s="3"/>
      <c r="AF759" s="7"/>
      <c r="AG759" s="3"/>
      <c r="AH759" s="3"/>
      <c r="AI759" s="3"/>
      <c r="AJ759" s="3"/>
      <c r="AK759" s="3"/>
      <c r="AL759" s="3"/>
      <c r="AM759" s="3"/>
      <c r="AN759" s="3"/>
      <c r="AO759" s="7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7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</row>
    <row r="760">
      <c r="A760" s="3"/>
      <c r="F760" s="3"/>
      <c r="G760" s="3"/>
      <c r="I760" s="3"/>
      <c r="L760" s="3"/>
      <c r="M760" s="4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6"/>
      <c r="Y760" s="3"/>
      <c r="Z760" s="3"/>
      <c r="AA760" s="3"/>
      <c r="AB760" s="3"/>
      <c r="AC760" s="3"/>
      <c r="AD760" s="3"/>
      <c r="AE760" s="3"/>
      <c r="AF760" s="7"/>
      <c r="AG760" s="3"/>
      <c r="AH760" s="3"/>
      <c r="AI760" s="3"/>
      <c r="AJ760" s="3"/>
      <c r="AK760" s="3"/>
      <c r="AL760" s="3"/>
      <c r="AM760" s="3"/>
      <c r="AN760" s="3"/>
      <c r="AO760" s="7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7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</row>
    <row r="761">
      <c r="A761" s="3"/>
      <c r="F761" s="3"/>
      <c r="G761" s="3"/>
      <c r="I761" s="3"/>
      <c r="L761" s="3"/>
      <c r="M761" s="4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6"/>
      <c r="Y761" s="3"/>
      <c r="Z761" s="3"/>
      <c r="AA761" s="3"/>
      <c r="AB761" s="3"/>
      <c r="AC761" s="3"/>
      <c r="AD761" s="3"/>
      <c r="AE761" s="3"/>
      <c r="AF761" s="7"/>
      <c r="AG761" s="3"/>
      <c r="AH761" s="3"/>
      <c r="AI761" s="3"/>
      <c r="AJ761" s="3"/>
      <c r="AK761" s="3"/>
      <c r="AL761" s="3"/>
      <c r="AM761" s="3"/>
      <c r="AN761" s="3"/>
      <c r="AO761" s="7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7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</row>
    <row r="762">
      <c r="A762" s="3"/>
      <c r="F762" s="3"/>
      <c r="G762" s="3"/>
      <c r="I762" s="3"/>
      <c r="L762" s="3"/>
      <c r="M762" s="4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6"/>
      <c r="Y762" s="3"/>
      <c r="Z762" s="3"/>
      <c r="AA762" s="3"/>
      <c r="AB762" s="3"/>
      <c r="AC762" s="3"/>
      <c r="AD762" s="3"/>
      <c r="AE762" s="3"/>
      <c r="AF762" s="7"/>
      <c r="AG762" s="3"/>
      <c r="AH762" s="3"/>
      <c r="AI762" s="3"/>
      <c r="AJ762" s="3"/>
      <c r="AK762" s="3"/>
      <c r="AL762" s="3"/>
      <c r="AM762" s="3"/>
      <c r="AN762" s="3"/>
      <c r="AO762" s="7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7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</row>
    <row r="763">
      <c r="A763" s="3"/>
      <c r="F763" s="3"/>
      <c r="G763" s="3"/>
      <c r="I763" s="3"/>
      <c r="L763" s="3"/>
      <c r="M763" s="4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6"/>
      <c r="Y763" s="3"/>
      <c r="Z763" s="3"/>
      <c r="AA763" s="3"/>
      <c r="AB763" s="3"/>
      <c r="AC763" s="3"/>
      <c r="AD763" s="3"/>
      <c r="AE763" s="3"/>
      <c r="AF763" s="7"/>
      <c r="AG763" s="3"/>
      <c r="AH763" s="3"/>
      <c r="AI763" s="3"/>
      <c r="AJ763" s="3"/>
      <c r="AK763" s="3"/>
      <c r="AL763" s="3"/>
      <c r="AM763" s="3"/>
      <c r="AN763" s="3"/>
      <c r="AO763" s="7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7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</row>
    <row r="764">
      <c r="A764" s="3"/>
      <c r="F764" s="3"/>
      <c r="G764" s="3"/>
      <c r="I764" s="3"/>
      <c r="L764" s="3"/>
      <c r="M764" s="4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6"/>
      <c r="Y764" s="3"/>
      <c r="Z764" s="3"/>
      <c r="AA764" s="3"/>
      <c r="AB764" s="3"/>
      <c r="AC764" s="3"/>
      <c r="AD764" s="3"/>
      <c r="AE764" s="3"/>
      <c r="AF764" s="7"/>
      <c r="AG764" s="3"/>
      <c r="AH764" s="3"/>
      <c r="AI764" s="3"/>
      <c r="AJ764" s="3"/>
      <c r="AK764" s="3"/>
      <c r="AL764" s="3"/>
      <c r="AM764" s="3"/>
      <c r="AN764" s="3"/>
      <c r="AO764" s="7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7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</row>
    <row r="765">
      <c r="A765" s="3"/>
      <c r="F765" s="3"/>
      <c r="G765" s="3"/>
      <c r="I765" s="3"/>
      <c r="L765" s="3"/>
      <c r="M765" s="4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6"/>
      <c r="Y765" s="3"/>
      <c r="Z765" s="3"/>
      <c r="AA765" s="3"/>
      <c r="AB765" s="3"/>
      <c r="AC765" s="3"/>
      <c r="AD765" s="3"/>
      <c r="AE765" s="3"/>
      <c r="AF765" s="7"/>
      <c r="AG765" s="3"/>
      <c r="AH765" s="3"/>
      <c r="AI765" s="3"/>
      <c r="AJ765" s="3"/>
      <c r="AK765" s="3"/>
      <c r="AL765" s="3"/>
      <c r="AM765" s="3"/>
      <c r="AN765" s="3"/>
      <c r="AO765" s="7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7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</row>
    <row r="766">
      <c r="A766" s="3"/>
      <c r="F766" s="3"/>
      <c r="G766" s="3"/>
      <c r="I766" s="3"/>
      <c r="L766" s="3"/>
      <c r="M766" s="4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6"/>
      <c r="Y766" s="3"/>
      <c r="Z766" s="3"/>
      <c r="AA766" s="3"/>
      <c r="AB766" s="3"/>
      <c r="AC766" s="3"/>
      <c r="AD766" s="3"/>
      <c r="AE766" s="3"/>
      <c r="AF766" s="7"/>
      <c r="AG766" s="3"/>
      <c r="AH766" s="3"/>
      <c r="AI766" s="3"/>
      <c r="AJ766" s="3"/>
      <c r="AK766" s="3"/>
      <c r="AL766" s="3"/>
      <c r="AM766" s="3"/>
      <c r="AN766" s="3"/>
      <c r="AO766" s="7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7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</row>
    <row r="767">
      <c r="A767" s="3"/>
      <c r="F767" s="3"/>
      <c r="G767" s="3"/>
      <c r="I767" s="3"/>
      <c r="L767" s="3"/>
      <c r="M767" s="4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6"/>
      <c r="Y767" s="3"/>
      <c r="Z767" s="3"/>
      <c r="AA767" s="3"/>
      <c r="AB767" s="3"/>
      <c r="AC767" s="3"/>
      <c r="AD767" s="3"/>
      <c r="AE767" s="3"/>
      <c r="AF767" s="7"/>
      <c r="AG767" s="3"/>
      <c r="AH767" s="3"/>
      <c r="AI767" s="3"/>
      <c r="AJ767" s="3"/>
      <c r="AK767" s="3"/>
      <c r="AL767" s="3"/>
      <c r="AM767" s="3"/>
      <c r="AN767" s="3"/>
      <c r="AO767" s="7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7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</row>
    <row r="768">
      <c r="A768" s="3"/>
      <c r="F768" s="3"/>
      <c r="G768" s="3"/>
      <c r="I768" s="3"/>
      <c r="L768" s="3"/>
      <c r="M768" s="4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6"/>
      <c r="Y768" s="3"/>
      <c r="Z768" s="3"/>
      <c r="AA768" s="3"/>
      <c r="AB768" s="3"/>
      <c r="AC768" s="3"/>
      <c r="AD768" s="3"/>
      <c r="AE768" s="3"/>
      <c r="AF768" s="7"/>
      <c r="AG768" s="3"/>
      <c r="AH768" s="3"/>
      <c r="AI768" s="3"/>
      <c r="AJ768" s="3"/>
      <c r="AK768" s="3"/>
      <c r="AL768" s="3"/>
      <c r="AM768" s="3"/>
      <c r="AN768" s="3"/>
      <c r="AO768" s="7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7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</row>
    <row r="769">
      <c r="A769" s="3"/>
      <c r="F769" s="3"/>
      <c r="G769" s="3"/>
      <c r="I769" s="3"/>
      <c r="L769" s="3"/>
      <c r="M769" s="4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6"/>
      <c r="Y769" s="3"/>
      <c r="Z769" s="3"/>
      <c r="AA769" s="3"/>
      <c r="AB769" s="3"/>
      <c r="AC769" s="3"/>
      <c r="AD769" s="3"/>
      <c r="AE769" s="3"/>
      <c r="AF769" s="7"/>
      <c r="AG769" s="3"/>
      <c r="AH769" s="3"/>
      <c r="AI769" s="3"/>
      <c r="AJ769" s="3"/>
      <c r="AK769" s="3"/>
      <c r="AL769" s="3"/>
      <c r="AM769" s="3"/>
      <c r="AN769" s="3"/>
      <c r="AO769" s="7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7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</row>
    <row r="770">
      <c r="A770" s="3"/>
      <c r="F770" s="3"/>
      <c r="G770" s="3"/>
      <c r="I770" s="3"/>
      <c r="L770" s="3"/>
      <c r="M770" s="4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6"/>
      <c r="Y770" s="3"/>
      <c r="Z770" s="3"/>
      <c r="AA770" s="3"/>
      <c r="AB770" s="3"/>
      <c r="AC770" s="3"/>
      <c r="AD770" s="3"/>
      <c r="AE770" s="3"/>
      <c r="AF770" s="7"/>
      <c r="AG770" s="3"/>
      <c r="AH770" s="3"/>
      <c r="AI770" s="3"/>
      <c r="AJ770" s="3"/>
      <c r="AK770" s="3"/>
      <c r="AL770" s="3"/>
      <c r="AM770" s="3"/>
      <c r="AN770" s="3"/>
      <c r="AO770" s="7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7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</row>
    <row r="771">
      <c r="A771" s="3"/>
      <c r="F771" s="3"/>
      <c r="G771" s="3"/>
      <c r="I771" s="3"/>
      <c r="L771" s="3"/>
      <c r="M771" s="4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6"/>
      <c r="Y771" s="3"/>
      <c r="Z771" s="3"/>
      <c r="AA771" s="3"/>
      <c r="AB771" s="3"/>
      <c r="AC771" s="3"/>
      <c r="AD771" s="3"/>
      <c r="AE771" s="3"/>
      <c r="AF771" s="7"/>
      <c r="AG771" s="3"/>
      <c r="AH771" s="3"/>
      <c r="AI771" s="3"/>
      <c r="AJ771" s="3"/>
      <c r="AK771" s="3"/>
      <c r="AL771" s="3"/>
      <c r="AM771" s="3"/>
      <c r="AN771" s="3"/>
      <c r="AO771" s="7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7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</row>
    <row r="772">
      <c r="A772" s="3"/>
      <c r="F772" s="3"/>
      <c r="G772" s="3"/>
      <c r="I772" s="3"/>
      <c r="L772" s="3"/>
      <c r="M772" s="4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6"/>
      <c r="Y772" s="3"/>
      <c r="Z772" s="3"/>
      <c r="AA772" s="3"/>
      <c r="AB772" s="3"/>
      <c r="AC772" s="3"/>
      <c r="AD772" s="3"/>
      <c r="AE772" s="3"/>
      <c r="AF772" s="7"/>
      <c r="AG772" s="3"/>
      <c r="AH772" s="3"/>
      <c r="AI772" s="3"/>
      <c r="AJ772" s="3"/>
      <c r="AK772" s="3"/>
      <c r="AL772" s="3"/>
      <c r="AM772" s="3"/>
      <c r="AN772" s="3"/>
      <c r="AO772" s="7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7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</row>
    <row r="773">
      <c r="A773" s="3"/>
      <c r="F773" s="3"/>
      <c r="G773" s="3"/>
      <c r="I773" s="3"/>
      <c r="L773" s="3"/>
      <c r="M773" s="4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6"/>
      <c r="Y773" s="3"/>
      <c r="Z773" s="3"/>
      <c r="AA773" s="3"/>
      <c r="AB773" s="3"/>
      <c r="AC773" s="3"/>
      <c r="AD773" s="3"/>
      <c r="AE773" s="3"/>
      <c r="AF773" s="7"/>
      <c r="AG773" s="3"/>
      <c r="AH773" s="3"/>
      <c r="AI773" s="3"/>
      <c r="AJ773" s="3"/>
      <c r="AK773" s="3"/>
      <c r="AL773" s="3"/>
      <c r="AM773" s="3"/>
      <c r="AN773" s="3"/>
      <c r="AO773" s="7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7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</row>
    <row r="774">
      <c r="A774" s="3"/>
      <c r="F774" s="3"/>
      <c r="G774" s="3"/>
      <c r="I774" s="3"/>
      <c r="L774" s="3"/>
      <c r="M774" s="4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6"/>
      <c r="Y774" s="3"/>
      <c r="Z774" s="3"/>
      <c r="AA774" s="3"/>
      <c r="AB774" s="3"/>
      <c r="AC774" s="3"/>
      <c r="AD774" s="3"/>
      <c r="AE774" s="3"/>
      <c r="AF774" s="7"/>
      <c r="AG774" s="3"/>
      <c r="AH774" s="3"/>
      <c r="AI774" s="3"/>
      <c r="AJ774" s="3"/>
      <c r="AK774" s="3"/>
      <c r="AL774" s="3"/>
      <c r="AM774" s="3"/>
      <c r="AN774" s="3"/>
      <c r="AO774" s="7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7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</row>
    <row r="775">
      <c r="A775" s="3"/>
      <c r="F775" s="3"/>
      <c r="G775" s="3"/>
      <c r="I775" s="3"/>
      <c r="L775" s="3"/>
      <c r="M775" s="4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6"/>
      <c r="Y775" s="3"/>
      <c r="Z775" s="3"/>
      <c r="AA775" s="3"/>
      <c r="AB775" s="3"/>
      <c r="AC775" s="3"/>
      <c r="AD775" s="3"/>
      <c r="AE775" s="3"/>
      <c r="AF775" s="7"/>
      <c r="AG775" s="3"/>
      <c r="AH775" s="3"/>
      <c r="AI775" s="3"/>
      <c r="AJ775" s="3"/>
      <c r="AK775" s="3"/>
      <c r="AL775" s="3"/>
      <c r="AM775" s="3"/>
      <c r="AN775" s="3"/>
      <c r="AO775" s="7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7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</row>
    <row r="776">
      <c r="A776" s="3"/>
      <c r="F776" s="3"/>
      <c r="G776" s="3"/>
      <c r="I776" s="3"/>
      <c r="L776" s="3"/>
      <c r="M776" s="4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6"/>
      <c r="Y776" s="3"/>
      <c r="Z776" s="3"/>
      <c r="AA776" s="3"/>
      <c r="AB776" s="3"/>
      <c r="AC776" s="3"/>
      <c r="AD776" s="3"/>
      <c r="AE776" s="3"/>
      <c r="AF776" s="7"/>
      <c r="AG776" s="3"/>
      <c r="AH776" s="3"/>
      <c r="AI776" s="3"/>
      <c r="AJ776" s="3"/>
      <c r="AK776" s="3"/>
      <c r="AL776" s="3"/>
      <c r="AM776" s="3"/>
      <c r="AN776" s="3"/>
      <c r="AO776" s="7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7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</row>
    <row r="777">
      <c r="A777" s="3"/>
      <c r="F777" s="3"/>
      <c r="G777" s="3"/>
      <c r="I777" s="3"/>
      <c r="L777" s="3"/>
      <c r="M777" s="4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6"/>
      <c r="Y777" s="3"/>
      <c r="Z777" s="3"/>
      <c r="AA777" s="3"/>
      <c r="AB777" s="3"/>
      <c r="AC777" s="3"/>
      <c r="AD777" s="3"/>
      <c r="AE777" s="3"/>
      <c r="AF777" s="7"/>
      <c r="AG777" s="3"/>
      <c r="AH777" s="3"/>
      <c r="AI777" s="3"/>
      <c r="AJ777" s="3"/>
      <c r="AK777" s="3"/>
      <c r="AL777" s="3"/>
      <c r="AM777" s="3"/>
      <c r="AN777" s="3"/>
      <c r="AO777" s="7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7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</row>
    <row r="778">
      <c r="A778" s="3"/>
      <c r="F778" s="3"/>
      <c r="G778" s="3"/>
      <c r="I778" s="3"/>
      <c r="L778" s="3"/>
      <c r="M778" s="4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6"/>
      <c r="Y778" s="3"/>
      <c r="Z778" s="3"/>
      <c r="AA778" s="3"/>
      <c r="AB778" s="3"/>
      <c r="AC778" s="3"/>
      <c r="AD778" s="3"/>
      <c r="AE778" s="3"/>
      <c r="AF778" s="7"/>
      <c r="AG778" s="3"/>
      <c r="AH778" s="3"/>
      <c r="AI778" s="3"/>
      <c r="AJ778" s="3"/>
      <c r="AK778" s="3"/>
      <c r="AL778" s="3"/>
      <c r="AM778" s="3"/>
      <c r="AN778" s="3"/>
      <c r="AO778" s="7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7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</row>
    <row r="779">
      <c r="A779" s="3"/>
      <c r="F779" s="3"/>
      <c r="G779" s="3"/>
      <c r="I779" s="3"/>
      <c r="L779" s="3"/>
      <c r="M779" s="4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6"/>
      <c r="Y779" s="3"/>
      <c r="Z779" s="3"/>
      <c r="AA779" s="3"/>
      <c r="AB779" s="3"/>
      <c r="AC779" s="3"/>
      <c r="AD779" s="3"/>
      <c r="AE779" s="3"/>
      <c r="AF779" s="7"/>
      <c r="AG779" s="3"/>
      <c r="AH779" s="3"/>
      <c r="AI779" s="3"/>
      <c r="AJ779" s="3"/>
      <c r="AK779" s="3"/>
      <c r="AL779" s="3"/>
      <c r="AM779" s="3"/>
      <c r="AN779" s="3"/>
      <c r="AO779" s="7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7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</row>
    <row r="780">
      <c r="A780" s="3"/>
      <c r="F780" s="3"/>
      <c r="G780" s="3"/>
      <c r="I780" s="3"/>
      <c r="L780" s="3"/>
      <c r="M780" s="4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6"/>
      <c r="Y780" s="3"/>
      <c r="Z780" s="3"/>
      <c r="AA780" s="3"/>
      <c r="AB780" s="3"/>
      <c r="AC780" s="3"/>
      <c r="AD780" s="3"/>
      <c r="AE780" s="3"/>
      <c r="AF780" s="7"/>
      <c r="AG780" s="3"/>
      <c r="AH780" s="3"/>
      <c r="AI780" s="3"/>
      <c r="AJ780" s="3"/>
      <c r="AK780" s="3"/>
      <c r="AL780" s="3"/>
      <c r="AM780" s="3"/>
      <c r="AN780" s="3"/>
      <c r="AO780" s="7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7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</row>
    <row r="781">
      <c r="A781" s="3"/>
      <c r="F781" s="3"/>
      <c r="G781" s="3"/>
      <c r="I781" s="3"/>
      <c r="L781" s="3"/>
      <c r="M781" s="4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6"/>
      <c r="Y781" s="3"/>
      <c r="Z781" s="3"/>
      <c r="AA781" s="3"/>
      <c r="AB781" s="3"/>
      <c r="AC781" s="3"/>
      <c r="AD781" s="3"/>
      <c r="AE781" s="3"/>
      <c r="AF781" s="7"/>
      <c r="AG781" s="3"/>
      <c r="AH781" s="3"/>
      <c r="AI781" s="3"/>
      <c r="AJ781" s="3"/>
      <c r="AK781" s="3"/>
      <c r="AL781" s="3"/>
      <c r="AM781" s="3"/>
      <c r="AN781" s="3"/>
      <c r="AO781" s="7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7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</row>
    <row r="782">
      <c r="A782" s="3"/>
      <c r="F782" s="3"/>
      <c r="G782" s="3"/>
      <c r="I782" s="3"/>
      <c r="L782" s="3"/>
      <c r="M782" s="4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6"/>
      <c r="Y782" s="3"/>
      <c r="Z782" s="3"/>
      <c r="AA782" s="3"/>
      <c r="AB782" s="3"/>
      <c r="AC782" s="3"/>
      <c r="AD782" s="3"/>
      <c r="AE782" s="3"/>
      <c r="AF782" s="7"/>
      <c r="AG782" s="3"/>
      <c r="AH782" s="3"/>
      <c r="AI782" s="3"/>
      <c r="AJ782" s="3"/>
      <c r="AK782" s="3"/>
      <c r="AL782" s="3"/>
      <c r="AM782" s="3"/>
      <c r="AN782" s="3"/>
      <c r="AO782" s="7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7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</row>
    <row r="783">
      <c r="A783" s="3"/>
      <c r="F783" s="3"/>
      <c r="G783" s="3"/>
      <c r="I783" s="3"/>
      <c r="L783" s="3"/>
      <c r="M783" s="4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6"/>
      <c r="Y783" s="3"/>
      <c r="Z783" s="3"/>
      <c r="AA783" s="3"/>
      <c r="AB783" s="3"/>
      <c r="AC783" s="3"/>
      <c r="AD783" s="3"/>
      <c r="AE783" s="3"/>
      <c r="AF783" s="7"/>
      <c r="AG783" s="3"/>
      <c r="AH783" s="3"/>
      <c r="AI783" s="3"/>
      <c r="AJ783" s="3"/>
      <c r="AK783" s="3"/>
      <c r="AL783" s="3"/>
      <c r="AM783" s="3"/>
      <c r="AN783" s="3"/>
      <c r="AO783" s="7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7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</row>
    <row r="784">
      <c r="A784" s="3"/>
      <c r="F784" s="3"/>
      <c r="G784" s="3"/>
      <c r="I784" s="3"/>
      <c r="L784" s="3"/>
      <c r="M784" s="4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6"/>
      <c r="Y784" s="3"/>
      <c r="Z784" s="3"/>
      <c r="AA784" s="3"/>
      <c r="AB784" s="3"/>
      <c r="AC784" s="3"/>
      <c r="AD784" s="3"/>
      <c r="AE784" s="3"/>
      <c r="AF784" s="7"/>
      <c r="AG784" s="3"/>
      <c r="AH784" s="3"/>
      <c r="AI784" s="3"/>
      <c r="AJ784" s="3"/>
      <c r="AK784" s="3"/>
      <c r="AL784" s="3"/>
      <c r="AM784" s="3"/>
      <c r="AN784" s="3"/>
      <c r="AO784" s="7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7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</row>
    <row r="785">
      <c r="A785" s="3"/>
      <c r="F785" s="3"/>
      <c r="G785" s="3"/>
      <c r="I785" s="3"/>
      <c r="L785" s="3"/>
      <c r="M785" s="4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6"/>
      <c r="Y785" s="3"/>
      <c r="Z785" s="3"/>
      <c r="AA785" s="3"/>
      <c r="AB785" s="3"/>
      <c r="AC785" s="3"/>
      <c r="AD785" s="3"/>
      <c r="AE785" s="3"/>
      <c r="AF785" s="7"/>
      <c r="AG785" s="3"/>
      <c r="AH785" s="3"/>
      <c r="AI785" s="3"/>
      <c r="AJ785" s="3"/>
      <c r="AK785" s="3"/>
      <c r="AL785" s="3"/>
      <c r="AM785" s="3"/>
      <c r="AN785" s="3"/>
      <c r="AO785" s="7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7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</row>
    <row r="786">
      <c r="A786" s="3"/>
      <c r="F786" s="3"/>
      <c r="G786" s="3"/>
      <c r="I786" s="3"/>
      <c r="L786" s="3"/>
      <c r="M786" s="4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6"/>
      <c r="Y786" s="3"/>
      <c r="Z786" s="3"/>
      <c r="AA786" s="3"/>
      <c r="AB786" s="3"/>
      <c r="AC786" s="3"/>
      <c r="AD786" s="3"/>
      <c r="AE786" s="3"/>
      <c r="AF786" s="7"/>
      <c r="AG786" s="3"/>
      <c r="AH786" s="3"/>
      <c r="AI786" s="3"/>
      <c r="AJ786" s="3"/>
      <c r="AK786" s="3"/>
      <c r="AL786" s="3"/>
      <c r="AM786" s="3"/>
      <c r="AN786" s="3"/>
      <c r="AO786" s="7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7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</row>
    <row r="787">
      <c r="A787" s="3"/>
      <c r="F787" s="3"/>
      <c r="G787" s="3"/>
      <c r="I787" s="3"/>
      <c r="L787" s="3"/>
      <c r="M787" s="4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6"/>
      <c r="Y787" s="3"/>
      <c r="Z787" s="3"/>
      <c r="AA787" s="3"/>
      <c r="AB787" s="3"/>
      <c r="AC787" s="3"/>
      <c r="AD787" s="3"/>
      <c r="AE787" s="3"/>
      <c r="AF787" s="7"/>
      <c r="AG787" s="3"/>
      <c r="AH787" s="3"/>
      <c r="AI787" s="3"/>
      <c r="AJ787" s="3"/>
      <c r="AK787" s="3"/>
      <c r="AL787" s="3"/>
      <c r="AM787" s="3"/>
      <c r="AN787" s="3"/>
      <c r="AO787" s="7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7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</row>
    <row r="788">
      <c r="A788" s="3"/>
      <c r="F788" s="3"/>
      <c r="G788" s="3"/>
      <c r="I788" s="3"/>
      <c r="L788" s="3"/>
      <c r="M788" s="4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6"/>
      <c r="Y788" s="3"/>
      <c r="Z788" s="3"/>
      <c r="AA788" s="3"/>
      <c r="AB788" s="3"/>
      <c r="AC788" s="3"/>
      <c r="AD788" s="3"/>
      <c r="AE788" s="3"/>
      <c r="AF788" s="7"/>
      <c r="AG788" s="3"/>
      <c r="AH788" s="3"/>
      <c r="AI788" s="3"/>
      <c r="AJ788" s="3"/>
      <c r="AK788" s="3"/>
      <c r="AL788" s="3"/>
      <c r="AM788" s="3"/>
      <c r="AN788" s="3"/>
      <c r="AO788" s="7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7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</row>
    <row r="789">
      <c r="A789" s="3"/>
      <c r="F789" s="3"/>
      <c r="G789" s="3"/>
      <c r="I789" s="3"/>
      <c r="L789" s="3"/>
      <c r="M789" s="4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6"/>
      <c r="Y789" s="3"/>
      <c r="Z789" s="3"/>
      <c r="AA789" s="3"/>
      <c r="AB789" s="3"/>
      <c r="AC789" s="3"/>
      <c r="AD789" s="3"/>
      <c r="AE789" s="3"/>
      <c r="AF789" s="7"/>
      <c r="AG789" s="3"/>
      <c r="AH789" s="3"/>
      <c r="AI789" s="3"/>
      <c r="AJ789" s="3"/>
      <c r="AK789" s="3"/>
      <c r="AL789" s="3"/>
      <c r="AM789" s="3"/>
      <c r="AN789" s="3"/>
      <c r="AO789" s="7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7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</row>
    <row r="790">
      <c r="A790" s="3"/>
      <c r="F790" s="3"/>
      <c r="G790" s="3"/>
      <c r="I790" s="3"/>
      <c r="L790" s="3"/>
      <c r="M790" s="4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6"/>
      <c r="Y790" s="3"/>
      <c r="Z790" s="3"/>
      <c r="AA790" s="3"/>
      <c r="AB790" s="3"/>
      <c r="AC790" s="3"/>
      <c r="AD790" s="3"/>
      <c r="AE790" s="3"/>
      <c r="AF790" s="7"/>
      <c r="AG790" s="3"/>
      <c r="AH790" s="3"/>
      <c r="AI790" s="3"/>
      <c r="AJ790" s="3"/>
      <c r="AK790" s="3"/>
      <c r="AL790" s="3"/>
      <c r="AM790" s="3"/>
      <c r="AN790" s="3"/>
      <c r="AO790" s="7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7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</row>
    <row r="791">
      <c r="A791" s="3"/>
      <c r="F791" s="3"/>
      <c r="G791" s="3"/>
      <c r="I791" s="3"/>
      <c r="L791" s="3"/>
      <c r="M791" s="4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6"/>
      <c r="Y791" s="3"/>
      <c r="Z791" s="3"/>
      <c r="AA791" s="3"/>
      <c r="AB791" s="3"/>
      <c r="AC791" s="3"/>
      <c r="AD791" s="3"/>
      <c r="AE791" s="3"/>
      <c r="AF791" s="7"/>
      <c r="AG791" s="3"/>
      <c r="AH791" s="3"/>
      <c r="AI791" s="3"/>
      <c r="AJ791" s="3"/>
      <c r="AK791" s="3"/>
      <c r="AL791" s="3"/>
      <c r="AM791" s="3"/>
      <c r="AN791" s="3"/>
      <c r="AO791" s="7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7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</row>
    <row r="792">
      <c r="A792" s="3"/>
      <c r="F792" s="3"/>
      <c r="G792" s="3"/>
      <c r="I792" s="3"/>
      <c r="L792" s="3"/>
      <c r="M792" s="4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6"/>
      <c r="Y792" s="3"/>
      <c r="Z792" s="3"/>
      <c r="AA792" s="3"/>
      <c r="AB792" s="3"/>
      <c r="AC792" s="3"/>
      <c r="AD792" s="3"/>
      <c r="AE792" s="3"/>
      <c r="AF792" s="7"/>
      <c r="AG792" s="3"/>
      <c r="AH792" s="3"/>
      <c r="AI792" s="3"/>
      <c r="AJ792" s="3"/>
      <c r="AK792" s="3"/>
      <c r="AL792" s="3"/>
      <c r="AM792" s="3"/>
      <c r="AN792" s="3"/>
      <c r="AO792" s="7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7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</row>
    <row r="793">
      <c r="A793" s="3"/>
      <c r="F793" s="3"/>
      <c r="G793" s="3"/>
      <c r="I793" s="3"/>
      <c r="L793" s="3"/>
      <c r="M793" s="4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6"/>
      <c r="Y793" s="3"/>
      <c r="Z793" s="3"/>
      <c r="AA793" s="3"/>
      <c r="AB793" s="3"/>
      <c r="AC793" s="3"/>
      <c r="AD793" s="3"/>
      <c r="AE793" s="3"/>
      <c r="AF793" s="7"/>
      <c r="AG793" s="3"/>
      <c r="AH793" s="3"/>
      <c r="AI793" s="3"/>
      <c r="AJ793" s="3"/>
      <c r="AK793" s="3"/>
      <c r="AL793" s="3"/>
      <c r="AM793" s="3"/>
      <c r="AN793" s="3"/>
      <c r="AO793" s="7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7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</row>
    <row r="794">
      <c r="A794" s="3"/>
      <c r="F794" s="3"/>
      <c r="G794" s="3"/>
      <c r="I794" s="3"/>
      <c r="L794" s="3"/>
      <c r="M794" s="4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6"/>
      <c r="Y794" s="3"/>
      <c r="Z794" s="3"/>
      <c r="AA794" s="3"/>
      <c r="AB794" s="3"/>
      <c r="AC794" s="3"/>
      <c r="AD794" s="3"/>
      <c r="AE794" s="3"/>
      <c r="AF794" s="7"/>
      <c r="AG794" s="3"/>
      <c r="AH794" s="3"/>
      <c r="AI794" s="3"/>
      <c r="AJ794" s="3"/>
      <c r="AK794" s="3"/>
      <c r="AL794" s="3"/>
      <c r="AM794" s="3"/>
      <c r="AN794" s="3"/>
      <c r="AO794" s="7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7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</row>
    <row r="795">
      <c r="A795" s="3"/>
      <c r="F795" s="3"/>
      <c r="G795" s="3"/>
      <c r="I795" s="3"/>
      <c r="L795" s="3"/>
      <c r="M795" s="4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6"/>
      <c r="Y795" s="3"/>
      <c r="Z795" s="3"/>
      <c r="AA795" s="3"/>
      <c r="AB795" s="3"/>
      <c r="AC795" s="3"/>
      <c r="AD795" s="3"/>
      <c r="AE795" s="3"/>
      <c r="AF795" s="7"/>
      <c r="AG795" s="3"/>
      <c r="AH795" s="3"/>
      <c r="AI795" s="3"/>
      <c r="AJ795" s="3"/>
      <c r="AK795" s="3"/>
      <c r="AL795" s="3"/>
      <c r="AM795" s="3"/>
      <c r="AN795" s="3"/>
      <c r="AO795" s="7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7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</row>
    <row r="796">
      <c r="A796" s="3"/>
      <c r="F796" s="3"/>
      <c r="G796" s="3"/>
      <c r="I796" s="3"/>
      <c r="L796" s="3"/>
      <c r="M796" s="4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6"/>
      <c r="Y796" s="3"/>
      <c r="Z796" s="3"/>
      <c r="AA796" s="3"/>
      <c r="AB796" s="3"/>
      <c r="AC796" s="3"/>
      <c r="AD796" s="3"/>
      <c r="AE796" s="3"/>
      <c r="AF796" s="7"/>
      <c r="AG796" s="3"/>
      <c r="AH796" s="3"/>
      <c r="AI796" s="3"/>
      <c r="AJ796" s="3"/>
      <c r="AK796" s="3"/>
      <c r="AL796" s="3"/>
      <c r="AM796" s="3"/>
      <c r="AN796" s="3"/>
      <c r="AO796" s="7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7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</row>
    <row r="797">
      <c r="A797" s="3"/>
      <c r="F797" s="3"/>
      <c r="G797" s="3"/>
      <c r="I797" s="3"/>
      <c r="L797" s="3"/>
      <c r="M797" s="4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6"/>
      <c r="Y797" s="3"/>
      <c r="Z797" s="3"/>
      <c r="AA797" s="3"/>
      <c r="AB797" s="3"/>
      <c r="AC797" s="3"/>
      <c r="AD797" s="3"/>
      <c r="AE797" s="3"/>
      <c r="AF797" s="7"/>
      <c r="AG797" s="3"/>
      <c r="AH797" s="3"/>
      <c r="AI797" s="3"/>
      <c r="AJ797" s="3"/>
      <c r="AK797" s="3"/>
      <c r="AL797" s="3"/>
      <c r="AM797" s="3"/>
      <c r="AN797" s="3"/>
      <c r="AO797" s="7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7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</row>
    <row r="798">
      <c r="A798" s="3"/>
      <c r="F798" s="3"/>
      <c r="G798" s="3"/>
      <c r="I798" s="3"/>
      <c r="L798" s="3"/>
      <c r="M798" s="4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6"/>
      <c r="Y798" s="3"/>
      <c r="Z798" s="3"/>
      <c r="AA798" s="3"/>
      <c r="AB798" s="3"/>
      <c r="AC798" s="3"/>
      <c r="AD798" s="3"/>
      <c r="AE798" s="3"/>
      <c r="AF798" s="7"/>
      <c r="AG798" s="3"/>
      <c r="AH798" s="3"/>
      <c r="AI798" s="3"/>
      <c r="AJ798" s="3"/>
      <c r="AK798" s="3"/>
      <c r="AL798" s="3"/>
      <c r="AM798" s="3"/>
      <c r="AN798" s="3"/>
      <c r="AO798" s="7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7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</row>
    <row r="799">
      <c r="A799" s="3"/>
      <c r="F799" s="3"/>
      <c r="G799" s="3"/>
      <c r="I799" s="3"/>
      <c r="L799" s="3"/>
      <c r="M799" s="4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6"/>
      <c r="Y799" s="3"/>
      <c r="Z799" s="3"/>
      <c r="AA799" s="3"/>
      <c r="AB799" s="3"/>
      <c r="AC799" s="3"/>
      <c r="AD799" s="3"/>
      <c r="AE799" s="3"/>
      <c r="AF799" s="7"/>
      <c r="AG799" s="3"/>
      <c r="AH799" s="3"/>
      <c r="AI799" s="3"/>
      <c r="AJ799" s="3"/>
      <c r="AK799" s="3"/>
      <c r="AL799" s="3"/>
      <c r="AM799" s="3"/>
      <c r="AN799" s="3"/>
      <c r="AO799" s="7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7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</row>
    <row r="800">
      <c r="A800" s="3"/>
      <c r="F800" s="3"/>
      <c r="G800" s="3"/>
      <c r="I800" s="3"/>
      <c r="L800" s="3"/>
      <c r="M800" s="4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6"/>
      <c r="Y800" s="3"/>
      <c r="Z800" s="3"/>
      <c r="AA800" s="3"/>
      <c r="AB800" s="3"/>
      <c r="AC800" s="3"/>
      <c r="AD800" s="3"/>
      <c r="AE800" s="3"/>
      <c r="AF800" s="7"/>
      <c r="AG800" s="3"/>
      <c r="AH800" s="3"/>
      <c r="AI800" s="3"/>
      <c r="AJ800" s="3"/>
      <c r="AK800" s="3"/>
      <c r="AL800" s="3"/>
      <c r="AM800" s="3"/>
      <c r="AN800" s="3"/>
      <c r="AO800" s="7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7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</row>
    <row r="801">
      <c r="A801" s="3"/>
      <c r="F801" s="3"/>
      <c r="G801" s="3"/>
      <c r="I801" s="3"/>
      <c r="L801" s="3"/>
      <c r="M801" s="4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6"/>
      <c r="Y801" s="3"/>
      <c r="Z801" s="3"/>
      <c r="AA801" s="3"/>
      <c r="AB801" s="3"/>
      <c r="AC801" s="3"/>
      <c r="AD801" s="3"/>
      <c r="AE801" s="3"/>
      <c r="AF801" s="7"/>
      <c r="AG801" s="3"/>
      <c r="AH801" s="3"/>
      <c r="AI801" s="3"/>
      <c r="AJ801" s="3"/>
      <c r="AK801" s="3"/>
      <c r="AL801" s="3"/>
      <c r="AM801" s="3"/>
      <c r="AN801" s="3"/>
      <c r="AO801" s="7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7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</row>
    <row r="802">
      <c r="A802" s="3"/>
      <c r="F802" s="3"/>
      <c r="G802" s="3"/>
      <c r="I802" s="3"/>
      <c r="L802" s="3"/>
      <c r="M802" s="4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6"/>
      <c r="Y802" s="3"/>
      <c r="Z802" s="3"/>
      <c r="AA802" s="3"/>
      <c r="AB802" s="3"/>
      <c r="AC802" s="3"/>
      <c r="AD802" s="3"/>
      <c r="AE802" s="3"/>
      <c r="AF802" s="7"/>
      <c r="AG802" s="3"/>
      <c r="AH802" s="3"/>
      <c r="AI802" s="3"/>
      <c r="AJ802" s="3"/>
      <c r="AK802" s="3"/>
      <c r="AL802" s="3"/>
      <c r="AM802" s="3"/>
      <c r="AN802" s="3"/>
      <c r="AO802" s="7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7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</row>
    <row r="803">
      <c r="A803" s="3"/>
      <c r="F803" s="3"/>
      <c r="G803" s="3"/>
      <c r="I803" s="3"/>
      <c r="L803" s="3"/>
      <c r="M803" s="4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6"/>
      <c r="Y803" s="3"/>
      <c r="Z803" s="3"/>
      <c r="AA803" s="3"/>
      <c r="AB803" s="3"/>
      <c r="AC803" s="3"/>
      <c r="AD803" s="3"/>
      <c r="AE803" s="3"/>
      <c r="AF803" s="7"/>
      <c r="AG803" s="3"/>
      <c r="AH803" s="3"/>
      <c r="AI803" s="3"/>
      <c r="AJ803" s="3"/>
      <c r="AK803" s="3"/>
      <c r="AL803" s="3"/>
      <c r="AM803" s="3"/>
      <c r="AN803" s="3"/>
      <c r="AO803" s="7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7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</row>
    <row r="804">
      <c r="A804" s="3"/>
      <c r="F804" s="3"/>
      <c r="G804" s="3"/>
      <c r="I804" s="3"/>
      <c r="L804" s="3"/>
      <c r="M804" s="4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6"/>
      <c r="Y804" s="3"/>
      <c r="Z804" s="3"/>
      <c r="AA804" s="3"/>
      <c r="AB804" s="3"/>
      <c r="AC804" s="3"/>
      <c r="AD804" s="3"/>
      <c r="AE804" s="3"/>
      <c r="AF804" s="7"/>
      <c r="AG804" s="3"/>
      <c r="AH804" s="3"/>
      <c r="AI804" s="3"/>
      <c r="AJ804" s="3"/>
      <c r="AK804" s="3"/>
      <c r="AL804" s="3"/>
      <c r="AM804" s="3"/>
      <c r="AN804" s="3"/>
      <c r="AO804" s="7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7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</row>
    <row r="805">
      <c r="A805" s="3"/>
      <c r="F805" s="3"/>
      <c r="G805" s="3"/>
      <c r="I805" s="3"/>
      <c r="L805" s="3"/>
      <c r="M805" s="4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6"/>
      <c r="Y805" s="3"/>
      <c r="Z805" s="3"/>
      <c r="AA805" s="3"/>
      <c r="AB805" s="3"/>
      <c r="AC805" s="3"/>
      <c r="AD805" s="3"/>
      <c r="AE805" s="3"/>
      <c r="AF805" s="7"/>
      <c r="AG805" s="3"/>
      <c r="AH805" s="3"/>
      <c r="AI805" s="3"/>
      <c r="AJ805" s="3"/>
      <c r="AK805" s="3"/>
      <c r="AL805" s="3"/>
      <c r="AM805" s="3"/>
      <c r="AN805" s="3"/>
      <c r="AO805" s="7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7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</row>
    <row r="806">
      <c r="A806" s="3"/>
      <c r="F806" s="3"/>
      <c r="G806" s="3"/>
      <c r="I806" s="3"/>
      <c r="L806" s="3"/>
      <c r="M806" s="4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6"/>
      <c r="Y806" s="3"/>
      <c r="Z806" s="3"/>
      <c r="AA806" s="3"/>
      <c r="AB806" s="3"/>
      <c r="AC806" s="3"/>
      <c r="AD806" s="3"/>
      <c r="AE806" s="3"/>
      <c r="AF806" s="7"/>
      <c r="AG806" s="3"/>
      <c r="AH806" s="3"/>
      <c r="AI806" s="3"/>
      <c r="AJ806" s="3"/>
      <c r="AK806" s="3"/>
      <c r="AL806" s="3"/>
      <c r="AM806" s="3"/>
      <c r="AN806" s="3"/>
      <c r="AO806" s="7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7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</row>
    <row r="807">
      <c r="A807" s="3"/>
      <c r="F807" s="3"/>
      <c r="G807" s="3"/>
      <c r="I807" s="3"/>
      <c r="L807" s="3"/>
      <c r="M807" s="4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6"/>
      <c r="Y807" s="3"/>
      <c r="Z807" s="3"/>
      <c r="AA807" s="3"/>
      <c r="AB807" s="3"/>
      <c r="AC807" s="3"/>
      <c r="AD807" s="3"/>
      <c r="AE807" s="3"/>
      <c r="AF807" s="7"/>
      <c r="AG807" s="3"/>
      <c r="AH807" s="3"/>
      <c r="AI807" s="3"/>
      <c r="AJ807" s="3"/>
      <c r="AK807" s="3"/>
      <c r="AL807" s="3"/>
      <c r="AM807" s="3"/>
      <c r="AN807" s="3"/>
      <c r="AO807" s="7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7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</row>
    <row r="808">
      <c r="A808" s="3"/>
      <c r="F808" s="3"/>
      <c r="G808" s="3"/>
      <c r="I808" s="3"/>
      <c r="L808" s="3"/>
      <c r="M808" s="4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6"/>
      <c r="Y808" s="3"/>
      <c r="Z808" s="3"/>
      <c r="AA808" s="3"/>
      <c r="AB808" s="3"/>
      <c r="AC808" s="3"/>
      <c r="AD808" s="3"/>
      <c r="AE808" s="3"/>
      <c r="AF808" s="7"/>
      <c r="AG808" s="3"/>
      <c r="AH808" s="3"/>
      <c r="AI808" s="3"/>
      <c r="AJ808" s="3"/>
      <c r="AK808" s="3"/>
      <c r="AL808" s="3"/>
      <c r="AM808" s="3"/>
      <c r="AN808" s="3"/>
      <c r="AO808" s="7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7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</row>
    <row r="809">
      <c r="A809" s="3"/>
      <c r="F809" s="3"/>
      <c r="G809" s="3"/>
      <c r="I809" s="3"/>
      <c r="L809" s="3"/>
      <c r="M809" s="4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6"/>
      <c r="Y809" s="3"/>
      <c r="Z809" s="3"/>
      <c r="AA809" s="3"/>
      <c r="AB809" s="3"/>
      <c r="AC809" s="3"/>
      <c r="AD809" s="3"/>
      <c r="AE809" s="3"/>
      <c r="AF809" s="7"/>
      <c r="AG809" s="3"/>
      <c r="AH809" s="3"/>
      <c r="AI809" s="3"/>
      <c r="AJ809" s="3"/>
      <c r="AK809" s="3"/>
      <c r="AL809" s="3"/>
      <c r="AM809" s="3"/>
      <c r="AN809" s="3"/>
      <c r="AO809" s="7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7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</row>
    <row r="810">
      <c r="A810" s="3"/>
      <c r="F810" s="3"/>
      <c r="G810" s="3"/>
      <c r="I810" s="3"/>
      <c r="L810" s="3"/>
      <c r="M810" s="4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6"/>
      <c r="Y810" s="3"/>
      <c r="Z810" s="3"/>
      <c r="AA810" s="3"/>
      <c r="AB810" s="3"/>
      <c r="AC810" s="3"/>
      <c r="AD810" s="3"/>
      <c r="AE810" s="3"/>
      <c r="AF810" s="7"/>
      <c r="AG810" s="3"/>
      <c r="AH810" s="3"/>
      <c r="AI810" s="3"/>
      <c r="AJ810" s="3"/>
      <c r="AK810" s="3"/>
      <c r="AL810" s="3"/>
      <c r="AM810" s="3"/>
      <c r="AN810" s="3"/>
      <c r="AO810" s="7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7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</row>
    <row r="811">
      <c r="A811" s="3"/>
      <c r="F811" s="3"/>
      <c r="G811" s="3"/>
      <c r="I811" s="3"/>
      <c r="L811" s="3"/>
      <c r="M811" s="4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6"/>
      <c r="Y811" s="3"/>
      <c r="Z811" s="3"/>
      <c r="AA811" s="3"/>
      <c r="AB811" s="3"/>
      <c r="AC811" s="3"/>
      <c r="AD811" s="3"/>
      <c r="AE811" s="3"/>
      <c r="AF811" s="7"/>
      <c r="AG811" s="3"/>
      <c r="AH811" s="3"/>
      <c r="AI811" s="3"/>
      <c r="AJ811" s="3"/>
      <c r="AK811" s="3"/>
      <c r="AL811" s="3"/>
      <c r="AM811" s="3"/>
      <c r="AN811" s="3"/>
      <c r="AO811" s="7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7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</row>
    <row r="812">
      <c r="A812" s="3"/>
      <c r="F812" s="3"/>
      <c r="G812" s="3"/>
      <c r="I812" s="3"/>
      <c r="L812" s="3"/>
      <c r="M812" s="4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6"/>
      <c r="Y812" s="3"/>
      <c r="Z812" s="3"/>
      <c r="AA812" s="3"/>
      <c r="AB812" s="3"/>
      <c r="AC812" s="3"/>
      <c r="AD812" s="3"/>
      <c r="AE812" s="3"/>
      <c r="AF812" s="7"/>
      <c r="AG812" s="3"/>
      <c r="AH812" s="3"/>
      <c r="AI812" s="3"/>
      <c r="AJ812" s="3"/>
      <c r="AK812" s="3"/>
      <c r="AL812" s="3"/>
      <c r="AM812" s="3"/>
      <c r="AN812" s="3"/>
      <c r="AO812" s="7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7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</row>
    <row r="813">
      <c r="A813" s="3"/>
      <c r="F813" s="3"/>
      <c r="G813" s="3"/>
      <c r="I813" s="3"/>
      <c r="L813" s="3"/>
      <c r="M813" s="4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6"/>
      <c r="Y813" s="3"/>
      <c r="Z813" s="3"/>
      <c r="AA813" s="3"/>
      <c r="AB813" s="3"/>
      <c r="AC813" s="3"/>
      <c r="AD813" s="3"/>
      <c r="AE813" s="3"/>
      <c r="AF813" s="7"/>
      <c r="AG813" s="3"/>
      <c r="AH813" s="3"/>
      <c r="AI813" s="3"/>
      <c r="AJ813" s="3"/>
      <c r="AK813" s="3"/>
      <c r="AL813" s="3"/>
      <c r="AM813" s="3"/>
      <c r="AN813" s="3"/>
      <c r="AO813" s="7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7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</row>
    <row r="814">
      <c r="A814" s="3"/>
      <c r="F814" s="3"/>
      <c r="G814" s="3"/>
      <c r="I814" s="3"/>
      <c r="L814" s="3"/>
      <c r="M814" s="4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6"/>
      <c r="Y814" s="3"/>
      <c r="Z814" s="3"/>
      <c r="AA814" s="3"/>
      <c r="AB814" s="3"/>
      <c r="AC814" s="3"/>
      <c r="AD814" s="3"/>
      <c r="AE814" s="3"/>
      <c r="AF814" s="7"/>
      <c r="AG814" s="3"/>
      <c r="AH814" s="3"/>
      <c r="AI814" s="3"/>
      <c r="AJ814" s="3"/>
      <c r="AK814" s="3"/>
      <c r="AL814" s="3"/>
      <c r="AM814" s="3"/>
      <c r="AN814" s="3"/>
      <c r="AO814" s="7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7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</row>
    <row r="815">
      <c r="A815" s="3"/>
      <c r="F815" s="3"/>
      <c r="G815" s="3"/>
      <c r="I815" s="3"/>
      <c r="L815" s="3"/>
      <c r="M815" s="4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6"/>
      <c r="Y815" s="3"/>
      <c r="Z815" s="3"/>
      <c r="AA815" s="3"/>
      <c r="AB815" s="3"/>
      <c r="AC815" s="3"/>
      <c r="AD815" s="3"/>
      <c r="AE815" s="3"/>
      <c r="AF815" s="7"/>
      <c r="AG815" s="3"/>
      <c r="AH815" s="3"/>
      <c r="AI815" s="3"/>
      <c r="AJ815" s="3"/>
      <c r="AK815" s="3"/>
      <c r="AL815" s="3"/>
      <c r="AM815" s="3"/>
      <c r="AN815" s="3"/>
      <c r="AO815" s="7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7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</row>
    <row r="816">
      <c r="A816" s="3"/>
      <c r="F816" s="3"/>
      <c r="G816" s="3"/>
      <c r="I816" s="3"/>
      <c r="L816" s="3"/>
      <c r="M816" s="4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6"/>
      <c r="Y816" s="3"/>
      <c r="Z816" s="3"/>
      <c r="AA816" s="3"/>
      <c r="AB816" s="3"/>
      <c r="AC816" s="3"/>
      <c r="AD816" s="3"/>
      <c r="AE816" s="3"/>
      <c r="AF816" s="7"/>
      <c r="AG816" s="3"/>
      <c r="AH816" s="3"/>
      <c r="AI816" s="3"/>
      <c r="AJ816" s="3"/>
      <c r="AK816" s="3"/>
      <c r="AL816" s="3"/>
      <c r="AM816" s="3"/>
      <c r="AN816" s="3"/>
      <c r="AO816" s="7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7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</row>
    <row r="817">
      <c r="A817" s="3"/>
      <c r="F817" s="3"/>
      <c r="G817" s="3"/>
      <c r="I817" s="3"/>
      <c r="L817" s="3"/>
      <c r="M817" s="4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6"/>
      <c r="Y817" s="3"/>
      <c r="Z817" s="3"/>
      <c r="AA817" s="3"/>
      <c r="AB817" s="3"/>
      <c r="AC817" s="3"/>
      <c r="AD817" s="3"/>
      <c r="AE817" s="3"/>
      <c r="AF817" s="7"/>
      <c r="AG817" s="3"/>
      <c r="AH817" s="3"/>
      <c r="AI817" s="3"/>
      <c r="AJ817" s="3"/>
      <c r="AK817" s="3"/>
      <c r="AL817" s="3"/>
      <c r="AM817" s="3"/>
      <c r="AN817" s="3"/>
      <c r="AO817" s="7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7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</row>
    <row r="818">
      <c r="A818" s="3"/>
      <c r="F818" s="3"/>
      <c r="G818" s="3"/>
      <c r="I818" s="3"/>
      <c r="L818" s="3"/>
      <c r="M818" s="4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6"/>
      <c r="Y818" s="3"/>
      <c r="Z818" s="3"/>
      <c r="AA818" s="3"/>
      <c r="AB818" s="3"/>
      <c r="AC818" s="3"/>
      <c r="AD818" s="3"/>
      <c r="AE818" s="3"/>
      <c r="AF818" s="7"/>
      <c r="AG818" s="3"/>
      <c r="AH818" s="3"/>
      <c r="AI818" s="3"/>
      <c r="AJ818" s="3"/>
      <c r="AK818" s="3"/>
      <c r="AL818" s="3"/>
      <c r="AM818" s="3"/>
      <c r="AN818" s="3"/>
      <c r="AO818" s="7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7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</row>
    <row r="819">
      <c r="A819" s="3"/>
      <c r="F819" s="3"/>
      <c r="G819" s="3"/>
      <c r="I819" s="3"/>
      <c r="L819" s="3"/>
      <c r="M819" s="4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6"/>
      <c r="Y819" s="3"/>
      <c r="Z819" s="3"/>
      <c r="AA819" s="3"/>
      <c r="AB819" s="3"/>
      <c r="AC819" s="3"/>
      <c r="AD819" s="3"/>
      <c r="AE819" s="3"/>
      <c r="AF819" s="7"/>
      <c r="AG819" s="3"/>
      <c r="AH819" s="3"/>
      <c r="AI819" s="3"/>
      <c r="AJ819" s="3"/>
      <c r="AK819" s="3"/>
      <c r="AL819" s="3"/>
      <c r="AM819" s="3"/>
      <c r="AN819" s="3"/>
      <c r="AO819" s="7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7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</row>
    <row r="820">
      <c r="A820" s="3"/>
      <c r="F820" s="3"/>
      <c r="G820" s="3"/>
      <c r="I820" s="3"/>
      <c r="L820" s="3"/>
      <c r="M820" s="4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6"/>
      <c r="Y820" s="3"/>
      <c r="Z820" s="3"/>
      <c r="AA820" s="3"/>
      <c r="AB820" s="3"/>
      <c r="AC820" s="3"/>
      <c r="AD820" s="3"/>
      <c r="AE820" s="3"/>
      <c r="AF820" s="7"/>
      <c r="AG820" s="3"/>
      <c r="AH820" s="3"/>
      <c r="AI820" s="3"/>
      <c r="AJ820" s="3"/>
      <c r="AK820" s="3"/>
      <c r="AL820" s="3"/>
      <c r="AM820" s="3"/>
      <c r="AN820" s="3"/>
      <c r="AO820" s="7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7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</row>
    <row r="821">
      <c r="A821" s="3"/>
      <c r="F821" s="3"/>
      <c r="G821" s="3"/>
      <c r="I821" s="3"/>
      <c r="L821" s="3"/>
      <c r="M821" s="4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6"/>
      <c r="Y821" s="3"/>
      <c r="Z821" s="3"/>
      <c r="AA821" s="3"/>
      <c r="AB821" s="3"/>
      <c r="AC821" s="3"/>
      <c r="AD821" s="3"/>
      <c r="AE821" s="3"/>
      <c r="AF821" s="7"/>
      <c r="AG821" s="3"/>
      <c r="AH821" s="3"/>
      <c r="AI821" s="3"/>
      <c r="AJ821" s="3"/>
      <c r="AK821" s="3"/>
      <c r="AL821" s="3"/>
      <c r="AM821" s="3"/>
      <c r="AN821" s="3"/>
      <c r="AO821" s="7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7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</row>
    <row r="822">
      <c r="A822" s="3"/>
      <c r="F822" s="3"/>
      <c r="G822" s="3"/>
      <c r="I822" s="3"/>
      <c r="L822" s="3"/>
      <c r="M822" s="4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6"/>
      <c r="Y822" s="3"/>
      <c r="Z822" s="3"/>
      <c r="AA822" s="3"/>
      <c r="AB822" s="3"/>
      <c r="AC822" s="3"/>
      <c r="AD822" s="3"/>
      <c r="AE822" s="3"/>
      <c r="AF822" s="7"/>
      <c r="AG822" s="3"/>
      <c r="AH822" s="3"/>
      <c r="AI822" s="3"/>
      <c r="AJ822" s="3"/>
      <c r="AK822" s="3"/>
      <c r="AL822" s="3"/>
      <c r="AM822" s="3"/>
      <c r="AN822" s="3"/>
      <c r="AO822" s="7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7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</row>
    <row r="823">
      <c r="A823" s="3"/>
      <c r="F823" s="3"/>
      <c r="G823" s="3"/>
      <c r="I823" s="3"/>
      <c r="L823" s="3"/>
      <c r="M823" s="4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6"/>
      <c r="Y823" s="3"/>
      <c r="Z823" s="3"/>
      <c r="AA823" s="3"/>
      <c r="AB823" s="3"/>
      <c r="AC823" s="3"/>
      <c r="AD823" s="3"/>
      <c r="AE823" s="3"/>
      <c r="AF823" s="7"/>
      <c r="AG823" s="3"/>
      <c r="AH823" s="3"/>
      <c r="AI823" s="3"/>
      <c r="AJ823" s="3"/>
      <c r="AK823" s="3"/>
      <c r="AL823" s="3"/>
      <c r="AM823" s="3"/>
      <c r="AN823" s="3"/>
      <c r="AO823" s="7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7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</row>
    <row r="824">
      <c r="A824" s="3"/>
      <c r="F824" s="3"/>
      <c r="G824" s="3"/>
      <c r="I824" s="3"/>
      <c r="L824" s="3"/>
      <c r="M824" s="4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6"/>
      <c r="Y824" s="3"/>
      <c r="Z824" s="3"/>
      <c r="AA824" s="3"/>
      <c r="AB824" s="3"/>
      <c r="AC824" s="3"/>
      <c r="AD824" s="3"/>
      <c r="AE824" s="3"/>
      <c r="AF824" s="7"/>
      <c r="AG824" s="3"/>
      <c r="AH824" s="3"/>
      <c r="AI824" s="3"/>
      <c r="AJ824" s="3"/>
      <c r="AK824" s="3"/>
      <c r="AL824" s="3"/>
      <c r="AM824" s="3"/>
      <c r="AN824" s="3"/>
      <c r="AO824" s="7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7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</row>
    <row r="825">
      <c r="A825" s="3"/>
      <c r="F825" s="3"/>
      <c r="G825" s="3"/>
      <c r="I825" s="3"/>
      <c r="L825" s="3"/>
      <c r="M825" s="4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6"/>
      <c r="Y825" s="3"/>
      <c r="Z825" s="3"/>
      <c r="AA825" s="3"/>
      <c r="AB825" s="3"/>
      <c r="AC825" s="3"/>
      <c r="AD825" s="3"/>
      <c r="AE825" s="3"/>
      <c r="AF825" s="7"/>
      <c r="AG825" s="3"/>
      <c r="AH825" s="3"/>
      <c r="AI825" s="3"/>
      <c r="AJ825" s="3"/>
      <c r="AK825" s="3"/>
      <c r="AL825" s="3"/>
      <c r="AM825" s="3"/>
      <c r="AN825" s="3"/>
      <c r="AO825" s="7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7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</row>
    <row r="826">
      <c r="A826" s="3"/>
      <c r="F826" s="3"/>
      <c r="G826" s="3"/>
      <c r="I826" s="3"/>
      <c r="L826" s="3"/>
      <c r="M826" s="4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6"/>
      <c r="Y826" s="3"/>
      <c r="Z826" s="3"/>
      <c r="AA826" s="3"/>
      <c r="AB826" s="3"/>
      <c r="AC826" s="3"/>
      <c r="AD826" s="3"/>
      <c r="AE826" s="3"/>
      <c r="AF826" s="7"/>
      <c r="AG826" s="3"/>
      <c r="AH826" s="3"/>
      <c r="AI826" s="3"/>
      <c r="AJ826" s="3"/>
      <c r="AK826" s="3"/>
      <c r="AL826" s="3"/>
      <c r="AM826" s="3"/>
      <c r="AN826" s="3"/>
      <c r="AO826" s="7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7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</row>
    <row r="827">
      <c r="A827" s="3"/>
      <c r="F827" s="3"/>
      <c r="G827" s="3"/>
      <c r="I827" s="3"/>
      <c r="L827" s="3"/>
      <c r="M827" s="4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6"/>
      <c r="Y827" s="3"/>
      <c r="Z827" s="3"/>
      <c r="AA827" s="3"/>
      <c r="AB827" s="3"/>
      <c r="AC827" s="3"/>
      <c r="AD827" s="3"/>
      <c r="AE827" s="3"/>
      <c r="AF827" s="7"/>
      <c r="AG827" s="3"/>
      <c r="AH827" s="3"/>
      <c r="AI827" s="3"/>
      <c r="AJ827" s="3"/>
      <c r="AK827" s="3"/>
      <c r="AL827" s="3"/>
      <c r="AM827" s="3"/>
      <c r="AN827" s="3"/>
      <c r="AO827" s="7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7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</row>
    <row r="828">
      <c r="A828" s="3"/>
      <c r="F828" s="3"/>
      <c r="G828" s="3"/>
      <c r="I828" s="3"/>
      <c r="L828" s="3"/>
      <c r="M828" s="4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6"/>
      <c r="Y828" s="3"/>
      <c r="Z828" s="3"/>
      <c r="AA828" s="3"/>
      <c r="AB828" s="3"/>
      <c r="AC828" s="3"/>
      <c r="AD828" s="3"/>
      <c r="AE828" s="3"/>
      <c r="AF828" s="7"/>
      <c r="AG828" s="3"/>
      <c r="AH828" s="3"/>
      <c r="AI828" s="3"/>
      <c r="AJ828" s="3"/>
      <c r="AK828" s="3"/>
      <c r="AL828" s="3"/>
      <c r="AM828" s="3"/>
      <c r="AN828" s="3"/>
      <c r="AO828" s="7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7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</row>
    <row r="829">
      <c r="A829" s="3"/>
      <c r="F829" s="3"/>
      <c r="G829" s="3"/>
      <c r="I829" s="3"/>
      <c r="L829" s="3"/>
      <c r="M829" s="4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6"/>
      <c r="Y829" s="3"/>
      <c r="Z829" s="3"/>
      <c r="AA829" s="3"/>
      <c r="AB829" s="3"/>
      <c r="AC829" s="3"/>
      <c r="AD829" s="3"/>
      <c r="AE829" s="3"/>
      <c r="AF829" s="7"/>
      <c r="AG829" s="3"/>
      <c r="AH829" s="3"/>
      <c r="AI829" s="3"/>
      <c r="AJ829" s="3"/>
      <c r="AK829" s="3"/>
      <c r="AL829" s="3"/>
      <c r="AM829" s="3"/>
      <c r="AN829" s="3"/>
      <c r="AO829" s="7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7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</row>
    <row r="830">
      <c r="A830" s="3"/>
      <c r="F830" s="3"/>
      <c r="G830" s="3"/>
      <c r="I830" s="3"/>
      <c r="L830" s="3"/>
      <c r="M830" s="4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6"/>
      <c r="Y830" s="3"/>
      <c r="Z830" s="3"/>
      <c r="AA830" s="3"/>
      <c r="AB830" s="3"/>
      <c r="AC830" s="3"/>
      <c r="AD830" s="3"/>
      <c r="AE830" s="3"/>
      <c r="AF830" s="7"/>
      <c r="AG830" s="3"/>
      <c r="AH830" s="3"/>
      <c r="AI830" s="3"/>
      <c r="AJ830" s="3"/>
      <c r="AK830" s="3"/>
      <c r="AL830" s="3"/>
      <c r="AM830" s="3"/>
      <c r="AN830" s="3"/>
      <c r="AO830" s="7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7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</row>
    <row r="831">
      <c r="A831" s="3"/>
      <c r="F831" s="3"/>
      <c r="G831" s="3"/>
      <c r="I831" s="3"/>
      <c r="L831" s="3"/>
      <c r="M831" s="4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6"/>
      <c r="Y831" s="3"/>
      <c r="Z831" s="3"/>
      <c r="AA831" s="3"/>
      <c r="AB831" s="3"/>
      <c r="AC831" s="3"/>
      <c r="AD831" s="3"/>
      <c r="AE831" s="3"/>
      <c r="AF831" s="7"/>
      <c r="AG831" s="3"/>
      <c r="AH831" s="3"/>
      <c r="AI831" s="3"/>
      <c r="AJ831" s="3"/>
      <c r="AK831" s="3"/>
      <c r="AL831" s="3"/>
      <c r="AM831" s="3"/>
      <c r="AN831" s="3"/>
      <c r="AO831" s="7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7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</row>
    <row r="832">
      <c r="A832" s="3"/>
      <c r="F832" s="3"/>
      <c r="G832" s="3"/>
      <c r="I832" s="3"/>
      <c r="L832" s="3"/>
      <c r="M832" s="4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6"/>
      <c r="Y832" s="3"/>
      <c r="Z832" s="3"/>
      <c r="AA832" s="3"/>
      <c r="AB832" s="3"/>
      <c r="AC832" s="3"/>
      <c r="AD832" s="3"/>
      <c r="AE832" s="3"/>
      <c r="AF832" s="7"/>
      <c r="AG832" s="3"/>
      <c r="AH832" s="3"/>
      <c r="AI832" s="3"/>
      <c r="AJ832" s="3"/>
      <c r="AK832" s="3"/>
      <c r="AL832" s="3"/>
      <c r="AM832" s="3"/>
      <c r="AN832" s="3"/>
      <c r="AO832" s="7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7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</row>
    <row r="833">
      <c r="A833" s="3"/>
      <c r="F833" s="3"/>
      <c r="G833" s="3"/>
      <c r="I833" s="3"/>
      <c r="L833" s="3"/>
      <c r="M833" s="4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6"/>
      <c r="Y833" s="3"/>
      <c r="Z833" s="3"/>
      <c r="AA833" s="3"/>
      <c r="AB833" s="3"/>
      <c r="AC833" s="3"/>
      <c r="AD833" s="3"/>
      <c r="AE833" s="3"/>
      <c r="AF833" s="7"/>
      <c r="AG833" s="3"/>
      <c r="AH833" s="3"/>
      <c r="AI833" s="3"/>
      <c r="AJ833" s="3"/>
      <c r="AK833" s="3"/>
      <c r="AL833" s="3"/>
      <c r="AM833" s="3"/>
      <c r="AN833" s="3"/>
      <c r="AO833" s="7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7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</row>
    <row r="834">
      <c r="A834" s="3"/>
      <c r="F834" s="3"/>
      <c r="G834" s="3"/>
      <c r="I834" s="3"/>
      <c r="L834" s="3"/>
      <c r="M834" s="4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6"/>
      <c r="Y834" s="3"/>
      <c r="Z834" s="3"/>
      <c r="AA834" s="3"/>
      <c r="AB834" s="3"/>
      <c r="AC834" s="3"/>
      <c r="AD834" s="3"/>
      <c r="AE834" s="3"/>
      <c r="AF834" s="7"/>
      <c r="AG834" s="3"/>
      <c r="AH834" s="3"/>
      <c r="AI834" s="3"/>
      <c r="AJ834" s="3"/>
      <c r="AK834" s="3"/>
      <c r="AL834" s="3"/>
      <c r="AM834" s="3"/>
      <c r="AN834" s="3"/>
      <c r="AO834" s="7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7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</row>
    <row r="835">
      <c r="A835" s="3"/>
      <c r="F835" s="3"/>
      <c r="G835" s="3"/>
      <c r="I835" s="3"/>
      <c r="L835" s="3"/>
      <c r="M835" s="4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6"/>
      <c r="Y835" s="3"/>
      <c r="Z835" s="3"/>
      <c r="AA835" s="3"/>
      <c r="AB835" s="3"/>
      <c r="AC835" s="3"/>
      <c r="AD835" s="3"/>
      <c r="AE835" s="3"/>
      <c r="AF835" s="7"/>
      <c r="AG835" s="3"/>
      <c r="AH835" s="3"/>
      <c r="AI835" s="3"/>
      <c r="AJ835" s="3"/>
      <c r="AK835" s="3"/>
      <c r="AL835" s="3"/>
      <c r="AM835" s="3"/>
      <c r="AN835" s="3"/>
      <c r="AO835" s="7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7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</row>
    <row r="836">
      <c r="A836" s="3"/>
      <c r="F836" s="3"/>
      <c r="G836" s="3"/>
      <c r="I836" s="3"/>
      <c r="L836" s="3"/>
      <c r="M836" s="4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6"/>
      <c r="Y836" s="3"/>
      <c r="Z836" s="3"/>
      <c r="AA836" s="3"/>
      <c r="AB836" s="3"/>
      <c r="AC836" s="3"/>
      <c r="AD836" s="3"/>
      <c r="AE836" s="3"/>
      <c r="AF836" s="7"/>
      <c r="AG836" s="3"/>
      <c r="AH836" s="3"/>
      <c r="AI836" s="3"/>
      <c r="AJ836" s="3"/>
      <c r="AK836" s="3"/>
      <c r="AL836" s="3"/>
      <c r="AM836" s="3"/>
      <c r="AN836" s="3"/>
      <c r="AO836" s="7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7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</row>
    <row r="837">
      <c r="A837" s="3"/>
      <c r="F837" s="3"/>
      <c r="G837" s="3"/>
      <c r="I837" s="3"/>
      <c r="L837" s="3"/>
      <c r="M837" s="4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6"/>
      <c r="Y837" s="3"/>
      <c r="Z837" s="3"/>
      <c r="AA837" s="3"/>
      <c r="AB837" s="3"/>
      <c r="AC837" s="3"/>
      <c r="AD837" s="3"/>
      <c r="AE837" s="3"/>
      <c r="AF837" s="7"/>
      <c r="AG837" s="3"/>
      <c r="AH837" s="3"/>
      <c r="AI837" s="3"/>
      <c r="AJ837" s="3"/>
      <c r="AK837" s="3"/>
      <c r="AL837" s="3"/>
      <c r="AM837" s="3"/>
      <c r="AN837" s="3"/>
      <c r="AO837" s="7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7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</row>
    <row r="838">
      <c r="A838" s="3"/>
      <c r="F838" s="3"/>
      <c r="G838" s="3"/>
      <c r="I838" s="3"/>
      <c r="L838" s="3"/>
      <c r="M838" s="4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6"/>
      <c r="Y838" s="3"/>
      <c r="Z838" s="3"/>
      <c r="AA838" s="3"/>
      <c r="AB838" s="3"/>
      <c r="AC838" s="3"/>
      <c r="AD838" s="3"/>
      <c r="AE838" s="3"/>
      <c r="AF838" s="7"/>
      <c r="AG838" s="3"/>
      <c r="AH838" s="3"/>
      <c r="AI838" s="3"/>
      <c r="AJ838" s="3"/>
      <c r="AK838" s="3"/>
      <c r="AL838" s="3"/>
      <c r="AM838" s="3"/>
      <c r="AN838" s="3"/>
      <c r="AO838" s="7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7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</row>
    <row r="839">
      <c r="A839" s="3"/>
      <c r="F839" s="3"/>
      <c r="G839" s="3"/>
      <c r="I839" s="3"/>
      <c r="L839" s="3"/>
      <c r="M839" s="4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6"/>
      <c r="Y839" s="3"/>
      <c r="Z839" s="3"/>
      <c r="AA839" s="3"/>
      <c r="AB839" s="3"/>
      <c r="AC839" s="3"/>
      <c r="AD839" s="3"/>
      <c r="AE839" s="3"/>
      <c r="AF839" s="7"/>
      <c r="AG839" s="3"/>
      <c r="AH839" s="3"/>
      <c r="AI839" s="3"/>
      <c r="AJ839" s="3"/>
      <c r="AK839" s="3"/>
      <c r="AL839" s="3"/>
      <c r="AM839" s="3"/>
      <c r="AN839" s="3"/>
      <c r="AO839" s="7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7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</row>
    <row r="840">
      <c r="A840" s="3"/>
      <c r="F840" s="3"/>
      <c r="G840" s="3"/>
      <c r="I840" s="3"/>
      <c r="L840" s="3"/>
      <c r="M840" s="4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6"/>
      <c r="Y840" s="3"/>
      <c r="Z840" s="3"/>
      <c r="AA840" s="3"/>
      <c r="AB840" s="3"/>
      <c r="AC840" s="3"/>
      <c r="AD840" s="3"/>
      <c r="AE840" s="3"/>
      <c r="AF840" s="7"/>
      <c r="AG840" s="3"/>
      <c r="AH840" s="3"/>
      <c r="AI840" s="3"/>
      <c r="AJ840" s="3"/>
      <c r="AK840" s="3"/>
      <c r="AL840" s="3"/>
      <c r="AM840" s="3"/>
      <c r="AN840" s="3"/>
      <c r="AO840" s="7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7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</row>
    <row r="841">
      <c r="A841" s="3"/>
      <c r="F841" s="3"/>
      <c r="G841" s="3"/>
      <c r="I841" s="3"/>
      <c r="L841" s="3"/>
      <c r="M841" s="4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6"/>
      <c r="Y841" s="3"/>
      <c r="Z841" s="3"/>
      <c r="AA841" s="3"/>
      <c r="AB841" s="3"/>
      <c r="AC841" s="3"/>
      <c r="AD841" s="3"/>
      <c r="AE841" s="3"/>
      <c r="AF841" s="7"/>
      <c r="AG841" s="3"/>
      <c r="AH841" s="3"/>
      <c r="AI841" s="3"/>
      <c r="AJ841" s="3"/>
      <c r="AK841" s="3"/>
      <c r="AL841" s="3"/>
      <c r="AM841" s="3"/>
      <c r="AN841" s="3"/>
      <c r="AO841" s="7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7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</row>
    <row r="842">
      <c r="A842" s="3"/>
      <c r="F842" s="3"/>
      <c r="G842" s="3"/>
      <c r="I842" s="3"/>
      <c r="L842" s="3"/>
      <c r="M842" s="4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6"/>
      <c r="Y842" s="3"/>
      <c r="Z842" s="3"/>
      <c r="AA842" s="3"/>
      <c r="AB842" s="3"/>
      <c r="AC842" s="3"/>
      <c r="AD842" s="3"/>
      <c r="AE842" s="3"/>
      <c r="AF842" s="7"/>
      <c r="AG842" s="3"/>
      <c r="AH842" s="3"/>
      <c r="AI842" s="3"/>
      <c r="AJ842" s="3"/>
      <c r="AK842" s="3"/>
      <c r="AL842" s="3"/>
      <c r="AM842" s="3"/>
      <c r="AN842" s="3"/>
      <c r="AO842" s="7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7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</row>
    <row r="843">
      <c r="A843" s="3"/>
      <c r="F843" s="3"/>
      <c r="G843" s="3"/>
      <c r="I843" s="3"/>
      <c r="L843" s="3"/>
      <c r="M843" s="4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6"/>
      <c r="Y843" s="3"/>
      <c r="Z843" s="3"/>
      <c r="AA843" s="3"/>
      <c r="AB843" s="3"/>
      <c r="AC843" s="3"/>
      <c r="AD843" s="3"/>
      <c r="AE843" s="3"/>
      <c r="AF843" s="7"/>
      <c r="AG843" s="3"/>
      <c r="AH843" s="3"/>
      <c r="AI843" s="3"/>
      <c r="AJ843" s="3"/>
      <c r="AK843" s="3"/>
      <c r="AL843" s="3"/>
      <c r="AM843" s="3"/>
      <c r="AN843" s="3"/>
      <c r="AO843" s="7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7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</row>
    <row r="844">
      <c r="A844" s="3"/>
      <c r="F844" s="3"/>
      <c r="G844" s="3"/>
      <c r="I844" s="3"/>
      <c r="L844" s="3"/>
      <c r="M844" s="4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6"/>
      <c r="Y844" s="3"/>
      <c r="Z844" s="3"/>
      <c r="AA844" s="3"/>
      <c r="AB844" s="3"/>
      <c r="AC844" s="3"/>
      <c r="AD844" s="3"/>
      <c r="AE844" s="3"/>
      <c r="AF844" s="7"/>
      <c r="AG844" s="3"/>
      <c r="AH844" s="3"/>
      <c r="AI844" s="3"/>
      <c r="AJ844" s="3"/>
      <c r="AK844" s="3"/>
      <c r="AL844" s="3"/>
      <c r="AM844" s="3"/>
      <c r="AN844" s="3"/>
      <c r="AO844" s="7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7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</row>
    <row r="845">
      <c r="A845" s="3"/>
      <c r="F845" s="3"/>
      <c r="G845" s="3"/>
      <c r="I845" s="3"/>
      <c r="L845" s="3"/>
      <c r="M845" s="4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6"/>
      <c r="Y845" s="3"/>
      <c r="Z845" s="3"/>
      <c r="AA845" s="3"/>
      <c r="AB845" s="3"/>
      <c r="AC845" s="3"/>
      <c r="AD845" s="3"/>
      <c r="AE845" s="3"/>
      <c r="AF845" s="7"/>
      <c r="AG845" s="3"/>
      <c r="AH845" s="3"/>
      <c r="AI845" s="3"/>
      <c r="AJ845" s="3"/>
      <c r="AK845" s="3"/>
      <c r="AL845" s="3"/>
      <c r="AM845" s="3"/>
      <c r="AN845" s="3"/>
      <c r="AO845" s="7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7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</row>
    <row r="846">
      <c r="A846" s="3"/>
      <c r="F846" s="3"/>
      <c r="G846" s="3"/>
      <c r="I846" s="3"/>
      <c r="L846" s="3"/>
      <c r="M846" s="4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6"/>
      <c r="Y846" s="3"/>
      <c r="Z846" s="3"/>
      <c r="AA846" s="3"/>
      <c r="AB846" s="3"/>
      <c r="AC846" s="3"/>
      <c r="AD846" s="3"/>
      <c r="AE846" s="3"/>
      <c r="AF846" s="7"/>
      <c r="AG846" s="3"/>
      <c r="AH846" s="3"/>
      <c r="AI846" s="3"/>
      <c r="AJ846" s="3"/>
      <c r="AK846" s="3"/>
      <c r="AL846" s="3"/>
      <c r="AM846" s="3"/>
      <c r="AN846" s="3"/>
      <c r="AO846" s="7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7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</row>
    <row r="847">
      <c r="A847" s="3"/>
      <c r="F847" s="3"/>
      <c r="G847" s="3"/>
      <c r="I847" s="3"/>
      <c r="L847" s="3"/>
      <c r="M847" s="4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6"/>
      <c r="Y847" s="3"/>
      <c r="Z847" s="3"/>
      <c r="AA847" s="3"/>
      <c r="AB847" s="3"/>
      <c r="AC847" s="3"/>
      <c r="AD847" s="3"/>
      <c r="AE847" s="3"/>
      <c r="AF847" s="7"/>
      <c r="AG847" s="3"/>
      <c r="AH847" s="3"/>
      <c r="AI847" s="3"/>
      <c r="AJ847" s="3"/>
      <c r="AK847" s="3"/>
      <c r="AL847" s="3"/>
      <c r="AM847" s="3"/>
      <c r="AN847" s="3"/>
      <c r="AO847" s="7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7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</row>
    <row r="848">
      <c r="A848" s="3"/>
      <c r="F848" s="3"/>
      <c r="G848" s="3"/>
      <c r="I848" s="3"/>
      <c r="L848" s="3"/>
      <c r="M848" s="4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6"/>
      <c r="Y848" s="3"/>
      <c r="Z848" s="3"/>
      <c r="AA848" s="3"/>
      <c r="AB848" s="3"/>
      <c r="AC848" s="3"/>
      <c r="AD848" s="3"/>
      <c r="AE848" s="3"/>
      <c r="AF848" s="7"/>
      <c r="AG848" s="3"/>
      <c r="AH848" s="3"/>
      <c r="AI848" s="3"/>
      <c r="AJ848" s="3"/>
      <c r="AK848" s="3"/>
      <c r="AL848" s="3"/>
      <c r="AM848" s="3"/>
      <c r="AN848" s="3"/>
      <c r="AO848" s="7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7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</row>
    <row r="849">
      <c r="A849" s="3"/>
      <c r="F849" s="3"/>
      <c r="G849" s="3"/>
      <c r="I849" s="3"/>
      <c r="L849" s="3"/>
      <c r="M849" s="4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6"/>
      <c r="Y849" s="3"/>
      <c r="Z849" s="3"/>
      <c r="AA849" s="3"/>
      <c r="AB849" s="3"/>
      <c r="AC849" s="3"/>
      <c r="AD849" s="3"/>
      <c r="AE849" s="3"/>
      <c r="AF849" s="7"/>
      <c r="AG849" s="3"/>
      <c r="AH849" s="3"/>
      <c r="AI849" s="3"/>
      <c r="AJ849" s="3"/>
      <c r="AK849" s="3"/>
      <c r="AL849" s="3"/>
      <c r="AM849" s="3"/>
      <c r="AN849" s="3"/>
      <c r="AO849" s="7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7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</row>
    <row r="850">
      <c r="A850" s="3"/>
      <c r="F850" s="3"/>
      <c r="G850" s="3"/>
      <c r="I850" s="3"/>
      <c r="L850" s="3"/>
      <c r="M850" s="4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6"/>
      <c r="Y850" s="3"/>
      <c r="Z850" s="3"/>
      <c r="AA850" s="3"/>
      <c r="AB850" s="3"/>
      <c r="AC850" s="3"/>
      <c r="AD850" s="3"/>
      <c r="AE850" s="3"/>
      <c r="AF850" s="7"/>
      <c r="AG850" s="3"/>
      <c r="AH850" s="3"/>
      <c r="AI850" s="3"/>
      <c r="AJ850" s="3"/>
      <c r="AK850" s="3"/>
      <c r="AL850" s="3"/>
      <c r="AM850" s="3"/>
      <c r="AN850" s="3"/>
      <c r="AO850" s="7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7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</row>
    <row r="851">
      <c r="A851" s="3"/>
      <c r="F851" s="3"/>
      <c r="G851" s="3"/>
      <c r="I851" s="3"/>
      <c r="L851" s="3"/>
      <c r="M851" s="4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6"/>
      <c r="Y851" s="3"/>
      <c r="Z851" s="3"/>
      <c r="AA851" s="3"/>
      <c r="AB851" s="3"/>
      <c r="AC851" s="3"/>
      <c r="AD851" s="3"/>
      <c r="AE851" s="3"/>
      <c r="AF851" s="7"/>
      <c r="AG851" s="3"/>
      <c r="AH851" s="3"/>
      <c r="AI851" s="3"/>
      <c r="AJ851" s="3"/>
      <c r="AK851" s="3"/>
      <c r="AL851" s="3"/>
      <c r="AM851" s="3"/>
      <c r="AN851" s="3"/>
      <c r="AO851" s="7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7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</row>
    <row r="852">
      <c r="A852" s="3"/>
      <c r="F852" s="3"/>
      <c r="G852" s="3"/>
      <c r="I852" s="3"/>
      <c r="L852" s="3"/>
      <c r="M852" s="4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6"/>
      <c r="Y852" s="3"/>
      <c r="Z852" s="3"/>
      <c r="AA852" s="3"/>
      <c r="AB852" s="3"/>
      <c r="AC852" s="3"/>
      <c r="AD852" s="3"/>
      <c r="AE852" s="3"/>
      <c r="AF852" s="7"/>
      <c r="AG852" s="3"/>
      <c r="AH852" s="3"/>
      <c r="AI852" s="3"/>
      <c r="AJ852" s="3"/>
      <c r="AK852" s="3"/>
      <c r="AL852" s="3"/>
      <c r="AM852" s="3"/>
      <c r="AN852" s="3"/>
      <c r="AO852" s="7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7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</row>
    <row r="853">
      <c r="A853" s="3"/>
      <c r="F853" s="3"/>
      <c r="G853" s="3"/>
      <c r="I853" s="3"/>
      <c r="L853" s="3"/>
      <c r="M853" s="4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6"/>
      <c r="Y853" s="3"/>
      <c r="Z853" s="3"/>
      <c r="AA853" s="3"/>
      <c r="AB853" s="3"/>
      <c r="AC853" s="3"/>
      <c r="AD853" s="3"/>
      <c r="AE853" s="3"/>
      <c r="AF853" s="7"/>
      <c r="AG853" s="3"/>
      <c r="AH853" s="3"/>
      <c r="AI853" s="3"/>
      <c r="AJ853" s="3"/>
      <c r="AK853" s="3"/>
      <c r="AL853" s="3"/>
      <c r="AM853" s="3"/>
      <c r="AN853" s="3"/>
      <c r="AO853" s="7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7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</row>
    <row r="854">
      <c r="A854" s="3"/>
      <c r="F854" s="3"/>
      <c r="G854" s="3"/>
      <c r="I854" s="3"/>
      <c r="L854" s="3"/>
      <c r="M854" s="4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6"/>
      <c r="Y854" s="3"/>
      <c r="Z854" s="3"/>
      <c r="AA854" s="3"/>
      <c r="AB854" s="3"/>
      <c r="AC854" s="3"/>
      <c r="AD854" s="3"/>
      <c r="AE854" s="3"/>
      <c r="AF854" s="7"/>
      <c r="AG854" s="3"/>
      <c r="AH854" s="3"/>
      <c r="AI854" s="3"/>
      <c r="AJ854" s="3"/>
      <c r="AK854" s="3"/>
      <c r="AL854" s="3"/>
      <c r="AM854" s="3"/>
      <c r="AN854" s="3"/>
      <c r="AO854" s="7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7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</row>
    <row r="855">
      <c r="A855" s="3"/>
      <c r="F855" s="3"/>
      <c r="G855" s="3"/>
      <c r="I855" s="3"/>
      <c r="L855" s="3"/>
      <c r="M855" s="4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6"/>
      <c r="Y855" s="3"/>
      <c r="Z855" s="3"/>
      <c r="AA855" s="3"/>
      <c r="AB855" s="3"/>
      <c r="AC855" s="3"/>
      <c r="AD855" s="3"/>
      <c r="AE855" s="3"/>
      <c r="AF855" s="7"/>
      <c r="AG855" s="3"/>
      <c r="AH855" s="3"/>
      <c r="AI855" s="3"/>
      <c r="AJ855" s="3"/>
      <c r="AK855" s="3"/>
      <c r="AL855" s="3"/>
      <c r="AM855" s="3"/>
      <c r="AN855" s="3"/>
      <c r="AO855" s="7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7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</row>
    <row r="856">
      <c r="A856" s="3"/>
      <c r="F856" s="3"/>
      <c r="G856" s="3"/>
      <c r="I856" s="3"/>
      <c r="L856" s="3"/>
      <c r="M856" s="4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6"/>
      <c r="Y856" s="3"/>
      <c r="Z856" s="3"/>
      <c r="AA856" s="3"/>
      <c r="AB856" s="3"/>
      <c r="AC856" s="3"/>
      <c r="AD856" s="3"/>
      <c r="AE856" s="3"/>
      <c r="AF856" s="7"/>
      <c r="AG856" s="3"/>
      <c r="AH856" s="3"/>
      <c r="AI856" s="3"/>
      <c r="AJ856" s="3"/>
      <c r="AK856" s="3"/>
      <c r="AL856" s="3"/>
      <c r="AM856" s="3"/>
      <c r="AN856" s="3"/>
      <c r="AO856" s="7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7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</row>
    <row r="857">
      <c r="A857" s="3"/>
      <c r="F857" s="3"/>
      <c r="G857" s="3"/>
      <c r="I857" s="3"/>
      <c r="L857" s="3"/>
      <c r="M857" s="4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6"/>
      <c r="Y857" s="3"/>
      <c r="Z857" s="3"/>
      <c r="AA857" s="3"/>
      <c r="AB857" s="3"/>
      <c r="AC857" s="3"/>
      <c r="AD857" s="3"/>
      <c r="AE857" s="3"/>
      <c r="AF857" s="7"/>
      <c r="AG857" s="3"/>
      <c r="AH857" s="3"/>
      <c r="AI857" s="3"/>
      <c r="AJ857" s="3"/>
      <c r="AK857" s="3"/>
      <c r="AL857" s="3"/>
      <c r="AM857" s="3"/>
      <c r="AN857" s="3"/>
      <c r="AO857" s="7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7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</row>
    <row r="858">
      <c r="A858" s="3"/>
      <c r="F858" s="3"/>
      <c r="G858" s="3"/>
      <c r="I858" s="3"/>
      <c r="L858" s="3"/>
      <c r="M858" s="4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6"/>
      <c r="Y858" s="3"/>
      <c r="Z858" s="3"/>
      <c r="AA858" s="3"/>
      <c r="AB858" s="3"/>
      <c r="AC858" s="3"/>
      <c r="AD858" s="3"/>
      <c r="AE858" s="3"/>
      <c r="AF858" s="7"/>
      <c r="AG858" s="3"/>
      <c r="AH858" s="3"/>
      <c r="AI858" s="3"/>
      <c r="AJ858" s="3"/>
      <c r="AK858" s="3"/>
      <c r="AL858" s="3"/>
      <c r="AM858" s="3"/>
      <c r="AN858" s="3"/>
      <c r="AO858" s="7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7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</row>
    <row r="859">
      <c r="A859" s="3"/>
      <c r="F859" s="3"/>
      <c r="G859" s="3"/>
      <c r="I859" s="3"/>
      <c r="L859" s="3"/>
      <c r="M859" s="4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6"/>
      <c r="Y859" s="3"/>
      <c r="Z859" s="3"/>
      <c r="AA859" s="3"/>
      <c r="AB859" s="3"/>
      <c r="AC859" s="3"/>
      <c r="AD859" s="3"/>
      <c r="AE859" s="3"/>
      <c r="AF859" s="7"/>
      <c r="AG859" s="3"/>
      <c r="AH859" s="3"/>
      <c r="AI859" s="3"/>
      <c r="AJ859" s="3"/>
      <c r="AK859" s="3"/>
      <c r="AL859" s="3"/>
      <c r="AM859" s="3"/>
      <c r="AN859" s="3"/>
      <c r="AO859" s="7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7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</row>
    <row r="860">
      <c r="A860" s="3"/>
      <c r="F860" s="3"/>
      <c r="G860" s="3"/>
      <c r="I860" s="3"/>
      <c r="L860" s="3"/>
      <c r="M860" s="4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6"/>
      <c r="Y860" s="3"/>
      <c r="Z860" s="3"/>
      <c r="AA860" s="3"/>
      <c r="AB860" s="3"/>
      <c r="AC860" s="3"/>
      <c r="AD860" s="3"/>
      <c r="AE860" s="3"/>
      <c r="AF860" s="7"/>
      <c r="AG860" s="3"/>
      <c r="AH860" s="3"/>
      <c r="AI860" s="3"/>
      <c r="AJ860" s="3"/>
      <c r="AK860" s="3"/>
      <c r="AL860" s="3"/>
      <c r="AM860" s="3"/>
      <c r="AN860" s="3"/>
      <c r="AO860" s="7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7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</row>
    <row r="861">
      <c r="A861" s="3"/>
      <c r="F861" s="3"/>
      <c r="G861" s="3"/>
      <c r="I861" s="3"/>
      <c r="L861" s="3"/>
      <c r="M861" s="4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6"/>
      <c r="Y861" s="3"/>
      <c r="Z861" s="3"/>
      <c r="AA861" s="3"/>
      <c r="AB861" s="3"/>
      <c r="AC861" s="3"/>
      <c r="AD861" s="3"/>
      <c r="AE861" s="3"/>
      <c r="AF861" s="7"/>
      <c r="AG861" s="3"/>
      <c r="AH861" s="3"/>
      <c r="AI861" s="3"/>
      <c r="AJ861" s="3"/>
      <c r="AK861" s="3"/>
      <c r="AL861" s="3"/>
      <c r="AM861" s="3"/>
      <c r="AN861" s="3"/>
      <c r="AO861" s="7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7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</row>
    <row r="862">
      <c r="A862" s="3"/>
      <c r="F862" s="3"/>
      <c r="G862" s="3"/>
      <c r="I862" s="3"/>
      <c r="L862" s="3"/>
      <c r="M862" s="4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6"/>
      <c r="Y862" s="3"/>
      <c r="Z862" s="3"/>
      <c r="AA862" s="3"/>
      <c r="AB862" s="3"/>
      <c r="AC862" s="3"/>
      <c r="AD862" s="3"/>
      <c r="AE862" s="3"/>
      <c r="AF862" s="7"/>
      <c r="AG862" s="3"/>
      <c r="AH862" s="3"/>
      <c r="AI862" s="3"/>
      <c r="AJ862" s="3"/>
      <c r="AK862" s="3"/>
      <c r="AL862" s="3"/>
      <c r="AM862" s="3"/>
      <c r="AN862" s="3"/>
      <c r="AO862" s="7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7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</row>
    <row r="863">
      <c r="A863" s="3"/>
      <c r="F863" s="3"/>
      <c r="G863" s="3"/>
      <c r="I863" s="3"/>
      <c r="L863" s="3"/>
      <c r="M863" s="4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6"/>
      <c r="Y863" s="3"/>
      <c r="Z863" s="3"/>
      <c r="AA863" s="3"/>
      <c r="AB863" s="3"/>
      <c r="AC863" s="3"/>
      <c r="AD863" s="3"/>
      <c r="AE863" s="3"/>
      <c r="AF863" s="7"/>
      <c r="AG863" s="3"/>
      <c r="AH863" s="3"/>
      <c r="AI863" s="3"/>
      <c r="AJ863" s="3"/>
      <c r="AK863" s="3"/>
      <c r="AL863" s="3"/>
      <c r="AM863" s="3"/>
      <c r="AN863" s="3"/>
      <c r="AO863" s="7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7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</row>
    <row r="864">
      <c r="A864" s="3"/>
      <c r="F864" s="3"/>
      <c r="G864" s="3"/>
      <c r="I864" s="3"/>
      <c r="L864" s="3"/>
      <c r="M864" s="4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6"/>
      <c r="Y864" s="3"/>
      <c r="Z864" s="3"/>
      <c r="AA864" s="3"/>
      <c r="AB864" s="3"/>
      <c r="AC864" s="3"/>
      <c r="AD864" s="3"/>
      <c r="AE864" s="3"/>
      <c r="AF864" s="7"/>
      <c r="AG864" s="3"/>
      <c r="AH864" s="3"/>
      <c r="AI864" s="3"/>
      <c r="AJ864" s="3"/>
      <c r="AK864" s="3"/>
      <c r="AL864" s="3"/>
      <c r="AM864" s="3"/>
      <c r="AN864" s="3"/>
      <c r="AO864" s="7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7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</row>
    <row r="865">
      <c r="A865" s="3"/>
      <c r="F865" s="3"/>
      <c r="G865" s="3"/>
      <c r="I865" s="3"/>
      <c r="L865" s="3"/>
      <c r="M865" s="4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6"/>
      <c r="Y865" s="3"/>
      <c r="Z865" s="3"/>
      <c r="AA865" s="3"/>
      <c r="AB865" s="3"/>
      <c r="AC865" s="3"/>
      <c r="AD865" s="3"/>
      <c r="AE865" s="3"/>
      <c r="AF865" s="7"/>
      <c r="AG865" s="3"/>
      <c r="AH865" s="3"/>
      <c r="AI865" s="3"/>
      <c r="AJ865" s="3"/>
      <c r="AK865" s="3"/>
      <c r="AL865" s="3"/>
      <c r="AM865" s="3"/>
      <c r="AN865" s="3"/>
      <c r="AO865" s="7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7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</row>
    <row r="866">
      <c r="A866" s="3"/>
      <c r="F866" s="3"/>
      <c r="G866" s="3"/>
      <c r="I866" s="3"/>
      <c r="L866" s="3"/>
      <c r="M866" s="4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6"/>
      <c r="Y866" s="3"/>
      <c r="Z866" s="3"/>
      <c r="AA866" s="3"/>
      <c r="AB866" s="3"/>
      <c r="AC866" s="3"/>
      <c r="AD866" s="3"/>
      <c r="AE866" s="3"/>
      <c r="AF866" s="7"/>
      <c r="AG866" s="3"/>
      <c r="AH866" s="3"/>
      <c r="AI866" s="3"/>
      <c r="AJ866" s="3"/>
      <c r="AK866" s="3"/>
      <c r="AL866" s="3"/>
      <c r="AM866" s="3"/>
      <c r="AN866" s="3"/>
      <c r="AO866" s="7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7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</row>
    <row r="867">
      <c r="A867" s="3"/>
      <c r="F867" s="3"/>
      <c r="G867" s="3"/>
      <c r="I867" s="3"/>
      <c r="L867" s="3"/>
      <c r="M867" s="4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6"/>
      <c r="Y867" s="3"/>
      <c r="Z867" s="3"/>
      <c r="AA867" s="3"/>
      <c r="AB867" s="3"/>
      <c r="AC867" s="3"/>
      <c r="AD867" s="3"/>
      <c r="AE867" s="3"/>
      <c r="AF867" s="7"/>
      <c r="AG867" s="3"/>
      <c r="AH867" s="3"/>
      <c r="AI867" s="3"/>
      <c r="AJ867" s="3"/>
      <c r="AK867" s="3"/>
      <c r="AL867" s="3"/>
      <c r="AM867" s="3"/>
      <c r="AN867" s="3"/>
      <c r="AO867" s="7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7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</row>
    <row r="868">
      <c r="A868" s="3"/>
      <c r="F868" s="3"/>
      <c r="G868" s="3"/>
      <c r="I868" s="3"/>
      <c r="L868" s="3"/>
      <c r="M868" s="4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6"/>
      <c r="Y868" s="3"/>
      <c r="Z868" s="3"/>
      <c r="AA868" s="3"/>
      <c r="AB868" s="3"/>
      <c r="AC868" s="3"/>
      <c r="AD868" s="3"/>
      <c r="AE868" s="3"/>
      <c r="AF868" s="7"/>
      <c r="AG868" s="3"/>
      <c r="AH868" s="3"/>
      <c r="AI868" s="3"/>
      <c r="AJ868" s="3"/>
      <c r="AK868" s="3"/>
      <c r="AL868" s="3"/>
      <c r="AM868" s="3"/>
      <c r="AN868" s="3"/>
      <c r="AO868" s="7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7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</row>
    <row r="869">
      <c r="A869" s="3"/>
      <c r="F869" s="3"/>
      <c r="G869" s="3"/>
      <c r="I869" s="3"/>
      <c r="L869" s="3"/>
      <c r="M869" s="4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6"/>
      <c r="Y869" s="3"/>
      <c r="Z869" s="3"/>
      <c r="AA869" s="3"/>
      <c r="AB869" s="3"/>
      <c r="AC869" s="3"/>
      <c r="AD869" s="3"/>
      <c r="AE869" s="3"/>
      <c r="AF869" s="7"/>
      <c r="AG869" s="3"/>
      <c r="AH869" s="3"/>
      <c r="AI869" s="3"/>
      <c r="AJ869" s="3"/>
      <c r="AK869" s="3"/>
      <c r="AL869" s="3"/>
      <c r="AM869" s="3"/>
      <c r="AN869" s="3"/>
      <c r="AO869" s="7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7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</row>
    <row r="870">
      <c r="A870" s="3"/>
      <c r="F870" s="3"/>
      <c r="G870" s="3"/>
      <c r="I870" s="3"/>
      <c r="L870" s="3"/>
      <c r="M870" s="4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6"/>
      <c r="Y870" s="3"/>
      <c r="Z870" s="3"/>
      <c r="AA870" s="3"/>
      <c r="AB870" s="3"/>
      <c r="AC870" s="3"/>
      <c r="AD870" s="3"/>
      <c r="AE870" s="3"/>
      <c r="AF870" s="7"/>
      <c r="AG870" s="3"/>
      <c r="AH870" s="3"/>
      <c r="AI870" s="3"/>
      <c r="AJ870" s="3"/>
      <c r="AK870" s="3"/>
      <c r="AL870" s="3"/>
      <c r="AM870" s="3"/>
      <c r="AN870" s="3"/>
      <c r="AO870" s="7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7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</row>
    <row r="871">
      <c r="A871" s="3"/>
      <c r="F871" s="3"/>
      <c r="G871" s="3"/>
      <c r="I871" s="3"/>
      <c r="L871" s="3"/>
      <c r="M871" s="4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6"/>
      <c r="Y871" s="3"/>
      <c r="Z871" s="3"/>
      <c r="AA871" s="3"/>
      <c r="AB871" s="3"/>
      <c r="AC871" s="3"/>
      <c r="AD871" s="3"/>
      <c r="AE871" s="3"/>
      <c r="AF871" s="7"/>
      <c r="AG871" s="3"/>
      <c r="AH871" s="3"/>
      <c r="AI871" s="3"/>
      <c r="AJ871" s="3"/>
      <c r="AK871" s="3"/>
      <c r="AL871" s="3"/>
      <c r="AM871" s="3"/>
      <c r="AN871" s="3"/>
      <c r="AO871" s="7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7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</row>
    <row r="872">
      <c r="A872" s="3"/>
      <c r="F872" s="3"/>
      <c r="G872" s="3"/>
      <c r="I872" s="3"/>
      <c r="L872" s="3"/>
      <c r="M872" s="4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6"/>
      <c r="Y872" s="3"/>
      <c r="Z872" s="3"/>
      <c r="AA872" s="3"/>
      <c r="AB872" s="3"/>
      <c r="AC872" s="3"/>
      <c r="AD872" s="3"/>
      <c r="AE872" s="3"/>
      <c r="AF872" s="7"/>
      <c r="AG872" s="3"/>
      <c r="AH872" s="3"/>
      <c r="AI872" s="3"/>
      <c r="AJ872" s="3"/>
      <c r="AK872" s="3"/>
      <c r="AL872" s="3"/>
      <c r="AM872" s="3"/>
      <c r="AN872" s="3"/>
      <c r="AO872" s="7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7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</row>
    <row r="873">
      <c r="A873" s="3"/>
      <c r="F873" s="3"/>
      <c r="G873" s="3"/>
      <c r="I873" s="3"/>
      <c r="L873" s="3"/>
      <c r="M873" s="4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6"/>
      <c r="Y873" s="3"/>
      <c r="Z873" s="3"/>
      <c r="AA873" s="3"/>
      <c r="AB873" s="3"/>
      <c r="AC873" s="3"/>
      <c r="AD873" s="3"/>
      <c r="AE873" s="3"/>
      <c r="AF873" s="7"/>
      <c r="AG873" s="3"/>
      <c r="AH873" s="3"/>
      <c r="AI873" s="3"/>
      <c r="AJ873" s="3"/>
      <c r="AK873" s="3"/>
      <c r="AL873" s="3"/>
      <c r="AM873" s="3"/>
      <c r="AN873" s="3"/>
      <c r="AO873" s="7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7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</row>
    <row r="874">
      <c r="A874" s="3"/>
      <c r="F874" s="3"/>
      <c r="G874" s="3"/>
      <c r="I874" s="3"/>
      <c r="L874" s="3"/>
      <c r="M874" s="4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6"/>
      <c r="Y874" s="3"/>
      <c r="Z874" s="3"/>
      <c r="AA874" s="3"/>
      <c r="AB874" s="3"/>
      <c r="AC874" s="3"/>
      <c r="AD874" s="3"/>
      <c r="AE874" s="3"/>
      <c r="AF874" s="7"/>
      <c r="AG874" s="3"/>
      <c r="AH874" s="3"/>
      <c r="AI874" s="3"/>
      <c r="AJ874" s="3"/>
      <c r="AK874" s="3"/>
      <c r="AL874" s="3"/>
      <c r="AM874" s="3"/>
      <c r="AN874" s="3"/>
      <c r="AO874" s="7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7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</row>
    <row r="875">
      <c r="A875" s="3"/>
      <c r="F875" s="3"/>
      <c r="G875" s="3"/>
      <c r="I875" s="3"/>
      <c r="L875" s="3"/>
      <c r="M875" s="4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6"/>
      <c r="Y875" s="3"/>
      <c r="Z875" s="3"/>
      <c r="AA875" s="3"/>
      <c r="AB875" s="3"/>
      <c r="AC875" s="3"/>
      <c r="AD875" s="3"/>
      <c r="AE875" s="3"/>
      <c r="AF875" s="7"/>
      <c r="AG875" s="3"/>
      <c r="AH875" s="3"/>
      <c r="AI875" s="3"/>
      <c r="AJ875" s="3"/>
      <c r="AK875" s="3"/>
      <c r="AL875" s="3"/>
      <c r="AM875" s="3"/>
      <c r="AN875" s="3"/>
      <c r="AO875" s="7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7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</row>
    <row r="876">
      <c r="A876" s="3"/>
      <c r="F876" s="3"/>
      <c r="G876" s="3"/>
      <c r="I876" s="3"/>
      <c r="L876" s="3"/>
      <c r="M876" s="4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6"/>
      <c r="Y876" s="3"/>
      <c r="Z876" s="3"/>
      <c r="AA876" s="3"/>
      <c r="AB876" s="3"/>
      <c r="AC876" s="3"/>
      <c r="AD876" s="3"/>
      <c r="AE876" s="3"/>
      <c r="AF876" s="7"/>
      <c r="AG876" s="3"/>
      <c r="AH876" s="3"/>
      <c r="AI876" s="3"/>
      <c r="AJ876" s="3"/>
      <c r="AK876" s="3"/>
      <c r="AL876" s="3"/>
      <c r="AM876" s="3"/>
      <c r="AN876" s="3"/>
      <c r="AO876" s="7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7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</row>
    <row r="877">
      <c r="A877" s="3"/>
      <c r="F877" s="3"/>
      <c r="G877" s="3"/>
      <c r="I877" s="3"/>
      <c r="L877" s="3"/>
      <c r="M877" s="4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6"/>
      <c r="Y877" s="3"/>
      <c r="Z877" s="3"/>
      <c r="AA877" s="3"/>
      <c r="AB877" s="3"/>
      <c r="AC877" s="3"/>
      <c r="AD877" s="3"/>
      <c r="AE877" s="3"/>
      <c r="AF877" s="7"/>
      <c r="AG877" s="3"/>
      <c r="AH877" s="3"/>
      <c r="AI877" s="3"/>
      <c r="AJ877" s="3"/>
      <c r="AK877" s="3"/>
      <c r="AL877" s="3"/>
      <c r="AM877" s="3"/>
      <c r="AN877" s="3"/>
      <c r="AO877" s="7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7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</row>
    <row r="878">
      <c r="A878" s="3"/>
      <c r="F878" s="3"/>
      <c r="G878" s="3"/>
      <c r="I878" s="3"/>
      <c r="L878" s="3"/>
      <c r="M878" s="4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6"/>
      <c r="Y878" s="3"/>
      <c r="Z878" s="3"/>
      <c r="AA878" s="3"/>
      <c r="AB878" s="3"/>
      <c r="AC878" s="3"/>
      <c r="AD878" s="3"/>
      <c r="AE878" s="3"/>
      <c r="AF878" s="7"/>
      <c r="AG878" s="3"/>
      <c r="AH878" s="3"/>
      <c r="AI878" s="3"/>
      <c r="AJ878" s="3"/>
      <c r="AK878" s="3"/>
      <c r="AL878" s="3"/>
      <c r="AM878" s="3"/>
      <c r="AN878" s="3"/>
      <c r="AO878" s="7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7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</row>
    <row r="879">
      <c r="A879" s="3"/>
      <c r="F879" s="3"/>
      <c r="G879" s="3"/>
      <c r="I879" s="3"/>
      <c r="L879" s="3"/>
      <c r="M879" s="4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6"/>
      <c r="Y879" s="3"/>
      <c r="Z879" s="3"/>
      <c r="AA879" s="3"/>
      <c r="AB879" s="3"/>
      <c r="AC879" s="3"/>
      <c r="AD879" s="3"/>
      <c r="AE879" s="3"/>
      <c r="AF879" s="7"/>
      <c r="AG879" s="3"/>
      <c r="AH879" s="3"/>
      <c r="AI879" s="3"/>
      <c r="AJ879" s="3"/>
      <c r="AK879" s="3"/>
      <c r="AL879" s="3"/>
      <c r="AM879" s="3"/>
      <c r="AN879" s="3"/>
      <c r="AO879" s="7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7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</row>
    <row r="880">
      <c r="A880" s="3"/>
      <c r="F880" s="3"/>
      <c r="G880" s="3"/>
      <c r="I880" s="3"/>
      <c r="L880" s="3"/>
      <c r="M880" s="4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6"/>
      <c r="Y880" s="3"/>
      <c r="Z880" s="3"/>
      <c r="AA880" s="3"/>
      <c r="AB880" s="3"/>
      <c r="AC880" s="3"/>
      <c r="AD880" s="3"/>
      <c r="AE880" s="3"/>
      <c r="AF880" s="7"/>
      <c r="AG880" s="3"/>
      <c r="AH880" s="3"/>
      <c r="AI880" s="3"/>
      <c r="AJ880" s="3"/>
      <c r="AK880" s="3"/>
      <c r="AL880" s="3"/>
      <c r="AM880" s="3"/>
      <c r="AN880" s="3"/>
      <c r="AO880" s="7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7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</row>
    <row r="881">
      <c r="A881" s="3"/>
      <c r="F881" s="3"/>
      <c r="G881" s="3"/>
      <c r="I881" s="3"/>
      <c r="L881" s="3"/>
      <c r="M881" s="4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6"/>
      <c r="Y881" s="3"/>
      <c r="Z881" s="3"/>
      <c r="AA881" s="3"/>
      <c r="AB881" s="3"/>
      <c r="AC881" s="3"/>
      <c r="AD881" s="3"/>
      <c r="AE881" s="3"/>
      <c r="AF881" s="7"/>
      <c r="AG881" s="3"/>
      <c r="AH881" s="3"/>
      <c r="AI881" s="3"/>
      <c r="AJ881" s="3"/>
      <c r="AK881" s="3"/>
      <c r="AL881" s="3"/>
      <c r="AM881" s="3"/>
      <c r="AN881" s="3"/>
      <c r="AO881" s="7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7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</row>
    <row r="882">
      <c r="A882" s="3"/>
      <c r="F882" s="3"/>
      <c r="G882" s="3"/>
      <c r="I882" s="3"/>
      <c r="L882" s="3"/>
      <c r="M882" s="4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6"/>
      <c r="Y882" s="3"/>
      <c r="Z882" s="3"/>
      <c r="AA882" s="3"/>
      <c r="AB882" s="3"/>
      <c r="AC882" s="3"/>
      <c r="AD882" s="3"/>
      <c r="AE882" s="3"/>
      <c r="AF882" s="7"/>
      <c r="AG882" s="3"/>
      <c r="AH882" s="3"/>
      <c r="AI882" s="3"/>
      <c r="AJ882" s="3"/>
      <c r="AK882" s="3"/>
      <c r="AL882" s="3"/>
      <c r="AM882" s="3"/>
      <c r="AN882" s="3"/>
      <c r="AO882" s="7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7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</row>
    <row r="883">
      <c r="A883" s="3"/>
      <c r="F883" s="3"/>
      <c r="G883" s="3"/>
      <c r="I883" s="3"/>
      <c r="L883" s="3"/>
      <c r="M883" s="4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6"/>
      <c r="Y883" s="3"/>
      <c r="Z883" s="3"/>
      <c r="AA883" s="3"/>
      <c r="AB883" s="3"/>
      <c r="AC883" s="3"/>
      <c r="AD883" s="3"/>
      <c r="AE883" s="3"/>
      <c r="AF883" s="7"/>
      <c r="AG883" s="3"/>
      <c r="AH883" s="3"/>
      <c r="AI883" s="3"/>
      <c r="AJ883" s="3"/>
      <c r="AK883" s="3"/>
      <c r="AL883" s="3"/>
      <c r="AM883" s="3"/>
      <c r="AN883" s="3"/>
      <c r="AO883" s="7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7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</row>
    <row r="884">
      <c r="A884" s="3"/>
      <c r="F884" s="3"/>
      <c r="G884" s="3"/>
      <c r="I884" s="3"/>
      <c r="L884" s="3"/>
      <c r="M884" s="4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6"/>
      <c r="Y884" s="3"/>
      <c r="Z884" s="3"/>
      <c r="AA884" s="3"/>
      <c r="AB884" s="3"/>
      <c r="AC884" s="3"/>
      <c r="AD884" s="3"/>
      <c r="AE884" s="3"/>
      <c r="AF884" s="7"/>
      <c r="AG884" s="3"/>
      <c r="AH884" s="3"/>
      <c r="AI884" s="3"/>
      <c r="AJ884" s="3"/>
      <c r="AK884" s="3"/>
      <c r="AL884" s="3"/>
      <c r="AM884" s="3"/>
      <c r="AN884" s="3"/>
      <c r="AO884" s="7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7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</row>
    <row r="885">
      <c r="A885" s="3"/>
      <c r="F885" s="3"/>
      <c r="G885" s="3"/>
      <c r="I885" s="3"/>
      <c r="L885" s="3"/>
      <c r="M885" s="4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6"/>
      <c r="Y885" s="3"/>
      <c r="Z885" s="3"/>
      <c r="AA885" s="3"/>
      <c r="AB885" s="3"/>
      <c r="AC885" s="3"/>
      <c r="AD885" s="3"/>
      <c r="AE885" s="3"/>
      <c r="AF885" s="7"/>
      <c r="AG885" s="3"/>
      <c r="AH885" s="3"/>
      <c r="AI885" s="3"/>
      <c r="AJ885" s="3"/>
      <c r="AK885" s="3"/>
      <c r="AL885" s="3"/>
      <c r="AM885" s="3"/>
      <c r="AN885" s="3"/>
      <c r="AO885" s="7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7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</row>
    <row r="886">
      <c r="A886" s="3"/>
      <c r="F886" s="3"/>
      <c r="G886" s="3"/>
      <c r="I886" s="3"/>
      <c r="L886" s="3"/>
      <c r="M886" s="4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6"/>
      <c r="Y886" s="3"/>
      <c r="Z886" s="3"/>
      <c r="AA886" s="3"/>
      <c r="AB886" s="3"/>
      <c r="AC886" s="3"/>
      <c r="AD886" s="3"/>
      <c r="AE886" s="3"/>
      <c r="AF886" s="7"/>
      <c r="AG886" s="3"/>
      <c r="AH886" s="3"/>
      <c r="AI886" s="3"/>
      <c r="AJ886" s="3"/>
      <c r="AK886" s="3"/>
      <c r="AL886" s="3"/>
      <c r="AM886" s="3"/>
      <c r="AN886" s="3"/>
      <c r="AO886" s="7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7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</row>
    <row r="887">
      <c r="A887" s="3"/>
      <c r="F887" s="3"/>
      <c r="G887" s="3"/>
      <c r="I887" s="3"/>
      <c r="L887" s="3"/>
      <c r="M887" s="4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6"/>
      <c r="Y887" s="3"/>
      <c r="Z887" s="3"/>
      <c r="AA887" s="3"/>
      <c r="AB887" s="3"/>
      <c r="AC887" s="3"/>
      <c r="AD887" s="3"/>
      <c r="AE887" s="3"/>
      <c r="AF887" s="7"/>
      <c r="AG887" s="3"/>
      <c r="AH887" s="3"/>
      <c r="AI887" s="3"/>
      <c r="AJ887" s="3"/>
      <c r="AK887" s="3"/>
      <c r="AL887" s="3"/>
      <c r="AM887" s="3"/>
      <c r="AN887" s="3"/>
      <c r="AO887" s="7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7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</row>
    <row r="888">
      <c r="A888" s="3"/>
      <c r="F888" s="3"/>
      <c r="G888" s="3"/>
      <c r="I888" s="3"/>
      <c r="L888" s="3"/>
      <c r="M888" s="4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6"/>
      <c r="Y888" s="3"/>
      <c r="Z888" s="3"/>
      <c r="AA888" s="3"/>
      <c r="AB888" s="3"/>
      <c r="AC888" s="3"/>
      <c r="AD888" s="3"/>
      <c r="AE888" s="3"/>
      <c r="AF888" s="7"/>
      <c r="AG888" s="3"/>
      <c r="AH888" s="3"/>
      <c r="AI888" s="3"/>
      <c r="AJ888" s="3"/>
      <c r="AK888" s="3"/>
      <c r="AL888" s="3"/>
      <c r="AM888" s="3"/>
      <c r="AN888" s="3"/>
      <c r="AO888" s="7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7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</row>
    <row r="889">
      <c r="A889" s="3"/>
      <c r="F889" s="3"/>
      <c r="G889" s="3"/>
      <c r="I889" s="3"/>
      <c r="L889" s="3"/>
      <c r="M889" s="4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6"/>
      <c r="Y889" s="3"/>
      <c r="Z889" s="3"/>
      <c r="AA889" s="3"/>
      <c r="AB889" s="3"/>
      <c r="AC889" s="3"/>
      <c r="AD889" s="3"/>
      <c r="AE889" s="3"/>
      <c r="AF889" s="7"/>
      <c r="AG889" s="3"/>
      <c r="AH889" s="3"/>
      <c r="AI889" s="3"/>
      <c r="AJ889" s="3"/>
      <c r="AK889" s="3"/>
      <c r="AL889" s="3"/>
      <c r="AM889" s="3"/>
      <c r="AN889" s="3"/>
      <c r="AO889" s="7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7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</row>
    <row r="890">
      <c r="A890" s="3"/>
      <c r="F890" s="3"/>
      <c r="G890" s="3"/>
      <c r="I890" s="3"/>
      <c r="L890" s="3"/>
      <c r="M890" s="4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6"/>
      <c r="Y890" s="3"/>
      <c r="Z890" s="3"/>
      <c r="AA890" s="3"/>
      <c r="AB890" s="3"/>
      <c r="AC890" s="3"/>
      <c r="AD890" s="3"/>
      <c r="AE890" s="3"/>
      <c r="AF890" s="7"/>
      <c r="AG890" s="3"/>
      <c r="AH890" s="3"/>
      <c r="AI890" s="3"/>
      <c r="AJ890" s="3"/>
      <c r="AK890" s="3"/>
      <c r="AL890" s="3"/>
      <c r="AM890" s="3"/>
      <c r="AN890" s="3"/>
      <c r="AO890" s="7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7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</row>
    <row r="891">
      <c r="A891" s="3"/>
      <c r="F891" s="3"/>
      <c r="G891" s="3"/>
      <c r="I891" s="3"/>
      <c r="L891" s="3"/>
      <c r="M891" s="4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6"/>
      <c r="Y891" s="3"/>
      <c r="Z891" s="3"/>
      <c r="AA891" s="3"/>
      <c r="AB891" s="3"/>
      <c r="AC891" s="3"/>
      <c r="AD891" s="3"/>
      <c r="AE891" s="3"/>
      <c r="AF891" s="7"/>
      <c r="AG891" s="3"/>
      <c r="AH891" s="3"/>
      <c r="AI891" s="3"/>
      <c r="AJ891" s="3"/>
      <c r="AK891" s="3"/>
      <c r="AL891" s="3"/>
      <c r="AM891" s="3"/>
      <c r="AN891" s="3"/>
      <c r="AO891" s="7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7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</row>
    <row r="892">
      <c r="A892" s="3"/>
      <c r="F892" s="3"/>
      <c r="G892" s="3"/>
      <c r="I892" s="3"/>
      <c r="L892" s="3"/>
      <c r="M892" s="4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6"/>
      <c r="Y892" s="3"/>
      <c r="Z892" s="3"/>
      <c r="AA892" s="3"/>
      <c r="AB892" s="3"/>
      <c r="AC892" s="3"/>
      <c r="AD892" s="3"/>
      <c r="AE892" s="3"/>
      <c r="AF892" s="7"/>
      <c r="AG892" s="3"/>
      <c r="AH892" s="3"/>
      <c r="AI892" s="3"/>
      <c r="AJ892" s="3"/>
      <c r="AK892" s="3"/>
      <c r="AL892" s="3"/>
      <c r="AM892" s="3"/>
      <c r="AN892" s="3"/>
      <c r="AO892" s="7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7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</row>
    <row r="893">
      <c r="A893" s="3"/>
      <c r="F893" s="3"/>
      <c r="G893" s="3"/>
      <c r="I893" s="3"/>
      <c r="L893" s="3"/>
      <c r="M893" s="4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6"/>
      <c r="Y893" s="3"/>
      <c r="Z893" s="3"/>
      <c r="AA893" s="3"/>
      <c r="AB893" s="3"/>
      <c r="AC893" s="3"/>
      <c r="AD893" s="3"/>
      <c r="AE893" s="3"/>
      <c r="AF893" s="7"/>
      <c r="AG893" s="3"/>
      <c r="AH893" s="3"/>
      <c r="AI893" s="3"/>
      <c r="AJ893" s="3"/>
      <c r="AK893" s="3"/>
      <c r="AL893" s="3"/>
      <c r="AM893" s="3"/>
      <c r="AN893" s="3"/>
      <c r="AO893" s="7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7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</row>
    <row r="894">
      <c r="A894" s="3"/>
      <c r="F894" s="3"/>
      <c r="G894" s="3"/>
      <c r="I894" s="3"/>
      <c r="L894" s="3"/>
      <c r="M894" s="4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6"/>
      <c r="Y894" s="3"/>
      <c r="Z894" s="3"/>
      <c r="AA894" s="3"/>
      <c r="AB894" s="3"/>
      <c r="AC894" s="3"/>
      <c r="AD894" s="3"/>
      <c r="AE894" s="3"/>
      <c r="AF894" s="7"/>
      <c r="AG894" s="3"/>
      <c r="AH894" s="3"/>
      <c r="AI894" s="3"/>
      <c r="AJ894" s="3"/>
      <c r="AK894" s="3"/>
      <c r="AL894" s="3"/>
      <c r="AM894" s="3"/>
      <c r="AN894" s="3"/>
      <c r="AO894" s="7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7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</row>
    <row r="895">
      <c r="A895" s="3"/>
      <c r="F895" s="3"/>
      <c r="G895" s="3"/>
      <c r="I895" s="3"/>
      <c r="L895" s="3"/>
      <c r="M895" s="4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6"/>
      <c r="Y895" s="3"/>
      <c r="Z895" s="3"/>
      <c r="AA895" s="3"/>
      <c r="AB895" s="3"/>
      <c r="AC895" s="3"/>
      <c r="AD895" s="3"/>
      <c r="AE895" s="3"/>
      <c r="AF895" s="7"/>
      <c r="AG895" s="3"/>
      <c r="AH895" s="3"/>
      <c r="AI895" s="3"/>
      <c r="AJ895" s="3"/>
      <c r="AK895" s="3"/>
      <c r="AL895" s="3"/>
      <c r="AM895" s="3"/>
      <c r="AN895" s="3"/>
      <c r="AO895" s="7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7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</row>
    <row r="896">
      <c r="A896" s="3"/>
      <c r="F896" s="3"/>
      <c r="G896" s="3"/>
      <c r="I896" s="3"/>
      <c r="L896" s="3"/>
      <c r="M896" s="4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6"/>
      <c r="Y896" s="3"/>
      <c r="Z896" s="3"/>
      <c r="AA896" s="3"/>
      <c r="AB896" s="3"/>
      <c r="AC896" s="3"/>
      <c r="AD896" s="3"/>
      <c r="AE896" s="3"/>
      <c r="AF896" s="7"/>
      <c r="AG896" s="3"/>
      <c r="AH896" s="3"/>
      <c r="AI896" s="3"/>
      <c r="AJ896" s="3"/>
      <c r="AK896" s="3"/>
      <c r="AL896" s="3"/>
      <c r="AM896" s="3"/>
      <c r="AN896" s="3"/>
      <c r="AO896" s="7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7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</row>
    <row r="897">
      <c r="A897" s="3"/>
      <c r="F897" s="3"/>
      <c r="G897" s="3"/>
      <c r="I897" s="3"/>
      <c r="L897" s="3"/>
      <c r="M897" s="4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6"/>
      <c r="Y897" s="3"/>
      <c r="Z897" s="3"/>
      <c r="AA897" s="3"/>
      <c r="AB897" s="3"/>
      <c r="AC897" s="3"/>
      <c r="AD897" s="3"/>
      <c r="AE897" s="3"/>
      <c r="AF897" s="7"/>
      <c r="AG897" s="3"/>
      <c r="AH897" s="3"/>
      <c r="AI897" s="3"/>
      <c r="AJ897" s="3"/>
      <c r="AK897" s="3"/>
      <c r="AL897" s="3"/>
      <c r="AM897" s="3"/>
      <c r="AN897" s="3"/>
      <c r="AO897" s="7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7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</row>
    <row r="898">
      <c r="A898" s="3"/>
      <c r="F898" s="3"/>
      <c r="G898" s="3"/>
      <c r="I898" s="3"/>
      <c r="L898" s="3"/>
      <c r="M898" s="4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6"/>
      <c r="Y898" s="3"/>
      <c r="Z898" s="3"/>
      <c r="AA898" s="3"/>
      <c r="AB898" s="3"/>
      <c r="AC898" s="3"/>
      <c r="AD898" s="3"/>
      <c r="AE898" s="3"/>
      <c r="AF898" s="7"/>
      <c r="AG898" s="3"/>
      <c r="AH898" s="3"/>
      <c r="AI898" s="3"/>
      <c r="AJ898" s="3"/>
      <c r="AK898" s="3"/>
      <c r="AL898" s="3"/>
      <c r="AM898" s="3"/>
      <c r="AN898" s="3"/>
      <c r="AO898" s="7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7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</row>
    <row r="899">
      <c r="A899" s="3"/>
      <c r="F899" s="3"/>
      <c r="G899" s="3"/>
      <c r="I899" s="3"/>
      <c r="L899" s="3"/>
      <c r="M899" s="4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6"/>
      <c r="Y899" s="3"/>
      <c r="Z899" s="3"/>
      <c r="AA899" s="3"/>
      <c r="AB899" s="3"/>
      <c r="AC899" s="3"/>
      <c r="AD899" s="3"/>
      <c r="AE899" s="3"/>
      <c r="AF899" s="7"/>
      <c r="AG899" s="3"/>
      <c r="AH899" s="3"/>
      <c r="AI899" s="3"/>
      <c r="AJ899" s="3"/>
      <c r="AK899" s="3"/>
      <c r="AL899" s="3"/>
      <c r="AM899" s="3"/>
      <c r="AN899" s="3"/>
      <c r="AO899" s="7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7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</row>
    <row r="900">
      <c r="A900" s="3"/>
      <c r="F900" s="3"/>
      <c r="G900" s="3"/>
      <c r="I900" s="3"/>
      <c r="L900" s="3"/>
      <c r="M900" s="4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6"/>
      <c r="Y900" s="3"/>
      <c r="Z900" s="3"/>
      <c r="AA900" s="3"/>
      <c r="AB900" s="3"/>
      <c r="AC900" s="3"/>
      <c r="AD900" s="3"/>
      <c r="AE900" s="3"/>
      <c r="AF900" s="7"/>
      <c r="AG900" s="3"/>
      <c r="AH900" s="3"/>
      <c r="AI900" s="3"/>
      <c r="AJ900" s="3"/>
      <c r="AK900" s="3"/>
      <c r="AL900" s="3"/>
      <c r="AM900" s="3"/>
      <c r="AN900" s="3"/>
      <c r="AO900" s="7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7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</row>
    <row r="901">
      <c r="A901" s="3"/>
      <c r="F901" s="3"/>
      <c r="G901" s="3"/>
      <c r="I901" s="3"/>
      <c r="L901" s="3"/>
      <c r="M901" s="4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6"/>
      <c r="Y901" s="3"/>
      <c r="Z901" s="3"/>
      <c r="AA901" s="3"/>
      <c r="AB901" s="3"/>
      <c r="AC901" s="3"/>
      <c r="AD901" s="3"/>
      <c r="AE901" s="3"/>
      <c r="AF901" s="7"/>
      <c r="AG901" s="3"/>
      <c r="AH901" s="3"/>
      <c r="AI901" s="3"/>
      <c r="AJ901" s="3"/>
      <c r="AK901" s="3"/>
      <c r="AL901" s="3"/>
      <c r="AM901" s="3"/>
      <c r="AN901" s="3"/>
      <c r="AO901" s="7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7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</row>
    <row r="902">
      <c r="A902" s="3"/>
      <c r="F902" s="3"/>
      <c r="G902" s="3"/>
      <c r="I902" s="3"/>
      <c r="L902" s="3"/>
      <c r="M902" s="4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6"/>
      <c r="Y902" s="3"/>
      <c r="Z902" s="3"/>
      <c r="AA902" s="3"/>
      <c r="AB902" s="3"/>
      <c r="AC902" s="3"/>
      <c r="AD902" s="3"/>
      <c r="AE902" s="3"/>
      <c r="AF902" s="7"/>
      <c r="AG902" s="3"/>
      <c r="AH902" s="3"/>
      <c r="AI902" s="3"/>
      <c r="AJ902" s="3"/>
      <c r="AK902" s="3"/>
      <c r="AL902" s="3"/>
      <c r="AM902" s="3"/>
      <c r="AN902" s="3"/>
      <c r="AO902" s="7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7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</row>
    <row r="903">
      <c r="A903" s="3"/>
      <c r="F903" s="3"/>
      <c r="G903" s="3"/>
      <c r="I903" s="3"/>
      <c r="L903" s="3"/>
      <c r="M903" s="4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6"/>
      <c r="Y903" s="3"/>
      <c r="Z903" s="3"/>
      <c r="AA903" s="3"/>
      <c r="AB903" s="3"/>
      <c r="AC903" s="3"/>
      <c r="AD903" s="3"/>
      <c r="AE903" s="3"/>
      <c r="AF903" s="7"/>
      <c r="AG903" s="3"/>
      <c r="AH903" s="3"/>
      <c r="AI903" s="3"/>
      <c r="AJ903" s="3"/>
      <c r="AK903" s="3"/>
      <c r="AL903" s="3"/>
      <c r="AM903" s="3"/>
      <c r="AN903" s="3"/>
      <c r="AO903" s="7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7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</row>
    <row r="904">
      <c r="A904" s="3"/>
      <c r="F904" s="3"/>
      <c r="G904" s="3"/>
      <c r="I904" s="3"/>
      <c r="L904" s="3"/>
      <c r="M904" s="4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6"/>
      <c r="Y904" s="3"/>
      <c r="Z904" s="3"/>
      <c r="AA904" s="3"/>
      <c r="AB904" s="3"/>
      <c r="AC904" s="3"/>
      <c r="AD904" s="3"/>
      <c r="AE904" s="3"/>
      <c r="AF904" s="7"/>
      <c r="AG904" s="3"/>
      <c r="AH904" s="3"/>
      <c r="AI904" s="3"/>
      <c r="AJ904" s="3"/>
      <c r="AK904" s="3"/>
      <c r="AL904" s="3"/>
      <c r="AM904" s="3"/>
      <c r="AN904" s="3"/>
      <c r="AO904" s="7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7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</row>
    <row r="905">
      <c r="A905" s="3"/>
      <c r="F905" s="3"/>
      <c r="G905" s="3"/>
      <c r="I905" s="3"/>
      <c r="L905" s="3"/>
      <c r="M905" s="4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6"/>
      <c r="Y905" s="3"/>
      <c r="Z905" s="3"/>
      <c r="AA905" s="3"/>
      <c r="AB905" s="3"/>
      <c r="AC905" s="3"/>
      <c r="AD905" s="3"/>
      <c r="AE905" s="3"/>
      <c r="AF905" s="7"/>
      <c r="AG905" s="3"/>
      <c r="AH905" s="3"/>
      <c r="AI905" s="3"/>
      <c r="AJ905" s="3"/>
      <c r="AK905" s="3"/>
      <c r="AL905" s="3"/>
      <c r="AM905" s="3"/>
      <c r="AN905" s="3"/>
      <c r="AO905" s="7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7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</row>
    <row r="906">
      <c r="A906" s="3"/>
      <c r="F906" s="3"/>
      <c r="G906" s="3"/>
      <c r="I906" s="3"/>
      <c r="L906" s="3"/>
      <c r="M906" s="4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6"/>
      <c r="Y906" s="3"/>
      <c r="Z906" s="3"/>
      <c r="AA906" s="3"/>
      <c r="AB906" s="3"/>
      <c r="AC906" s="3"/>
      <c r="AD906" s="3"/>
      <c r="AE906" s="3"/>
      <c r="AF906" s="7"/>
      <c r="AG906" s="3"/>
      <c r="AH906" s="3"/>
      <c r="AI906" s="3"/>
      <c r="AJ906" s="3"/>
      <c r="AK906" s="3"/>
      <c r="AL906" s="3"/>
      <c r="AM906" s="3"/>
      <c r="AN906" s="3"/>
      <c r="AO906" s="7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7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</row>
    <row r="907">
      <c r="A907" s="3"/>
      <c r="F907" s="3"/>
      <c r="G907" s="3"/>
      <c r="I907" s="3"/>
      <c r="L907" s="3"/>
      <c r="M907" s="4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6"/>
      <c r="Y907" s="3"/>
      <c r="Z907" s="3"/>
      <c r="AA907" s="3"/>
      <c r="AB907" s="3"/>
      <c r="AC907" s="3"/>
      <c r="AD907" s="3"/>
      <c r="AE907" s="3"/>
      <c r="AF907" s="7"/>
      <c r="AG907" s="3"/>
      <c r="AH907" s="3"/>
      <c r="AI907" s="3"/>
      <c r="AJ907" s="3"/>
      <c r="AK907" s="3"/>
      <c r="AL907" s="3"/>
      <c r="AM907" s="3"/>
      <c r="AN907" s="3"/>
      <c r="AO907" s="7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7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</row>
    <row r="908">
      <c r="A908" s="3"/>
      <c r="F908" s="3"/>
      <c r="G908" s="3"/>
      <c r="I908" s="3"/>
      <c r="L908" s="3"/>
      <c r="M908" s="4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6"/>
      <c r="Y908" s="3"/>
      <c r="Z908" s="3"/>
      <c r="AA908" s="3"/>
      <c r="AB908" s="3"/>
      <c r="AC908" s="3"/>
      <c r="AD908" s="3"/>
      <c r="AE908" s="3"/>
      <c r="AF908" s="7"/>
      <c r="AG908" s="3"/>
      <c r="AH908" s="3"/>
      <c r="AI908" s="3"/>
      <c r="AJ908" s="3"/>
      <c r="AK908" s="3"/>
      <c r="AL908" s="3"/>
      <c r="AM908" s="3"/>
      <c r="AN908" s="3"/>
      <c r="AO908" s="7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7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</row>
    <row r="909">
      <c r="A909" s="3"/>
      <c r="F909" s="3"/>
      <c r="G909" s="3"/>
      <c r="I909" s="3"/>
      <c r="L909" s="3"/>
      <c r="M909" s="4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6"/>
      <c r="Y909" s="3"/>
      <c r="Z909" s="3"/>
      <c r="AA909" s="3"/>
      <c r="AB909" s="3"/>
      <c r="AC909" s="3"/>
      <c r="AD909" s="3"/>
      <c r="AE909" s="3"/>
      <c r="AF909" s="7"/>
      <c r="AG909" s="3"/>
      <c r="AH909" s="3"/>
      <c r="AI909" s="3"/>
      <c r="AJ909" s="3"/>
      <c r="AK909" s="3"/>
      <c r="AL909" s="3"/>
      <c r="AM909" s="3"/>
      <c r="AN909" s="3"/>
      <c r="AO909" s="7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7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</row>
    <row r="910">
      <c r="A910" s="3"/>
      <c r="F910" s="3"/>
      <c r="G910" s="3"/>
      <c r="I910" s="3"/>
      <c r="L910" s="3"/>
      <c r="M910" s="4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6"/>
      <c r="Y910" s="3"/>
      <c r="Z910" s="3"/>
      <c r="AA910" s="3"/>
      <c r="AB910" s="3"/>
      <c r="AC910" s="3"/>
      <c r="AD910" s="3"/>
      <c r="AE910" s="3"/>
      <c r="AF910" s="7"/>
      <c r="AG910" s="3"/>
      <c r="AH910" s="3"/>
      <c r="AI910" s="3"/>
      <c r="AJ910" s="3"/>
      <c r="AK910" s="3"/>
      <c r="AL910" s="3"/>
      <c r="AM910" s="3"/>
      <c r="AN910" s="3"/>
      <c r="AO910" s="7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7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</row>
    <row r="911">
      <c r="A911" s="3"/>
      <c r="F911" s="3"/>
      <c r="G911" s="3"/>
      <c r="I911" s="3"/>
      <c r="L911" s="3"/>
      <c r="M911" s="4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6"/>
      <c r="Y911" s="3"/>
      <c r="Z911" s="3"/>
      <c r="AA911" s="3"/>
      <c r="AB911" s="3"/>
      <c r="AC911" s="3"/>
      <c r="AD911" s="3"/>
      <c r="AE911" s="3"/>
      <c r="AF911" s="7"/>
      <c r="AG911" s="3"/>
      <c r="AH911" s="3"/>
      <c r="AI911" s="3"/>
      <c r="AJ911" s="3"/>
      <c r="AK911" s="3"/>
      <c r="AL911" s="3"/>
      <c r="AM911" s="3"/>
      <c r="AN911" s="3"/>
      <c r="AO911" s="7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7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</row>
    <row r="912">
      <c r="A912" s="3"/>
      <c r="F912" s="3"/>
      <c r="G912" s="3"/>
      <c r="I912" s="3"/>
      <c r="L912" s="3"/>
      <c r="M912" s="4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6"/>
      <c r="Y912" s="3"/>
      <c r="Z912" s="3"/>
      <c r="AA912" s="3"/>
      <c r="AB912" s="3"/>
      <c r="AC912" s="3"/>
      <c r="AD912" s="3"/>
      <c r="AE912" s="3"/>
      <c r="AF912" s="7"/>
      <c r="AG912" s="3"/>
      <c r="AH912" s="3"/>
      <c r="AI912" s="3"/>
      <c r="AJ912" s="3"/>
      <c r="AK912" s="3"/>
      <c r="AL912" s="3"/>
      <c r="AM912" s="3"/>
      <c r="AN912" s="3"/>
      <c r="AO912" s="7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7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</row>
    <row r="913">
      <c r="A913" s="3"/>
      <c r="F913" s="3"/>
      <c r="G913" s="3"/>
      <c r="I913" s="3"/>
      <c r="L913" s="3"/>
      <c r="M913" s="4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6"/>
      <c r="Y913" s="3"/>
      <c r="Z913" s="3"/>
      <c r="AA913" s="3"/>
      <c r="AB913" s="3"/>
      <c r="AC913" s="3"/>
      <c r="AD913" s="3"/>
      <c r="AE913" s="3"/>
      <c r="AF913" s="7"/>
      <c r="AG913" s="3"/>
      <c r="AH913" s="3"/>
      <c r="AI913" s="3"/>
      <c r="AJ913" s="3"/>
      <c r="AK913" s="3"/>
      <c r="AL913" s="3"/>
      <c r="AM913" s="3"/>
      <c r="AN913" s="3"/>
      <c r="AO913" s="7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7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</row>
    <row r="914">
      <c r="A914" s="3"/>
      <c r="F914" s="3"/>
      <c r="G914" s="3"/>
      <c r="I914" s="3"/>
      <c r="L914" s="3"/>
      <c r="M914" s="4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6"/>
      <c r="Y914" s="3"/>
      <c r="Z914" s="3"/>
      <c r="AA914" s="3"/>
      <c r="AB914" s="3"/>
      <c r="AC914" s="3"/>
      <c r="AD914" s="3"/>
      <c r="AE914" s="3"/>
      <c r="AF914" s="7"/>
      <c r="AG914" s="3"/>
      <c r="AH914" s="3"/>
      <c r="AI914" s="3"/>
      <c r="AJ914" s="3"/>
      <c r="AK914" s="3"/>
      <c r="AL914" s="3"/>
      <c r="AM914" s="3"/>
      <c r="AN914" s="3"/>
      <c r="AO914" s="7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7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</row>
    <row r="915">
      <c r="A915" s="3"/>
      <c r="F915" s="3"/>
      <c r="G915" s="3"/>
      <c r="I915" s="3"/>
      <c r="L915" s="3"/>
      <c r="M915" s="4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6"/>
      <c r="Y915" s="3"/>
      <c r="Z915" s="3"/>
      <c r="AA915" s="3"/>
      <c r="AB915" s="3"/>
      <c r="AC915" s="3"/>
      <c r="AD915" s="3"/>
      <c r="AE915" s="3"/>
      <c r="AF915" s="7"/>
      <c r="AG915" s="3"/>
      <c r="AH915" s="3"/>
      <c r="AI915" s="3"/>
      <c r="AJ915" s="3"/>
      <c r="AK915" s="3"/>
      <c r="AL915" s="3"/>
      <c r="AM915" s="3"/>
      <c r="AN915" s="3"/>
      <c r="AO915" s="7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7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</row>
    <row r="916">
      <c r="A916" s="3"/>
      <c r="F916" s="3"/>
      <c r="G916" s="3"/>
      <c r="I916" s="3"/>
      <c r="L916" s="3"/>
      <c r="M916" s="4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6"/>
      <c r="Y916" s="3"/>
      <c r="Z916" s="3"/>
      <c r="AA916" s="3"/>
      <c r="AB916" s="3"/>
      <c r="AC916" s="3"/>
      <c r="AD916" s="3"/>
      <c r="AE916" s="3"/>
      <c r="AF916" s="7"/>
      <c r="AG916" s="3"/>
      <c r="AH916" s="3"/>
      <c r="AI916" s="3"/>
      <c r="AJ916" s="3"/>
      <c r="AK916" s="3"/>
      <c r="AL916" s="3"/>
      <c r="AM916" s="3"/>
      <c r="AN916" s="3"/>
      <c r="AO916" s="7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7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</row>
    <row r="917">
      <c r="A917" s="3"/>
      <c r="F917" s="3"/>
      <c r="G917" s="3"/>
      <c r="I917" s="3"/>
      <c r="L917" s="3"/>
      <c r="M917" s="4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6"/>
      <c r="Y917" s="3"/>
      <c r="Z917" s="3"/>
      <c r="AA917" s="3"/>
      <c r="AB917" s="3"/>
      <c r="AC917" s="3"/>
      <c r="AD917" s="3"/>
      <c r="AE917" s="3"/>
      <c r="AF917" s="7"/>
      <c r="AG917" s="3"/>
      <c r="AH917" s="3"/>
      <c r="AI917" s="3"/>
      <c r="AJ917" s="3"/>
      <c r="AK917" s="3"/>
      <c r="AL917" s="3"/>
      <c r="AM917" s="3"/>
      <c r="AN917" s="3"/>
      <c r="AO917" s="7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7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</row>
    <row r="918">
      <c r="A918" s="3"/>
      <c r="F918" s="3"/>
      <c r="G918" s="3"/>
      <c r="I918" s="3"/>
      <c r="L918" s="3"/>
      <c r="M918" s="4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6"/>
      <c r="Y918" s="3"/>
      <c r="Z918" s="3"/>
      <c r="AA918" s="3"/>
      <c r="AB918" s="3"/>
      <c r="AC918" s="3"/>
      <c r="AD918" s="3"/>
      <c r="AE918" s="3"/>
      <c r="AF918" s="7"/>
      <c r="AG918" s="3"/>
      <c r="AH918" s="3"/>
      <c r="AI918" s="3"/>
      <c r="AJ918" s="3"/>
      <c r="AK918" s="3"/>
      <c r="AL918" s="3"/>
      <c r="AM918" s="3"/>
      <c r="AN918" s="3"/>
      <c r="AO918" s="7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7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</row>
    <row r="919">
      <c r="A919" s="3"/>
      <c r="F919" s="3"/>
      <c r="G919" s="3"/>
      <c r="I919" s="3"/>
      <c r="L919" s="3"/>
      <c r="M919" s="4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6"/>
      <c r="Y919" s="3"/>
      <c r="Z919" s="3"/>
      <c r="AA919" s="3"/>
      <c r="AB919" s="3"/>
      <c r="AC919" s="3"/>
      <c r="AD919" s="3"/>
      <c r="AE919" s="3"/>
      <c r="AF919" s="7"/>
      <c r="AG919" s="3"/>
      <c r="AH919" s="3"/>
      <c r="AI919" s="3"/>
      <c r="AJ919" s="3"/>
      <c r="AK919" s="3"/>
      <c r="AL919" s="3"/>
      <c r="AM919" s="3"/>
      <c r="AN919" s="3"/>
      <c r="AO919" s="7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7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</row>
    <row r="920">
      <c r="A920" s="3"/>
      <c r="F920" s="3"/>
      <c r="G920" s="3"/>
      <c r="I920" s="3"/>
      <c r="L920" s="3"/>
      <c r="M920" s="4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6"/>
      <c r="Y920" s="3"/>
      <c r="Z920" s="3"/>
      <c r="AA920" s="3"/>
      <c r="AB920" s="3"/>
      <c r="AC920" s="3"/>
      <c r="AD920" s="3"/>
      <c r="AE920" s="3"/>
      <c r="AF920" s="7"/>
      <c r="AG920" s="3"/>
      <c r="AH920" s="3"/>
      <c r="AI920" s="3"/>
      <c r="AJ920" s="3"/>
      <c r="AK920" s="3"/>
      <c r="AL920" s="3"/>
      <c r="AM920" s="3"/>
      <c r="AN920" s="3"/>
      <c r="AO920" s="7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7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</row>
    <row r="921">
      <c r="A921" s="3"/>
      <c r="F921" s="3"/>
      <c r="G921" s="3"/>
      <c r="I921" s="3"/>
      <c r="L921" s="3"/>
      <c r="M921" s="4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6"/>
      <c r="Y921" s="3"/>
      <c r="Z921" s="3"/>
      <c r="AA921" s="3"/>
      <c r="AB921" s="3"/>
      <c r="AC921" s="3"/>
      <c r="AD921" s="3"/>
      <c r="AE921" s="3"/>
      <c r="AF921" s="7"/>
      <c r="AG921" s="3"/>
      <c r="AH921" s="3"/>
      <c r="AI921" s="3"/>
      <c r="AJ921" s="3"/>
      <c r="AK921" s="3"/>
      <c r="AL921" s="3"/>
      <c r="AM921" s="3"/>
      <c r="AN921" s="3"/>
      <c r="AO921" s="7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7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</row>
    <row r="922">
      <c r="A922" s="3"/>
      <c r="F922" s="3"/>
      <c r="G922" s="3"/>
      <c r="I922" s="3"/>
      <c r="L922" s="3"/>
      <c r="M922" s="4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6"/>
      <c r="Y922" s="3"/>
      <c r="Z922" s="3"/>
      <c r="AA922" s="3"/>
      <c r="AB922" s="3"/>
      <c r="AC922" s="3"/>
      <c r="AD922" s="3"/>
      <c r="AE922" s="3"/>
      <c r="AF922" s="7"/>
      <c r="AG922" s="3"/>
      <c r="AH922" s="3"/>
      <c r="AI922" s="3"/>
      <c r="AJ922" s="3"/>
      <c r="AK922" s="3"/>
      <c r="AL922" s="3"/>
      <c r="AM922" s="3"/>
      <c r="AN922" s="3"/>
      <c r="AO922" s="7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7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</row>
    <row r="923">
      <c r="A923" s="3"/>
      <c r="F923" s="3"/>
      <c r="G923" s="3"/>
      <c r="I923" s="3"/>
      <c r="L923" s="3"/>
      <c r="M923" s="4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6"/>
      <c r="Y923" s="3"/>
      <c r="Z923" s="3"/>
      <c r="AA923" s="3"/>
      <c r="AB923" s="3"/>
      <c r="AC923" s="3"/>
      <c r="AD923" s="3"/>
      <c r="AE923" s="3"/>
      <c r="AF923" s="7"/>
      <c r="AG923" s="3"/>
      <c r="AH923" s="3"/>
      <c r="AI923" s="3"/>
      <c r="AJ923" s="3"/>
      <c r="AK923" s="3"/>
      <c r="AL923" s="3"/>
      <c r="AM923" s="3"/>
      <c r="AN923" s="3"/>
      <c r="AO923" s="7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7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</row>
    <row r="924">
      <c r="A924" s="3"/>
      <c r="F924" s="3"/>
      <c r="G924" s="3"/>
      <c r="I924" s="3"/>
      <c r="L924" s="3"/>
      <c r="M924" s="4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6"/>
      <c r="Y924" s="3"/>
      <c r="Z924" s="3"/>
      <c r="AA924" s="3"/>
      <c r="AB924" s="3"/>
      <c r="AC924" s="3"/>
      <c r="AD924" s="3"/>
      <c r="AE924" s="3"/>
      <c r="AF924" s="7"/>
      <c r="AG924" s="3"/>
      <c r="AH924" s="3"/>
      <c r="AI924" s="3"/>
      <c r="AJ924" s="3"/>
      <c r="AK924" s="3"/>
      <c r="AL924" s="3"/>
      <c r="AM924" s="3"/>
      <c r="AN924" s="3"/>
      <c r="AO924" s="7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7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</row>
    <row r="925">
      <c r="A925" s="3"/>
      <c r="F925" s="3"/>
      <c r="G925" s="3"/>
      <c r="I925" s="3"/>
      <c r="L925" s="3"/>
      <c r="M925" s="4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6"/>
      <c r="Y925" s="3"/>
      <c r="Z925" s="3"/>
      <c r="AA925" s="3"/>
      <c r="AB925" s="3"/>
      <c r="AC925" s="3"/>
      <c r="AD925" s="3"/>
      <c r="AE925" s="3"/>
      <c r="AF925" s="7"/>
      <c r="AG925" s="3"/>
      <c r="AH925" s="3"/>
      <c r="AI925" s="3"/>
      <c r="AJ925" s="3"/>
      <c r="AK925" s="3"/>
      <c r="AL925" s="3"/>
      <c r="AM925" s="3"/>
      <c r="AN925" s="3"/>
      <c r="AO925" s="7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7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</row>
    <row r="926">
      <c r="A926" s="3"/>
      <c r="F926" s="3"/>
      <c r="G926" s="3"/>
      <c r="I926" s="3"/>
      <c r="L926" s="3"/>
      <c r="M926" s="4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6"/>
      <c r="Y926" s="3"/>
      <c r="Z926" s="3"/>
      <c r="AA926" s="3"/>
      <c r="AB926" s="3"/>
      <c r="AC926" s="3"/>
      <c r="AD926" s="3"/>
      <c r="AE926" s="3"/>
      <c r="AF926" s="7"/>
      <c r="AG926" s="3"/>
      <c r="AH926" s="3"/>
      <c r="AI926" s="3"/>
      <c r="AJ926" s="3"/>
      <c r="AK926" s="3"/>
      <c r="AL926" s="3"/>
      <c r="AM926" s="3"/>
      <c r="AN926" s="3"/>
      <c r="AO926" s="7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7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</row>
    <row r="927">
      <c r="A927" s="3"/>
      <c r="F927" s="3"/>
      <c r="G927" s="3"/>
      <c r="I927" s="3"/>
      <c r="L927" s="3"/>
      <c r="M927" s="4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6"/>
      <c r="Y927" s="3"/>
      <c r="Z927" s="3"/>
      <c r="AA927" s="3"/>
      <c r="AB927" s="3"/>
      <c r="AC927" s="3"/>
      <c r="AD927" s="3"/>
      <c r="AE927" s="3"/>
      <c r="AF927" s="7"/>
      <c r="AG927" s="3"/>
      <c r="AH927" s="3"/>
      <c r="AI927" s="3"/>
      <c r="AJ927" s="3"/>
      <c r="AK927" s="3"/>
      <c r="AL927" s="3"/>
      <c r="AM927" s="3"/>
      <c r="AN927" s="3"/>
      <c r="AO927" s="7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7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</row>
    <row r="928">
      <c r="A928" s="3"/>
      <c r="F928" s="3"/>
      <c r="G928" s="3"/>
      <c r="I928" s="3"/>
      <c r="L928" s="3"/>
      <c r="M928" s="4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6"/>
      <c r="Y928" s="3"/>
      <c r="Z928" s="3"/>
      <c r="AA928" s="3"/>
      <c r="AB928" s="3"/>
      <c r="AC928" s="3"/>
      <c r="AD928" s="3"/>
      <c r="AE928" s="3"/>
      <c r="AF928" s="7"/>
      <c r="AG928" s="3"/>
      <c r="AH928" s="3"/>
      <c r="AI928" s="3"/>
      <c r="AJ928" s="3"/>
      <c r="AK928" s="3"/>
      <c r="AL928" s="3"/>
      <c r="AM928" s="3"/>
      <c r="AN928" s="3"/>
      <c r="AO928" s="7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7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</row>
    <row r="929">
      <c r="A929" s="3"/>
      <c r="F929" s="3"/>
      <c r="G929" s="3"/>
      <c r="I929" s="3"/>
      <c r="L929" s="3"/>
      <c r="M929" s="4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6"/>
      <c r="Y929" s="3"/>
      <c r="Z929" s="3"/>
      <c r="AA929" s="3"/>
      <c r="AB929" s="3"/>
      <c r="AC929" s="3"/>
      <c r="AD929" s="3"/>
      <c r="AE929" s="3"/>
      <c r="AF929" s="7"/>
      <c r="AG929" s="3"/>
      <c r="AH929" s="3"/>
      <c r="AI929" s="3"/>
      <c r="AJ929" s="3"/>
      <c r="AK929" s="3"/>
      <c r="AL929" s="3"/>
      <c r="AM929" s="3"/>
      <c r="AN929" s="3"/>
      <c r="AO929" s="7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7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</row>
    <row r="930">
      <c r="A930" s="3"/>
      <c r="F930" s="3"/>
      <c r="G930" s="3"/>
      <c r="I930" s="3"/>
      <c r="L930" s="3"/>
      <c r="M930" s="4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6"/>
      <c r="Y930" s="3"/>
      <c r="Z930" s="3"/>
      <c r="AA930" s="3"/>
      <c r="AB930" s="3"/>
      <c r="AC930" s="3"/>
      <c r="AD930" s="3"/>
      <c r="AE930" s="3"/>
      <c r="AF930" s="7"/>
      <c r="AG930" s="3"/>
      <c r="AH930" s="3"/>
      <c r="AI930" s="3"/>
      <c r="AJ930" s="3"/>
      <c r="AK930" s="3"/>
      <c r="AL930" s="3"/>
      <c r="AM930" s="3"/>
      <c r="AN930" s="3"/>
      <c r="AO930" s="7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7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</row>
    <row r="931">
      <c r="A931" s="3"/>
      <c r="F931" s="3"/>
      <c r="G931" s="3"/>
      <c r="I931" s="3"/>
      <c r="L931" s="3"/>
      <c r="M931" s="4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6"/>
      <c r="Y931" s="3"/>
      <c r="Z931" s="3"/>
      <c r="AA931" s="3"/>
      <c r="AB931" s="3"/>
      <c r="AC931" s="3"/>
      <c r="AD931" s="3"/>
      <c r="AE931" s="3"/>
      <c r="AF931" s="7"/>
      <c r="AG931" s="3"/>
      <c r="AH931" s="3"/>
      <c r="AI931" s="3"/>
      <c r="AJ931" s="3"/>
      <c r="AK931" s="3"/>
      <c r="AL931" s="3"/>
      <c r="AM931" s="3"/>
      <c r="AN931" s="3"/>
      <c r="AO931" s="7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7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</row>
    <row r="932">
      <c r="A932" s="3"/>
      <c r="F932" s="3"/>
      <c r="G932" s="3"/>
      <c r="I932" s="3"/>
      <c r="L932" s="3"/>
      <c r="M932" s="4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6"/>
      <c r="Y932" s="3"/>
      <c r="Z932" s="3"/>
      <c r="AA932" s="3"/>
      <c r="AB932" s="3"/>
      <c r="AC932" s="3"/>
      <c r="AD932" s="3"/>
      <c r="AE932" s="3"/>
      <c r="AF932" s="7"/>
      <c r="AG932" s="3"/>
      <c r="AH932" s="3"/>
      <c r="AI932" s="3"/>
      <c r="AJ932" s="3"/>
      <c r="AK932" s="3"/>
      <c r="AL932" s="3"/>
      <c r="AM932" s="3"/>
      <c r="AN932" s="3"/>
      <c r="AO932" s="7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7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</row>
    <row r="933">
      <c r="A933" s="3"/>
      <c r="F933" s="3"/>
      <c r="G933" s="3"/>
      <c r="I933" s="3"/>
      <c r="L933" s="3"/>
      <c r="M933" s="4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6"/>
      <c r="Y933" s="3"/>
      <c r="Z933" s="3"/>
      <c r="AA933" s="3"/>
      <c r="AB933" s="3"/>
      <c r="AC933" s="3"/>
      <c r="AD933" s="3"/>
      <c r="AE933" s="3"/>
      <c r="AF933" s="7"/>
      <c r="AG933" s="3"/>
      <c r="AH933" s="3"/>
      <c r="AI933" s="3"/>
      <c r="AJ933" s="3"/>
      <c r="AK933" s="3"/>
      <c r="AL933" s="3"/>
      <c r="AM933" s="3"/>
      <c r="AN933" s="3"/>
      <c r="AO933" s="7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7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</row>
    <row r="934">
      <c r="A934" s="3"/>
      <c r="F934" s="3"/>
      <c r="G934" s="3"/>
      <c r="I934" s="3"/>
      <c r="L934" s="3"/>
      <c r="M934" s="4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6"/>
      <c r="Y934" s="3"/>
      <c r="Z934" s="3"/>
      <c r="AA934" s="3"/>
      <c r="AB934" s="3"/>
      <c r="AC934" s="3"/>
      <c r="AD934" s="3"/>
      <c r="AE934" s="3"/>
      <c r="AF934" s="7"/>
      <c r="AG934" s="3"/>
      <c r="AH934" s="3"/>
      <c r="AI934" s="3"/>
      <c r="AJ934" s="3"/>
      <c r="AK934" s="3"/>
      <c r="AL934" s="3"/>
      <c r="AM934" s="3"/>
      <c r="AN934" s="3"/>
      <c r="AO934" s="7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7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</row>
    <row r="935">
      <c r="A935" s="3"/>
      <c r="F935" s="3"/>
      <c r="G935" s="3"/>
      <c r="I935" s="3"/>
      <c r="L935" s="3"/>
      <c r="M935" s="4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6"/>
      <c r="Y935" s="3"/>
      <c r="Z935" s="3"/>
      <c r="AA935" s="3"/>
      <c r="AB935" s="3"/>
      <c r="AC935" s="3"/>
      <c r="AD935" s="3"/>
      <c r="AE935" s="3"/>
      <c r="AF935" s="7"/>
      <c r="AG935" s="3"/>
      <c r="AH935" s="3"/>
      <c r="AI935" s="3"/>
      <c r="AJ935" s="3"/>
      <c r="AK935" s="3"/>
      <c r="AL935" s="3"/>
      <c r="AM935" s="3"/>
      <c r="AN935" s="3"/>
      <c r="AO935" s="7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7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</row>
    <row r="936">
      <c r="A936" s="3"/>
      <c r="F936" s="3"/>
      <c r="G936" s="3"/>
      <c r="I936" s="3"/>
      <c r="L936" s="3"/>
      <c r="M936" s="4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6"/>
      <c r="Y936" s="3"/>
      <c r="Z936" s="3"/>
      <c r="AA936" s="3"/>
      <c r="AB936" s="3"/>
      <c r="AC936" s="3"/>
      <c r="AD936" s="3"/>
      <c r="AE936" s="3"/>
      <c r="AF936" s="7"/>
      <c r="AG936" s="3"/>
      <c r="AH936" s="3"/>
      <c r="AI936" s="3"/>
      <c r="AJ936" s="3"/>
      <c r="AK936" s="3"/>
      <c r="AL936" s="3"/>
      <c r="AM936" s="3"/>
      <c r="AN936" s="3"/>
      <c r="AO936" s="7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7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</row>
    <row r="937">
      <c r="A937" s="3"/>
      <c r="F937" s="3"/>
      <c r="G937" s="3"/>
      <c r="I937" s="3"/>
      <c r="L937" s="3"/>
      <c r="M937" s="4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6"/>
      <c r="Y937" s="3"/>
      <c r="Z937" s="3"/>
      <c r="AA937" s="3"/>
      <c r="AB937" s="3"/>
      <c r="AC937" s="3"/>
      <c r="AD937" s="3"/>
      <c r="AE937" s="3"/>
      <c r="AF937" s="7"/>
      <c r="AG937" s="3"/>
      <c r="AH937" s="3"/>
      <c r="AI937" s="3"/>
      <c r="AJ937" s="3"/>
      <c r="AK937" s="3"/>
      <c r="AL937" s="3"/>
      <c r="AM937" s="3"/>
      <c r="AN937" s="3"/>
      <c r="AO937" s="7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7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</row>
    <row r="938">
      <c r="A938" s="3"/>
      <c r="F938" s="3"/>
      <c r="G938" s="3"/>
      <c r="I938" s="3"/>
      <c r="L938" s="3"/>
      <c r="M938" s="4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6"/>
      <c r="Y938" s="3"/>
      <c r="Z938" s="3"/>
      <c r="AA938" s="3"/>
      <c r="AB938" s="3"/>
      <c r="AC938" s="3"/>
      <c r="AD938" s="3"/>
      <c r="AE938" s="3"/>
      <c r="AF938" s="7"/>
      <c r="AG938" s="3"/>
      <c r="AH938" s="3"/>
      <c r="AI938" s="3"/>
      <c r="AJ938" s="3"/>
      <c r="AK938" s="3"/>
      <c r="AL938" s="3"/>
      <c r="AM938" s="3"/>
      <c r="AN938" s="3"/>
      <c r="AO938" s="7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7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</row>
    <row r="939">
      <c r="A939" s="3"/>
      <c r="F939" s="3"/>
      <c r="G939" s="3"/>
      <c r="I939" s="3"/>
      <c r="L939" s="3"/>
      <c r="M939" s="4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6"/>
      <c r="Y939" s="3"/>
      <c r="Z939" s="3"/>
      <c r="AA939" s="3"/>
      <c r="AB939" s="3"/>
      <c r="AC939" s="3"/>
      <c r="AD939" s="3"/>
      <c r="AE939" s="3"/>
      <c r="AF939" s="7"/>
      <c r="AG939" s="3"/>
      <c r="AH939" s="3"/>
      <c r="AI939" s="3"/>
      <c r="AJ939" s="3"/>
      <c r="AK939" s="3"/>
      <c r="AL939" s="3"/>
      <c r="AM939" s="3"/>
      <c r="AN939" s="3"/>
      <c r="AO939" s="7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7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</row>
    <row r="940">
      <c r="A940" s="3"/>
      <c r="F940" s="3"/>
      <c r="G940" s="3"/>
      <c r="I940" s="3"/>
      <c r="L940" s="3"/>
      <c r="M940" s="4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6"/>
      <c r="Y940" s="3"/>
      <c r="Z940" s="3"/>
      <c r="AA940" s="3"/>
      <c r="AB940" s="3"/>
      <c r="AC940" s="3"/>
      <c r="AD940" s="3"/>
      <c r="AE940" s="3"/>
      <c r="AF940" s="7"/>
      <c r="AG940" s="3"/>
      <c r="AH940" s="3"/>
      <c r="AI940" s="3"/>
      <c r="AJ940" s="3"/>
      <c r="AK940" s="3"/>
      <c r="AL940" s="3"/>
      <c r="AM940" s="3"/>
      <c r="AN940" s="3"/>
      <c r="AO940" s="7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7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</row>
    <row r="941">
      <c r="A941" s="3"/>
      <c r="F941" s="3"/>
      <c r="G941" s="3"/>
      <c r="I941" s="3"/>
      <c r="L941" s="3"/>
      <c r="M941" s="4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6"/>
      <c r="Y941" s="3"/>
      <c r="Z941" s="3"/>
      <c r="AA941" s="3"/>
      <c r="AB941" s="3"/>
      <c r="AC941" s="3"/>
      <c r="AD941" s="3"/>
      <c r="AE941" s="3"/>
      <c r="AF941" s="7"/>
      <c r="AG941" s="3"/>
      <c r="AH941" s="3"/>
      <c r="AI941" s="3"/>
      <c r="AJ941" s="3"/>
      <c r="AK941" s="3"/>
      <c r="AL941" s="3"/>
      <c r="AM941" s="3"/>
      <c r="AN941" s="3"/>
      <c r="AO941" s="7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7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</row>
    <row r="942">
      <c r="A942" s="3"/>
      <c r="F942" s="3"/>
      <c r="G942" s="3"/>
      <c r="I942" s="3"/>
      <c r="L942" s="3"/>
      <c r="M942" s="4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6"/>
      <c r="Y942" s="3"/>
      <c r="Z942" s="3"/>
      <c r="AA942" s="3"/>
      <c r="AB942" s="3"/>
      <c r="AC942" s="3"/>
      <c r="AD942" s="3"/>
      <c r="AE942" s="3"/>
      <c r="AF942" s="7"/>
      <c r="AG942" s="3"/>
      <c r="AH942" s="3"/>
      <c r="AI942" s="3"/>
      <c r="AJ942" s="3"/>
      <c r="AK942" s="3"/>
      <c r="AL942" s="3"/>
      <c r="AM942" s="3"/>
      <c r="AN942" s="3"/>
      <c r="AO942" s="7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7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</row>
    <row r="943">
      <c r="A943" s="3"/>
      <c r="F943" s="3"/>
      <c r="G943" s="3"/>
      <c r="I943" s="3"/>
      <c r="L943" s="3"/>
      <c r="M943" s="4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6"/>
      <c r="Y943" s="3"/>
      <c r="Z943" s="3"/>
      <c r="AA943" s="3"/>
      <c r="AB943" s="3"/>
      <c r="AC943" s="3"/>
      <c r="AD943" s="3"/>
      <c r="AE943" s="3"/>
      <c r="AF943" s="7"/>
      <c r="AG943" s="3"/>
      <c r="AH943" s="3"/>
      <c r="AI943" s="3"/>
      <c r="AJ943" s="3"/>
      <c r="AK943" s="3"/>
      <c r="AL943" s="3"/>
      <c r="AM943" s="3"/>
      <c r="AN943" s="3"/>
      <c r="AO943" s="7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7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</row>
    <row r="944">
      <c r="A944" s="3"/>
      <c r="F944" s="3"/>
      <c r="G944" s="3"/>
      <c r="I944" s="3"/>
      <c r="L944" s="3"/>
      <c r="M944" s="4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6"/>
      <c r="Y944" s="3"/>
      <c r="Z944" s="3"/>
      <c r="AA944" s="3"/>
      <c r="AB944" s="3"/>
      <c r="AC944" s="3"/>
      <c r="AD944" s="3"/>
      <c r="AE944" s="3"/>
      <c r="AF944" s="7"/>
      <c r="AG944" s="3"/>
      <c r="AH944" s="3"/>
      <c r="AI944" s="3"/>
      <c r="AJ944" s="3"/>
      <c r="AK944" s="3"/>
      <c r="AL944" s="3"/>
      <c r="AM944" s="3"/>
      <c r="AN944" s="3"/>
      <c r="AO944" s="7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7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</row>
    <row r="945">
      <c r="A945" s="3"/>
      <c r="F945" s="3"/>
      <c r="G945" s="3"/>
      <c r="I945" s="3"/>
      <c r="L945" s="3"/>
      <c r="M945" s="4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6"/>
      <c r="Y945" s="3"/>
      <c r="Z945" s="3"/>
      <c r="AA945" s="3"/>
      <c r="AB945" s="3"/>
      <c r="AC945" s="3"/>
      <c r="AD945" s="3"/>
      <c r="AE945" s="3"/>
      <c r="AF945" s="7"/>
      <c r="AG945" s="3"/>
      <c r="AH945" s="3"/>
      <c r="AI945" s="3"/>
      <c r="AJ945" s="3"/>
      <c r="AK945" s="3"/>
      <c r="AL945" s="3"/>
      <c r="AM945" s="3"/>
      <c r="AN945" s="3"/>
      <c r="AO945" s="7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7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</row>
    <row r="946">
      <c r="A946" s="3"/>
      <c r="F946" s="3"/>
      <c r="G946" s="3"/>
      <c r="I946" s="3"/>
      <c r="L946" s="3"/>
      <c r="M946" s="4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6"/>
      <c r="Y946" s="3"/>
      <c r="Z946" s="3"/>
      <c r="AA946" s="3"/>
      <c r="AB946" s="3"/>
      <c r="AC946" s="3"/>
      <c r="AD946" s="3"/>
      <c r="AE946" s="3"/>
      <c r="AF946" s="7"/>
      <c r="AG946" s="3"/>
      <c r="AH946" s="3"/>
      <c r="AI946" s="3"/>
      <c r="AJ946" s="3"/>
      <c r="AK946" s="3"/>
      <c r="AL946" s="3"/>
      <c r="AM946" s="3"/>
      <c r="AN946" s="3"/>
      <c r="AO946" s="7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7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</row>
    <row r="947">
      <c r="A947" s="3"/>
      <c r="F947" s="3"/>
      <c r="G947" s="3"/>
      <c r="I947" s="3"/>
      <c r="L947" s="3"/>
      <c r="M947" s="4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6"/>
      <c r="Y947" s="3"/>
      <c r="Z947" s="3"/>
      <c r="AA947" s="3"/>
      <c r="AB947" s="3"/>
      <c r="AC947" s="3"/>
      <c r="AD947" s="3"/>
      <c r="AE947" s="3"/>
      <c r="AF947" s="7"/>
      <c r="AG947" s="3"/>
      <c r="AH947" s="3"/>
      <c r="AI947" s="3"/>
      <c r="AJ947" s="3"/>
      <c r="AK947" s="3"/>
      <c r="AL947" s="3"/>
      <c r="AM947" s="3"/>
      <c r="AN947" s="3"/>
      <c r="AO947" s="7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7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</row>
    <row r="948">
      <c r="A948" s="3"/>
      <c r="F948" s="3"/>
      <c r="G948" s="3"/>
      <c r="I948" s="3"/>
      <c r="L948" s="3"/>
      <c r="M948" s="4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6"/>
      <c r="Y948" s="3"/>
      <c r="Z948" s="3"/>
      <c r="AA948" s="3"/>
      <c r="AB948" s="3"/>
      <c r="AC948" s="3"/>
      <c r="AD948" s="3"/>
      <c r="AE948" s="3"/>
      <c r="AF948" s="7"/>
      <c r="AG948" s="3"/>
      <c r="AH948" s="3"/>
      <c r="AI948" s="3"/>
      <c r="AJ948" s="3"/>
      <c r="AK948" s="3"/>
      <c r="AL948" s="3"/>
      <c r="AM948" s="3"/>
      <c r="AN948" s="3"/>
      <c r="AO948" s="7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7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</row>
    <row r="949">
      <c r="A949" s="3"/>
      <c r="F949" s="3"/>
      <c r="G949" s="3"/>
      <c r="I949" s="3"/>
      <c r="L949" s="3"/>
      <c r="M949" s="4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6"/>
      <c r="Y949" s="3"/>
      <c r="Z949" s="3"/>
      <c r="AA949" s="3"/>
      <c r="AB949" s="3"/>
      <c r="AC949" s="3"/>
      <c r="AD949" s="3"/>
      <c r="AE949" s="3"/>
      <c r="AF949" s="7"/>
      <c r="AG949" s="3"/>
      <c r="AH949" s="3"/>
      <c r="AI949" s="3"/>
      <c r="AJ949" s="3"/>
      <c r="AK949" s="3"/>
      <c r="AL949" s="3"/>
      <c r="AM949" s="3"/>
      <c r="AN949" s="3"/>
      <c r="AO949" s="7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7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</row>
    <row r="950">
      <c r="A950" s="3"/>
      <c r="F950" s="3"/>
      <c r="G950" s="3"/>
      <c r="I950" s="3"/>
      <c r="L950" s="3"/>
      <c r="M950" s="4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6"/>
      <c r="Y950" s="3"/>
      <c r="Z950" s="3"/>
      <c r="AA950" s="3"/>
      <c r="AB950" s="3"/>
      <c r="AC950" s="3"/>
      <c r="AD950" s="3"/>
      <c r="AE950" s="3"/>
      <c r="AF950" s="7"/>
      <c r="AG950" s="3"/>
      <c r="AH950" s="3"/>
      <c r="AI950" s="3"/>
      <c r="AJ950" s="3"/>
      <c r="AK950" s="3"/>
      <c r="AL950" s="3"/>
      <c r="AM950" s="3"/>
      <c r="AN950" s="3"/>
      <c r="AO950" s="7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7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</row>
    <row r="951">
      <c r="A951" s="3"/>
      <c r="F951" s="3"/>
      <c r="G951" s="3"/>
      <c r="I951" s="3"/>
      <c r="L951" s="3"/>
      <c r="M951" s="4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6"/>
      <c r="Y951" s="3"/>
      <c r="Z951" s="3"/>
      <c r="AA951" s="3"/>
      <c r="AB951" s="3"/>
      <c r="AC951" s="3"/>
      <c r="AD951" s="3"/>
      <c r="AE951" s="3"/>
      <c r="AF951" s="7"/>
      <c r="AG951" s="3"/>
      <c r="AH951" s="3"/>
      <c r="AI951" s="3"/>
      <c r="AJ951" s="3"/>
      <c r="AK951" s="3"/>
      <c r="AL951" s="3"/>
      <c r="AM951" s="3"/>
      <c r="AN951" s="3"/>
      <c r="AO951" s="7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7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</row>
    <row r="952">
      <c r="A952" s="3"/>
      <c r="F952" s="3"/>
      <c r="G952" s="3"/>
      <c r="I952" s="3"/>
      <c r="L952" s="3"/>
      <c r="M952" s="4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6"/>
      <c r="Y952" s="3"/>
      <c r="Z952" s="3"/>
      <c r="AA952" s="3"/>
      <c r="AB952" s="3"/>
      <c r="AC952" s="3"/>
      <c r="AD952" s="3"/>
      <c r="AE952" s="3"/>
      <c r="AF952" s="7"/>
      <c r="AG952" s="3"/>
      <c r="AH952" s="3"/>
      <c r="AI952" s="3"/>
      <c r="AJ952" s="3"/>
      <c r="AK952" s="3"/>
      <c r="AL952" s="3"/>
      <c r="AM952" s="3"/>
      <c r="AN952" s="3"/>
      <c r="AO952" s="7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7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</row>
    <row r="953">
      <c r="A953" s="3"/>
      <c r="F953" s="3"/>
      <c r="G953" s="3"/>
      <c r="I953" s="3"/>
      <c r="L953" s="3"/>
      <c r="M953" s="4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6"/>
      <c r="Y953" s="3"/>
      <c r="Z953" s="3"/>
      <c r="AA953" s="3"/>
      <c r="AB953" s="3"/>
      <c r="AC953" s="3"/>
      <c r="AD953" s="3"/>
      <c r="AE953" s="3"/>
      <c r="AF953" s="7"/>
      <c r="AG953" s="3"/>
      <c r="AH953" s="3"/>
      <c r="AI953" s="3"/>
      <c r="AJ953" s="3"/>
      <c r="AK953" s="3"/>
      <c r="AL953" s="3"/>
      <c r="AM953" s="3"/>
      <c r="AN953" s="3"/>
      <c r="AO953" s="7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7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</row>
    <row r="954">
      <c r="A954" s="3"/>
      <c r="F954" s="3"/>
      <c r="G954" s="3"/>
      <c r="I954" s="3"/>
      <c r="L954" s="3"/>
      <c r="M954" s="4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6"/>
      <c r="Y954" s="3"/>
      <c r="Z954" s="3"/>
      <c r="AA954" s="3"/>
      <c r="AB954" s="3"/>
      <c r="AC954" s="3"/>
      <c r="AD954" s="3"/>
      <c r="AE954" s="3"/>
      <c r="AF954" s="7"/>
      <c r="AG954" s="3"/>
      <c r="AH954" s="3"/>
      <c r="AI954" s="3"/>
      <c r="AJ954" s="3"/>
      <c r="AK954" s="3"/>
      <c r="AL954" s="3"/>
      <c r="AM954" s="3"/>
      <c r="AN954" s="3"/>
      <c r="AO954" s="7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7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</row>
    <row r="955">
      <c r="A955" s="3"/>
      <c r="F955" s="3"/>
      <c r="G955" s="3"/>
      <c r="I955" s="3"/>
      <c r="L955" s="3"/>
      <c r="M955" s="4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6"/>
      <c r="Y955" s="3"/>
      <c r="Z955" s="3"/>
      <c r="AA955" s="3"/>
      <c r="AB955" s="3"/>
      <c r="AC955" s="3"/>
      <c r="AD955" s="3"/>
      <c r="AE955" s="3"/>
      <c r="AF955" s="7"/>
      <c r="AG955" s="3"/>
      <c r="AH955" s="3"/>
      <c r="AI955" s="3"/>
      <c r="AJ955" s="3"/>
      <c r="AK955" s="3"/>
      <c r="AL955" s="3"/>
      <c r="AM955" s="3"/>
      <c r="AN955" s="3"/>
      <c r="AO955" s="7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7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</row>
    <row r="956">
      <c r="A956" s="3"/>
      <c r="F956" s="3"/>
      <c r="G956" s="3"/>
      <c r="I956" s="3"/>
      <c r="L956" s="3"/>
      <c r="M956" s="4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6"/>
      <c r="Y956" s="3"/>
      <c r="Z956" s="3"/>
      <c r="AA956" s="3"/>
      <c r="AB956" s="3"/>
      <c r="AC956" s="3"/>
      <c r="AD956" s="3"/>
      <c r="AE956" s="3"/>
      <c r="AF956" s="7"/>
      <c r="AG956" s="3"/>
      <c r="AH956" s="3"/>
      <c r="AI956" s="3"/>
      <c r="AJ956" s="3"/>
      <c r="AK956" s="3"/>
      <c r="AL956" s="3"/>
      <c r="AM956" s="3"/>
      <c r="AN956" s="3"/>
      <c r="AO956" s="7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7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</row>
    <row r="957">
      <c r="A957" s="3"/>
      <c r="F957" s="3"/>
      <c r="G957" s="3"/>
      <c r="I957" s="3"/>
      <c r="L957" s="3"/>
      <c r="M957" s="4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6"/>
      <c r="Y957" s="3"/>
      <c r="Z957" s="3"/>
      <c r="AA957" s="3"/>
      <c r="AB957" s="3"/>
      <c r="AC957" s="3"/>
      <c r="AD957" s="3"/>
      <c r="AE957" s="3"/>
      <c r="AF957" s="7"/>
      <c r="AG957" s="3"/>
      <c r="AH957" s="3"/>
      <c r="AI957" s="3"/>
      <c r="AJ957" s="3"/>
      <c r="AK957" s="3"/>
      <c r="AL957" s="3"/>
      <c r="AM957" s="3"/>
      <c r="AN957" s="3"/>
      <c r="AO957" s="7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7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</row>
    <row r="958">
      <c r="A958" s="3"/>
      <c r="F958" s="3"/>
      <c r="G958" s="3"/>
      <c r="I958" s="3"/>
      <c r="L958" s="3"/>
      <c r="M958" s="4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6"/>
      <c r="Y958" s="3"/>
      <c r="Z958" s="3"/>
      <c r="AA958" s="3"/>
      <c r="AB958" s="3"/>
      <c r="AC958" s="3"/>
      <c r="AD958" s="3"/>
      <c r="AE958" s="3"/>
      <c r="AF958" s="7"/>
      <c r="AG958" s="3"/>
      <c r="AH958" s="3"/>
      <c r="AI958" s="3"/>
      <c r="AJ958" s="3"/>
      <c r="AK958" s="3"/>
      <c r="AL958" s="3"/>
      <c r="AM958" s="3"/>
      <c r="AN958" s="3"/>
      <c r="AO958" s="7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7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</row>
    <row r="959">
      <c r="A959" s="3"/>
      <c r="F959" s="3"/>
      <c r="G959" s="3"/>
      <c r="I959" s="3"/>
      <c r="L959" s="3"/>
      <c r="M959" s="4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6"/>
      <c r="Y959" s="3"/>
      <c r="Z959" s="3"/>
      <c r="AA959" s="3"/>
      <c r="AB959" s="3"/>
      <c r="AC959" s="3"/>
      <c r="AD959" s="3"/>
      <c r="AE959" s="3"/>
      <c r="AF959" s="7"/>
      <c r="AG959" s="3"/>
      <c r="AH959" s="3"/>
      <c r="AI959" s="3"/>
      <c r="AJ959" s="3"/>
      <c r="AK959" s="3"/>
      <c r="AL959" s="3"/>
      <c r="AM959" s="3"/>
      <c r="AN959" s="3"/>
      <c r="AO959" s="7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7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</row>
    <row r="960">
      <c r="A960" s="3"/>
      <c r="F960" s="3"/>
      <c r="G960" s="3"/>
      <c r="I960" s="3"/>
      <c r="L960" s="3"/>
      <c r="M960" s="4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6"/>
      <c r="Y960" s="3"/>
      <c r="Z960" s="3"/>
      <c r="AA960" s="3"/>
      <c r="AB960" s="3"/>
      <c r="AC960" s="3"/>
      <c r="AD960" s="3"/>
      <c r="AE960" s="3"/>
      <c r="AF960" s="7"/>
      <c r="AG960" s="3"/>
      <c r="AH960" s="3"/>
      <c r="AI960" s="3"/>
      <c r="AJ960" s="3"/>
      <c r="AK960" s="3"/>
      <c r="AL960" s="3"/>
      <c r="AM960" s="3"/>
      <c r="AN960" s="3"/>
      <c r="AO960" s="7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7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</row>
    <row r="961">
      <c r="A961" s="3"/>
      <c r="F961" s="3"/>
      <c r="G961" s="3"/>
      <c r="I961" s="3"/>
      <c r="L961" s="3"/>
      <c r="M961" s="4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6"/>
      <c r="Y961" s="3"/>
      <c r="Z961" s="3"/>
      <c r="AA961" s="3"/>
      <c r="AB961" s="3"/>
      <c r="AC961" s="3"/>
      <c r="AD961" s="3"/>
      <c r="AE961" s="3"/>
      <c r="AF961" s="7"/>
      <c r="AG961" s="3"/>
      <c r="AH961" s="3"/>
      <c r="AI961" s="3"/>
      <c r="AJ961" s="3"/>
      <c r="AK961" s="3"/>
      <c r="AL961" s="3"/>
      <c r="AM961" s="3"/>
      <c r="AN961" s="3"/>
      <c r="AO961" s="7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7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</row>
    <row r="962">
      <c r="A962" s="3"/>
      <c r="F962" s="3"/>
      <c r="G962" s="3"/>
      <c r="I962" s="3"/>
      <c r="L962" s="3"/>
      <c r="M962" s="4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6"/>
      <c r="Y962" s="3"/>
      <c r="Z962" s="3"/>
      <c r="AA962" s="3"/>
      <c r="AB962" s="3"/>
      <c r="AC962" s="3"/>
      <c r="AD962" s="3"/>
      <c r="AE962" s="3"/>
      <c r="AF962" s="7"/>
      <c r="AG962" s="3"/>
      <c r="AH962" s="3"/>
      <c r="AI962" s="3"/>
      <c r="AJ962" s="3"/>
      <c r="AK962" s="3"/>
      <c r="AL962" s="3"/>
      <c r="AM962" s="3"/>
      <c r="AN962" s="3"/>
      <c r="AO962" s="7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7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</row>
    <row r="963">
      <c r="A963" s="3"/>
      <c r="F963" s="3"/>
      <c r="G963" s="3"/>
      <c r="I963" s="3"/>
      <c r="L963" s="3"/>
      <c r="M963" s="4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6"/>
      <c r="Y963" s="3"/>
      <c r="Z963" s="3"/>
      <c r="AA963" s="3"/>
      <c r="AB963" s="3"/>
      <c r="AC963" s="3"/>
      <c r="AD963" s="3"/>
      <c r="AE963" s="3"/>
      <c r="AF963" s="7"/>
      <c r="AG963" s="3"/>
      <c r="AH963" s="3"/>
      <c r="AI963" s="3"/>
      <c r="AJ963" s="3"/>
      <c r="AK963" s="3"/>
      <c r="AL963" s="3"/>
      <c r="AM963" s="3"/>
      <c r="AN963" s="3"/>
      <c r="AO963" s="7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7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</row>
    <row r="964">
      <c r="A964" s="3"/>
      <c r="F964" s="3"/>
      <c r="G964" s="3"/>
      <c r="I964" s="3"/>
      <c r="L964" s="3"/>
      <c r="M964" s="4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6"/>
      <c r="Y964" s="3"/>
      <c r="Z964" s="3"/>
      <c r="AA964" s="3"/>
      <c r="AB964" s="3"/>
      <c r="AC964" s="3"/>
      <c r="AD964" s="3"/>
      <c r="AE964" s="3"/>
      <c r="AF964" s="7"/>
      <c r="AG964" s="3"/>
      <c r="AH964" s="3"/>
      <c r="AI964" s="3"/>
      <c r="AJ964" s="3"/>
      <c r="AK964" s="3"/>
      <c r="AL964" s="3"/>
      <c r="AM964" s="3"/>
      <c r="AN964" s="3"/>
      <c r="AO964" s="7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7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</row>
    <row r="965">
      <c r="A965" s="3"/>
      <c r="F965" s="3"/>
      <c r="G965" s="3"/>
      <c r="I965" s="3"/>
      <c r="L965" s="3"/>
      <c r="M965" s="4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6"/>
      <c r="Y965" s="3"/>
      <c r="Z965" s="3"/>
      <c r="AA965" s="3"/>
      <c r="AB965" s="3"/>
      <c r="AC965" s="3"/>
      <c r="AD965" s="3"/>
      <c r="AE965" s="3"/>
      <c r="AF965" s="7"/>
      <c r="AG965" s="3"/>
      <c r="AH965" s="3"/>
      <c r="AI965" s="3"/>
      <c r="AJ965" s="3"/>
      <c r="AK965" s="3"/>
      <c r="AL965" s="3"/>
      <c r="AM965" s="3"/>
      <c r="AN965" s="3"/>
      <c r="AO965" s="7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7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</row>
    <row r="966">
      <c r="A966" s="3"/>
      <c r="F966" s="3"/>
      <c r="G966" s="3"/>
      <c r="I966" s="3"/>
      <c r="L966" s="3"/>
      <c r="M966" s="4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6"/>
      <c r="Y966" s="3"/>
      <c r="Z966" s="3"/>
      <c r="AA966" s="3"/>
      <c r="AB966" s="3"/>
      <c r="AC966" s="3"/>
      <c r="AD966" s="3"/>
      <c r="AE966" s="3"/>
      <c r="AF966" s="7"/>
      <c r="AG966" s="3"/>
      <c r="AH966" s="3"/>
      <c r="AI966" s="3"/>
      <c r="AJ966" s="3"/>
      <c r="AK966" s="3"/>
      <c r="AL966" s="3"/>
      <c r="AM966" s="3"/>
      <c r="AN966" s="3"/>
      <c r="AO966" s="7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7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</row>
    <row r="967">
      <c r="A967" s="3"/>
      <c r="F967" s="3"/>
      <c r="G967" s="3"/>
      <c r="I967" s="3"/>
      <c r="L967" s="3"/>
      <c r="M967" s="4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6"/>
      <c r="Y967" s="3"/>
      <c r="Z967" s="3"/>
      <c r="AA967" s="3"/>
      <c r="AB967" s="3"/>
      <c r="AC967" s="3"/>
      <c r="AD967" s="3"/>
      <c r="AE967" s="3"/>
      <c r="AF967" s="7"/>
      <c r="AG967" s="3"/>
      <c r="AH967" s="3"/>
      <c r="AI967" s="3"/>
      <c r="AJ967" s="3"/>
      <c r="AK967" s="3"/>
      <c r="AL967" s="3"/>
      <c r="AM967" s="3"/>
      <c r="AN967" s="3"/>
      <c r="AO967" s="7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7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</row>
    <row r="968">
      <c r="A968" s="3"/>
      <c r="F968" s="3"/>
      <c r="G968" s="3"/>
      <c r="I968" s="3"/>
      <c r="L968" s="3"/>
      <c r="M968" s="4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6"/>
      <c r="Y968" s="3"/>
      <c r="Z968" s="3"/>
      <c r="AA968" s="3"/>
      <c r="AB968" s="3"/>
      <c r="AC968" s="3"/>
      <c r="AD968" s="3"/>
      <c r="AE968" s="3"/>
      <c r="AF968" s="7"/>
      <c r="AG968" s="3"/>
      <c r="AH968" s="3"/>
      <c r="AI968" s="3"/>
      <c r="AJ968" s="3"/>
      <c r="AK968" s="3"/>
      <c r="AL968" s="3"/>
      <c r="AM968" s="3"/>
      <c r="AN968" s="3"/>
      <c r="AO968" s="7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7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</row>
    <row r="969">
      <c r="A969" s="3"/>
      <c r="F969" s="3"/>
      <c r="G969" s="3"/>
      <c r="I969" s="3"/>
      <c r="L969" s="3"/>
      <c r="M969" s="4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6"/>
      <c r="Y969" s="3"/>
      <c r="Z969" s="3"/>
      <c r="AA969" s="3"/>
      <c r="AB969" s="3"/>
      <c r="AC969" s="3"/>
      <c r="AD969" s="3"/>
      <c r="AE969" s="3"/>
      <c r="AF969" s="7"/>
      <c r="AG969" s="3"/>
      <c r="AH969" s="3"/>
      <c r="AI969" s="3"/>
      <c r="AJ969" s="3"/>
      <c r="AK969" s="3"/>
      <c r="AL969" s="3"/>
      <c r="AM969" s="3"/>
      <c r="AN969" s="3"/>
      <c r="AO969" s="7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7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</row>
    <row r="970">
      <c r="A970" s="3"/>
      <c r="F970" s="3"/>
      <c r="G970" s="3"/>
      <c r="I970" s="3"/>
      <c r="L970" s="3"/>
      <c r="M970" s="4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6"/>
      <c r="Y970" s="3"/>
      <c r="Z970" s="3"/>
      <c r="AA970" s="3"/>
      <c r="AB970" s="3"/>
      <c r="AC970" s="3"/>
      <c r="AD970" s="3"/>
      <c r="AE970" s="3"/>
      <c r="AF970" s="7"/>
      <c r="AG970" s="3"/>
      <c r="AH970" s="3"/>
      <c r="AI970" s="3"/>
      <c r="AJ970" s="3"/>
      <c r="AK970" s="3"/>
      <c r="AL970" s="3"/>
      <c r="AM970" s="3"/>
      <c r="AN970" s="3"/>
      <c r="AO970" s="7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7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</row>
    <row r="971">
      <c r="A971" s="3"/>
      <c r="F971" s="3"/>
      <c r="G971" s="3"/>
      <c r="I971" s="3"/>
      <c r="L971" s="3"/>
      <c r="M971" s="4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6"/>
      <c r="Y971" s="3"/>
      <c r="Z971" s="3"/>
      <c r="AA971" s="3"/>
      <c r="AB971" s="3"/>
      <c r="AC971" s="3"/>
      <c r="AD971" s="3"/>
      <c r="AE971" s="3"/>
      <c r="AF971" s="7"/>
      <c r="AG971" s="3"/>
      <c r="AH971" s="3"/>
      <c r="AI971" s="3"/>
      <c r="AJ971" s="3"/>
      <c r="AK971" s="3"/>
      <c r="AL971" s="3"/>
      <c r="AM971" s="3"/>
      <c r="AN971" s="3"/>
      <c r="AO971" s="7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7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</row>
    <row r="972">
      <c r="A972" s="3"/>
      <c r="F972" s="3"/>
      <c r="G972" s="3"/>
      <c r="I972" s="3"/>
      <c r="L972" s="3"/>
      <c r="M972" s="4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6"/>
      <c r="Y972" s="3"/>
      <c r="Z972" s="3"/>
      <c r="AA972" s="3"/>
      <c r="AB972" s="3"/>
      <c r="AC972" s="3"/>
      <c r="AD972" s="3"/>
      <c r="AE972" s="3"/>
      <c r="AF972" s="7"/>
      <c r="AG972" s="3"/>
      <c r="AH972" s="3"/>
      <c r="AI972" s="3"/>
      <c r="AJ972" s="3"/>
      <c r="AK972" s="3"/>
      <c r="AL972" s="3"/>
      <c r="AM972" s="3"/>
      <c r="AN972" s="3"/>
      <c r="AO972" s="7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7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</row>
    <row r="973">
      <c r="A973" s="3"/>
      <c r="F973" s="3"/>
      <c r="G973" s="3"/>
      <c r="I973" s="3"/>
      <c r="L973" s="3"/>
      <c r="M973" s="4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6"/>
      <c r="Y973" s="3"/>
      <c r="Z973" s="3"/>
      <c r="AA973" s="3"/>
      <c r="AB973" s="3"/>
      <c r="AC973" s="3"/>
      <c r="AD973" s="3"/>
      <c r="AE973" s="3"/>
      <c r="AF973" s="7"/>
      <c r="AG973" s="3"/>
      <c r="AH973" s="3"/>
      <c r="AI973" s="3"/>
      <c r="AJ973" s="3"/>
      <c r="AK973" s="3"/>
      <c r="AL973" s="3"/>
      <c r="AM973" s="3"/>
      <c r="AN973" s="3"/>
      <c r="AO973" s="7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7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</row>
    <row r="974">
      <c r="A974" s="3"/>
      <c r="F974" s="3"/>
      <c r="G974" s="3"/>
      <c r="I974" s="3"/>
      <c r="L974" s="3"/>
      <c r="M974" s="4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6"/>
      <c r="Y974" s="3"/>
      <c r="Z974" s="3"/>
      <c r="AA974" s="3"/>
      <c r="AB974" s="3"/>
      <c r="AC974" s="3"/>
      <c r="AD974" s="3"/>
      <c r="AE974" s="3"/>
      <c r="AF974" s="7"/>
      <c r="AG974" s="3"/>
      <c r="AH974" s="3"/>
      <c r="AI974" s="3"/>
      <c r="AJ974" s="3"/>
      <c r="AK974" s="3"/>
      <c r="AL974" s="3"/>
      <c r="AM974" s="3"/>
      <c r="AN974" s="3"/>
      <c r="AO974" s="7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7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</row>
    <row r="975">
      <c r="A975" s="3"/>
      <c r="F975" s="3"/>
      <c r="G975" s="3"/>
      <c r="I975" s="3"/>
      <c r="L975" s="3"/>
      <c r="M975" s="4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6"/>
      <c r="Y975" s="3"/>
      <c r="Z975" s="3"/>
      <c r="AA975" s="3"/>
      <c r="AB975" s="3"/>
      <c r="AC975" s="3"/>
      <c r="AD975" s="3"/>
      <c r="AE975" s="3"/>
      <c r="AF975" s="7"/>
      <c r="AG975" s="3"/>
      <c r="AH975" s="3"/>
      <c r="AI975" s="3"/>
      <c r="AJ975" s="3"/>
      <c r="AK975" s="3"/>
      <c r="AL975" s="3"/>
      <c r="AM975" s="3"/>
      <c r="AN975" s="3"/>
      <c r="AO975" s="7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7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</row>
    <row r="976">
      <c r="A976" s="3"/>
      <c r="F976" s="3"/>
      <c r="G976" s="3"/>
      <c r="I976" s="3"/>
      <c r="L976" s="3"/>
      <c r="M976" s="4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6"/>
      <c r="Y976" s="3"/>
      <c r="Z976" s="3"/>
      <c r="AA976" s="3"/>
      <c r="AB976" s="3"/>
      <c r="AC976" s="3"/>
      <c r="AD976" s="3"/>
      <c r="AE976" s="3"/>
      <c r="AF976" s="7"/>
      <c r="AG976" s="3"/>
      <c r="AH976" s="3"/>
      <c r="AI976" s="3"/>
      <c r="AJ976" s="3"/>
      <c r="AK976" s="3"/>
      <c r="AL976" s="3"/>
      <c r="AM976" s="3"/>
      <c r="AN976" s="3"/>
      <c r="AO976" s="7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7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</row>
    <row r="977">
      <c r="A977" s="3"/>
      <c r="F977" s="3"/>
      <c r="G977" s="3"/>
      <c r="I977" s="3"/>
      <c r="L977" s="3"/>
      <c r="M977" s="4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6"/>
      <c r="Y977" s="3"/>
      <c r="Z977" s="3"/>
      <c r="AA977" s="3"/>
      <c r="AB977" s="3"/>
      <c r="AC977" s="3"/>
      <c r="AD977" s="3"/>
      <c r="AE977" s="3"/>
      <c r="AF977" s="7"/>
      <c r="AG977" s="3"/>
      <c r="AH977" s="3"/>
      <c r="AI977" s="3"/>
      <c r="AJ977" s="3"/>
      <c r="AK977" s="3"/>
      <c r="AL977" s="3"/>
      <c r="AM977" s="3"/>
      <c r="AN977" s="3"/>
      <c r="AO977" s="7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7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</row>
    <row r="978">
      <c r="A978" s="3"/>
      <c r="F978" s="3"/>
      <c r="G978" s="3"/>
      <c r="I978" s="3"/>
      <c r="L978" s="3"/>
      <c r="M978" s="4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6"/>
      <c r="Y978" s="3"/>
      <c r="Z978" s="3"/>
      <c r="AA978" s="3"/>
      <c r="AB978" s="3"/>
      <c r="AC978" s="3"/>
      <c r="AD978" s="3"/>
      <c r="AE978" s="3"/>
      <c r="AF978" s="7"/>
      <c r="AG978" s="3"/>
      <c r="AH978" s="3"/>
      <c r="AI978" s="3"/>
      <c r="AJ978" s="3"/>
      <c r="AK978" s="3"/>
      <c r="AL978" s="3"/>
      <c r="AM978" s="3"/>
      <c r="AN978" s="3"/>
      <c r="AO978" s="7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7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</row>
    <row r="979">
      <c r="A979" s="3"/>
      <c r="F979" s="3"/>
      <c r="G979" s="3"/>
      <c r="I979" s="3"/>
      <c r="L979" s="3"/>
      <c r="M979" s="4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6"/>
      <c r="Y979" s="3"/>
      <c r="Z979" s="3"/>
      <c r="AA979" s="3"/>
      <c r="AB979" s="3"/>
      <c r="AC979" s="3"/>
      <c r="AD979" s="3"/>
      <c r="AE979" s="3"/>
      <c r="AF979" s="7"/>
      <c r="AG979" s="3"/>
      <c r="AH979" s="3"/>
      <c r="AI979" s="3"/>
      <c r="AJ979" s="3"/>
      <c r="AK979" s="3"/>
      <c r="AL979" s="3"/>
      <c r="AM979" s="3"/>
      <c r="AN979" s="3"/>
      <c r="AO979" s="7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7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</row>
    <row r="980">
      <c r="A980" s="3"/>
      <c r="F980" s="3"/>
      <c r="G980" s="3"/>
      <c r="I980" s="3"/>
      <c r="L980" s="3"/>
      <c r="M980" s="4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6"/>
      <c r="Y980" s="3"/>
      <c r="Z980" s="3"/>
      <c r="AA980" s="3"/>
      <c r="AB980" s="3"/>
      <c r="AC980" s="3"/>
      <c r="AD980" s="3"/>
      <c r="AE980" s="3"/>
      <c r="AF980" s="7"/>
      <c r="AG980" s="3"/>
      <c r="AH980" s="3"/>
      <c r="AI980" s="3"/>
      <c r="AJ980" s="3"/>
      <c r="AK980" s="3"/>
      <c r="AL980" s="3"/>
      <c r="AM980" s="3"/>
      <c r="AN980" s="3"/>
      <c r="AO980" s="7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7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</row>
    <row r="981">
      <c r="A981" s="3"/>
      <c r="F981" s="3"/>
      <c r="G981" s="3"/>
      <c r="I981" s="3"/>
      <c r="L981" s="3"/>
      <c r="M981" s="4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6"/>
      <c r="Y981" s="3"/>
      <c r="Z981" s="3"/>
      <c r="AA981" s="3"/>
      <c r="AB981" s="3"/>
      <c r="AC981" s="3"/>
      <c r="AD981" s="3"/>
      <c r="AE981" s="3"/>
      <c r="AF981" s="7"/>
      <c r="AG981" s="3"/>
      <c r="AH981" s="3"/>
      <c r="AI981" s="3"/>
      <c r="AJ981" s="3"/>
      <c r="AK981" s="3"/>
      <c r="AL981" s="3"/>
      <c r="AM981" s="3"/>
      <c r="AN981" s="3"/>
      <c r="AO981" s="7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7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</row>
    <row r="982">
      <c r="A982" s="3"/>
      <c r="F982" s="3"/>
      <c r="G982" s="3"/>
      <c r="I982" s="3"/>
      <c r="L982" s="3"/>
      <c r="M982" s="4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6"/>
      <c r="Y982" s="3"/>
      <c r="Z982" s="3"/>
      <c r="AA982" s="3"/>
      <c r="AB982" s="3"/>
      <c r="AC982" s="3"/>
      <c r="AD982" s="3"/>
      <c r="AE982" s="3"/>
      <c r="AF982" s="7"/>
      <c r="AG982" s="3"/>
      <c r="AH982" s="3"/>
      <c r="AI982" s="3"/>
      <c r="AJ982" s="3"/>
      <c r="AK982" s="3"/>
      <c r="AL982" s="3"/>
      <c r="AM982" s="3"/>
      <c r="AN982" s="3"/>
      <c r="AO982" s="7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7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</row>
    <row r="983">
      <c r="A983" s="3"/>
      <c r="F983" s="3"/>
      <c r="G983" s="3"/>
      <c r="I983" s="3"/>
      <c r="L983" s="3"/>
      <c r="M983" s="4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6"/>
      <c r="Y983" s="3"/>
      <c r="Z983" s="3"/>
      <c r="AA983" s="3"/>
      <c r="AB983" s="3"/>
      <c r="AC983" s="3"/>
      <c r="AD983" s="3"/>
      <c r="AE983" s="3"/>
      <c r="AF983" s="7"/>
      <c r="AG983" s="3"/>
      <c r="AH983" s="3"/>
      <c r="AI983" s="3"/>
      <c r="AJ983" s="3"/>
      <c r="AK983" s="3"/>
      <c r="AL983" s="3"/>
      <c r="AM983" s="3"/>
      <c r="AN983" s="3"/>
      <c r="AO983" s="7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7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</row>
    <row r="984">
      <c r="A984" s="3"/>
      <c r="F984" s="3"/>
      <c r="G984" s="3"/>
      <c r="I984" s="3"/>
      <c r="L984" s="3"/>
      <c r="M984" s="4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6"/>
      <c r="Y984" s="3"/>
      <c r="Z984" s="3"/>
      <c r="AA984" s="3"/>
      <c r="AB984" s="3"/>
      <c r="AC984" s="3"/>
      <c r="AD984" s="3"/>
      <c r="AE984" s="3"/>
      <c r="AF984" s="7"/>
      <c r="AG984" s="3"/>
      <c r="AH984" s="3"/>
      <c r="AI984" s="3"/>
      <c r="AJ984" s="3"/>
      <c r="AK984" s="3"/>
      <c r="AL984" s="3"/>
      <c r="AM984" s="3"/>
      <c r="AN984" s="3"/>
      <c r="AO984" s="7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7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</row>
    <row r="985">
      <c r="A985" s="3"/>
      <c r="F985" s="3"/>
      <c r="G985" s="3"/>
      <c r="I985" s="3"/>
      <c r="L985" s="3"/>
      <c r="M985" s="4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6"/>
      <c r="Y985" s="3"/>
      <c r="Z985" s="3"/>
      <c r="AA985" s="3"/>
      <c r="AB985" s="3"/>
      <c r="AC985" s="3"/>
      <c r="AD985" s="3"/>
      <c r="AE985" s="3"/>
      <c r="AF985" s="7"/>
      <c r="AG985" s="3"/>
      <c r="AH985" s="3"/>
      <c r="AI985" s="3"/>
      <c r="AJ985" s="3"/>
      <c r="AK985" s="3"/>
      <c r="AL985" s="3"/>
      <c r="AM985" s="3"/>
      <c r="AN985" s="3"/>
      <c r="AO985" s="7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7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</row>
    <row r="986">
      <c r="A986" s="3"/>
      <c r="F986" s="3"/>
      <c r="G986" s="3"/>
      <c r="I986" s="3"/>
      <c r="L986" s="3"/>
      <c r="M986" s="4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6"/>
      <c r="Y986" s="3"/>
      <c r="Z986" s="3"/>
      <c r="AA986" s="3"/>
      <c r="AB986" s="3"/>
      <c r="AC986" s="3"/>
      <c r="AD986" s="3"/>
      <c r="AE986" s="3"/>
      <c r="AF986" s="7"/>
      <c r="AG986" s="3"/>
      <c r="AH986" s="3"/>
      <c r="AI986" s="3"/>
      <c r="AJ986" s="3"/>
      <c r="AK986" s="3"/>
      <c r="AL986" s="3"/>
      <c r="AM986" s="3"/>
      <c r="AN986" s="3"/>
      <c r="AO986" s="7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7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</row>
    <row r="987">
      <c r="A987" s="3"/>
      <c r="F987" s="3"/>
      <c r="G987" s="3"/>
      <c r="I987" s="3"/>
      <c r="L987" s="3"/>
      <c r="M987" s="4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6"/>
      <c r="Y987" s="3"/>
      <c r="Z987" s="3"/>
      <c r="AA987" s="3"/>
      <c r="AB987" s="3"/>
      <c r="AC987" s="3"/>
      <c r="AD987" s="3"/>
      <c r="AE987" s="3"/>
      <c r="AF987" s="7"/>
      <c r="AG987" s="3"/>
      <c r="AH987" s="3"/>
      <c r="AI987" s="3"/>
      <c r="AJ987" s="3"/>
      <c r="AK987" s="3"/>
      <c r="AL987" s="3"/>
      <c r="AM987" s="3"/>
      <c r="AN987" s="3"/>
      <c r="AO987" s="7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7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</row>
    <row r="988">
      <c r="A988" s="3"/>
      <c r="F988" s="3"/>
      <c r="G988" s="3"/>
      <c r="I988" s="3"/>
      <c r="L988" s="3"/>
      <c r="M988" s="4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6"/>
      <c r="Y988" s="3"/>
      <c r="Z988" s="3"/>
      <c r="AA988" s="3"/>
      <c r="AB988" s="3"/>
      <c r="AC988" s="3"/>
      <c r="AD988" s="3"/>
      <c r="AE988" s="3"/>
      <c r="AF988" s="7"/>
      <c r="AG988" s="3"/>
      <c r="AH988" s="3"/>
      <c r="AI988" s="3"/>
      <c r="AJ988" s="3"/>
      <c r="AK988" s="3"/>
      <c r="AL988" s="3"/>
      <c r="AM988" s="3"/>
      <c r="AN988" s="3"/>
      <c r="AO988" s="7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7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</row>
    <row r="989">
      <c r="A989" s="3"/>
      <c r="F989" s="3"/>
      <c r="G989" s="3"/>
      <c r="I989" s="3"/>
      <c r="L989" s="3"/>
      <c r="M989" s="4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6"/>
      <c r="Y989" s="3"/>
      <c r="Z989" s="3"/>
      <c r="AA989" s="3"/>
      <c r="AB989" s="3"/>
      <c r="AC989" s="3"/>
      <c r="AD989" s="3"/>
      <c r="AE989" s="3"/>
      <c r="AF989" s="7"/>
      <c r="AG989" s="3"/>
      <c r="AH989" s="3"/>
      <c r="AI989" s="3"/>
      <c r="AJ989" s="3"/>
      <c r="AK989" s="3"/>
      <c r="AL989" s="3"/>
      <c r="AM989" s="3"/>
      <c r="AN989" s="3"/>
      <c r="AO989" s="7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7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</row>
    <row r="990">
      <c r="A990" s="3"/>
      <c r="F990" s="3"/>
      <c r="G990" s="3"/>
      <c r="I990" s="3"/>
      <c r="L990" s="3"/>
      <c r="M990" s="4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6"/>
      <c r="Y990" s="3"/>
      <c r="Z990" s="3"/>
      <c r="AA990" s="3"/>
      <c r="AB990" s="3"/>
      <c r="AC990" s="3"/>
      <c r="AD990" s="3"/>
      <c r="AE990" s="3"/>
      <c r="AF990" s="7"/>
      <c r="AG990" s="3"/>
      <c r="AH990" s="3"/>
      <c r="AI990" s="3"/>
      <c r="AJ990" s="3"/>
      <c r="AK990" s="3"/>
      <c r="AL990" s="3"/>
      <c r="AM990" s="3"/>
      <c r="AN990" s="3"/>
      <c r="AO990" s="7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7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</row>
    <row r="991">
      <c r="A991" s="3"/>
      <c r="F991" s="3"/>
      <c r="G991" s="3"/>
      <c r="I991" s="3"/>
      <c r="L991" s="3"/>
      <c r="M991" s="4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6"/>
      <c r="Y991" s="3"/>
      <c r="Z991" s="3"/>
      <c r="AA991" s="3"/>
      <c r="AB991" s="3"/>
      <c r="AC991" s="3"/>
      <c r="AD991" s="3"/>
      <c r="AE991" s="3"/>
      <c r="AF991" s="7"/>
      <c r="AG991" s="3"/>
      <c r="AH991" s="3"/>
      <c r="AI991" s="3"/>
      <c r="AJ991" s="3"/>
      <c r="AK991" s="3"/>
      <c r="AL991" s="3"/>
      <c r="AM991" s="3"/>
      <c r="AN991" s="3"/>
      <c r="AO991" s="7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7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</row>
    <row r="992">
      <c r="A992" s="3"/>
      <c r="F992" s="3"/>
      <c r="G992" s="3"/>
      <c r="I992" s="3"/>
      <c r="L992" s="3"/>
      <c r="M992" s="4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6"/>
      <c r="Y992" s="3"/>
      <c r="Z992" s="3"/>
      <c r="AA992" s="3"/>
      <c r="AB992" s="3"/>
      <c r="AC992" s="3"/>
      <c r="AD992" s="3"/>
      <c r="AE992" s="3"/>
      <c r="AF992" s="7"/>
      <c r="AG992" s="3"/>
      <c r="AH992" s="3"/>
      <c r="AI992" s="3"/>
      <c r="AJ992" s="3"/>
      <c r="AK992" s="3"/>
      <c r="AL992" s="3"/>
      <c r="AM992" s="3"/>
      <c r="AN992" s="3"/>
      <c r="AO992" s="7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7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</row>
    <row r="993">
      <c r="A993" s="3"/>
      <c r="F993" s="3"/>
      <c r="G993" s="3"/>
      <c r="I993" s="3"/>
      <c r="L993" s="3"/>
      <c r="M993" s="4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6"/>
      <c r="Y993" s="3"/>
      <c r="Z993" s="3"/>
      <c r="AA993" s="3"/>
      <c r="AB993" s="3"/>
      <c r="AC993" s="3"/>
      <c r="AD993" s="3"/>
      <c r="AE993" s="3"/>
      <c r="AF993" s="7"/>
      <c r="AG993" s="3"/>
      <c r="AH993" s="3"/>
      <c r="AI993" s="3"/>
      <c r="AJ993" s="3"/>
      <c r="AK993" s="3"/>
      <c r="AL993" s="3"/>
      <c r="AM993" s="3"/>
      <c r="AN993" s="3"/>
      <c r="AO993" s="7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7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</row>
    <row r="994">
      <c r="A994" s="3"/>
      <c r="F994" s="3"/>
      <c r="G994" s="3"/>
      <c r="I994" s="3"/>
      <c r="L994" s="3"/>
      <c r="M994" s="4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6"/>
      <c r="Y994" s="3"/>
      <c r="Z994" s="3"/>
      <c r="AA994" s="3"/>
      <c r="AB994" s="3"/>
      <c r="AC994" s="3"/>
      <c r="AD994" s="3"/>
      <c r="AE994" s="3"/>
      <c r="AF994" s="7"/>
      <c r="AG994" s="3"/>
      <c r="AH994" s="3"/>
      <c r="AI994" s="3"/>
      <c r="AJ994" s="3"/>
      <c r="AK994" s="3"/>
      <c r="AL994" s="3"/>
      <c r="AM994" s="3"/>
      <c r="AN994" s="3"/>
      <c r="AO994" s="7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7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</row>
    <row r="995">
      <c r="A995" s="3"/>
      <c r="F995" s="3"/>
      <c r="G995" s="3"/>
      <c r="I995" s="3"/>
      <c r="L995" s="3"/>
      <c r="M995" s="4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6"/>
      <c r="Y995" s="3"/>
      <c r="Z995" s="3"/>
      <c r="AA995" s="3"/>
      <c r="AB995" s="3"/>
      <c r="AC995" s="3"/>
      <c r="AD995" s="3"/>
      <c r="AE995" s="3"/>
      <c r="AF995" s="7"/>
      <c r="AG995" s="3"/>
      <c r="AH995" s="3"/>
      <c r="AI995" s="3"/>
      <c r="AJ995" s="3"/>
      <c r="AK995" s="3"/>
      <c r="AL995" s="3"/>
      <c r="AM995" s="3"/>
      <c r="AN995" s="3"/>
      <c r="AO995" s="7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7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</row>
    <row r="996">
      <c r="A996" s="3"/>
      <c r="F996" s="3"/>
      <c r="G996" s="3"/>
      <c r="I996" s="3"/>
      <c r="L996" s="3"/>
      <c r="M996" s="4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6"/>
      <c r="Y996" s="3"/>
      <c r="Z996" s="3"/>
      <c r="AA996" s="3"/>
      <c r="AB996" s="3"/>
      <c r="AC996" s="3"/>
      <c r="AD996" s="3"/>
      <c r="AE996" s="3"/>
      <c r="AF996" s="7"/>
      <c r="AG996" s="3"/>
      <c r="AH996" s="3"/>
      <c r="AI996" s="3"/>
      <c r="AJ996" s="3"/>
      <c r="AK996" s="3"/>
      <c r="AL996" s="3"/>
      <c r="AM996" s="3"/>
      <c r="AN996" s="3"/>
      <c r="AO996" s="7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7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</row>
    <row r="997">
      <c r="A997" s="3"/>
      <c r="F997" s="3"/>
      <c r="G997" s="3"/>
      <c r="I997" s="3"/>
      <c r="L997" s="3"/>
      <c r="M997" s="4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6"/>
      <c r="Y997" s="3"/>
      <c r="Z997" s="3"/>
      <c r="AA997" s="3"/>
      <c r="AB997" s="3"/>
      <c r="AC997" s="3"/>
      <c r="AD997" s="3"/>
      <c r="AE997" s="3"/>
      <c r="AF997" s="7"/>
      <c r="AG997" s="3"/>
      <c r="AH997" s="3"/>
      <c r="AI997" s="3"/>
      <c r="AJ997" s="3"/>
      <c r="AK997" s="3"/>
      <c r="AL997" s="3"/>
      <c r="AM997" s="3"/>
      <c r="AN997" s="3"/>
      <c r="AO997" s="7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7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</row>
    <row r="998">
      <c r="A998" s="3"/>
      <c r="F998" s="3"/>
      <c r="G998" s="3"/>
      <c r="I998" s="3"/>
      <c r="L998" s="3"/>
      <c r="M998" s="4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6"/>
      <c r="Y998" s="3"/>
      <c r="Z998" s="3"/>
      <c r="AA998" s="3"/>
      <c r="AB998" s="3"/>
      <c r="AC998" s="3"/>
      <c r="AD998" s="3"/>
      <c r="AE998" s="3"/>
      <c r="AF998" s="7"/>
      <c r="AG998" s="3"/>
      <c r="AH998" s="3"/>
      <c r="AI998" s="3"/>
      <c r="AJ998" s="3"/>
      <c r="AK998" s="3"/>
      <c r="AL998" s="3"/>
      <c r="AM998" s="3"/>
      <c r="AN998" s="3"/>
      <c r="AO998" s="7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7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</row>
    <row r="999">
      <c r="A999" s="3"/>
      <c r="F999" s="3"/>
      <c r="G999" s="3"/>
      <c r="I999" s="3"/>
      <c r="L999" s="3"/>
      <c r="M999" s="4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6"/>
      <c r="Y999" s="3"/>
      <c r="Z999" s="3"/>
      <c r="AA999" s="3"/>
      <c r="AB999" s="3"/>
      <c r="AC999" s="3"/>
      <c r="AD999" s="3"/>
      <c r="AE999" s="3"/>
      <c r="AF999" s="7"/>
      <c r="AG999" s="3"/>
      <c r="AH999" s="3"/>
      <c r="AI999" s="3"/>
      <c r="AJ999" s="3"/>
      <c r="AK999" s="3"/>
      <c r="AL999" s="3"/>
      <c r="AM999" s="3"/>
      <c r="AN999" s="3"/>
      <c r="AO999" s="7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7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</row>
    <row r="1000">
      <c r="A1000" s="3"/>
      <c r="F1000" s="3"/>
      <c r="G1000" s="3"/>
      <c r="I1000" s="3"/>
      <c r="L1000" s="3"/>
      <c r="M1000" s="4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6"/>
      <c r="Y1000" s="3"/>
      <c r="Z1000" s="3"/>
      <c r="AA1000" s="3"/>
      <c r="AB1000" s="3"/>
      <c r="AC1000" s="3"/>
      <c r="AD1000" s="3"/>
      <c r="AE1000" s="3"/>
      <c r="AF1000" s="7"/>
      <c r="AG1000" s="3"/>
      <c r="AH1000" s="3"/>
      <c r="AI1000" s="3"/>
      <c r="AJ1000" s="3"/>
      <c r="AK1000" s="3"/>
      <c r="AL1000" s="3"/>
      <c r="AM1000" s="3"/>
      <c r="AN1000" s="3"/>
      <c r="AO1000" s="7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7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</row>
  </sheetData>
  <mergeCells count="11">
    <mergeCell ref="I11:K11"/>
    <mergeCell ref="O34:P34"/>
    <mergeCell ref="Q34:R34"/>
    <mergeCell ref="G104:M104"/>
    <mergeCell ref="B2:J2"/>
    <mergeCell ref="I3:K3"/>
    <mergeCell ref="I4:K4"/>
    <mergeCell ref="I5:K5"/>
    <mergeCell ref="B6:C6"/>
    <mergeCell ref="I6:K6"/>
    <mergeCell ref="D19:E19"/>
  </mergeCells>
  <dataValidations>
    <dataValidation type="list" allowBlank="1" showErrorMessage="1" sqref="I21 D23 I29">
      <formula1>$F$106:$F$149</formula1>
    </dataValidation>
    <dataValidation type="list" allowBlank="1" showErrorMessage="1" sqref="I22 D24 I30">
      <formula1>$C$106:$C$118</formula1>
    </dataValidation>
    <dataValidation type="list" allowBlank="1" showErrorMessage="1" sqref="I11">
      <formula1>$N$3:$N$7</formula1>
    </dataValidation>
    <dataValidation type="list" allowBlank="1" showErrorMessage="1" sqref="D19">
      <formula1>$T$9:$T$11</formula1>
    </dataValidation>
  </dataValidations>
  <hyperlinks>
    <hyperlink r:id="rId1" ref="B3"/>
  </hyperlinks>
  <drawing r:id="rId2"/>
</worksheet>
</file>