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k-means" sheetId="1" r:id="rId4"/>
  </sheets>
</workbook>
</file>

<file path=xl/sharedStrings.xml><?xml version="1.0" encoding="utf-8"?>
<sst xmlns="http://schemas.openxmlformats.org/spreadsheetml/2006/main" uniqueCount="19">
  <si>
    <t xml:space="preserve">        k-means Clustering </t>
  </si>
  <si>
    <t>Iteration 1</t>
  </si>
  <si>
    <t>Steps</t>
  </si>
  <si>
    <t>A</t>
  </si>
  <si>
    <t>X</t>
  </si>
  <si>
    <t>Y</t>
  </si>
  <si>
    <t>Cluster</t>
  </si>
  <si>
    <t>Center</t>
  </si>
  <si>
    <t>Min Squared Distance</t>
  </si>
  <si>
    <t>Dist_C1</t>
  </si>
  <si>
    <t>Dist_C2</t>
  </si>
  <si>
    <t>1. Input the distances of each point from both the centres in Dist_C1 and Dist_C2 columns</t>
  </si>
  <si>
    <t xml:space="preserve">2. The new centers of the clusters will appear in the next iteration box </t>
  </si>
  <si>
    <t xml:space="preserve">3. Repeat this process till the centers of 2 consecutive iterations converge </t>
  </si>
  <si>
    <t>SSE</t>
  </si>
  <si>
    <t>Iteration 2</t>
  </si>
  <si>
    <t>B</t>
  </si>
  <si>
    <t>Iteration 3</t>
  </si>
  <si>
    <t>Iteration 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</si>
</sst>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sz val="11"/>
      <color indexed="8"/>
      <name val="Calibri"/>
    </font>
    <font>
      <b val="1"/>
      <sz val="11"/>
      <color indexed="14"/>
      <name val="Calibri"/>
    </font>
    <font>
      <i val="1"/>
      <sz val="11"/>
      <color indexed="8"/>
      <name val="Calibri"/>
    </font>
    <font>
      <sz val="10"/>
      <color indexed="8"/>
      <name val="Calibri"/>
    </font>
    <font>
      <sz val="9"/>
      <color indexed="17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4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horizontal="center" vertical="bottom"/>
    </xf>
    <xf numFmtId="0" fontId="0" fillId="4" borderId="11" applyNumberFormat="0" applyFont="1" applyFill="1" applyBorder="1" applyAlignment="1" applyProtection="0">
      <alignment horizontal="center"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49" fontId="4" fillId="5" borderId="20" applyNumberFormat="1" applyFont="1" applyFill="1" applyBorder="1" applyAlignment="1" applyProtection="0">
      <alignment horizontal="center"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0" fontId="5" fillId="3" borderId="24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0" fontId="0" fillId="3" borderId="27" applyNumberFormat="0" applyFont="1" applyFill="1" applyBorder="1" applyAlignment="1" applyProtection="0">
      <alignment vertical="bottom"/>
    </xf>
    <xf numFmtId="49" fontId="4" fillId="3" borderId="28" applyNumberFormat="1" applyFont="1" applyFill="1" applyBorder="1" applyAlignment="1" applyProtection="0">
      <alignment horizontal="center" vertical="bottom"/>
    </xf>
    <xf numFmtId="0" fontId="0" fillId="3" borderId="29" applyNumberFormat="0" applyFont="1" applyFill="1" applyBorder="1" applyAlignment="1" applyProtection="0">
      <alignment vertical="bottom"/>
    </xf>
    <xf numFmtId="0" fontId="0" fillId="3" borderId="30" applyNumberFormat="0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49" fontId="6" fillId="3" borderId="24" applyNumberFormat="1" applyFont="1" applyFill="1" applyBorder="1" applyAlignment="1" applyProtection="0">
      <alignment vertical="bottom"/>
    </xf>
    <xf numFmtId="0" fontId="6" fillId="3" borderId="25" applyNumberFormat="0" applyFont="1" applyFill="1" applyBorder="1" applyAlignment="1" applyProtection="0">
      <alignment vertical="bottom"/>
    </xf>
    <xf numFmtId="0" fontId="6" fillId="3" borderId="26" applyNumberFormat="0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horizontal="center" vertical="bottom"/>
    </xf>
    <xf numFmtId="0" fontId="0" fillId="3" borderId="15" applyNumberFormat="1" applyFont="1" applyFill="1" applyBorder="1" applyAlignment="1" applyProtection="0">
      <alignment horizontal="center" vertical="bottom"/>
    </xf>
    <xf numFmtId="0" fontId="0" fillId="3" borderId="16" applyNumberFormat="1" applyFont="1" applyFill="1" applyBorder="1" applyAlignment="1" applyProtection="0">
      <alignment horizontal="center" vertical="bottom"/>
    </xf>
    <xf numFmtId="0" fontId="4" fillId="3" borderId="28" applyNumberFormat="1" applyFont="1" applyFill="1" applyBorder="1" applyAlignment="1" applyProtection="0">
      <alignment horizontal="center" vertical="bottom"/>
    </xf>
    <xf numFmtId="59" fontId="0" fillId="3" borderId="14" applyNumberFormat="1" applyFont="1" applyFill="1" applyBorder="1" applyAlignment="1" applyProtection="0">
      <alignment horizontal="center" vertical="bottom"/>
    </xf>
    <xf numFmtId="59" fontId="0" fillId="3" borderId="16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bottom"/>
    </xf>
    <xf numFmtId="59" fontId="0" fillId="3" borderId="28" applyNumberFormat="1" applyFont="1" applyFill="1" applyBorder="1" applyAlignment="1" applyProtection="0">
      <alignment horizontal="center" vertical="bottom"/>
    </xf>
    <xf numFmtId="0" fontId="0" fillId="3" borderId="24" applyNumberFormat="1" applyFont="1" applyFill="1" applyBorder="1" applyAlignment="1" applyProtection="0">
      <alignment horizontal="center" vertical="bottom"/>
    </xf>
    <xf numFmtId="0" fontId="0" fillId="3" borderId="25" applyNumberFormat="1" applyFont="1" applyFill="1" applyBorder="1" applyAlignment="1" applyProtection="0">
      <alignment horizontal="center" vertical="bottom"/>
    </xf>
    <xf numFmtId="0" fontId="0" fillId="3" borderId="26" applyNumberFormat="1" applyFont="1" applyFill="1" applyBorder="1" applyAlignment="1" applyProtection="0">
      <alignment horizontal="center" vertical="bottom"/>
    </xf>
    <xf numFmtId="59" fontId="0" fillId="3" borderId="32" applyNumberFormat="1" applyFont="1" applyFill="1" applyBorder="1" applyAlignment="1" applyProtection="0">
      <alignment horizontal="center" vertical="bottom"/>
    </xf>
    <xf numFmtId="59" fontId="0" fillId="3" borderId="33" applyNumberFormat="1" applyFont="1" applyFill="1" applyBorder="1" applyAlignment="1" applyProtection="0">
      <alignment horizontal="center" vertical="bottom"/>
    </xf>
    <xf numFmtId="49" fontId="6" fillId="3" borderId="32" applyNumberFormat="1" applyFont="1" applyFill="1" applyBorder="1" applyAlignment="1" applyProtection="0">
      <alignment vertical="bottom"/>
    </xf>
    <xf numFmtId="0" fontId="6" fillId="3" borderId="34" applyNumberFormat="0" applyFont="1" applyFill="1" applyBorder="1" applyAlignment="1" applyProtection="0">
      <alignment vertical="bottom"/>
    </xf>
    <xf numFmtId="0" fontId="6" fillId="3" borderId="33" applyNumberFormat="0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horizontal="center" vertical="bottom"/>
    </xf>
    <xf numFmtId="0" fontId="0" fillId="3" borderId="36" applyNumberFormat="0" applyFont="1" applyFill="1" applyBorder="1" applyAlignment="1" applyProtection="0">
      <alignment horizontal="center" vertical="bottom"/>
    </xf>
    <xf numFmtId="0" fontId="0" fillId="3" borderId="36" applyNumberFormat="0" applyFont="1" applyFill="1" applyBorder="1" applyAlignment="1" applyProtection="0">
      <alignment vertical="bottom"/>
    </xf>
    <xf numFmtId="49" fontId="4" fillId="5" borderId="28" applyNumberFormat="1" applyFont="1" applyFill="1" applyBorder="1" applyAlignment="1" applyProtection="0">
      <alignment horizontal="center" vertical="bottom"/>
    </xf>
    <xf numFmtId="59" fontId="0" fillId="5" borderId="28" applyNumberFormat="1" applyFont="1" applyFill="1" applyBorder="1" applyAlignment="1" applyProtection="0">
      <alignment horizontal="center" vertical="bottom"/>
    </xf>
    <xf numFmtId="0" fontId="0" fillId="3" borderId="30" applyNumberFormat="0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vertical="bottom"/>
    </xf>
    <xf numFmtId="1" fontId="0" fillId="3" borderId="32" applyNumberFormat="1" applyFont="1" applyFill="1" applyBorder="1" applyAlignment="1" applyProtection="0">
      <alignment horizontal="center" vertical="bottom"/>
    </xf>
    <xf numFmtId="1" fontId="0" fillId="3" borderId="34" applyNumberFormat="1" applyFont="1" applyFill="1" applyBorder="1" applyAlignment="1" applyProtection="0">
      <alignment horizontal="center" vertical="bottom"/>
    </xf>
    <xf numFmtId="0" fontId="0" fillId="3" borderId="33" applyNumberFormat="1" applyFont="1" applyFill="1" applyBorder="1" applyAlignment="1" applyProtection="0">
      <alignment horizontal="center"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horizontal="center"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horizontal="center" vertical="bottom"/>
    </xf>
    <xf numFmtId="0" fontId="0" fillId="3" borderId="18" applyNumberFormat="0" applyFont="1" applyFill="1" applyBorder="1" applyAlignment="1" applyProtection="0">
      <alignment horizontal="center" vertical="bottom"/>
    </xf>
    <xf numFmtId="0" fontId="0" fillId="3" borderId="3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c2e5"/>
      <rgbColor rgb="ffaaaaaa"/>
      <rgbColor rgb="ffffffff"/>
      <rgbColor rgb="fffbe4d5"/>
      <rgbColor rgb="ff92d050"/>
      <rgbColor rgb="ffff0000"/>
      <rgbColor rgb="ff595959"/>
      <rgbColor rgb="ff262626"/>
      <rgbColor rgb="ffbfbfbf"/>
      <rgbColor rgb="ff7f7f7f"/>
      <rgbColor rgb="ff80b75f"/>
      <rgbColor rgb="ff61a135"/>
      <rgbColor rgb="ffe7e6e6"/>
      <rgbColor rgb="fff18b54"/>
      <rgbColor rgb="ffe36b1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2281"/>
          <c:y val="0.0507275"/>
          <c:w val="0.907631"/>
          <c:h val="0.724935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'k-means'!$K$6:$K$16</c:f>
              <c:numCache>
                <c:ptCount val="11"/>
                <c:pt idx="0">
                  <c:v>8.000000</c:v>
                </c:pt>
                <c:pt idx="1">
                  <c:v>20.000000</c:v>
                </c:pt>
                <c:pt idx="2">
                  <c:v>16.000000</c:v>
                </c:pt>
                <c:pt idx="3">
                  <c:v>8.000000</c:v>
                </c:pt>
                <c:pt idx="4">
                  <c:v>1.000000</c:v>
                </c:pt>
                <c:pt idx="5">
                  <c:v>13.000000</c:v>
                </c:pt>
                <c:pt idx="6">
                  <c:v>15.000000</c:v>
                </c:pt>
                <c:pt idx="7">
                  <c:v>19.000000</c:v>
                </c:pt>
                <c:pt idx="8">
                  <c:v>3.000000</c:v>
                </c:pt>
                <c:pt idx="9">
                  <c:v>3.000000</c:v>
                </c:pt>
                <c:pt idx="10">
                  <c:v>10.600000</c:v>
                </c:pt>
              </c:numCache>
            </c:numRef>
          </c:xVal>
          <c:yVal>
            <c:numRef>
              <c:f>'k-means'!$L$6:$L$16</c:f>
              <c:numCache>
                <c:ptCount val="11"/>
                <c:pt idx="0">
                  <c:v>10.000000</c:v>
                </c:pt>
                <c:pt idx="1">
                  <c:v>2.000000</c:v>
                </c:pt>
                <c:pt idx="2">
                  <c:v>8.000000</c:v>
                </c:pt>
                <c:pt idx="3">
                  <c:v>7.000000</c:v>
                </c:pt>
                <c:pt idx="4">
                  <c:v>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7.000000</c:v>
                </c:pt>
                <c:pt idx="8">
                  <c:v>4.000000</c:v>
                </c:pt>
                <c:pt idx="9">
                  <c:v>2.000000</c:v>
                </c:pt>
                <c:pt idx="10">
                  <c:v>5.500000</c:v>
                </c:pt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gradFill flip="none" rotWithShape="1">
              <a:gsLst>
                <a:gs pos="0">
                  <a:srgbClr val="80B860"/>
                </a:gs>
                <a:gs pos="50000">
                  <a:srgbClr val="6FB242"/>
                </a:gs>
                <a:gs pos="100000">
                  <a:srgbClr val="61A236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1A236"/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'k-means'!$M$6:$M$16</c:f>
              <c:numCache>
                <c:ptCount val="0"/>
              </c:numCache>
            </c:numRef>
          </c:xVal>
          <c:yVal>
            <c:numRef>
              <c:f>'k-means'!$N$6:$N$16</c:f>
              <c:numCache>
                <c:ptCount val="0"/>
              </c:numCache>
            </c:numRef>
          </c:yVal>
          <c:smooth val="0"/>
        </c:ser>
        <c:ser>
          <c:idx val="2"/>
          <c:order val="2"/>
          <c:tx>
            <c:v>Center</c:v>
          </c:tx>
          <c:spPr>
            <a:solidFill>
              <a:srgbClr val="E7E6E6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E7E6E6"/>
              </a:solidFill>
              <a:ln w="952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'k-means'!$H$6:$H$7</c:f>
              <c:numCache>
                <c:ptCount val="2"/>
                <c:pt idx="0">
                  <c:v>10.000000</c:v>
                </c:pt>
                <c:pt idx="1">
                  <c:v>18.000000</c:v>
                </c:pt>
              </c:numCache>
            </c:numRef>
          </c:xVal>
          <c:yVal>
            <c:numRef>
              <c:f>'k-means'!$I$6:$I$7</c:f>
              <c:numCache>
                <c:ptCount val="2"/>
                <c:pt idx="0">
                  <c:v>8.000000</c:v>
                </c:pt>
                <c:pt idx="1">
                  <c:v>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66845"/>
          <c:y val="0.835317"/>
          <c:w val="0.301193"/>
          <c:h val="0.164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37721" t="-19636" r="62278" b="119636"/>
      </a:path>
    </a:gradFill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06194"/>
          <c:y val="0.0507275"/>
          <c:w val="0.904243"/>
          <c:h val="0.724935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gradFill flip="none" rotWithShape="1">
              <a:gsLst>
                <a:gs pos="0">
                  <a:srgbClr val="F18C54"/>
                </a:gs>
                <a:gs pos="50000">
                  <a:srgbClr val="F67B28"/>
                </a:gs>
                <a:gs pos="100000">
                  <a:srgbClr val="E46B19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F18C54"/>
                  </a:gs>
                  <a:gs pos="50000">
                    <a:srgbClr val="F67B28"/>
                  </a:gs>
                  <a:gs pos="100000">
                    <a:srgbClr val="E46B19"/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'k-means'!$K$22:$K$32</c:f>
              <c:numCache>
                <c:ptCount val="0"/>
              </c:numCache>
            </c:numRef>
          </c:xVal>
          <c:yVal>
            <c:numRef>
              <c:f>'k-means'!$L$22:$L$32</c:f>
              <c:numCache>
                <c:ptCount val="0"/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gradFill flip="none" rotWithShape="1">
              <a:gsLst>
                <a:gs pos="0">
                  <a:srgbClr val="80B860"/>
                </a:gs>
                <a:gs pos="50000">
                  <a:srgbClr val="6FB242"/>
                </a:gs>
                <a:gs pos="100000">
                  <a:srgbClr val="61A236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1A236"/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'k-means'!$M$22:$M$32</c:f>
              <c:numCache>
                <c:ptCount val="0"/>
              </c:numCache>
            </c:numRef>
          </c:xVal>
          <c:yVal>
            <c:numRef>
              <c:f>'k-means'!$N$22:$N$32</c:f>
              <c:numCache>
                <c:ptCount val="0"/>
              </c:numCache>
            </c:numRef>
          </c:yVal>
          <c:smooth val="0"/>
        </c:ser>
        <c:ser>
          <c:idx val="2"/>
          <c:order val="2"/>
          <c:tx>
            <c:v>Center</c:v>
          </c:tx>
          <c:spPr>
            <a:solidFill>
              <a:srgbClr val="E7E6E6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E7E6E6"/>
              </a:solidFill>
              <a:ln w="952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'k-means'!$H$22:$H$23</c:f>
              <c:numCache>
                <c:ptCount val="2"/>
                <c:pt idx="0">
                  <c:v>6.657143</c:v>
                </c:pt>
                <c:pt idx="1">
                  <c:v>17.500000</c:v>
                </c:pt>
              </c:numCache>
            </c:numRef>
          </c:xVal>
          <c:yVal>
            <c:numRef>
              <c:f>'k-means'!$I$22:$I$23</c:f>
              <c:numCache>
                <c:ptCount val="2"/>
                <c:pt idx="0">
                  <c:v>6.071429</c:v>
                </c:pt>
                <c:pt idx="1">
                  <c:v>4.500000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.5"/>
        <c:minorUnit val="2.25"/>
      </c:val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9118"/>
          <c:y val="0.835317"/>
          <c:w val="0.300069"/>
          <c:h val="0.164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37721" t="-19636" r="62278" b="119636"/>
      </a:path>
    </a:gradFill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06194"/>
          <c:y val="0.0507275"/>
          <c:w val="0.904243"/>
          <c:h val="0.724935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gradFill flip="none" rotWithShape="1">
              <a:gsLst>
                <a:gs pos="0">
                  <a:srgbClr val="F18C54"/>
                </a:gs>
                <a:gs pos="50000">
                  <a:srgbClr val="F67B28"/>
                </a:gs>
                <a:gs pos="100000">
                  <a:srgbClr val="E46B19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F18C54"/>
                  </a:gs>
                  <a:gs pos="50000">
                    <a:srgbClr val="F67B28"/>
                  </a:gs>
                  <a:gs pos="100000">
                    <a:srgbClr val="E46B19"/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'k-means'!$K$22:$K$32</c:f>
              <c:numCache>
                <c:ptCount val="0"/>
              </c:numCache>
            </c:numRef>
          </c:xVal>
          <c:yVal>
            <c:numRef>
              <c:f>'k-means'!$L$22:$L$32</c:f>
              <c:numCache>
                <c:ptCount val="0"/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gradFill flip="none" rotWithShape="1">
              <a:gsLst>
                <a:gs pos="0">
                  <a:srgbClr val="80B860"/>
                </a:gs>
                <a:gs pos="50000">
                  <a:srgbClr val="6FB242"/>
                </a:gs>
                <a:gs pos="100000">
                  <a:srgbClr val="61A236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1A236"/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'k-means'!$M$22:$M$32</c:f>
              <c:numCache>
                <c:ptCount val="0"/>
              </c:numCache>
            </c:numRef>
          </c:xVal>
          <c:yVal>
            <c:numRef>
              <c:f>'k-means'!$N$22:$N$32</c:f>
              <c:numCache>
                <c:ptCount val="0"/>
              </c:numCache>
            </c:numRef>
          </c:yVal>
          <c:smooth val="0"/>
        </c:ser>
        <c:ser>
          <c:idx val="2"/>
          <c:order val="2"/>
          <c:tx>
            <c:v>Center</c:v>
          </c:tx>
          <c:spPr>
            <a:solidFill>
              <a:srgbClr val="E7E6E6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E7E6E6"/>
              </a:solidFill>
              <a:ln w="952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'k-means'!$H$22:$H$23</c:f>
              <c:numCache>
                <c:ptCount val="2"/>
                <c:pt idx="0">
                  <c:v>6.657143</c:v>
                </c:pt>
                <c:pt idx="1">
                  <c:v>17.500000</c:v>
                </c:pt>
              </c:numCache>
            </c:numRef>
          </c:xVal>
          <c:yVal>
            <c:numRef>
              <c:f>'k-means'!$I$22:$I$23</c:f>
              <c:numCache>
                <c:ptCount val="2"/>
                <c:pt idx="0">
                  <c:v>6.071429</c:v>
                </c:pt>
                <c:pt idx="1">
                  <c:v>4.500000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.5"/>
        <c:minorUnit val="2.25"/>
      </c:val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9118"/>
          <c:y val="0.835317"/>
          <c:w val="0.300069"/>
          <c:h val="0.164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37721" t="-19636" r="62278" b="119636"/>
      </a:path>
    </a:gradFill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06194"/>
          <c:y val="0.0507275"/>
          <c:w val="0.904243"/>
          <c:h val="0.724935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gradFill flip="none" rotWithShape="1">
              <a:gsLst>
                <a:gs pos="0">
                  <a:srgbClr val="F18C54"/>
                </a:gs>
                <a:gs pos="50000">
                  <a:srgbClr val="F67B28"/>
                </a:gs>
                <a:gs pos="100000">
                  <a:srgbClr val="E46B19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F18C54"/>
                  </a:gs>
                  <a:gs pos="50000">
                    <a:srgbClr val="F67B28"/>
                  </a:gs>
                  <a:gs pos="100000">
                    <a:srgbClr val="E46B19"/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'k-means'!$K$22:$K$32</c:f>
              <c:numCache>
                <c:ptCount val="0"/>
              </c:numCache>
            </c:numRef>
          </c:xVal>
          <c:yVal>
            <c:numRef>
              <c:f>'k-means'!$L$22:$L$32</c:f>
              <c:numCache>
                <c:ptCount val="0"/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gradFill flip="none" rotWithShape="1">
              <a:gsLst>
                <a:gs pos="0">
                  <a:srgbClr val="80B860"/>
                </a:gs>
                <a:gs pos="50000">
                  <a:srgbClr val="6FB242"/>
                </a:gs>
                <a:gs pos="100000">
                  <a:srgbClr val="61A236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1A236"/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'k-means'!$M$22:$M$32</c:f>
              <c:numCache>
                <c:ptCount val="0"/>
              </c:numCache>
            </c:numRef>
          </c:xVal>
          <c:yVal>
            <c:numRef>
              <c:f>'k-means'!$N$22:$N$32</c:f>
              <c:numCache>
                <c:ptCount val="0"/>
              </c:numCache>
            </c:numRef>
          </c:yVal>
          <c:smooth val="0"/>
        </c:ser>
        <c:ser>
          <c:idx val="2"/>
          <c:order val="2"/>
          <c:tx>
            <c:v>Center</c:v>
          </c:tx>
          <c:spPr>
            <a:solidFill>
              <a:srgbClr val="E7E6E6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63500" dist="19050" dir="540000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E7E6E6"/>
              </a:solidFill>
              <a:ln w="952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'k-means'!$H$22:$H$23</c:f>
              <c:numCache>
                <c:ptCount val="2"/>
                <c:pt idx="0">
                  <c:v>6.657143</c:v>
                </c:pt>
                <c:pt idx="1">
                  <c:v>17.500000</c:v>
                </c:pt>
              </c:numCache>
            </c:numRef>
          </c:xVal>
          <c:yVal>
            <c:numRef>
              <c:f>'k-means'!$I$22:$I$23</c:f>
              <c:numCache>
                <c:ptCount val="2"/>
                <c:pt idx="0">
                  <c:v>6.071429</c:v>
                </c:pt>
                <c:pt idx="1">
                  <c:v>4.500000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.5"/>
        <c:minorUnit val="2.25"/>
      </c:val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BFBFBF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9118"/>
          <c:y val="0.835317"/>
          <c:w val="0.300069"/>
          <c:h val="0.164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 flip="none" rotWithShape="1">
      <a:gsLst>
        <a:gs pos="0">
          <a:srgbClr val="595959"/>
        </a:gs>
        <a:gs pos="100000">
          <a:srgbClr val="262626"/>
        </a:gs>
      </a:gsLst>
      <a:path path="circle">
        <a:fillToRect l="37721" t="-19636" r="62278" b="119636"/>
      </a:path>
    </a:gradFill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381064</xdr:colOff>
      <xdr:row>4</xdr:row>
      <xdr:rowOff>81741</xdr:rowOff>
    </xdr:from>
    <xdr:to>
      <xdr:col>15</xdr:col>
      <xdr:colOff>649287</xdr:colOff>
      <xdr:row>17</xdr:row>
      <xdr:rowOff>73334</xdr:rowOff>
    </xdr:to>
    <xdr:graphicFrame>
      <xdr:nvGraphicFramePr>
        <xdr:cNvPr id="2" name="Chart 1"/>
        <xdr:cNvGraphicFramePr/>
      </xdr:nvGraphicFramePr>
      <xdr:xfrm>
        <a:off x="5854764" y="993601"/>
        <a:ext cx="4230624" cy="22566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323131</xdr:colOff>
      <xdr:row>21</xdr:row>
      <xdr:rowOff>142701</xdr:rowOff>
    </xdr:from>
    <xdr:to>
      <xdr:col>15</xdr:col>
      <xdr:colOff>607205</xdr:colOff>
      <xdr:row>34</xdr:row>
      <xdr:rowOff>106354</xdr:rowOff>
    </xdr:to>
    <xdr:graphicFrame>
      <xdr:nvGraphicFramePr>
        <xdr:cNvPr id="3" name="Chart 2"/>
        <xdr:cNvGraphicFramePr/>
      </xdr:nvGraphicFramePr>
      <xdr:xfrm>
        <a:off x="5796831" y="4070176"/>
        <a:ext cx="4246475" cy="22566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323131</xdr:colOff>
      <xdr:row>39</xdr:row>
      <xdr:rowOff>31576</xdr:rowOff>
    </xdr:from>
    <xdr:to>
      <xdr:col>15</xdr:col>
      <xdr:colOff>607205</xdr:colOff>
      <xdr:row>51</xdr:row>
      <xdr:rowOff>139374</xdr:rowOff>
    </xdr:to>
    <xdr:graphicFrame>
      <xdr:nvGraphicFramePr>
        <xdr:cNvPr id="4" name="Chart 5"/>
        <xdr:cNvGraphicFramePr/>
      </xdr:nvGraphicFramePr>
      <xdr:xfrm>
        <a:off x="5796831" y="7146751"/>
        <a:ext cx="4246475" cy="22566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9</xdr:col>
      <xdr:colOff>323131</xdr:colOff>
      <xdr:row>56</xdr:row>
      <xdr:rowOff>92536</xdr:rowOff>
    </xdr:from>
    <xdr:to>
      <xdr:col>15</xdr:col>
      <xdr:colOff>607205</xdr:colOff>
      <xdr:row>69</xdr:row>
      <xdr:rowOff>10469</xdr:rowOff>
    </xdr:to>
    <xdr:graphicFrame>
      <xdr:nvGraphicFramePr>
        <xdr:cNvPr id="5" name="Chart 6"/>
        <xdr:cNvGraphicFramePr/>
      </xdr:nvGraphicFramePr>
      <xdr:xfrm>
        <a:off x="5796831" y="10223326"/>
        <a:ext cx="4246475" cy="22566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65"/>
  <sheetViews>
    <sheetView workbookViewId="0" showGridLines="0" defaultGridColor="1"/>
  </sheetViews>
  <sheetFormatPr defaultColWidth="8.83333" defaultRowHeight="15" customHeight="1" outlineLevelRow="0" outlineLevelCol="0"/>
  <cols>
    <col min="1" max="1" width="3.35156" style="1" customWidth="1"/>
    <col min="2" max="2" width="5.5" style="1" customWidth="1"/>
    <col min="3" max="5" width="9.17188" style="1" customWidth="1"/>
    <col min="6" max="6" width="4.67188" style="1" customWidth="1"/>
    <col min="7" max="7" width="12.5" style="1" customWidth="1"/>
    <col min="8" max="9" width="9.17188" style="1" customWidth="1"/>
    <col min="10" max="10" width="6.17188" style="1" customWidth="1"/>
    <col min="11" max="16" width="9.17188" style="1" customWidth="1"/>
    <col min="17" max="17" width="5.67188" style="1" customWidth="1"/>
    <col min="18" max="18" width="19.5" style="1" customWidth="1"/>
    <col min="19" max="20" width="9.17188" style="1" customWidth="1"/>
    <col min="21" max="21" width="3.35156" style="1" customWidth="1"/>
    <col min="22" max="22" width="4.5" style="1" customWidth="1"/>
    <col min="23" max="37" width="9.17188" style="1" customWidth="1"/>
    <col min="38" max="16384" width="8.85156" style="1" customWidth="1"/>
  </cols>
  <sheetData>
    <row r="1" ht="26.25" customHeight="1">
      <c r="A1" s="2"/>
      <c r="B1" s="3"/>
      <c r="C1" s="3"/>
      <c r="D1" s="3"/>
      <c r="E1" s="3"/>
      <c r="F1" s="3"/>
      <c r="G1" s="3"/>
      <c r="H1" s="3"/>
      <c r="I1" s="3"/>
      <c r="J1" t="s" s="4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7"/>
      <c r="W2" s="6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ht="15.75" customHeight="1">
      <c r="A3" s="10"/>
      <c r="B3" t="s" s="11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4"/>
      <c r="W3" s="15"/>
      <c r="X3" t="s" s="16">
        <v>2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</row>
    <row r="4" ht="14.05" customHeight="1">
      <c r="A4" s="10"/>
      <c r="B4" s="19"/>
      <c r="C4" s="20"/>
      <c r="D4" s="20"/>
      <c r="E4" s="20"/>
      <c r="F4" s="21"/>
      <c r="G4" t="s" s="22">
        <v>3</v>
      </c>
      <c r="H4" s="23"/>
      <c r="I4" s="20"/>
      <c r="J4" s="24"/>
      <c r="K4" s="24"/>
      <c r="L4" s="24"/>
      <c r="M4" s="24"/>
      <c r="N4" s="24"/>
      <c r="O4" s="24"/>
      <c r="P4" s="24"/>
      <c r="Q4" s="24"/>
      <c r="R4" s="20"/>
      <c r="S4" s="20"/>
      <c r="T4" s="20"/>
      <c r="U4" s="25"/>
      <c r="V4" s="14"/>
      <c r="W4" s="15"/>
      <c r="X4" s="26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</row>
    <row r="5" ht="13.55" customHeight="1">
      <c r="A5" s="10"/>
      <c r="B5" s="29"/>
      <c r="C5" t="s" s="30">
        <v>4</v>
      </c>
      <c r="D5" t="s" s="30">
        <v>5</v>
      </c>
      <c r="E5" t="s" s="30">
        <v>6</v>
      </c>
      <c r="F5" s="31"/>
      <c r="G5" t="s" s="30">
        <v>7</v>
      </c>
      <c r="H5" t="s" s="30">
        <v>4</v>
      </c>
      <c r="I5" t="s" s="30">
        <v>5</v>
      </c>
      <c r="J5" s="32"/>
      <c r="K5" t="s" s="33">
        <v>4</v>
      </c>
      <c r="L5" t="s" s="33">
        <v>5</v>
      </c>
      <c r="M5" t="s" s="33">
        <v>4</v>
      </c>
      <c r="N5" t="s" s="33">
        <v>5</v>
      </c>
      <c r="O5" s="6"/>
      <c r="P5" s="6"/>
      <c r="Q5" s="15"/>
      <c r="R5" t="s" s="30">
        <v>8</v>
      </c>
      <c r="S5" t="s" s="30">
        <v>9</v>
      </c>
      <c r="T5" t="s" s="30">
        <v>10</v>
      </c>
      <c r="U5" s="34"/>
      <c r="V5" s="14"/>
      <c r="W5" s="15"/>
      <c r="X5" t="s" s="35">
        <v>11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ht="13.55" customHeight="1">
      <c r="A6" s="10"/>
      <c r="B6" s="29"/>
      <c r="C6" s="38">
        <v>8</v>
      </c>
      <c r="D6" s="39">
        <v>10</v>
      </c>
      <c r="E6" s="40">
        <f>IF(S6="","",IF(S6&lt;T6,1,2))</f>
        <v>1</v>
      </c>
      <c r="F6" s="31"/>
      <c r="G6" s="41">
        <v>1</v>
      </c>
      <c r="H6" s="42">
        <v>10</v>
      </c>
      <c r="I6" s="43">
        <v>8</v>
      </c>
      <c r="J6" s="32"/>
      <c r="K6" s="44">
        <v>8</v>
      </c>
      <c r="L6" s="44">
        <v>10</v>
      </c>
      <c r="M6" s="6"/>
      <c r="N6" s="6"/>
      <c r="O6" s="6"/>
      <c r="P6" s="6"/>
      <c r="Q6" s="15"/>
      <c r="R6" s="45">
        <f>(MIN(S6,T6))^2</f>
        <v>8</v>
      </c>
      <c r="S6" s="45">
        <f>SQRT((C6-$H$6)^2+(D6-$I$6)^2)</f>
        <v>2.82842712474619</v>
      </c>
      <c r="T6" s="45">
        <f>SQRT((C6-$H$7)^2+(D6-$I$7)^2)</f>
        <v>10.770329614269</v>
      </c>
      <c r="U6" s="34"/>
      <c r="V6" s="14"/>
      <c r="W6" s="15"/>
      <c r="X6" t="s" s="35">
        <v>12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ht="13.55" customHeight="1">
      <c r="A7" s="10"/>
      <c r="B7" s="29"/>
      <c r="C7" s="46">
        <v>20</v>
      </c>
      <c r="D7" s="47">
        <v>2</v>
      </c>
      <c r="E7" s="48">
        <f>IF(S7="","",IF(S7&lt;T7,1,2))</f>
        <v>2</v>
      </c>
      <c r="F7" s="31"/>
      <c r="G7" s="41">
        <v>2</v>
      </c>
      <c r="H7" s="49">
        <v>18</v>
      </c>
      <c r="I7" s="50">
        <v>6</v>
      </c>
      <c r="J7" s="32"/>
      <c r="K7" s="44">
        <v>20</v>
      </c>
      <c r="L7" s="44">
        <v>2</v>
      </c>
      <c r="M7" s="6"/>
      <c r="N7" s="6"/>
      <c r="O7" s="6"/>
      <c r="P7" s="6"/>
      <c r="Q7" s="15"/>
      <c r="R7" s="45">
        <f>(MIN(S7,T7))^2</f>
        <v>20</v>
      </c>
      <c r="S7" s="45">
        <f>SQRT((C7-$H$6)^2+(D7-$I$6)^2)</f>
        <v>11.6619037896906</v>
      </c>
      <c r="T7" s="45">
        <f>SQRT((C7-$H$7)^2+(D7-$I$7)^2)</f>
        <v>4.47213595499958</v>
      </c>
      <c r="U7" s="34"/>
      <c r="V7" s="14"/>
      <c r="W7" s="15"/>
      <c r="X7" t="s" s="51">
        <v>13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3"/>
    </row>
    <row r="8" ht="13.55" customHeight="1">
      <c r="A8" s="10"/>
      <c r="B8" s="29"/>
      <c r="C8" s="46">
        <v>16</v>
      </c>
      <c r="D8" s="47">
        <v>8</v>
      </c>
      <c r="E8" s="48">
        <f>IF(S8="","",IF(S8&lt;T8,1,2))</f>
        <v>2</v>
      </c>
      <c r="F8" s="32"/>
      <c r="G8" s="54"/>
      <c r="H8" s="54"/>
      <c r="I8" s="55"/>
      <c r="J8" s="6"/>
      <c r="K8" s="44">
        <v>16</v>
      </c>
      <c r="L8" s="44">
        <v>8</v>
      </c>
      <c r="M8" s="6"/>
      <c r="N8" s="6"/>
      <c r="O8" s="6"/>
      <c r="P8" s="6"/>
      <c r="Q8" s="15"/>
      <c r="R8" s="45">
        <f>(MIN(S8,T8))^2</f>
        <v>8</v>
      </c>
      <c r="S8" s="45">
        <f>SQRT((C8-$H$6)^2+(D8-$I$6)^2)</f>
        <v>6</v>
      </c>
      <c r="T8" s="45">
        <f>SQRT((C8-$H$7)^2+(D8-$I$7)^2)</f>
        <v>2.82842712474619</v>
      </c>
      <c r="U8" s="34"/>
      <c r="V8" s="14"/>
      <c r="W8" s="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ht="13.55" customHeight="1">
      <c r="A9" s="10"/>
      <c r="B9" s="29"/>
      <c r="C9" s="46">
        <v>8</v>
      </c>
      <c r="D9" s="47">
        <v>7</v>
      </c>
      <c r="E9" s="48">
        <f>IF(S9="","",IF(S9&lt;T9,1,2))</f>
        <v>1</v>
      </c>
      <c r="F9" s="31"/>
      <c r="G9" t="s" s="57">
        <v>14</v>
      </c>
      <c r="H9" s="58">
        <f>SUM(R6:R16)</f>
        <v>343.61</v>
      </c>
      <c r="I9" s="59"/>
      <c r="J9" s="6"/>
      <c r="K9" s="44">
        <v>8</v>
      </c>
      <c r="L9" s="44">
        <v>7</v>
      </c>
      <c r="M9" s="6"/>
      <c r="N9" s="6"/>
      <c r="O9" s="6"/>
      <c r="P9" s="6"/>
      <c r="Q9" s="15"/>
      <c r="R9" s="45">
        <f>(MIN(S9,T9))^2</f>
        <v>5</v>
      </c>
      <c r="S9" s="45">
        <f>SQRT((C9-$H$6)^2+(D9-$I$6)^2)</f>
        <v>2.23606797749979</v>
      </c>
      <c r="T9" s="45">
        <f>SQRT((C9-$H$7)^2+(D9-$I$7)^2)</f>
        <v>10.0498756211209</v>
      </c>
      <c r="U9" s="34"/>
      <c r="V9" s="1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3.55" customHeight="1">
      <c r="A10" s="10"/>
      <c r="B10" s="29"/>
      <c r="C10" s="46">
        <v>1</v>
      </c>
      <c r="D10" s="47">
        <v>4</v>
      </c>
      <c r="E10" s="48">
        <f>IF(S10="","",IF(S10&lt;T10,1,2))</f>
        <v>1</v>
      </c>
      <c r="F10" s="32"/>
      <c r="G10" s="56"/>
      <c r="H10" s="56"/>
      <c r="I10" s="6"/>
      <c r="J10" s="6"/>
      <c r="K10" s="44">
        <v>1</v>
      </c>
      <c r="L10" s="44">
        <v>4</v>
      </c>
      <c r="M10" s="6"/>
      <c r="N10" s="6"/>
      <c r="O10" s="6"/>
      <c r="P10" s="6"/>
      <c r="Q10" s="15"/>
      <c r="R10" s="45">
        <f>(MIN(S10,T10))^2</f>
        <v>96.9999999999999</v>
      </c>
      <c r="S10" s="45">
        <f>SQRT((C10-$H$6)^2+(D10-$I$6)^2)</f>
        <v>9.8488578017961</v>
      </c>
      <c r="T10" s="45">
        <f>SQRT((C10-$H$7)^2+(D10-$I$7)^2)</f>
        <v>17.1172427686237</v>
      </c>
      <c r="U10" s="34"/>
      <c r="V10" s="1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3.55" customHeight="1">
      <c r="A11" s="10"/>
      <c r="B11" s="29"/>
      <c r="C11" s="46">
        <v>13</v>
      </c>
      <c r="D11" s="47">
        <v>10</v>
      </c>
      <c r="E11" s="48">
        <f>IF(S11="","",IF(S11&lt;T11,1,2))</f>
        <v>1</v>
      </c>
      <c r="F11" s="32"/>
      <c r="G11" s="60"/>
      <c r="H11" s="6"/>
      <c r="I11" s="6"/>
      <c r="J11" s="6"/>
      <c r="K11" s="44">
        <v>13</v>
      </c>
      <c r="L11" s="44">
        <v>10</v>
      </c>
      <c r="M11" s="6"/>
      <c r="N11" s="6"/>
      <c r="O11" s="6"/>
      <c r="P11" s="6"/>
      <c r="Q11" s="15"/>
      <c r="R11" s="45">
        <f>(MIN(S11,T11))^2</f>
        <v>13</v>
      </c>
      <c r="S11" s="45">
        <f>SQRT((C11-$H$6)^2+(D11-$I$6)^2)</f>
        <v>3.60555127546399</v>
      </c>
      <c r="T11" s="45">
        <f>SQRT((C11-$H$7)^2+(D11-$I$7)^2)</f>
        <v>6.40312423743285</v>
      </c>
      <c r="U11" s="34"/>
      <c r="V11" s="14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3.55" customHeight="1">
      <c r="A12" s="10"/>
      <c r="B12" s="29"/>
      <c r="C12" s="46">
        <v>15</v>
      </c>
      <c r="D12" s="47">
        <v>1</v>
      </c>
      <c r="E12" s="48">
        <f>IF(S12="","",IF(S12&lt;T12,1,2))</f>
        <v>2</v>
      </c>
      <c r="F12" s="32"/>
      <c r="G12" s="6"/>
      <c r="H12" s="6"/>
      <c r="I12" s="6"/>
      <c r="J12" s="6"/>
      <c r="K12" s="44">
        <v>15</v>
      </c>
      <c r="L12" s="44">
        <v>1</v>
      </c>
      <c r="M12" s="6"/>
      <c r="N12" s="6"/>
      <c r="O12" s="6"/>
      <c r="P12" s="6"/>
      <c r="Q12" s="15"/>
      <c r="R12" s="45">
        <f>(MIN(S12,T12))^2</f>
        <v>34</v>
      </c>
      <c r="S12" s="45">
        <f>SQRT((C12-$H$6)^2+(D12-$I$6)^2)</f>
        <v>8.60232526704263</v>
      </c>
      <c r="T12" s="45">
        <f>SQRT((C12-$H$7)^2+(D12-$I$7)^2)</f>
        <v>5.8309518948453</v>
      </c>
      <c r="U12" s="34"/>
      <c r="V12" s="14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3.55" customHeight="1">
      <c r="A13" s="10"/>
      <c r="B13" s="29"/>
      <c r="C13" s="46">
        <v>19</v>
      </c>
      <c r="D13" s="47">
        <v>7</v>
      </c>
      <c r="E13" s="48">
        <f>IF(S13="","",IF(S13&lt;T13,1,2))</f>
        <v>2</v>
      </c>
      <c r="F13" s="32"/>
      <c r="G13" s="6"/>
      <c r="H13" s="6"/>
      <c r="I13" s="6"/>
      <c r="J13" s="6"/>
      <c r="K13" s="44">
        <v>19</v>
      </c>
      <c r="L13" s="44">
        <v>7</v>
      </c>
      <c r="M13" s="6"/>
      <c r="N13" s="6"/>
      <c r="O13" s="6"/>
      <c r="P13" s="6"/>
      <c r="Q13" s="15"/>
      <c r="R13" s="45">
        <f>(MIN(S13,T13))^2</f>
        <v>2.00000000000001</v>
      </c>
      <c r="S13" s="45">
        <f>SQRT((C13-$H$6)^2+(D13-$I$6)^2)</f>
        <v>9.055385138137421</v>
      </c>
      <c r="T13" s="45">
        <f>SQRT((C13-$H$7)^2+(D13-$I$7)^2)</f>
        <v>1.4142135623731</v>
      </c>
      <c r="U13" s="34"/>
      <c r="V13" s="14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3.55" customHeight="1">
      <c r="A14" s="10"/>
      <c r="B14" s="29"/>
      <c r="C14" s="46">
        <v>3</v>
      </c>
      <c r="D14" s="47">
        <v>4</v>
      </c>
      <c r="E14" s="48">
        <f>IF(S14="","",IF(S14&lt;T14,1,2))</f>
        <v>1</v>
      </c>
      <c r="F14" s="32"/>
      <c r="G14" s="6"/>
      <c r="H14" s="6"/>
      <c r="I14" s="6"/>
      <c r="J14" s="6"/>
      <c r="K14" s="44">
        <v>3</v>
      </c>
      <c r="L14" s="44">
        <v>4</v>
      </c>
      <c r="M14" s="6"/>
      <c r="N14" s="6"/>
      <c r="O14" s="6"/>
      <c r="P14" s="6"/>
      <c r="Q14" s="15"/>
      <c r="R14" s="45">
        <f>(MIN(S14,T14))^2</f>
        <v>65</v>
      </c>
      <c r="S14" s="45">
        <f>SQRT((C14-$H$6)^2+(D14-$I$6)^2)</f>
        <v>8.062257748298549</v>
      </c>
      <c r="T14" s="45">
        <f>SQRT((C14-$H$7)^2+(D14-$I$7)^2)</f>
        <v>15.1327459504216</v>
      </c>
      <c r="U14" s="34"/>
      <c r="V14" s="14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3.55" customHeight="1">
      <c r="A15" s="10"/>
      <c r="B15" s="29"/>
      <c r="C15" s="46">
        <v>3</v>
      </c>
      <c r="D15" s="47">
        <v>2</v>
      </c>
      <c r="E15" s="48">
        <f>IF(S15="","",IF(S15&lt;T15,1,2))</f>
        <v>1</v>
      </c>
      <c r="F15" s="32"/>
      <c r="G15" s="6"/>
      <c r="H15" s="6"/>
      <c r="I15" s="6"/>
      <c r="J15" s="6"/>
      <c r="K15" s="44">
        <v>3</v>
      </c>
      <c r="L15" s="44">
        <v>2</v>
      </c>
      <c r="M15" s="6"/>
      <c r="N15" s="6"/>
      <c r="O15" s="6"/>
      <c r="P15" s="6"/>
      <c r="Q15" s="15"/>
      <c r="R15" s="45">
        <f>(MIN(S15,T15))^2</f>
        <v>85.0000000000001</v>
      </c>
      <c r="S15" s="45">
        <f>SQRT((C15-$H$6)^2+(D15-$I$6)^2)</f>
        <v>9.219544457292891</v>
      </c>
      <c r="T15" s="45">
        <f>SQRT((C15-$H$7)^2+(D15-$I$7)^2)</f>
        <v>15.524174696260</v>
      </c>
      <c r="U15" s="34"/>
      <c r="V15" s="14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3.55" customHeight="1">
      <c r="A16" s="10"/>
      <c r="B16" s="29"/>
      <c r="C16" s="61">
        <f>AVERAGE(C6:C15)</f>
        <v>10.6</v>
      </c>
      <c r="D16" s="62">
        <f>AVERAGE(D6:D15)</f>
        <v>5.5</v>
      </c>
      <c r="E16" s="63">
        <f>IF(S16="","",IF(S16&lt;T16,1,2))</f>
        <v>1</v>
      </c>
      <c r="F16" s="32"/>
      <c r="G16" s="6"/>
      <c r="H16" s="6"/>
      <c r="I16" s="6"/>
      <c r="J16" s="6"/>
      <c r="K16" s="44">
        <v>10.6</v>
      </c>
      <c r="L16" s="44">
        <v>5.5</v>
      </c>
      <c r="M16" s="6"/>
      <c r="N16" s="6"/>
      <c r="O16" s="6"/>
      <c r="P16" s="6"/>
      <c r="Q16" s="15"/>
      <c r="R16" s="45">
        <f>(MIN(S16,T16))^2</f>
        <v>6.61000000000001</v>
      </c>
      <c r="S16" s="45">
        <f>SQRT((C16-$H$6)^2+(D16-$I$6)^2)</f>
        <v>2.57099202643649</v>
      </c>
      <c r="T16" s="45">
        <f>SQRT((C16-$H$7)^2+(D16-$I$7)^2)</f>
        <v>7.41687265631546</v>
      </c>
      <c r="U16" s="34"/>
      <c r="V16" s="14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10"/>
      <c r="B17" s="64"/>
      <c r="C17" s="65"/>
      <c r="D17" s="65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5"/>
      <c r="S17" s="65"/>
      <c r="T17" s="65"/>
      <c r="U17" s="67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6"/>
      <c r="B18" s="68"/>
      <c r="C18" s="69"/>
      <c r="D18" s="69"/>
      <c r="E18" s="69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9"/>
      <c r="S18" s="69"/>
      <c r="T18" s="69"/>
      <c r="U18" s="68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10"/>
      <c r="B19" t="s" s="11">
        <v>15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  <c r="V19" s="14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4.05" customHeight="1">
      <c r="A20" s="10"/>
      <c r="B20" s="19"/>
      <c r="C20" s="70"/>
      <c r="D20" s="70"/>
      <c r="E20" s="70"/>
      <c r="F20" s="21"/>
      <c r="G20" t="s" s="22">
        <v>16</v>
      </c>
      <c r="H20" s="23"/>
      <c r="I20" s="20"/>
      <c r="J20" s="24"/>
      <c r="K20" s="24"/>
      <c r="L20" s="24"/>
      <c r="M20" s="24"/>
      <c r="N20" s="24"/>
      <c r="O20" s="24"/>
      <c r="P20" s="24"/>
      <c r="Q20" s="24"/>
      <c r="R20" s="70"/>
      <c r="S20" s="70"/>
      <c r="T20" s="70"/>
      <c r="U20" s="25"/>
      <c r="V20" s="14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3.55" customHeight="1">
      <c r="A21" s="10"/>
      <c r="B21" s="29"/>
      <c r="C21" t="s" s="30">
        <v>4</v>
      </c>
      <c r="D21" t="s" s="30">
        <v>5</v>
      </c>
      <c r="E21" t="s" s="30">
        <v>6</v>
      </c>
      <c r="F21" s="31"/>
      <c r="G21" t="s" s="30">
        <v>7</v>
      </c>
      <c r="H21" t="s" s="30">
        <v>4</v>
      </c>
      <c r="I21" t="s" s="30">
        <v>5</v>
      </c>
      <c r="J21" s="32"/>
      <c r="K21" t="s" s="33">
        <v>4</v>
      </c>
      <c r="L21" t="s" s="33">
        <v>5</v>
      </c>
      <c r="M21" t="s" s="33">
        <v>4</v>
      </c>
      <c r="N21" t="s" s="33">
        <v>5</v>
      </c>
      <c r="O21" s="6"/>
      <c r="P21" s="6"/>
      <c r="Q21" s="15"/>
      <c r="R21" t="s" s="30">
        <v>8</v>
      </c>
      <c r="S21" t="s" s="30">
        <v>9</v>
      </c>
      <c r="T21" t="s" s="30">
        <v>10</v>
      </c>
      <c r="U21" s="34"/>
      <c r="V21" s="1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3.55" customHeight="1">
      <c r="A22" s="10"/>
      <c r="B22" s="29"/>
      <c r="C22" s="38">
        <v>8</v>
      </c>
      <c r="D22" s="39">
        <v>10</v>
      </c>
      <c r="E22" s="40">
        <f>IF(S22="","",IF(S22&lt;T22,1,2))</f>
        <v>1</v>
      </c>
      <c r="F22" s="31"/>
      <c r="G22" s="41">
        <v>1</v>
      </c>
      <c r="H22" s="42">
        <f>_xlfn.AVERAGEIF(E6:E16,1,C6:C16)</f>
        <v>6.65714285714286</v>
      </c>
      <c r="I22" s="43">
        <f>_xlfn.AVERAGEIF(E6:E16,1,D6:D16)</f>
        <v>6.07142857142857</v>
      </c>
      <c r="J22" s="32"/>
      <c r="K22" s="6"/>
      <c r="L22" s="6"/>
      <c r="M22" s="6"/>
      <c r="N22" s="6"/>
      <c r="O22" s="6"/>
      <c r="P22" s="6"/>
      <c r="Q22" s="15"/>
      <c r="R22" s="45">
        <f>(MIN(S22,T22))^2</f>
        <v>17.2369387755103</v>
      </c>
      <c r="S22" s="45">
        <f>SQRT((C22-$H$22)^2+(D22-$I$22)^2)</f>
        <v>4.1517392470518</v>
      </c>
      <c r="T22" s="45">
        <f>SQRT((C22-$H$23)^2+(D22-$I$23)^2)</f>
        <v>10.9772492000501</v>
      </c>
      <c r="U22" s="34"/>
      <c r="V22" s="14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3.55" customHeight="1">
      <c r="A23" s="10"/>
      <c r="B23" s="29"/>
      <c r="C23" s="46">
        <v>20</v>
      </c>
      <c r="D23" s="47">
        <v>2</v>
      </c>
      <c r="E23" s="48">
        <f>IF(S23="","",IF(S23&lt;T23,1,2))</f>
        <v>2</v>
      </c>
      <c r="F23" s="31"/>
      <c r="G23" s="41">
        <v>2</v>
      </c>
      <c r="H23" s="49">
        <f>_xlfn.AVERAGEIF(E6:E16,2,C6:C16)</f>
        <v>17.5</v>
      </c>
      <c r="I23" s="50">
        <f>_xlfn.AVERAGEIF(E6:E16,2,D6:D16)</f>
        <v>4.5</v>
      </c>
      <c r="J23" s="32"/>
      <c r="K23" s="6"/>
      <c r="L23" s="6"/>
      <c r="M23" s="6"/>
      <c r="N23" s="6"/>
      <c r="O23" s="6"/>
      <c r="P23" s="6"/>
      <c r="Q23" s="15"/>
      <c r="R23" s="45">
        <f>(MIN(S23,T23))^2</f>
        <v>12.5</v>
      </c>
      <c r="S23" s="45">
        <f>SQRT((C23-$H$22)^2+(D23-$I$22)^2)</f>
        <v>13.9502102975883</v>
      </c>
      <c r="T23" s="45">
        <f>SQRT((C23-$H$23)^2+(D23-$I$23)^2)</f>
        <v>3.53553390593274</v>
      </c>
      <c r="U23" s="34"/>
      <c r="V23" s="14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3.55" customHeight="1">
      <c r="A24" s="10"/>
      <c r="B24" s="29"/>
      <c r="C24" s="46">
        <v>16</v>
      </c>
      <c r="D24" s="47">
        <v>8</v>
      </c>
      <c r="E24" s="48">
        <f>IF(S24="","",IF(S24&lt;T24,1,2))</f>
        <v>2</v>
      </c>
      <c r="F24" s="32"/>
      <c r="G24" s="54"/>
      <c r="H24" s="54"/>
      <c r="I24" s="55"/>
      <c r="J24" s="6"/>
      <c r="K24" s="6"/>
      <c r="L24" s="6"/>
      <c r="M24" s="6"/>
      <c r="N24" s="6"/>
      <c r="O24" s="6"/>
      <c r="P24" s="6"/>
      <c r="Q24" s="15"/>
      <c r="R24" s="45">
        <f>(MIN(S24,T24))^2</f>
        <v>14.5</v>
      </c>
      <c r="S24" s="45">
        <f>SQRT((C24-$H$22)^2+(D24-$I$22)^2)</f>
        <v>9.539830572234431</v>
      </c>
      <c r="T24" s="45">
        <f>SQRT((C24-$H$23)^2+(D24-$I$23)^2)</f>
        <v>3.80788655293195</v>
      </c>
      <c r="U24" s="34"/>
      <c r="V24" s="14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3.55" customHeight="1">
      <c r="A25" s="10"/>
      <c r="B25" s="29"/>
      <c r="C25" s="46">
        <v>8</v>
      </c>
      <c r="D25" s="47">
        <v>7</v>
      </c>
      <c r="E25" s="48">
        <f>IF(S25="","",IF(S25&lt;T25,1,2))</f>
        <v>1</v>
      </c>
      <c r="F25" s="31"/>
      <c r="G25" t="s" s="57">
        <v>14</v>
      </c>
      <c r="H25" s="58">
        <f>SUM(R22:R32)</f>
        <v>224.185918367347</v>
      </c>
      <c r="I25" s="59"/>
      <c r="J25" s="6"/>
      <c r="K25" s="6"/>
      <c r="L25" s="6"/>
      <c r="M25" s="6"/>
      <c r="N25" s="6"/>
      <c r="O25" s="6"/>
      <c r="P25" s="6"/>
      <c r="Q25" s="15"/>
      <c r="R25" s="45">
        <f>(MIN(S25,T25))^2</f>
        <v>2.66551020408164</v>
      </c>
      <c r="S25" s="45">
        <f>SQRT((C25-$H$22)^2+(D25-$I$22)^2)</f>
        <v>1.63263903055196</v>
      </c>
      <c r="T25" s="45">
        <f>SQRT((C25-$H$23)^2+(D25-$I$23)^2)</f>
        <v>9.82344135219425</v>
      </c>
      <c r="U25" s="34"/>
      <c r="V25" s="14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3.55" customHeight="1">
      <c r="A26" s="10"/>
      <c r="B26" s="29"/>
      <c r="C26" s="46">
        <v>1</v>
      </c>
      <c r="D26" s="47">
        <v>4</v>
      </c>
      <c r="E26" s="48">
        <f>IF(S26="","",IF(S26&lt;T26,1,2))</f>
        <v>1</v>
      </c>
      <c r="F26" s="32"/>
      <c r="G26" s="56"/>
      <c r="H26" s="56"/>
      <c r="I26" s="6"/>
      <c r="J26" s="6"/>
      <c r="K26" s="6"/>
      <c r="L26" s="6"/>
      <c r="M26" s="6"/>
      <c r="N26" s="6"/>
      <c r="O26" s="6"/>
      <c r="P26" s="6"/>
      <c r="Q26" s="15"/>
      <c r="R26" s="45">
        <f>(MIN(S26,T26))^2</f>
        <v>36.294081632653</v>
      </c>
      <c r="S26" s="45">
        <f>SQRT((C26-$H$22)^2+(D26-$I$22)^2)</f>
        <v>6.02445695749028</v>
      </c>
      <c r="T26" s="45">
        <f>SQRT((C26-$H$23)^2+(D26-$I$23)^2)</f>
        <v>16.5075740192192</v>
      </c>
      <c r="U26" s="34"/>
      <c r="V26" s="14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3.55" customHeight="1">
      <c r="A27" s="10"/>
      <c r="B27" s="29"/>
      <c r="C27" s="46">
        <v>13</v>
      </c>
      <c r="D27" s="47">
        <v>10</v>
      </c>
      <c r="E27" s="48">
        <f>IF(S27="","",IF(S27&lt;T27,1,2))</f>
        <v>2</v>
      </c>
      <c r="F27" s="32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45">
        <f>(MIN(S27,T27))^2</f>
        <v>50.5</v>
      </c>
      <c r="S27" s="45">
        <f>SQRT((C27-$H$22)^2+(D27-$I$22)^2)</f>
        <v>7.46093226105703</v>
      </c>
      <c r="T27" s="45">
        <f>SQRT((C27-$H$23)^2+(D27-$I$23)^2)</f>
        <v>7.10633520177595</v>
      </c>
      <c r="U27" s="34"/>
      <c r="V27" s="1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3.55" customHeight="1">
      <c r="A28" s="10"/>
      <c r="B28" s="29"/>
      <c r="C28" s="46">
        <v>15</v>
      </c>
      <c r="D28" s="47">
        <v>1</v>
      </c>
      <c r="E28" s="48">
        <f>IF(S28="","",IF(S28&lt;T28,1,2))</f>
        <v>2</v>
      </c>
      <c r="F28" s="32"/>
      <c r="G28" s="6"/>
      <c r="H28" s="6"/>
      <c r="I28" s="6"/>
      <c r="J28" s="6"/>
      <c r="K28" s="6"/>
      <c r="L28" s="6"/>
      <c r="M28" s="6"/>
      <c r="N28" s="6"/>
      <c r="O28" s="6"/>
      <c r="P28" s="6"/>
      <c r="Q28" s="15"/>
      <c r="R28" s="45">
        <f>(MIN(S28,T28))^2</f>
        <v>18.5</v>
      </c>
      <c r="S28" s="45">
        <f>SQRT((C28-$H$22)^2+(D28-$I$22)^2)</f>
        <v>9.76333206754868</v>
      </c>
      <c r="T28" s="45">
        <f>SQRT((C28-$H$23)^2+(D28-$I$23)^2)</f>
        <v>4.30116263352131</v>
      </c>
      <c r="U28" s="34"/>
      <c r="V28" s="14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3.55" customHeight="1">
      <c r="A29" s="10"/>
      <c r="B29" s="29"/>
      <c r="C29" s="46">
        <v>19</v>
      </c>
      <c r="D29" s="47">
        <v>7</v>
      </c>
      <c r="E29" s="48">
        <f>IF(S29="","",IF(S29&lt;T29,1,2))</f>
        <v>2</v>
      </c>
      <c r="F29" s="32"/>
      <c r="G29" s="6"/>
      <c r="H29" s="6"/>
      <c r="I29" s="6"/>
      <c r="J29" s="6"/>
      <c r="K29" s="6"/>
      <c r="L29" s="6"/>
      <c r="M29" s="6"/>
      <c r="N29" s="6"/>
      <c r="O29" s="6"/>
      <c r="P29" s="6"/>
      <c r="Q29" s="15"/>
      <c r="R29" s="45">
        <f>(MIN(S29,T29))^2</f>
        <v>8.5</v>
      </c>
      <c r="S29" s="45">
        <f>SQRT((C29-$H$22)^2+(D29-$I$22)^2)</f>
        <v>12.3777367619019</v>
      </c>
      <c r="T29" s="45">
        <f>SQRT((C29-$H$23)^2+(D29-$I$23)^2)</f>
        <v>2.91547594742265</v>
      </c>
      <c r="U29" s="34"/>
      <c r="V29" s="14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3.55" customHeight="1">
      <c r="A30" s="10"/>
      <c r="B30" s="29"/>
      <c r="C30" s="46">
        <v>3</v>
      </c>
      <c r="D30" s="47">
        <v>4</v>
      </c>
      <c r="E30" s="48">
        <f>IF(S30="","",IF(S30&lt;T30,1,2))</f>
        <v>1</v>
      </c>
      <c r="F30" s="32"/>
      <c r="G30" s="6"/>
      <c r="H30" s="6"/>
      <c r="I30" s="6"/>
      <c r="J30" s="6"/>
      <c r="K30" s="6"/>
      <c r="L30" s="6"/>
      <c r="M30" s="6"/>
      <c r="N30" s="6"/>
      <c r="O30" s="6"/>
      <c r="P30" s="6"/>
      <c r="Q30" s="15"/>
      <c r="R30" s="45">
        <f>(MIN(S30,T30))^2</f>
        <v>17.6655102040817</v>
      </c>
      <c r="S30" s="45">
        <f>SQRT((C30-$H$22)^2+(D30-$I$22)^2)</f>
        <v>4.20303583188172</v>
      </c>
      <c r="T30" s="45">
        <f>SQRT((C30-$H$23)^2+(D30-$I$23)^2)</f>
        <v>14.5086181285469</v>
      </c>
      <c r="U30" s="34"/>
      <c r="V30" s="14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3.55" customHeight="1">
      <c r="A31" s="10"/>
      <c r="B31" s="29"/>
      <c r="C31" s="46">
        <v>3</v>
      </c>
      <c r="D31" s="47">
        <v>2</v>
      </c>
      <c r="E31" s="48">
        <f>IF(S31="","",IF(S31&lt;T31,1,2))</f>
        <v>1</v>
      </c>
      <c r="F31" s="32"/>
      <c r="G31" s="6"/>
      <c r="H31" s="6"/>
      <c r="I31" s="6"/>
      <c r="J31" s="6"/>
      <c r="K31" s="6"/>
      <c r="L31" s="6"/>
      <c r="M31" s="6"/>
      <c r="N31" s="6"/>
      <c r="O31" s="6"/>
      <c r="P31" s="6"/>
      <c r="Q31" s="15"/>
      <c r="R31" s="45">
        <f>(MIN(S31,T31))^2</f>
        <v>29.951224489796</v>
      </c>
      <c r="S31" s="45">
        <f>SQRT((C31-$H$22)^2+(D31-$I$22)^2)</f>
        <v>5.47277118924188</v>
      </c>
      <c r="T31" s="45">
        <f>SQRT((C31-$H$23)^2+(D31-$I$23)^2)</f>
        <v>14.7139389695622</v>
      </c>
      <c r="U31" s="34"/>
      <c r="V31" s="14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3.55" customHeight="1">
      <c r="A32" s="10"/>
      <c r="B32" s="29"/>
      <c r="C32" s="61">
        <f>AVERAGE(C22:C31)</f>
        <v>10.6</v>
      </c>
      <c r="D32" s="62">
        <f>AVERAGE(D22:D31)</f>
        <v>5.5</v>
      </c>
      <c r="E32" s="63">
        <f>IF(S32="","",IF(S32&lt;T32,1,2))</f>
        <v>1</v>
      </c>
      <c r="F32" s="32"/>
      <c r="G32" s="6"/>
      <c r="H32" s="6"/>
      <c r="I32" s="6"/>
      <c r="J32" s="6"/>
      <c r="K32" s="6"/>
      <c r="L32" s="6"/>
      <c r="M32" s="6"/>
      <c r="N32" s="6"/>
      <c r="O32" s="6"/>
      <c r="P32" s="6"/>
      <c r="Q32" s="15"/>
      <c r="R32" s="45">
        <f>(MIN(S32,T32))^2</f>
        <v>15.8726530612245</v>
      </c>
      <c r="S32" s="45">
        <f>SQRT((C32-$H$22)^2+(D32-$I$22)^2)</f>
        <v>3.98404983166934</v>
      </c>
      <c r="T32" s="45">
        <f>SQRT((C32-$H$23)^2+(D32-$I$23)^2)</f>
        <v>6.97208720542134</v>
      </c>
      <c r="U32" s="34"/>
      <c r="V32" s="14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10"/>
      <c r="B33" s="64"/>
      <c r="C33" s="71"/>
      <c r="D33" s="71"/>
      <c r="E33" s="71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71"/>
      <c r="S33" s="71"/>
      <c r="T33" s="71"/>
      <c r="U33" s="67"/>
      <c r="V33" s="14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6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10"/>
      <c r="B35" t="s" s="11">
        <v>17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14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4.05" customHeight="1">
      <c r="A36" s="10"/>
      <c r="B36" s="19"/>
      <c r="C36" s="70"/>
      <c r="D36" s="70"/>
      <c r="E36" s="70"/>
      <c r="F36" s="21"/>
      <c r="G36" t="s" s="22">
        <v>16</v>
      </c>
      <c r="H36" s="23"/>
      <c r="I36" s="20"/>
      <c r="J36" s="24"/>
      <c r="K36" s="24"/>
      <c r="L36" s="24"/>
      <c r="M36" s="24"/>
      <c r="N36" s="24"/>
      <c r="O36" s="24"/>
      <c r="P36" s="24"/>
      <c r="Q36" s="24"/>
      <c r="R36" s="70"/>
      <c r="S36" s="70"/>
      <c r="T36" s="70"/>
      <c r="U36" s="25"/>
      <c r="V36" s="14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3.55" customHeight="1">
      <c r="A37" s="10"/>
      <c r="B37" s="29"/>
      <c r="C37" t="s" s="30">
        <v>4</v>
      </c>
      <c r="D37" t="s" s="30">
        <v>5</v>
      </c>
      <c r="E37" t="s" s="30">
        <v>6</v>
      </c>
      <c r="F37" s="31"/>
      <c r="G37" t="s" s="30">
        <v>7</v>
      </c>
      <c r="H37" t="s" s="30">
        <v>4</v>
      </c>
      <c r="I37" t="s" s="30">
        <v>5</v>
      </c>
      <c r="J37" s="32"/>
      <c r="K37" t="s" s="33">
        <v>4</v>
      </c>
      <c r="L37" t="s" s="33">
        <v>5</v>
      </c>
      <c r="M37" t="s" s="33">
        <v>4</v>
      </c>
      <c r="N37" t="s" s="33">
        <v>5</v>
      </c>
      <c r="O37" s="6"/>
      <c r="P37" s="6"/>
      <c r="Q37" s="15"/>
      <c r="R37" t="s" s="30">
        <v>8</v>
      </c>
      <c r="S37" t="s" s="30">
        <v>9</v>
      </c>
      <c r="T37" t="s" s="30">
        <v>10</v>
      </c>
      <c r="U37" s="34"/>
      <c r="V37" s="14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3.55" customHeight="1">
      <c r="A38" s="10"/>
      <c r="B38" s="29"/>
      <c r="C38" s="38">
        <v>8</v>
      </c>
      <c r="D38" s="39">
        <v>10</v>
      </c>
      <c r="E38" s="40">
        <f>IF(S38="","",IF(S38&lt;T38,1,2))</f>
        <v>1</v>
      </c>
      <c r="F38" s="31"/>
      <c r="G38" s="41">
        <v>1</v>
      </c>
      <c r="H38" s="42">
        <f>_xlfn.AVERAGEIF(E22:E32,1,C22:C32)</f>
        <v>5.6</v>
      </c>
      <c r="I38" s="43">
        <f>_xlfn.AVERAGEIF(E22:E32,1,D22:D32)</f>
        <v>5.41666666666667</v>
      </c>
      <c r="J38" s="32"/>
      <c r="K38" s="6"/>
      <c r="L38" s="6"/>
      <c r="M38" s="6"/>
      <c r="N38" s="6"/>
      <c r="O38" s="6"/>
      <c r="P38" s="6"/>
      <c r="Q38" s="15"/>
      <c r="R38" s="45">
        <f>(MIN(S38,T38))^2</f>
        <v>26.7669444444444</v>
      </c>
      <c r="S38" s="45">
        <f>SQRT((C38-$H$38)^2+(D38-$I$38)^2)</f>
        <v>5.17367803834413</v>
      </c>
      <c r="T38" s="45">
        <f>SQRT((C38-$H$39)^2+(D38-$I$39)^2)</f>
        <v>9.660227740586659</v>
      </c>
      <c r="U38" s="34"/>
      <c r="V38" s="14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3.55" customHeight="1">
      <c r="A39" s="10"/>
      <c r="B39" s="29"/>
      <c r="C39" s="46">
        <v>20</v>
      </c>
      <c r="D39" s="47">
        <v>2</v>
      </c>
      <c r="E39" s="48">
        <f>IF(S39="","",IF(S39&lt;T39,1,2))</f>
        <v>2</v>
      </c>
      <c r="F39" s="31"/>
      <c r="G39" s="41">
        <v>2</v>
      </c>
      <c r="H39" s="49">
        <f>_xlfn.AVERAGEIF(E22:E32,2,C22:C32)</f>
        <v>16.6</v>
      </c>
      <c r="I39" s="50">
        <f>_xlfn.AVERAGEIF(E22:E32,2,D22:D32)</f>
        <v>5.6</v>
      </c>
      <c r="J39" s="32"/>
      <c r="K39" s="6"/>
      <c r="L39" s="6"/>
      <c r="M39" s="6"/>
      <c r="N39" s="6"/>
      <c r="O39" s="6"/>
      <c r="P39" s="6"/>
      <c r="Q39" s="15"/>
      <c r="R39" s="45">
        <f>(MIN(S39,T39))^2</f>
        <v>24.52</v>
      </c>
      <c r="S39" s="45">
        <f>SQRT((C39-$H$38)^2+(D39-$I$38)^2)</f>
        <v>14.7997841575852</v>
      </c>
      <c r="T39" s="45">
        <f>SQRT((C39-$H$39)^2+(D39-$I$39)^2)</f>
        <v>4.95176736125598</v>
      </c>
      <c r="U39" s="34"/>
      <c r="V39" s="14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3.55" customHeight="1">
      <c r="A40" s="10"/>
      <c r="B40" s="29"/>
      <c r="C40" s="46">
        <v>16</v>
      </c>
      <c r="D40" s="47">
        <v>8</v>
      </c>
      <c r="E40" s="48">
        <f>IF(S40="","",IF(S40&lt;T40,1,2))</f>
        <v>2</v>
      </c>
      <c r="F40" s="32"/>
      <c r="G40" s="54"/>
      <c r="H40" s="54"/>
      <c r="I40" s="55"/>
      <c r="J40" s="6"/>
      <c r="K40" s="6"/>
      <c r="L40" s="6"/>
      <c r="M40" s="6"/>
      <c r="N40" s="6"/>
      <c r="O40" s="6"/>
      <c r="P40" s="6"/>
      <c r="Q40" s="15"/>
      <c r="R40" s="45">
        <f>(MIN(S40,T40))^2</f>
        <v>6.12000000000002</v>
      </c>
      <c r="S40" s="45">
        <f>SQRT((C40-$H$38)^2+(D40-$I$38)^2)</f>
        <v>10.7160445646288</v>
      </c>
      <c r="T40" s="45">
        <f>SQRT((C40-$H$39)^2+(D40-$I$39)^2)</f>
        <v>2.4738633753706</v>
      </c>
      <c r="U40" s="34"/>
      <c r="V40" s="14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3.55" customHeight="1">
      <c r="A41" s="10"/>
      <c r="B41" s="29"/>
      <c r="C41" s="46">
        <v>8</v>
      </c>
      <c r="D41" s="47">
        <v>7</v>
      </c>
      <c r="E41" s="48">
        <f>IF(S41="","",IF(S41&lt;T41,1,2))</f>
        <v>1</v>
      </c>
      <c r="F41" s="31"/>
      <c r="G41" t="s" s="57">
        <v>14</v>
      </c>
      <c r="H41" s="58">
        <f>SUM(R38:R48)</f>
        <v>204.808333333333</v>
      </c>
      <c r="I41" s="59"/>
      <c r="J41" s="6"/>
      <c r="K41" s="6"/>
      <c r="L41" s="6"/>
      <c r="M41" s="6"/>
      <c r="N41" s="6"/>
      <c r="O41" s="6"/>
      <c r="P41" s="6"/>
      <c r="Q41" s="15"/>
      <c r="R41" s="45">
        <f>(MIN(S41,T41))^2</f>
        <v>8.26694444444446</v>
      </c>
      <c r="S41" s="45">
        <f>SQRT((C41-$H$38)^2+(D41-$I$38)^2)</f>
        <v>2.87522945944223</v>
      </c>
      <c r="T41" s="45">
        <f>SQRT((C41-$H$39)^2+(D41-$I$39)^2)</f>
        <v>8.713208364316779</v>
      </c>
      <c r="U41" s="34"/>
      <c r="V41" s="14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3.55" customHeight="1">
      <c r="A42" s="10"/>
      <c r="B42" s="29"/>
      <c r="C42" s="46">
        <v>1</v>
      </c>
      <c r="D42" s="47">
        <v>4</v>
      </c>
      <c r="E42" s="48">
        <f>IF(S42="","",IF(S42&lt;T42,1,2))</f>
        <v>1</v>
      </c>
      <c r="F42" s="32"/>
      <c r="G42" s="56"/>
      <c r="H42" s="56"/>
      <c r="I42" s="6"/>
      <c r="J42" s="6"/>
      <c r="K42" s="6"/>
      <c r="L42" s="6"/>
      <c r="M42" s="6"/>
      <c r="N42" s="6"/>
      <c r="O42" s="6"/>
      <c r="P42" s="6"/>
      <c r="Q42" s="15"/>
      <c r="R42" s="45">
        <f>(MIN(S42,T42))^2</f>
        <v>23.1669444444444</v>
      </c>
      <c r="S42" s="45">
        <f>SQRT((C42-$H$38)^2+(D42-$I$38)^2)</f>
        <v>4.81320521528476</v>
      </c>
      <c r="T42" s="45">
        <f>SQRT((C42-$H$39)^2+(D42-$I$39)^2)</f>
        <v>15.6818366271301</v>
      </c>
      <c r="U42" s="34"/>
      <c r="V42" s="14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3.55" customHeight="1">
      <c r="A43" s="10"/>
      <c r="B43" s="29"/>
      <c r="C43" s="46">
        <v>13</v>
      </c>
      <c r="D43" s="47">
        <v>10</v>
      </c>
      <c r="E43" s="48">
        <f>IF(S43="","",IF(S43&lt;T43,1,2))</f>
        <v>2</v>
      </c>
      <c r="F43" s="32"/>
      <c r="G43" s="6"/>
      <c r="H43" s="6"/>
      <c r="I43" s="6"/>
      <c r="J43" s="6"/>
      <c r="K43" s="6"/>
      <c r="L43" s="6"/>
      <c r="M43" s="6"/>
      <c r="N43" s="6"/>
      <c r="O43" s="6"/>
      <c r="P43" s="6"/>
      <c r="Q43" s="15"/>
      <c r="R43" s="45">
        <f>(MIN(S43,T43))^2</f>
        <v>32.32</v>
      </c>
      <c r="S43" s="45">
        <f>SQRT((C43-$H$38)^2+(D43-$I$38)^2)</f>
        <v>8.704420971233199</v>
      </c>
      <c r="T43" s="45">
        <f>SQRT((C43-$H$39)^2+(D43-$I$39)^2)</f>
        <v>5.68506816142076</v>
      </c>
      <c r="U43" s="34"/>
      <c r="V43" s="14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3.55" customHeight="1">
      <c r="A44" s="10"/>
      <c r="B44" s="29"/>
      <c r="C44" s="46">
        <v>15</v>
      </c>
      <c r="D44" s="47">
        <v>1</v>
      </c>
      <c r="E44" s="48">
        <f>IF(S44="","",IF(S44&lt;T44,1,2))</f>
        <v>2</v>
      </c>
      <c r="F44" s="32"/>
      <c r="G44" s="6"/>
      <c r="H44" s="6"/>
      <c r="I44" s="6"/>
      <c r="J44" s="6"/>
      <c r="K44" s="6"/>
      <c r="L44" s="6"/>
      <c r="M44" s="6"/>
      <c r="N44" s="6"/>
      <c r="O44" s="6"/>
      <c r="P44" s="6"/>
      <c r="Q44" s="15"/>
      <c r="R44" s="45">
        <f>(MIN(S44,T44))^2</f>
        <v>23.72</v>
      </c>
      <c r="S44" s="45">
        <f>SQRT((C44-$H$38)^2+(D44-$I$38)^2)</f>
        <v>10.3859012340983</v>
      </c>
      <c r="T44" s="45">
        <f>SQRT((C44-$H$39)^2+(D44-$I$39)^2)</f>
        <v>4.87031826475437</v>
      </c>
      <c r="U44" s="34"/>
      <c r="V44" s="1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3.55" customHeight="1">
      <c r="A45" s="10"/>
      <c r="B45" s="29"/>
      <c r="C45" s="46">
        <v>19</v>
      </c>
      <c r="D45" s="47">
        <v>7</v>
      </c>
      <c r="E45" s="48">
        <f>IF(S45="","",IF(S45&lt;T45,1,2))</f>
        <v>2</v>
      </c>
      <c r="F45" s="32"/>
      <c r="G45" s="6"/>
      <c r="H45" s="6"/>
      <c r="I45" s="6"/>
      <c r="J45" s="6"/>
      <c r="K45" s="6"/>
      <c r="L45" s="6"/>
      <c r="M45" s="6"/>
      <c r="N45" s="6"/>
      <c r="O45" s="6"/>
      <c r="P45" s="6"/>
      <c r="Q45" s="15"/>
      <c r="R45" s="45">
        <f>(MIN(S45,T45))^2</f>
        <v>7.72</v>
      </c>
      <c r="S45" s="45">
        <f>SQRT((C45-$H$38)^2+(D45-$I$38)^2)</f>
        <v>13.4932184613029</v>
      </c>
      <c r="T45" s="45">
        <f>SQRT((C45-$H$39)^2+(D45-$I$39)^2)</f>
        <v>2.77848879788996</v>
      </c>
      <c r="U45" s="34"/>
      <c r="V45" s="1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3.55" customHeight="1">
      <c r="A46" s="10"/>
      <c r="B46" s="29"/>
      <c r="C46" s="46">
        <v>3</v>
      </c>
      <c r="D46" s="47">
        <v>4</v>
      </c>
      <c r="E46" s="48">
        <f>IF(S46="","",IF(S46&lt;T46,1,2))</f>
        <v>1</v>
      </c>
      <c r="F46" s="32"/>
      <c r="G46" s="6"/>
      <c r="H46" s="6"/>
      <c r="I46" s="6"/>
      <c r="J46" s="6"/>
      <c r="K46" s="6"/>
      <c r="L46" s="6"/>
      <c r="M46" s="6"/>
      <c r="N46" s="6"/>
      <c r="O46" s="6"/>
      <c r="P46" s="6"/>
      <c r="Q46" s="15"/>
      <c r="R46" s="45">
        <f>(MIN(S46,T46))^2</f>
        <v>8.76694444444446</v>
      </c>
      <c r="S46" s="45">
        <f>SQRT((C46-$H$38)^2+(D46-$I$38)^2)</f>
        <v>2.96090264014953</v>
      </c>
      <c r="T46" s="45">
        <f>SQRT((C46-$H$39)^2+(D46-$I$39)^2)</f>
        <v>13.693794214899</v>
      </c>
      <c r="U46" s="34"/>
      <c r="V46" s="1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3.55" customHeight="1">
      <c r="A47" s="10"/>
      <c r="B47" s="29"/>
      <c r="C47" s="46">
        <v>3</v>
      </c>
      <c r="D47" s="47">
        <v>2</v>
      </c>
      <c r="E47" s="48">
        <f>IF(S47="","",IF(S47&lt;T47,1,2))</f>
        <v>1</v>
      </c>
      <c r="F47" s="32"/>
      <c r="G47" s="6"/>
      <c r="H47" s="6"/>
      <c r="I47" s="6"/>
      <c r="J47" s="6"/>
      <c r="K47" s="6"/>
      <c r="L47" s="6"/>
      <c r="M47" s="6"/>
      <c r="N47" s="6"/>
      <c r="O47" s="6"/>
      <c r="P47" s="6"/>
      <c r="Q47" s="15"/>
      <c r="R47" s="45">
        <f>(MIN(S47,T47))^2</f>
        <v>18.4336111111111</v>
      </c>
      <c r="S47" s="45">
        <f>SQRT((C47-$H$38)^2+(D47-$I$38)^2)</f>
        <v>4.29343814571855</v>
      </c>
      <c r="T47" s="45">
        <f>SQRT((C47-$H$39)^2+(D47-$I$39)^2)</f>
        <v>14.0684043160552</v>
      </c>
      <c r="U47" s="34"/>
      <c r="V47" s="1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3.55" customHeight="1">
      <c r="A48" s="10"/>
      <c r="B48" s="29"/>
      <c r="C48" s="61">
        <f>AVERAGE(C38:C47)</f>
        <v>10.6</v>
      </c>
      <c r="D48" s="62">
        <f>AVERAGE(D38:D47)</f>
        <v>5.5</v>
      </c>
      <c r="E48" s="63">
        <f>IF(S48="","",IF(S48&lt;T48,1,2))</f>
        <v>1</v>
      </c>
      <c r="F48" s="32"/>
      <c r="G48" s="6"/>
      <c r="H48" s="6"/>
      <c r="I48" s="6"/>
      <c r="J48" s="6"/>
      <c r="K48" s="6"/>
      <c r="L48" s="6"/>
      <c r="M48" s="6"/>
      <c r="N48" s="6"/>
      <c r="O48" s="6"/>
      <c r="P48" s="6"/>
      <c r="Q48" s="15"/>
      <c r="R48" s="45">
        <f>(MIN(S48,T48))^2</f>
        <v>25.0069444444444</v>
      </c>
      <c r="S48" s="45">
        <f>SQRT((C48-$H$38)^2+(D48-$I$38)^2)</f>
        <v>5.00069439622583</v>
      </c>
      <c r="T48" s="45">
        <f>SQRT((C48-$H$39)^2+(D48-$I$39)^2)</f>
        <v>6.000833275471</v>
      </c>
      <c r="U48" s="34"/>
      <c r="V48" s="14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10"/>
      <c r="B49" s="64"/>
      <c r="C49" s="71"/>
      <c r="D49" s="71"/>
      <c r="E49" s="71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71"/>
      <c r="S49" s="71"/>
      <c r="T49" s="71"/>
      <c r="U49" s="67"/>
      <c r="V49" s="14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6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10"/>
      <c r="B51" t="s" s="11">
        <v>18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14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4.05" customHeight="1">
      <c r="A52" s="10"/>
      <c r="B52" s="19"/>
      <c r="C52" s="70"/>
      <c r="D52" s="70"/>
      <c r="E52" s="70"/>
      <c r="F52" s="21"/>
      <c r="G52" t="s" s="22">
        <v>16</v>
      </c>
      <c r="H52" s="23"/>
      <c r="I52" s="20"/>
      <c r="J52" s="24"/>
      <c r="K52" s="24"/>
      <c r="L52" s="24"/>
      <c r="M52" s="24"/>
      <c r="N52" s="24"/>
      <c r="O52" s="24"/>
      <c r="P52" s="24"/>
      <c r="Q52" s="24"/>
      <c r="R52" s="70"/>
      <c r="S52" s="70"/>
      <c r="T52" s="70"/>
      <c r="U52" s="25"/>
      <c r="V52" s="14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3.55" customHeight="1">
      <c r="A53" s="10"/>
      <c r="B53" s="29"/>
      <c r="C53" t="s" s="30">
        <v>4</v>
      </c>
      <c r="D53" t="s" s="30">
        <v>5</v>
      </c>
      <c r="E53" t="s" s="30">
        <v>6</v>
      </c>
      <c r="F53" s="31"/>
      <c r="G53" t="s" s="30">
        <v>7</v>
      </c>
      <c r="H53" t="s" s="30">
        <v>4</v>
      </c>
      <c r="I53" t="s" s="30">
        <v>5</v>
      </c>
      <c r="J53" s="32"/>
      <c r="K53" t="s" s="33">
        <v>4</v>
      </c>
      <c r="L53" t="s" s="33">
        <v>5</v>
      </c>
      <c r="M53" t="s" s="33">
        <v>4</v>
      </c>
      <c r="N53" t="s" s="33">
        <v>5</v>
      </c>
      <c r="O53" s="6"/>
      <c r="P53" s="6"/>
      <c r="Q53" s="15"/>
      <c r="R53" t="s" s="30">
        <v>8</v>
      </c>
      <c r="S53" t="s" s="30">
        <v>9</v>
      </c>
      <c r="T53" t="s" s="30">
        <v>10</v>
      </c>
      <c r="U53" s="34"/>
      <c r="V53" s="14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3.55" customHeight="1">
      <c r="A54" s="10"/>
      <c r="B54" s="29"/>
      <c r="C54" s="38">
        <v>8</v>
      </c>
      <c r="D54" s="39">
        <v>10</v>
      </c>
      <c r="E54" s="40">
        <f>IF(S54="","",IF(S54&lt;T54,1,2))</f>
        <v>1</v>
      </c>
      <c r="F54" s="31"/>
      <c r="G54" s="41">
        <v>1</v>
      </c>
      <c r="H54" s="42">
        <f>_xlfn.AVERAGEIF(E38:E48,1,C38:C48)</f>
        <v>5.6</v>
      </c>
      <c r="I54" s="43">
        <f>_xlfn.AVERAGEIF(E38:E48,1,D38:D48)</f>
        <v>5.41666666666667</v>
      </c>
      <c r="J54" s="32"/>
      <c r="K54" s="6"/>
      <c r="L54" s="6"/>
      <c r="M54" s="6"/>
      <c r="N54" s="6"/>
      <c r="O54" s="6"/>
      <c r="P54" s="6"/>
      <c r="Q54" s="15"/>
      <c r="R54" s="45">
        <f>(MIN(S54,T54))^2</f>
        <v>26.7669444444444</v>
      </c>
      <c r="S54" s="45">
        <f>SQRT((C54-$H$54)^2+(D54-$I$54)^2)</f>
        <v>5.17367803834413</v>
      </c>
      <c r="T54" s="45">
        <f>SQRT((C54-$H$55)^2+(D54-$I$55)^2)</f>
        <v>9.660227740586659</v>
      </c>
      <c r="U54" s="34"/>
      <c r="V54" s="14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3.55" customHeight="1">
      <c r="A55" s="10"/>
      <c r="B55" s="29"/>
      <c r="C55" s="46">
        <v>20</v>
      </c>
      <c r="D55" s="47">
        <v>2</v>
      </c>
      <c r="E55" s="48">
        <f>IF(S55="","",IF(S55&lt;T55,1,2))</f>
        <v>2</v>
      </c>
      <c r="F55" s="31"/>
      <c r="G55" s="41">
        <v>2</v>
      </c>
      <c r="H55" s="49">
        <f>_xlfn.AVERAGEIF(E38:E48,2,C38:C48)</f>
        <v>16.6</v>
      </c>
      <c r="I55" s="50">
        <f>_xlfn.AVERAGEIF(E38:E48,2,D38:D48)</f>
        <v>5.6</v>
      </c>
      <c r="J55" s="32"/>
      <c r="K55" s="6"/>
      <c r="L55" s="6"/>
      <c r="M55" s="6"/>
      <c r="N55" s="6"/>
      <c r="O55" s="6"/>
      <c r="P55" s="6"/>
      <c r="Q55" s="15"/>
      <c r="R55" s="45">
        <f>(MIN(S55,T55))^2</f>
        <v>24.52</v>
      </c>
      <c r="S55" s="45">
        <f>SQRT((C55-$H$54)^2+(D55-$I$54)^2)</f>
        <v>14.7997841575852</v>
      </c>
      <c r="T55" s="45">
        <f>SQRT((C55-$H$55)^2+(D55-$I$55)^2)</f>
        <v>4.95176736125598</v>
      </c>
      <c r="U55" s="34"/>
      <c r="V55" s="14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3.55" customHeight="1">
      <c r="A56" s="10"/>
      <c r="B56" s="29"/>
      <c r="C56" s="46">
        <v>16</v>
      </c>
      <c r="D56" s="47">
        <v>8</v>
      </c>
      <c r="E56" s="48">
        <f>IF(S56="","",IF(S56&lt;T56,1,2))</f>
        <v>2</v>
      </c>
      <c r="F56" s="32"/>
      <c r="G56" s="54"/>
      <c r="H56" s="54"/>
      <c r="I56" s="55"/>
      <c r="J56" s="6"/>
      <c r="K56" s="6"/>
      <c r="L56" s="6"/>
      <c r="M56" s="6"/>
      <c r="N56" s="6"/>
      <c r="O56" s="6"/>
      <c r="P56" s="6"/>
      <c r="Q56" s="15"/>
      <c r="R56" s="45">
        <f>(MIN(S56,T56))^2</f>
        <v>6.12000000000002</v>
      </c>
      <c r="S56" s="45">
        <f>SQRT((C56-$H$54)^2+(D56-$I$54)^2)</f>
        <v>10.7160445646288</v>
      </c>
      <c r="T56" s="45">
        <f>SQRT((C56-$H$55)^2+(D56-$I$55)^2)</f>
        <v>2.4738633753706</v>
      </c>
      <c r="U56" s="34"/>
      <c r="V56" s="14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3.55" customHeight="1">
      <c r="A57" s="10"/>
      <c r="B57" s="29"/>
      <c r="C57" s="46">
        <v>8</v>
      </c>
      <c r="D57" s="47">
        <v>7</v>
      </c>
      <c r="E57" s="48">
        <f>IF(S57="","",IF(S57&lt;T57,1,2))</f>
        <v>1</v>
      </c>
      <c r="F57" s="31"/>
      <c r="G57" t="s" s="57">
        <v>14</v>
      </c>
      <c r="H57" s="58">
        <f>SUM(R54:R64)</f>
        <v>204.808333333333</v>
      </c>
      <c r="I57" s="59"/>
      <c r="J57" s="6"/>
      <c r="K57" s="6"/>
      <c r="L57" s="6"/>
      <c r="M57" s="6"/>
      <c r="N57" s="6"/>
      <c r="O57" s="6"/>
      <c r="P57" s="6"/>
      <c r="Q57" s="15"/>
      <c r="R57" s="45">
        <f>(MIN(S57,T57))^2</f>
        <v>8.26694444444446</v>
      </c>
      <c r="S57" s="45">
        <f>SQRT((C57-$H$54)^2+(D57-$I$54)^2)</f>
        <v>2.87522945944223</v>
      </c>
      <c r="T57" s="45">
        <f>SQRT((C57-$H$55)^2+(D57-$I$55)^2)</f>
        <v>8.713208364316779</v>
      </c>
      <c r="U57" s="34"/>
      <c r="V57" s="14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3.55" customHeight="1">
      <c r="A58" s="10"/>
      <c r="B58" s="29"/>
      <c r="C58" s="46">
        <v>1</v>
      </c>
      <c r="D58" s="47">
        <v>4</v>
      </c>
      <c r="E58" s="48">
        <f>IF(S58="","",IF(S58&lt;T58,1,2))</f>
        <v>1</v>
      </c>
      <c r="F58" s="32"/>
      <c r="G58" s="56"/>
      <c r="H58" s="56"/>
      <c r="I58" s="6"/>
      <c r="J58" s="6"/>
      <c r="K58" s="6"/>
      <c r="L58" s="6"/>
      <c r="M58" s="6"/>
      <c r="N58" s="6"/>
      <c r="O58" s="6"/>
      <c r="P58" s="6"/>
      <c r="Q58" s="15"/>
      <c r="R58" s="45">
        <f>(MIN(S58,T58))^2</f>
        <v>23.1669444444444</v>
      </c>
      <c r="S58" s="45">
        <f>SQRT((C58-$H$54)^2+(D58-$I$54)^2)</f>
        <v>4.81320521528476</v>
      </c>
      <c r="T58" s="45">
        <f>SQRT((C58-$H$55)^2+(D58-$I$55)^2)</f>
        <v>15.6818366271301</v>
      </c>
      <c r="U58" s="34"/>
      <c r="V58" s="14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3.55" customHeight="1">
      <c r="A59" s="10"/>
      <c r="B59" s="29"/>
      <c r="C59" s="46">
        <v>13</v>
      </c>
      <c r="D59" s="47">
        <v>10</v>
      </c>
      <c r="E59" s="48">
        <f>IF(S59="","",IF(S59&lt;T59,1,2))</f>
        <v>2</v>
      </c>
      <c r="F59" s="32"/>
      <c r="G59" s="6"/>
      <c r="H59" s="6"/>
      <c r="I59" s="6"/>
      <c r="J59" s="6"/>
      <c r="K59" s="6"/>
      <c r="L59" s="6"/>
      <c r="M59" s="6"/>
      <c r="N59" s="6"/>
      <c r="O59" s="6"/>
      <c r="P59" s="6"/>
      <c r="Q59" s="15"/>
      <c r="R59" s="45">
        <f>(MIN(S59,T59))^2</f>
        <v>32.32</v>
      </c>
      <c r="S59" s="45">
        <f>SQRT((C59-$H$54)^2+(D59-$I$54)^2)</f>
        <v>8.704420971233199</v>
      </c>
      <c r="T59" s="45">
        <f>SQRT((C59-$H$55)^2+(D59-$I$55)^2)</f>
        <v>5.68506816142076</v>
      </c>
      <c r="U59" s="34"/>
      <c r="V59" s="14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3.55" customHeight="1">
      <c r="A60" s="10"/>
      <c r="B60" s="29"/>
      <c r="C60" s="46">
        <v>15</v>
      </c>
      <c r="D60" s="47">
        <v>1</v>
      </c>
      <c r="E60" s="48">
        <f>IF(S60="","",IF(S60&lt;T60,1,2))</f>
        <v>2</v>
      </c>
      <c r="F60" s="32"/>
      <c r="G60" s="6"/>
      <c r="H60" s="6"/>
      <c r="I60" s="6"/>
      <c r="J60" s="6"/>
      <c r="K60" s="6"/>
      <c r="L60" s="6"/>
      <c r="M60" s="6"/>
      <c r="N60" s="6"/>
      <c r="O60" s="6"/>
      <c r="P60" s="6"/>
      <c r="Q60" s="15"/>
      <c r="R60" s="45">
        <f>(MIN(S60,T60))^2</f>
        <v>23.72</v>
      </c>
      <c r="S60" s="45">
        <f>SQRT((C60-$H$54)^2+(D60-$I$54)^2)</f>
        <v>10.3859012340983</v>
      </c>
      <c r="T60" s="45">
        <f>SQRT((C60-$H$55)^2+(D60-$I$55)^2)</f>
        <v>4.87031826475437</v>
      </c>
      <c r="U60" s="34"/>
      <c r="V60" s="14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3.55" customHeight="1">
      <c r="A61" s="10"/>
      <c r="B61" s="29"/>
      <c r="C61" s="46">
        <v>19</v>
      </c>
      <c r="D61" s="47">
        <v>7</v>
      </c>
      <c r="E61" s="48">
        <f>IF(S61="","",IF(S61&lt;T61,1,2))</f>
        <v>2</v>
      </c>
      <c r="F61" s="32"/>
      <c r="G61" s="6"/>
      <c r="H61" s="6"/>
      <c r="I61" s="6"/>
      <c r="J61" s="6"/>
      <c r="K61" s="6"/>
      <c r="L61" s="6"/>
      <c r="M61" s="6"/>
      <c r="N61" s="6"/>
      <c r="O61" s="6"/>
      <c r="P61" s="6"/>
      <c r="Q61" s="15"/>
      <c r="R61" s="45">
        <f>(MIN(S61,T61))^2</f>
        <v>7.72</v>
      </c>
      <c r="S61" s="45">
        <f>SQRT((C61-$H$54)^2+(D61-$I$54)^2)</f>
        <v>13.4932184613029</v>
      </c>
      <c r="T61" s="45">
        <f>SQRT((C61-$H$55)^2+(D61-$I$55)^2)</f>
        <v>2.77848879788996</v>
      </c>
      <c r="U61" s="34"/>
      <c r="V61" s="14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3.55" customHeight="1">
      <c r="A62" s="10"/>
      <c r="B62" s="29"/>
      <c r="C62" s="46">
        <v>3</v>
      </c>
      <c r="D62" s="47">
        <v>4</v>
      </c>
      <c r="E62" s="48">
        <f>IF(S62="","",IF(S62&lt;T62,1,2))</f>
        <v>1</v>
      </c>
      <c r="F62" s="32"/>
      <c r="G62" s="6"/>
      <c r="H62" s="6"/>
      <c r="I62" s="6"/>
      <c r="J62" s="6"/>
      <c r="K62" s="6"/>
      <c r="L62" s="6"/>
      <c r="M62" s="6"/>
      <c r="N62" s="6"/>
      <c r="O62" s="6"/>
      <c r="P62" s="6"/>
      <c r="Q62" s="15"/>
      <c r="R62" s="45">
        <f>(MIN(S62,T62))^2</f>
        <v>8.76694444444446</v>
      </c>
      <c r="S62" s="45">
        <f>SQRT((C62-$H$54)^2+(D62-$I$54)^2)</f>
        <v>2.96090264014953</v>
      </c>
      <c r="T62" s="45">
        <f>SQRT((C62-$H$55)^2+(D62-$I$55)^2)</f>
        <v>13.693794214899</v>
      </c>
      <c r="U62" s="34"/>
      <c r="V62" s="14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3.55" customHeight="1">
      <c r="A63" s="10"/>
      <c r="B63" s="29"/>
      <c r="C63" s="46">
        <v>3</v>
      </c>
      <c r="D63" s="47">
        <v>2</v>
      </c>
      <c r="E63" s="48">
        <f>IF(S63="","",IF(S63&lt;T63,1,2))</f>
        <v>1</v>
      </c>
      <c r="F63" s="32"/>
      <c r="G63" s="6"/>
      <c r="H63" s="6"/>
      <c r="I63" s="6"/>
      <c r="J63" s="6"/>
      <c r="K63" s="6"/>
      <c r="L63" s="6"/>
      <c r="M63" s="6"/>
      <c r="N63" s="6"/>
      <c r="O63" s="6"/>
      <c r="P63" s="6"/>
      <c r="Q63" s="15"/>
      <c r="R63" s="45">
        <f>(MIN(S63,T63))^2</f>
        <v>18.4336111111111</v>
      </c>
      <c r="S63" s="45">
        <f>SQRT((C63-$H$54)^2+(D63-$I$54)^2)</f>
        <v>4.29343814571855</v>
      </c>
      <c r="T63" s="45">
        <f>SQRT((C63-$H$55)^2+(D63-$I$55)^2)</f>
        <v>14.0684043160552</v>
      </c>
      <c r="U63" s="34"/>
      <c r="V63" s="14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3.55" customHeight="1">
      <c r="A64" s="10"/>
      <c r="B64" s="29"/>
      <c r="C64" s="61">
        <f>AVERAGE(C54:C63)</f>
        <v>10.6</v>
      </c>
      <c r="D64" s="62">
        <f>AVERAGE(D54:D63)</f>
        <v>5.5</v>
      </c>
      <c r="E64" s="63">
        <f>IF(S64="","",IF(S64&lt;T64,1,2))</f>
        <v>1</v>
      </c>
      <c r="F64" s="32"/>
      <c r="G64" s="6"/>
      <c r="H64" s="6"/>
      <c r="I64" s="6"/>
      <c r="J64" s="6"/>
      <c r="K64" s="6"/>
      <c r="L64" s="6"/>
      <c r="M64" s="6"/>
      <c r="N64" s="6"/>
      <c r="O64" s="6"/>
      <c r="P64" s="6"/>
      <c r="Q64" s="15"/>
      <c r="R64" s="45">
        <f>(MIN(S64,T64))^2</f>
        <v>25.0069444444444</v>
      </c>
      <c r="S64" s="45">
        <f>SQRT((C64-$H$54)^2+(D64-$I$54)^2)</f>
        <v>5.00069439622583</v>
      </c>
      <c r="T64" s="45">
        <f>SQRT((C64-$H$55)^2+(D64-$I$55)^2)</f>
        <v>6.000833275471</v>
      </c>
      <c r="U64" s="34"/>
      <c r="V64" s="14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10"/>
      <c r="B65" s="64"/>
      <c r="C65" s="71"/>
      <c r="D65" s="71"/>
      <c r="E65" s="71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71"/>
      <c r="S65" s="71"/>
      <c r="T65" s="71"/>
      <c r="U65" s="67"/>
      <c r="V65" s="14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