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<sst xmlns="http://schemas.openxmlformats.org/spreadsheetml/2006/main" count="33" uniqueCount="28">
  <si>
    <t>Year</t>
  </si>
  <si>
    <t>Rabi Crop (kg/hectare)</t>
  </si>
  <si>
    <t>Kharif Crop (kg/hectare)</t>
  </si>
  <si>
    <t>Total Rice Cultivated (kg/hectare)</t>
  </si>
  <si>
    <t>Agro_eff_Rabi</t>
  </si>
  <si>
    <t>Agro_eff_Kharif</t>
  </si>
  <si>
    <t>Agro_eff_total</t>
  </si>
  <si>
    <t>Parameters</t>
  </si>
  <si>
    <t>Value</t>
  </si>
  <si>
    <t>Financial Score</t>
  </si>
  <si>
    <t>Close_Neighbour_Category</t>
  </si>
  <si>
    <t>Expected Annual Income(Averaged over 10yrs in Rupees)</t>
  </si>
  <si>
    <t>Agricultural Efficiency</t>
  </si>
  <si>
    <t>Farmer Plot Score</t>
  </si>
  <si>
    <t>Final Kisan Credit Score</t>
  </si>
  <si>
    <t>Table: Final Output</t>
  </si>
  <si>
    <t>Max</t>
  </si>
  <si>
    <t>Table2 : Forecasted Crop Yield and Maximum Crop Yield Possible</t>
  </si>
  <si>
    <t>Table4: Agro-Efficency</t>
  </si>
  <si>
    <t>Forcasted Market Price (Rs)</t>
  </si>
  <si>
    <t>Income (Rs/ha)</t>
  </si>
  <si>
    <t>Land Size (ha)</t>
  </si>
  <si>
    <t>Total Income(Rs)</t>
  </si>
  <si>
    <t>Increase in Income Because of New Equipment(%)</t>
  </si>
  <si>
    <t>Final Income</t>
  </si>
  <si>
    <t>Table 3: Market Forecast and Forecasted Income</t>
  </si>
  <si>
    <t>AVG Max income before 3%</t>
  </si>
  <si>
    <t>AVG Max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</si>
</sst>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3.0"/>
      <color theme="1"/>
      <name val="Arial"/>
    </font>
    <font>
      <b/>
      <color theme="1"/>
      <name val="Arial"/>
      <scheme val="minor"/>
    </font>
    <font>
      <sz val="12.0"/>
      <color theme="1"/>
      <name val="Calibri"/>
    </font>
    <font/>
    <font>
      <b/>
      <sz val="11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" fillId="2" fontId="5" numFmtId="0" xfId="0" applyAlignment="1" applyBorder="1" applyFill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wrapText="1"/>
    </xf>
    <xf borderId="3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2" fillId="0" fontId="8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4" fontId="9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8.5"/>
    <col customWidth="1" min="3" max="3" width="21.75"/>
    <col customWidth="1" min="5" max="5" width="24.88"/>
    <col customWidth="1" min="9" max="9" width="18.88"/>
    <col customWidth="1" min="10" max="10" width="20.38"/>
    <col customWidth="1" min="11" max="11" width="23.25"/>
    <col customWidth="1" min="12" max="12" width="29.88"/>
    <col customWidth="1" min="14" max="14" width="18.75"/>
    <col customWidth="1" min="15" max="15" width="16.13"/>
    <col customWidth="1" min="16" max="16" width="15.5"/>
  </cols>
  <sheetData>
    <row r="1">
      <c r="A1" s="1"/>
      <c r="B1" s="1"/>
    </row>
    <row r="2">
      <c r="A2" s="2"/>
      <c r="B2" s="3"/>
      <c r="I2" s="4" t="s">
        <v>0</v>
      </c>
      <c r="J2" s="5" t="s">
        <v>1</v>
      </c>
      <c r="K2" s="5" t="s">
        <v>2</v>
      </c>
      <c r="L2" s="5" t="s">
        <v>3</v>
      </c>
      <c r="N2" s="6" t="s">
        <v>0</v>
      </c>
      <c r="O2" s="7" t="s">
        <v>4</v>
      </c>
      <c r="P2" s="7" t="s">
        <v>5</v>
      </c>
      <c r="Q2" s="7" t="s">
        <v>6</v>
      </c>
    </row>
    <row r="3">
      <c r="A3" s="2"/>
      <c r="B3" s="3"/>
      <c r="I3" s="8">
        <v>2023.0</v>
      </c>
      <c r="J3" s="9">
        <v>3105.0</v>
      </c>
      <c r="K3" s="9">
        <v>3581.0</v>
      </c>
      <c r="L3" s="9">
        <v>6686.0</v>
      </c>
      <c r="N3" s="10">
        <v>2023.0</v>
      </c>
      <c r="O3" s="11">
        <f t="shared" ref="O3:Q3" si="1">DIVIDE(J3,J14)</f>
        <v>0.8483606557</v>
      </c>
      <c r="P3" s="11">
        <f t="shared" si="1"/>
        <v>0.8153460838</v>
      </c>
      <c r="Q3" s="11">
        <f t="shared" si="1"/>
        <v>0.8303527074</v>
      </c>
    </row>
    <row r="4">
      <c r="A4" s="2"/>
      <c r="B4" s="3"/>
      <c r="I4" s="8">
        <v>2024.0</v>
      </c>
      <c r="J4" s="9">
        <v>3209.0</v>
      </c>
      <c r="K4" s="9">
        <v>3643.0</v>
      </c>
      <c r="L4" s="9">
        <v>6852.0</v>
      </c>
      <c r="N4" s="10">
        <v>2024.0</v>
      </c>
      <c r="O4" s="11">
        <f t="shared" ref="O4:Q4" si="2">DIVIDE(J4,J14)</f>
        <v>0.8767759563</v>
      </c>
      <c r="P4" s="11">
        <f t="shared" si="2"/>
        <v>0.8294626594</v>
      </c>
      <c r="Q4" s="11">
        <f t="shared" si="2"/>
        <v>0.8509687034</v>
      </c>
    </row>
    <row r="5">
      <c r="A5" s="2"/>
      <c r="B5" s="12" t="s">
        <v>7</v>
      </c>
      <c r="C5" s="13" t="s">
        <v>8</v>
      </c>
      <c r="I5" s="8">
        <v>2025.0</v>
      </c>
      <c r="J5" s="9">
        <v>3241.0</v>
      </c>
      <c r="K5" s="9">
        <v>3614.0</v>
      </c>
      <c r="L5" s="9">
        <v>6855.0</v>
      </c>
      <c r="N5" s="10">
        <v>2025.0</v>
      </c>
      <c r="O5" s="11">
        <f t="shared" ref="O5:Q5" si="3">DIVIDE(J5,J14)</f>
        <v>0.8855191257</v>
      </c>
      <c r="P5" s="11">
        <f t="shared" si="3"/>
        <v>0.822859745</v>
      </c>
      <c r="Q5" s="11">
        <f t="shared" si="3"/>
        <v>0.8513412817</v>
      </c>
    </row>
    <row r="6">
      <c r="A6" s="2"/>
      <c r="B6" s="14" t="s">
        <v>9</v>
      </c>
      <c r="C6" s="9">
        <v>0.71</v>
      </c>
      <c r="E6" s="1"/>
      <c r="F6" s="1"/>
      <c r="I6" s="8">
        <v>2026.0</v>
      </c>
      <c r="J6" s="9">
        <v>3223.0</v>
      </c>
      <c r="K6" s="9">
        <v>3672.0</v>
      </c>
      <c r="L6" s="9">
        <v>6895.0</v>
      </c>
      <c r="N6" s="10">
        <v>2026.0</v>
      </c>
      <c r="O6" s="11">
        <f t="shared" ref="O6:Q6" si="4">DIVIDE(J6,J14)</f>
        <v>0.8806010929</v>
      </c>
      <c r="P6" s="11">
        <f t="shared" si="4"/>
        <v>0.8360655738</v>
      </c>
      <c r="Q6" s="11">
        <f t="shared" si="4"/>
        <v>0.8563089916</v>
      </c>
    </row>
    <row r="7">
      <c r="A7" s="15"/>
      <c r="B7" s="16" t="s">
        <v>10</v>
      </c>
      <c r="C7" s="17">
        <v>2.0</v>
      </c>
      <c r="E7" s="2"/>
      <c r="F7" s="3"/>
      <c r="I7" s="8">
        <v>2027.0</v>
      </c>
      <c r="J7" s="9">
        <v>3288.0</v>
      </c>
      <c r="K7" s="9">
        <v>3689.0</v>
      </c>
      <c r="L7" s="9">
        <v>6977.0</v>
      </c>
      <c r="N7" s="10">
        <v>2027.0</v>
      </c>
      <c r="O7" s="11">
        <f t="shared" ref="O7:Q7" si="5">DIVIDE(J7,J14)</f>
        <v>0.8983606557</v>
      </c>
      <c r="P7" s="11">
        <f t="shared" si="5"/>
        <v>0.8399362477</v>
      </c>
      <c r="Q7" s="11">
        <f t="shared" si="5"/>
        <v>0.8664927968</v>
      </c>
    </row>
    <row r="8">
      <c r="B8" s="16" t="s">
        <v>11</v>
      </c>
      <c r="C8" s="9">
        <f>SUM(R19:R29)/COUNT(R19:R29)</f>
        <v>431991.0807</v>
      </c>
      <c r="E8" s="2"/>
      <c r="F8" s="3"/>
      <c r="I8" s="8">
        <v>2028.0</v>
      </c>
      <c r="J8" s="9">
        <v>3290.0</v>
      </c>
      <c r="K8" s="9">
        <v>3720.0</v>
      </c>
      <c r="L8" s="9">
        <v>7010.0</v>
      </c>
      <c r="N8" s="10">
        <v>2028.0</v>
      </c>
      <c r="O8" s="11">
        <f t="shared" ref="O8:Q8" si="6">DIVIDE(J8,J14)</f>
        <v>0.8989071038</v>
      </c>
      <c r="P8" s="11">
        <f t="shared" si="6"/>
        <v>0.8469945355</v>
      </c>
      <c r="Q8" s="11">
        <f t="shared" si="6"/>
        <v>0.8705911575</v>
      </c>
    </row>
    <row r="9">
      <c r="B9" s="18" t="s">
        <v>12</v>
      </c>
      <c r="C9" s="9">
        <v>0.87</v>
      </c>
      <c r="E9" s="2"/>
      <c r="F9" s="3"/>
      <c r="I9" s="8">
        <v>2029.0</v>
      </c>
      <c r="J9" s="9">
        <v>3320.0</v>
      </c>
      <c r="K9" s="9">
        <v>3722.0</v>
      </c>
      <c r="L9" s="9">
        <v>7042.0</v>
      </c>
      <c r="N9" s="10">
        <v>2029.0</v>
      </c>
      <c r="O9" s="11">
        <f t="shared" ref="O9:Q9" si="7">DIVIDE(J9,J14)</f>
        <v>0.9071038251</v>
      </c>
      <c r="P9" s="11">
        <f t="shared" si="7"/>
        <v>0.8474499089</v>
      </c>
      <c r="Q9" s="11">
        <f t="shared" si="7"/>
        <v>0.8745653254</v>
      </c>
    </row>
    <row r="10">
      <c r="B10" s="18" t="s">
        <v>13</v>
      </c>
      <c r="C10" s="9">
        <v>0.92</v>
      </c>
      <c r="E10" s="2"/>
      <c r="F10" s="3"/>
      <c r="I10" s="8">
        <v>2030.0</v>
      </c>
      <c r="J10" s="9">
        <v>3351.0</v>
      </c>
      <c r="K10" s="9">
        <v>3763.0</v>
      </c>
      <c r="L10" s="9">
        <v>7114.0</v>
      </c>
      <c r="N10" s="10">
        <v>2030.0</v>
      </c>
      <c r="O10" s="11">
        <f t="shared" ref="O10:Q10" si="8">DIVIDE(J10,J14)</f>
        <v>0.9155737705</v>
      </c>
      <c r="P10" s="11">
        <f t="shared" si="8"/>
        <v>0.8567850638</v>
      </c>
      <c r="Q10" s="11">
        <f t="shared" si="8"/>
        <v>0.8835072032</v>
      </c>
    </row>
    <row r="11">
      <c r="B11" s="19" t="s">
        <v>14</v>
      </c>
      <c r="C11" s="20">
        <v>0.803</v>
      </c>
      <c r="E11" s="2"/>
      <c r="F11" s="3"/>
      <c r="I11" s="8">
        <v>2031.0</v>
      </c>
      <c r="J11" s="9">
        <v>3380.0</v>
      </c>
      <c r="K11" s="9">
        <v>3789.0</v>
      </c>
      <c r="L11" s="9">
        <v>7169.0</v>
      </c>
      <c r="N11" s="10">
        <v>2031.0</v>
      </c>
      <c r="O11" s="11">
        <f t="shared" ref="O11:Q11" si="9">DIVIDE(J11,J14)</f>
        <v>0.9234972678</v>
      </c>
      <c r="P11" s="11">
        <f t="shared" si="9"/>
        <v>0.862704918</v>
      </c>
      <c r="Q11" s="11">
        <f t="shared" si="9"/>
        <v>0.8903378043</v>
      </c>
    </row>
    <row r="12">
      <c r="E12" s="15"/>
      <c r="F12" s="15"/>
      <c r="I12" s="8">
        <v>2032.0</v>
      </c>
      <c r="J12" s="9">
        <v>3407.0</v>
      </c>
      <c r="K12" s="9">
        <v>3806.0</v>
      </c>
      <c r="L12" s="9">
        <v>7213.0</v>
      </c>
      <c r="N12" s="10">
        <v>2032.0</v>
      </c>
      <c r="O12" s="11">
        <f t="shared" ref="O12:Q12" si="10">DIVIDE(J12,J14)</f>
        <v>0.9308743169</v>
      </c>
      <c r="P12" s="11">
        <f t="shared" si="10"/>
        <v>0.866575592</v>
      </c>
      <c r="Q12" s="11">
        <f t="shared" si="10"/>
        <v>0.8958022851</v>
      </c>
    </row>
    <row r="13">
      <c r="B13" s="21" t="s">
        <v>15</v>
      </c>
      <c r="I13" s="8">
        <v>2033.0</v>
      </c>
      <c r="J13" s="9">
        <v>3438.0</v>
      </c>
      <c r="K13" s="9">
        <v>3833.0</v>
      </c>
      <c r="L13" s="9">
        <v>7271.0</v>
      </c>
      <c r="N13" s="10">
        <v>2033.0</v>
      </c>
      <c r="O13" s="11">
        <f t="shared" ref="O13:Q13" si="11">DIVIDE(J13,J14)</f>
        <v>0.9393442623</v>
      </c>
      <c r="P13" s="11">
        <f t="shared" si="11"/>
        <v>0.872723133</v>
      </c>
      <c r="Q13" s="11">
        <f t="shared" si="11"/>
        <v>0.9030054645</v>
      </c>
    </row>
    <row r="14">
      <c r="I14" s="6" t="s">
        <v>16</v>
      </c>
      <c r="J14" s="22">
        <v>3660.0</v>
      </c>
      <c r="K14" s="22">
        <v>4392.0</v>
      </c>
      <c r="L14" s="22">
        <v>8052.0</v>
      </c>
    </row>
    <row r="15">
      <c r="J15" s="23" t="s">
        <v>17</v>
      </c>
      <c r="O15" s="21" t="s">
        <v>18</v>
      </c>
    </row>
    <row r="18">
      <c r="I18" s="4" t="s">
        <v>0</v>
      </c>
      <c r="J18" s="5" t="s">
        <v>1</v>
      </c>
      <c r="K18" s="5" t="s">
        <v>2</v>
      </c>
      <c r="L18" s="5" t="s">
        <v>3</v>
      </c>
      <c r="M18" s="24" t="s">
        <v>19</v>
      </c>
      <c r="N18" s="5" t="s">
        <v>20</v>
      </c>
      <c r="O18" s="5" t="s">
        <v>21</v>
      </c>
      <c r="P18" s="5" t="s">
        <v>22</v>
      </c>
      <c r="Q18" s="24" t="s">
        <v>23</v>
      </c>
      <c r="R18" s="5" t="s">
        <v>24</v>
      </c>
    </row>
    <row r="19">
      <c r="I19" s="8">
        <v>2023.0</v>
      </c>
      <c r="J19" s="9">
        <v>3105.0</v>
      </c>
      <c r="K19" s="9">
        <v>3581.0</v>
      </c>
      <c r="L19" s="9">
        <v>6686.0</v>
      </c>
      <c r="M19" s="9">
        <v>40.8</v>
      </c>
      <c r="N19" s="25">
        <f t="shared" ref="N19:N29" si="12">MULTIPLY(L19,M19)</f>
        <v>272788.8</v>
      </c>
      <c r="O19" s="9">
        <v>1.22</v>
      </c>
      <c r="P19" s="9">
        <f t="shared" ref="P19:P29" si="13">MULTIPLY(N19,O19)</f>
        <v>332802.336</v>
      </c>
      <c r="Q19" s="9">
        <v>3.0</v>
      </c>
      <c r="R19" s="9">
        <f t="shared" ref="R19:R29" si="14">Q19*P19/100+P19</f>
        <v>342786.4061</v>
      </c>
    </row>
    <row r="20">
      <c r="I20" s="8">
        <v>2024.0</v>
      </c>
      <c r="J20" s="9">
        <v>3209.0</v>
      </c>
      <c r="K20" s="9">
        <v>3643.0</v>
      </c>
      <c r="L20" s="9">
        <v>6852.0</v>
      </c>
      <c r="M20" s="9">
        <v>43.1</v>
      </c>
      <c r="N20" s="25">
        <f t="shared" si="12"/>
        <v>295321.2</v>
      </c>
      <c r="O20" s="9">
        <v>1.22</v>
      </c>
      <c r="P20" s="9">
        <f t="shared" si="13"/>
        <v>360291.864</v>
      </c>
      <c r="Q20" s="9">
        <v>3.0</v>
      </c>
      <c r="R20" s="9">
        <f t="shared" si="14"/>
        <v>371100.6199</v>
      </c>
    </row>
    <row r="21">
      <c r="I21" s="8">
        <v>2025.0</v>
      </c>
      <c r="J21" s="9">
        <v>3241.0</v>
      </c>
      <c r="K21" s="9">
        <v>3614.0</v>
      </c>
      <c r="L21" s="9">
        <v>6855.0</v>
      </c>
      <c r="M21" s="9">
        <v>45.5</v>
      </c>
      <c r="N21" s="25">
        <f t="shared" si="12"/>
        <v>311902.5</v>
      </c>
      <c r="O21" s="9">
        <v>1.22</v>
      </c>
      <c r="P21" s="9">
        <f t="shared" si="13"/>
        <v>380521.05</v>
      </c>
      <c r="Q21" s="9">
        <v>3.0</v>
      </c>
      <c r="R21" s="9">
        <f t="shared" si="14"/>
        <v>391936.6815</v>
      </c>
    </row>
    <row r="22">
      <c r="I22" s="8">
        <v>2026.0</v>
      </c>
      <c r="J22" s="9">
        <v>3223.0</v>
      </c>
      <c r="K22" s="9">
        <v>3672.0</v>
      </c>
      <c r="L22" s="9">
        <v>6895.0</v>
      </c>
      <c r="M22" s="9">
        <v>48.2</v>
      </c>
      <c r="N22" s="25">
        <f t="shared" si="12"/>
        <v>332339</v>
      </c>
      <c r="O22" s="9">
        <v>1.22</v>
      </c>
      <c r="P22" s="9">
        <f t="shared" si="13"/>
        <v>405453.58</v>
      </c>
      <c r="Q22" s="9">
        <v>3.0</v>
      </c>
      <c r="R22" s="9">
        <f t="shared" si="14"/>
        <v>417617.1874</v>
      </c>
    </row>
    <row r="23">
      <c r="I23" s="8">
        <v>2027.0</v>
      </c>
      <c r="J23" s="9">
        <v>3288.0</v>
      </c>
      <c r="K23" s="9">
        <v>3689.0</v>
      </c>
      <c r="L23" s="9">
        <v>6977.0</v>
      </c>
      <c r="M23" s="9">
        <v>50.8</v>
      </c>
      <c r="N23" s="25">
        <f t="shared" si="12"/>
        <v>354431.6</v>
      </c>
      <c r="O23" s="9">
        <v>1.22</v>
      </c>
      <c r="P23" s="9">
        <f t="shared" si="13"/>
        <v>432406.552</v>
      </c>
      <c r="Q23" s="9">
        <v>3.0</v>
      </c>
      <c r="R23" s="9">
        <f t="shared" si="14"/>
        <v>445378.7486</v>
      </c>
    </row>
    <row r="24">
      <c r="I24" s="8">
        <v>2028.0</v>
      </c>
      <c r="J24" s="9">
        <v>3290.0</v>
      </c>
      <c r="K24" s="9">
        <v>3720.0</v>
      </c>
      <c r="L24" s="9">
        <v>7010.0</v>
      </c>
      <c r="M24" s="9">
        <v>50.0</v>
      </c>
      <c r="N24" s="25">
        <f t="shared" si="12"/>
        <v>350500</v>
      </c>
      <c r="O24" s="9">
        <v>1.22</v>
      </c>
      <c r="P24" s="9">
        <f t="shared" si="13"/>
        <v>427610</v>
      </c>
      <c r="Q24" s="9">
        <v>3.0</v>
      </c>
      <c r="R24" s="9">
        <f t="shared" si="14"/>
        <v>440438.3</v>
      </c>
    </row>
    <row r="25">
      <c r="I25" s="8">
        <v>2029.0</v>
      </c>
      <c r="J25" s="9">
        <v>3320.0</v>
      </c>
      <c r="K25" s="9">
        <v>3722.0</v>
      </c>
      <c r="L25" s="9">
        <v>7042.0</v>
      </c>
      <c r="M25" s="9">
        <v>49.9</v>
      </c>
      <c r="N25" s="25">
        <f t="shared" si="12"/>
        <v>351395.8</v>
      </c>
      <c r="O25" s="9">
        <v>1.22</v>
      </c>
      <c r="P25" s="9">
        <f t="shared" si="13"/>
        <v>428702.876</v>
      </c>
      <c r="Q25" s="9">
        <v>3.0</v>
      </c>
      <c r="R25" s="9">
        <f t="shared" si="14"/>
        <v>441563.9623</v>
      </c>
    </row>
    <row r="26">
      <c r="I26" s="8">
        <v>2030.0</v>
      </c>
      <c r="J26" s="9">
        <v>3351.0</v>
      </c>
      <c r="K26" s="9">
        <v>3763.0</v>
      </c>
      <c r="L26" s="9">
        <v>7114.0</v>
      </c>
      <c r="M26" s="9">
        <v>50.3</v>
      </c>
      <c r="N26" s="25">
        <f t="shared" si="12"/>
        <v>357834.2</v>
      </c>
      <c r="O26" s="9">
        <v>1.22</v>
      </c>
      <c r="P26" s="9">
        <f t="shared" si="13"/>
        <v>436557.724</v>
      </c>
      <c r="Q26" s="9">
        <v>3.0</v>
      </c>
      <c r="R26" s="9">
        <f t="shared" si="14"/>
        <v>449654.4557</v>
      </c>
    </row>
    <row r="27">
      <c r="I27" s="8">
        <v>2031.0</v>
      </c>
      <c r="J27" s="9">
        <v>3380.0</v>
      </c>
      <c r="K27" s="9">
        <v>3789.0</v>
      </c>
      <c r="L27" s="9">
        <v>7169.0</v>
      </c>
      <c r="M27" s="9">
        <v>51.3</v>
      </c>
      <c r="N27" s="25">
        <f t="shared" si="12"/>
        <v>367769.7</v>
      </c>
      <c r="O27" s="9">
        <v>1.22</v>
      </c>
      <c r="P27" s="9">
        <f t="shared" si="13"/>
        <v>448679.034</v>
      </c>
      <c r="Q27" s="9">
        <v>3.0</v>
      </c>
      <c r="R27" s="9">
        <f t="shared" si="14"/>
        <v>462139.405</v>
      </c>
    </row>
    <row r="28">
      <c r="I28" s="8">
        <v>2032.0</v>
      </c>
      <c r="J28" s="9">
        <v>3407.0</v>
      </c>
      <c r="K28" s="9">
        <v>3806.0</v>
      </c>
      <c r="L28" s="9">
        <v>7213.0</v>
      </c>
      <c r="M28" s="9">
        <v>53.2</v>
      </c>
      <c r="N28" s="25">
        <f t="shared" si="12"/>
        <v>383731.6</v>
      </c>
      <c r="O28" s="9">
        <v>1.22</v>
      </c>
      <c r="P28" s="9">
        <f t="shared" si="13"/>
        <v>468152.552</v>
      </c>
      <c r="Q28" s="9">
        <v>3.0</v>
      </c>
      <c r="R28" s="9">
        <f t="shared" si="14"/>
        <v>482197.1286</v>
      </c>
    </row>
    <row r="29">
      <c r="I29" s="8">
        <v>2033.0</v>
      </c>
      <c r="J29" s="9">
        <v>3438.0</v>
      </c>
      <c r="K29" s="9">
        <v>3833.0</v>
      </c>
      <c r="L29" s="9">
        <v>7271.0</v>
      </c>
      <c r="M29" s="9">
        <v>55.5</v>
      </c>
      <c r="N29" s="25">
        <f t="shared" si="12"/>
        <v>403540.5</v>
      </c>
      <c r="O29" s="9">
        <v>1.22</v>
      </c>
      <c r="P29" s="9">
        <f t="shared" si="13"/>
        <v>492319.41</v>
      </c>
      <c r="Q29" s="9">
        <v>3.0</v>
      </c>
      <c r="R29" s="9">
        <f t="shared" si="14"/>
        <v>507088.9923</v>
      </c>
    </row>
    <row r="30">
      <c r="I30" s="26"/>
      <c r="J30" s="27" t="s">
        <v>25</v>
      </c>
      <c r="L30" s="26"/>
      <c r="M30" s="26"/>
      <c r="N30" s="28" t="s">
        <v>26</v>
      </c>
      <c r="O30" s="29"/>
      <c r="P30" s="30">
        <f>ROUND(SUM(P19:P29)/COUNT(P19:P29),3)</f>
        <v>419408.816</v>
      </c>
      <c r="Q30" s="31" t="s">
        <v>27</v>
      </c>
      <c r="R30" s="30">
        <f>SUM(R19:R29)/COUNT(R19:R29)</f>
        <v>431991.0807</v>
      </c>
    </row>
  </sheetData>
  <mergeCells count="5">
    <mergeCell ref="B13:C13"/>
    <mergeCell ref="J15:K15"/>
    <mergeCell ref="O15:P15"/>
    <mergeCell ref="J30:K30"/>
    <mergeCell ref="N30:O30"/>
  </mergeCells>
  <drawing r:id="rId1"/>
</worksheet>
</file>