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sen\Desktop\mongolia\2019 interdisciplinary\"/>
    </mc:Choice>
  </mc:AlternateContent>
  <bookViews>
    <workbookView xWindow="0" yWindow="0" windowWidth="15360" windowHeight="7755"/>
  </bookViews>
  <sheets>
    <sheet name="biomass " sheetId="1" r:id="rId1"/>
    <sheet name="FinalBiomass" sheetId="7" r:id="rId2"/>
    <sheet name="Plant key" sheetId="2" r:id="rId3"/>
    <sheet name="SZ quadrats" sheetId="3" r:id="rId4"/>
    <sheet name="LC1 " sheetId="5" r:id="rId5"/>
    <sheet name="Soil" sheetId="4" r:id="rId6"/>
    <sheet name="QualNote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H51" i="1"/>
  <c r="G51" i="1"/>
  <c r="F51" i="1"/>
  <c r="E51" i="1"/>
  <c r="D51" i="1"/>
  <c r="C51" i="1"/>
  <c r="B51" i="1"/>
  <c r="I54" i="1"/>
  <c r="I50" i="1"/>
  <c r="I48" i="1"/>
  <c r="I45" i="1"/>
  <c r="N39" i="1" l="1"/>
  <c r="G54" i="1" l="1"/>
  <c r="G50" i="1"/>
  <c r="G48" i="1"/>
  <c r="G45" i="1"/>
  <c r="F54" i="1"/>
  <c r="F50" i="1"/>
  <c r="F48" i="1"/>
  <c r="F45" i="1"/>
  <c r="E54" i="1" l="1"/>
  <c r="E50" i="1"/>
  <c r="E48" i="1"/>
  <c r="E45" i="1"/>
  <c r="C54" i="1"/>
  <c r="C50" i="1"/>
  <c r="C48" i="1"/>
  <c r="C45" i="1"/>
  <c r="B45" i="1" l="1"/>
  <c r="B48" i="1"/>
  <c r="B50" i="1"/>
  <c r="B54" i="1"/>
  <c r="H33" i="1" l="1"/>
  <c r="H31" i="1"/>
  <c r="G33" i="1" l="1"/>
  <c r="G31" i="1"/>
  <c r="E28" i="1" l="1"/>
  <c r="F33" i="1"/>
  <c r="F31" i="1"/>
  <c r="E33" i="1"/>
  <c r="E31" i="1"/>
  <c r="D33" i="1" l="1"/>
  <c r="D31" i="1"/>
  <c r="C31" i="1"/>
  <c r="L11" i="1" l="1"/>
  <c r="L7" i="1"/>
  <c r="L5" i="1"/>
  <c r="L4" i="1"/>
  <c r="L3" i="1"/>
  <c r="K11" i="1"/>
  <c r="K7" i="1"/>
  <c r="K5" i="1"/>
  <c r="K4" i="1"/>
  <c r="K3" i="1"/>
  <c r="I11" i="1"/>
  <c r="J11" i="1"/>
  <c r="J7" i="1"/>
  <c r="J5" i="1"/>
  <c r="J4" i="1"/>
  <c r="J3" i="1"/>
  <c r="I7" i="1" l="1"/>
  <c r="I5" i="1"/>
  <c r="I4" i="1"/>
  <c r="I3" i="1"/>
  <c r="H11" i="1" l="1"/>
  <c r="H7" i="1"/>
  <c r="H5" i="1"/>
  <c r="H4" i="1"/>
  <c r="H3" i="1"/>
  <c r="G11" i="1" l="1"/>
  <c r="G9" i="1"/>
  <c r="G7" i="1"/>
  <c r="G5" i="1"/>
  <c r="G4" i="1"/>
  <c r="G3" i="1"/>
  <c r="F7" i="1"/>
  <c r="E7" i="1"/>
  <c r="E5" i="1"/>
  <c r="D7" i="1"/>
  <c r="D5" i="1"/>
  <c r="C5" i="1" l="1"/>
  <c r="C7" i="1"/>
  <c r="B5" i="1"/>
  <c r="B7" i="1"/>
</calcChain>
</file>

<file path=xl/sharedStrings.xml><?xml version="1.0" encoding="utf-8"?>
<sst xmlns="http://schemas.openxmlformats.org/spreadsheetml/2006/main" count="1314" uniqueCount="337">
  <si>
    <t>SZ</t>
  </si>
  <si>
    <t>Plant</t>
  </si>
  <si>
    <t>Flower</t>
  </si>
  <si>
    <t>Grass</t>
  </si>
  <si>
    <t>Other</t>
  </si>
  <si>
    <t>Potentilla acaulis</t>
  </si>
  <si>
    <t>? Broadleaf plant</t>
  </si>
  <si>
    <t>Veronica incana L.</t>
  </si>
  <si>
    <t>Astralagus adsurgens</t>
  </si>
  <si>
    <t>Plantego depresa</t>
  </si>
  <si>
    <t>Potentilla anserina</t>
  </si>
  <si>
    <t>Nosticum (algae)</t>
  </si>
  <si>
    <t>Taraxicum mongolicum</t>
  </si>
  <si>
    <t>Equestrium 1</t>
  </si>
  <si>
    <t>? Narrow whorled leaves</t>
  </si>
  <si>
    <t>? tall opposite leaves</t>
  </si>
  <si>
    <t>See Flower 5</t>
  </si>
  <si>
    <t>Artemesia 1</t>
  </si>
  <si>
    <t>wider leaves</t>
  </si>
  <si>
    <t>stringy</t>
  </si>
  <si>
    <t>wide short leaves with grainy head</t>
  </si>
  <si>
    <t xml:space="preserve">3-2, small, whitish lavender </t>
  </si>
  <si>
    <t>small blue, low to ground, small opposite</t>
  </si>
  <si>
    <t>Geraniaceae spp.</t>
  </si>
  <si>
    <t>? Chickweed? Stringy clump of leaves</t>
  </si>
  <si>
    <t xml:space="preserve">? Chickweed? Poss: Cerastium arvense, Ixeridium gramineum </t>
  </si>
  <si>
    <t>purple, cerrated opposite ish</t>
  </si>
  <si>
    <t>Thyme</t>
  </si>
  <si>
    <t>looks like a rosaceae, cluster of yellow smol bois</t>
  </si>
  <si>
    <t>quadrat</t>
  </si>
  <si>
    <t>square</t>
  </si>
  <si>
    <t>species</t>
  </si>
  <si>
    <t>O4</t>
  </si>
  <si>
    <t>G1</t>
  </si>
  <si>
    <t>G2</t>
  </si>
  <si>
    <t>F1</t>
  </si>
  <si>
    <t>P1</t>
  </si>
  <si>
    <t>O2</t>
  </si>
  <si>
    <t>F2</t>
  </si>
  <si>
    <t>O1</t>
  </si>
  <si>
    <t>O3</t>
  </si>
  <si>
    <t>O7</t>
  </si>
  <si>
    <t>P2</t>
  </si>
  <si>
    <t>P3</t>
  </si>
  <si>
    <t>P4</t>
  </si>
  <si>
    <t>P5</t>
  </si>
  <si>
    <t>P6</t>
  </si>
  <si>
    <t>P7</t>
  </si>
  <si>
    <t>O5</t>
  </si>
  <si>
    <t>F4</t>
  </si>
  <si>
    <t>F5</t>
  </si>
  <si>
    <t>G3</t>
  </si>
  <si>
    <t>O6</t>
  </si>
  <si>
    <t>Code Alias</t>
  </si>
  <si>
    <t>Descript</t>
  </si>
  <si>
    <t>F3</t>
  </si>
  <si>
    <t>F6</t>
  </si>
  <si>
    <t>F7</t>
  </si>
  <si>
    <t>F8</t>
  </si>
  <si>
    <t>Moss 1</t>
  </si>
  <si>
    <t>Sample</t>
  </si>
  <si>
    <t>pH</t>
  </si>
  <si>
    <t>N</t>
  </si>
  <si>
    <t>P</t>
  </si>
  <si>
    <t>K</t>
  </si>
  <si>
    <t>SZ 3</t>
  </si>
  <si>
    <t>very low</t>
  </si>
  <si>
    <t>very trace</t>
  </si>
  <si>
    <t>low</t>
  </si>
  <si>
    <t>Pinky clover, whorled leaves</t>
  </si>
  <si>
    <t>mildly serrated</t>
  </si>
  <si>
    <t>geranium spp 2</t>
  </si>
  <si>
    <t>DCT</t>
  </si>
  <si>
    <t xml:space="preserve">plant </t>
  </si>
  <si>
    <t>mini pea</t>
  </si>
  <si>
    <t>tuf boi</t>
  </si>
  <si>
    <t>onion</t>
  </si>
  <si>
    <t>Sanguisorba officianalis</t>
  </si>
  <si>
    <t>rush</t>
  </si>
  <si>
    <t>salix spp</t>
  </si>
  <si>
    <t>O8</t>
  </si>
  <si>
    <t>O9</t>
  </si>
  <si>
    <t>O10</t>
  </si>
  <si>
    <t>P8</t>
  </si>
  <si>
    <t>P9</t>
  </si>
  <si>
    <t>P10</t>
  </si>
  <si>
    <t>P11</t>
  </si>
  <si>
    <t>P12</t>
  </si>
  <si>
    <t>F9</t>
  </si>
  <si>
    <t>G4</t>
  </si>
  <si>
    <t>G5</t>
  </si>
  <si>
    <t>G</t>
  </si>
  <si>
    <t>SZ 5</t>
  </si>
  <si>
    <t>SZ 7</t>
  </si>
  <si>
    <t>SZ 9</t>
  </si>
  <si>
    <t>SZ 4</t>
  </si>
  <si>
    <t>hr</t>
  </si>
  <si>
    <t>trace</t>
  </si>
  <si>
    <t>medium low</t>
  </si>
  <si>
    <t xml:space="preserve">medium  </t>
  </si>
  <si>
    <t>time 0 round 2</t>
  </si>
  <si>
    <t>time 0 round 3</t>
  </si>
  <si>
    <t>medium</t>
  </si>
  <si>
    <t>11:00am</t>
  </si>
  <si>
    <t>ladder</t>
  </si>
  <si>
    <t>serrated vine</t>
  </si>
  <si>
    <t>cloverish leaves</t>
  </si>
  <si>
    <t>other serrated, artemesia-esque stalk</t>
  </si>
  <si>
    <t>sturdy ladderish</t>
  </si>
  <si>
    <t>lobey multi-dimensional</t>
  </si>
  <si>
    <t>weirdly lobey in a fun new way</t>
  </si>
  <si>
    <t>small P8, more regularl</t>
  </si>
  <si>
    <t>small groups of 3 P10 leaves</t>
  </si>
  <si>
    <t>lobey top</t>
  </si>
  <si>
    <t>large soft fleshy leaves</t>
  </si>
  <si>
    <t>reddish stem leaf</t>
  </si>
  <si>
    <t xml:space="preserve">DCT II, fine ed. </t>
  </si>
  <si>
    <t>bony tarax</t>
  </si>
  <si>
    <t>buttercupthing</t>
  </si>
  <si>
    <t>artemesia 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</si>
  <si>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</si>
  <si>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</si>
  <si>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</si>
  <si>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</si>
  <si>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</si>
  <si>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</si>
  <si>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</si>
  <si>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</si>
  <si>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</si>
  <si>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</si>
  <si>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</si>
  <si>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</si>
  <si>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</si>
  <si>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F13</t>
  </si>
  <si>
    <t>F14</t>
  </si>
  <si>
    <t>F10</t>
  </si>
  <si>
    <t>F11</t>
  </si>
  <si>
    <t>F12</t>
  </si>
  <si>
    <t>many sized oblong leaves</t>
  </si>
  <si>
    <t>medium p</t>
  </si>
  <si>
    <t>see P21</t>
  </si>
  <si>
    <t>spiky tarax (ish)</t>
  </si>
  <si>
    <t>DCT IV - thicc large</t>
  </si>
  <si>
    <t>big leaf hairy stem</t>
  </si>
  <si>
    <t>4 leaves, less stringy than stringy thing</t>
  </si>
  <si>
    <t>DCT  V - very multiple</t>
  </si>
  <si>
    <t>morning glory</t>
  </si>
  <si>
    <t>DCT III - v feathery + umbrella flower</t>
  </si>
  <si>
    <t>big purp thistle</t>
  </si>
  <si>
    <t>potentilla ish 3 - big tall stalky</t>
  </si>
  <si>
    <t>big blue clump of flowers, nice leaves</t>
  </si>
  <si>
    <t>Artemesia 3 (pointy leaves, Hannah unconvinced</t>
  </si>
  <si>
    <t>Bupleurum bicaule (mustardy)</t>
  </si>
  <si>
    <t>Bertsetseg</t>
  </si>
  <si>
    <t>P26</t>
  </si>
  <si>
    <t>P27</t>
  </si>
  <si>
    <t>P28</t>
  </si>
  <si>
    <t>P29</t>
  </si>
  <si>
    <t>P30</t>
  </si>
  <si>
    <t>P31</t>
  </si>
  <si>
    <t>P32</t>
  </si>
  <si>
    <t>P33</t>
  </si>
  <si>
    <t>F15</t>
  </si>
  <si>
    <t>F16</t>
  </si>
  <si>
    <t>F17</t>
  </si>
  <si>
    <t>F18</t>
  </si>
  <si>
    <t>F19</t>
  </si>
  <si>
    <t>O11</t>
  </si>
  <si>
    <t>O12</t>
  </si>
  <si>
    <t>O13</t>
  </si>
  <si>
    <t>SUMMER</t>
  </si>
  <si>
    <t>WINTER</t>
  </si>
  <si>
    <t>artemesia 4?? V stringy</t>
  </si>
  <si>
    <t>P34</t>
  </si>
  <si>
    <t>new tarax - smooth, tall</t>
  </si>
  <si>
    <t>flat parsley, DCT esque</t>
  </si>
  <si>
    <t>muchly serrated</t>
  </si>
  <si>
    <t>tall pink stem</t>
  </si>
  <si>
    <t>DCT VI</t>
  </si>
  <si>
    <t>big artemesia</t>
  </si>
  <si>
    <t xml:space="preserve">pot </t>
  </si>
  <si>
    <t>"that thing" - purple flower</t>
  </si>
  <si>
    <t>new thistle - hairyspiny</t>
  </si>
  <si>
    <t>Bertsetseg: Scabiosa comosa</t>
  </si>
  <si>
    <t>P35</t>
  </si>
  <si>
    <t>P36</t>
  </si>
  <si>
    <t>P37</t>
  </si>
  <si>
    <t>P38</t>
  </si>
  <si>
    <t>P39</t>
  </si>
  <si>
    <t>P40</t>
  </si>
  <si>
    <t>P420</t>
  </si>
  <si>
    <t>F20</t>
  </si>
  <si>
    <t>F21</t>
  </si>
  <si>
    <t>Possible tarax-like flower (false P29)</t>
  </si>
  <si>
    <t>F22</t>
  </si>
  <si>
    <t>HAY</t>
  </si>
  <si>
    <t>LCS4</t>
  </si>
  <si>
    <t>high</t>
  </si>
  <si>
    <t>LCS3</t>
  </si>
  <si>
    <t>medium high</t>
  </si>
  <si>
    <t>LCS6</t>
  </si>
  <si>
    <t>very high</t>
  </si>
  <si>
    <t>LCS8</t>
  </si>
  <si>
    <t>LCS1</t>
  </si>
  <si>
    <t>LCW1</t>
  </si>
  <si>
    <t>10*</t>
  </si>
  <si>
    <t xml:space="preserve">*remember to get tare on large gloves after stabilized </t>
  </si>
  <si>
    <t>4**</t>
  </si>
  <si>
    <t>5**</t>
  </si>
  <si>
    <t>**time 0= -18h</t>
  </si>
  <si>
    <t>LCS5</t>
  </si>
  <si>
    <t>hgh</t>
  </si>
  <si>
    <t>LCW8</t>
  </si>
  <si>
    <t>medium p: Astralagus dahuricus</t>
  </si>
  <si>
    <t>yellow 3: Medicago falcata</t>
  </si>
  <si>
    <t>onion: Allium spp</t>
  </si>
  <si>
    <t>Pinky clover, whorled leaves: Trifolium lupinaster</t>
  </si>
  <si>
    <t xml:space="preserve"> morning glory: Convolvulus arvensis</t>
  </si>
  <si>
    <t>DCT VI  (Pulsatilla?)</t>
  </si>
  <si>
    <t>mini pea: Astralagus spp.</t>
  </si>
  <si>
    <t>big artemesia weed thing</t>
  </si>
  <si>
    <t>Possible tarax-like flower (false P29) - Chenopodium album</t>
  </si>
  <si>
    <t>clump of funky tarax. Notpictured</t>
  </si>
  <si>
    <t>parsley-ish</t>
  </si>
  <si>
    <t>veronica look alike, lobey pointy leaves</t>
  </si>
  <si>
    <t>white buttercup thing</t>
  </si>
  <si>
    <t>differently elongated</t>
  </si>
  <si>
    <t>F23</t>
  </si>
  <si>
    <t>F24</t>
  </si>
  <si>
    <t>F25</t>
  </si>
  <si>
    <t>P41</t>
  </si>
  <si>
    <t xml:space="preserve">P42 </t>
  </si>
  <si>
    <t>P42</t>
  </si>
  <si>
    <t>LCW7</t>
  </si>
  <si>
    <t>LCH</t>
  </si>
  <si>
    <t>7*</t>
  </si>
  <si>
    <t>LCW5</t>
  </si>
  <si>
    <t>LCW3</t>
  </si>
  <si>
    <t>lobey top: Potentilla bifurca ?</t>
  </si>
  <si>
    <t>potentilla ish 3 - big tall stalky: Fragaria orientalis?</t>
  </si>
  <si>
    <t>DCT III - v feathery + umbrella flower - Caraway, Carum carvi L.</t>
  </si>
  <si>
    <t>"that thing" - purple flower: Scutellaria scordifolia Fisch ex Schrank?</t>
  </si>
  <si>
    <t>4 leaves, less stringy than stringy thing: Galium verum?</t>
  </si>
  <si>
    <t>lavender daisy: Aster alpinus</t>
  </si>
  <si>
    <t xml:space="preserve">Thyme: Thymus gobicus </t>
  </si>
  <si>
    <t>Snowdrop: Pulsatilla flavescens/turczaninovii</t>
  </si>
  <si>
    <t>edible sagebrush: Artmesia frigida</t>
  </si>
  <si>
    <t>Tekhiin sheeg</t>
  </si>
  <si>
    <t>Irewger jirewger</t>
  </si>
  <si>
    <t>LCW9</t>
  </si>
  <si>
    <t>Poop, horse</t>
  </si>
  <si>
    <t>Poop, cow</t>
  </si>
  <si>
    <t>KEY</t>
  </si>
  <si>
    <t>0-50 lbs/acre</t>
  </si>
  <si>
    <t>50-100 lbs/acre</t>
  </si>
  <si>
    <t>100+ lbs/acre</t>
  </si>
  <si>
    <t>0-30 lbs/acre</t>
  </si>
  <si>
    <t>30-60 lbs/acre</t>
  </si>
  <si>
    <t>60+ lbs/acre</t>
  </si>
  <si>
    <t>0-120 lbs/acre</t>
  </si>
  <si>
    <t>120-200 lbs/acre</t>
  </si>
  <si>
    <t>200+ lbs/acre</t>
  </si>
  <si>
    <t>LCH4</t>
  </si>
  <si>
    <t>tare=15.7</t>
  </si>
  <si>
    <t>LCH2</t>
  </si>
  <si>
    <t>LCH8</t>
  </si>
  <si>
    <t>LCH9</t>
  </si>
  <si>
    <t>SZ5</t>
  </si>
  <si>
    <t xml:space="preserve">beside a boggy draw, with some algae and bare ground in the quadrat. </t>
  </si>
  <si>
    <t>LS9</t>
  </si>
  <si>
    <t>Ground squirrel burrow, nearby pile of horse manure, mid pasture</t>
  </si>
  <si>
    <t>LS2</t>
  </si>
  <si>
    <t>near a line of trees mid field, pile of manure consumes square 25</t>
  </si>
  <si>
    <t>LS10</t>
  </si>
  <si>
    <t>near west edge. Cinquefoil shrubs nearby</t>
  </si>
  <si>
    <t>SZ9</t>
  </si>
  <si>
    <t>SZ2</t>
  </si>
  <si>
    <t>SZ10</t>
  </si>
  <si>
    <t>grassy but new stuff. Mountain side of pasture, near to trees at hills foot and the road</t>
  </si>
  <si>
    <t>LS3</t>
  </si>
  <si>
    <t>central, nearer to mountain edge. Grassy</t>
  </si>
  <si>
    <t>LS5</t>
  </si>
  <si>
    <t>midfield</t>
  </si>
  <si>
    <t>LS1</t>
  </si>
  <si>
    <t>Midfield, square 5 right on squirrel hole</t>
  </si>
  <si>
    <t>Near wet area (rain pool) much potentilla, lots of insects humming</t>
  </si>
  <si>
    <t>LS4</t>
  </si>
  <si>
    <t>Middle of tire tracks of road track near the river. All grass.</t>
  </si>
  <si>
    <t xml:space="preserve">LS7 </t>
  </si>
  <si>
    <t>Close to the river, very close to half-dried up puddle, lots of silty potentilla</t>
  </si>
  <si>
    <t>LS6</t>
  </si>
  <si>
    <t>Near to the household, nearer to the cliff below camp, mixed grass and weeds</t>
  </si>
  <si>
    <t>LS8</t>
  </si>
  <si>
    <t>closer to the cliff, some bare ground in the quadrat</t>
  </si>
  <si>
    <t>Anthill.  Near the river/cliff corner</t>
  </si>
  <si>
    <t>LW10</t>
  </si>
  <si>
    <t>Downhill from Q3, lower-lying area, near the house, very high plants, lots of geraniums, patches of nettles nearby</t>
  </si>
  <si>
    <t>LW3</t>
  </si>
  <si>
    <t>South facing hillside above the house/shelter. More bare ground. Nearby siberian elms,low nettle patches</t>
  </si>
  <si>
    <t>LW6</t>
  </si>
  <si>
    <t>Beyond big nettle patches,clumps of high mints,artemesia, midfield</t>
  </si>
  <si>
    <t>LW2</t>
  </si>
  <si>
    <t>near a low hill</t>
  </si>
  <si>
    <t>LW8</t>
  </si>
  <si>
    <t>near the rice ag field border</t>
  </si>
  <si>
    <t>LW9</t>
  </si>
  <si>
    <t xml:space="preserve">low-lying, near the road through themiddle of the field, </t>
  </si>
  <si>
    <t>LW7</t>
  </si>
  <si>
    <t>mid-field lower veg</t>
  </si>
  <si>
    <t>LW5</t>
  </si>
  <si>
    <t>middle. Shin-high veg</t>
  </si>
  <si>
    <t xml:space="preserve">LW4 </t>
  </si>
  <si>
    <t>closest to the river. Horse manure.</t>
  </si>
  <si>
    <t>LH6</t>
  </si>
  <si>
    <t>very near river</t>
  </si>
  <si>
    <t>LH9</t>
  </si>
  <si>
    <t>very grassy</t>
  </si>
  <si>
    <t>LH7</t>
  </si>
  <si>
    <t>very high vegetation. Near the brush/trees by the river. Lots and lots of hemp plants…</t>
  </si>
  <si>
    <t>LH1</t>
  </si>
  <si>
    <t>Huge nettle/hemp patch, though our captures do not capture this</t>
  </si>
  <si>
    <t>LH3</t>
  </si>
  <si>
    <t>right on the border with the rice ag field.</t>
  </si>
  <si>
    <t>Tare= 19.5</t>
  </si>
  <si>
    <t>highlighted cells are to be used as final value</t>
  </si>
  <si>
    <t>final measurement</t>
  </si>
  <si>
    <t>2:30PM</t>
  </si>
  <si>
    <t>*tare=19.5g</t>
  </si>
  <si>
    <t>Quad</t>
  </si>
  <si>
    <t>Pasture</t>
  </si>
  <si>
    <t>Mass (g)</t>
  </si>
  <si>
    <t>LCS</t>
  </si>
  <si>
    <t>LCW</t>
  </si>
  <si>
    <t>summer zagdaa (upper camp)</t>
  </si>
  <si>
    <t>lower camp summer</t>
  </si>
  <si>
    <t>lower camp winter</t>
  </si>
  <si>
    <t>lower camp 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</si>
</sst>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18" fontId="0" fillId="5" borderId="1" xfId="0" applyNumberFormat="1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8" fontId="0" fillId="0" borderId="0" xfId="0" applyNumberFormat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2" fillId="5" borderId="2" xfId="0" applyFont="1" applyFill="1" applyBorder="1"/>
    <xf numFmtId="0" fontId="2" fillId="0" borderId="0" xfId="0" applyFont="1"/>
    <xf numFmtId="18" fontId="2" fillId="0" borderId="0" xfId="0" applyNumberFormat="1" applyFont="1"/>
    <xf numFmtId="0" fontId="0" fillId="2" borderId="0" xfId="0" applyFill="1"/>
    <xf numFmtId="0" fontId="0" fillId="2" borderId="2" xfId="0" applyFill="1" applyBorder="1"/>
    <xf numFmtId="0" fontId="0" fillId="0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18" fontId="0" fillId="2" borderId="0" xfId="0" applyNumberFormat="1" applyFill="1"/>
    <xf numFmtId="16" fontId="0" fillId="0" borderId="0" xfId="0" applyNumberFormat="1"/>
    <xf numFmtId="0" fontId="0" fillId="0" borderId="0" xfId="0" applyFill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F57" sqref="F57"/>
    </sheetView>
  </sheetViews>
  <sheetFormatPr defaultRowHeight="15" x14ac:dyDescent="0.25"/>
  <cols>
    <col min="1" max="1" width="9.140625" customWidth="1"/>
  </cols>
  <sheetData>
    <row r="1" spans="1:12" x14ac:dyDescent="0.25">
      <c r="A1" s="5" t="s">
        <v>96</v>
      </c>
      <c r="B1" s="5">
        <v>0</v>
      </c>
      <c r="C1" s="5">
        <v>2.25</v>
      </c>
      <c r="D1" s="5">
        <v>7</v>
      </c>
      <c r="E1" s="5">
        <v>17</v>
      </c>
      <c r="F1" s="5">
        <v>47</v>
      </c>
      <c r="G1" s="5">
        <v>51.5</v>
      </c>
      <c r="H1" s="5">
        <v>66.5</v>
      </c>
      <c r="I1" s="16">
        <v>75</v>
      </c>
      <c r="J1" s="17"/>
      <c r="K1" s="17"/>
      <c r="L1" s="17"/>
    </row>
    <row r="2" spans="1:12" x14ac:dyDescent="0.25">
      <c r="A2" s="5" t="s">
        <v>0</v>
      </c>
      <c r="B2" s="6">
        <v>0.625</v>
      </c>
      <c r="C2" s="6">
        <v>0.71875</v>
      </c>
      <c r="D2" s="6">
        <v>0.91666666666666663</v>
      </c>
      <c r="E2" s="6">
        <v>0.33333333333333331</v>
      </c>
      <c r="F2" s="6">
        <v>0.58333333333333337</v>
      </c>
      <c r="G2" s="6">
        <v>0.76597222222222217</v>
      </c>
      <c r="H2" s="6">
        <v>0.39583333333333331</v>
      </c>
      <c r="I2" s="18">
        <v>0.75486111111111109</v>
      </c>
      <c r="J2" s="17" t="s">
        <v>103</v>
      </c>
      <c r="K2" s="18">
        <v>0.875</v>
      </c>
      <c r="L2" s="18">
        <v>0.40625</v>
      </c>
    </row>
    <row r="3" spans="1:12" x14ac:dyDescent="0.25">
      <c r="A3" s="5">
        <v>1</v>
      </c>
      <c r="B3" s="4"/>
      <c r="C3" s="4"/>
      <c r="D3" s="4"/>
      <c r="E3" s="4"/>
      <c r="F3" s="4"/>
      <c r="G3" s="4">
        <f>22.4+16.7</f>
        <v>39.099999999999994</v>
      </c>
      <c r="H3" s="4">
        <f>13.3+9.1</f>
        <v>22.4</v>
      </c>
      <c r="I3">
        <f>9.7+6.5</f>
        <v>16.2</v>
      </c>
      <c r="J3">
        <f>4.6+6.5</f>
        <v>11.1</v>
      </c>
      <c r="K3">
        <f>4.6+5.9</f>
        <v>10.5</v>
      </c>
      <c r="L3" s="19">
        <f>4.2+5.6</f>
        <v>9.8000000000000007</v>
      </c>
    </row>
    <row r="4" spans="1:12" x14ac:dyDescent="0.25">
      <c r="A4" s="5">
        <v>2</v>
      </c>
      <c r="B4" s="4"/>
      <c r="C4" s="4"/>
      <c r="D4" s="4"/>
      <c r="E4" s="4"/>
      <c r="F4" s="4"/>
      <c r="G4" s="4">
        <f>22.1+17.1</f>
        <v>39.200000000000003</v>
      </c>
      <c r="H4" s="4">
        <f>10.1+13.1</f>
        <v>23.2</v>
      </c>
      <c r="I4">
        <f>7.5+10.4</f>
        <v>17.899999999999999</v>
      </c>
      <c r="J4">
        <f>7.3+5.5</f>
        <v>12.8</v>
      </c>
      <c r="K4">
        <f>6.6+5.3</f>
        <v>11.899999999999999</v>
      </c>
      <c r="L4" s="19">
        <f>5+6.2</f>
        <v>11.2</v>
      </c>
    </row>
    <row r="5" spans="1:12" x14ac:dyDescent="0.25">
      <c r="A5" s="5">
        <v>3</v>
      </c>
      <c r="B5" s="4">
        <f>18.6-7.4</f>
        <v>11.200000000000001</v>
      </c>
      <c r="C5" s="4">
        <f>17.6-7.4</f>
        <v>10.200000000000001</v>
      </c>
      <c r="D5" s="4">
        <f>12.9-7.4+3</f>
        <v>8.5</v>
      </c>
      <c r="E5" s="4">
        <f>11.5-7.4+3</f>
        <v>7.1</v>
      </c>
      <c r="F5" s="4">
        <v>6.2</v>
      </c>
      <c r="G5" s="4">
        <f>10.7+3-7.4</f>
        <v>6.2999999999999989</v>
      </c>
      <c r="H5" s="4">
        <f>13.8-7.4</f>
        <v>6.4</v>
      </c>
      <c r="I5">
        <f>13.8-7.4</f>
        <v>6.4</v>
      </c>
      <c r="J5">
        <f>10.8-4.4</f>
        <v>6.4</v>
      </c>
      <c r="K5">
        <f>13.8-7.4</f>
        <v>6.4</v>
      </c>
      <c r="L5" s="19">
        <f>10.6-7.4+3</f>
        <v>6.1999999999999993</v>
      </c>
    </row>
    <row r="6" spans="1:12" x14ac:dyDescent="0.25">
      <c r="A6" s="5">
        <v>4</v>
      </c>
      <c r="B6" s="4"/>
      <c r="C6" s="4"/>
      <c r="D6" s="4"/>
      <c r="E6" s="4"/>
      <c r="F6" s="4"/>
      <c r="G6" s="4">
        <v>32.799999999999997</v>
      </c>
      <c r="H6" s="4">
        <v>20.5</v>
      </c>
      <c r="I6">
        <v>16.5</v>
      </c>
      <c r="J6">
        <v>10.7</v>
      </c>
      <c r="K6">
        <v>9.1</v>
      </c>
      <c r="L6" s="19">
        <v>8</v>
      </c>
    </row>
    <row r="7" spans="1:12" x14ac:dyDescent="0.25">
      <c r="A7" s="5">
        <v>5</v>
      </c>
      <c r="B7" s="4">
        <f>18.8-7.4</f>
        <v>11.4</v>
      </c>
      <c r="C7" s="4">
        <f>17.6-7.4</f>
        <v>10.200000000000001</v>
      </c>
      <c r="D7" s="4">
        <f>13.3-7.4+3</f>
        <v>8.9</v>
      </c>
      <c r="E7" s="4">
        <f>11.5-7.4+3</f>
        <v>7.1</v>
      </c>
      <c r="F7" s="4">
        <f>11.9-7.4</f>
        <v>4.5</v>
      </c>
      <c r="G7" s="4">
        <f>9-7.4+3</f>
        <v>4.5999999999999996</v>
      </c>
      <c r="H7" s="4">
        <f>12-7.4</f>
        <v>4.5999999999999996</v>
      </c>
      <c r="I7">
        <f>11.9-7.4</f>
        <v>4.5</v>
      </c>
      <c r="J7">
        <f>8.9-7.4+3</f>
        <v>4.5</v>
      </c>
      <c r="K7">
        <f>12-7.4</f>
        <v>4.5999999999999996</v>
      </c>
      <c r="L7" s="19">
        <f>8.9-7.4+3</f>
        <v>4.5</v>
      </c>
    </row>
    <row r="8" spans="1:12" x14ac:dyDescent="0.25">
      <c r="A8" s="5">
        <v>6</v>
      </c>
      <c r="B8" s="4"/>
      <c r="C8" s="4">
        <v>19</v>
      </c>
      <c r="D8" s="4">
        <v>15.9</v>
      </c>
      <c r="E8" s="4">
        <v>11.9</v>
      </c>
      <c r="F8" s="4">
        <v>8.3000000000000007</v>
      </c>
      <c r="G8" s="4">
        <v>8.3000000000000007</v>
      </c>
      <c r="H8" s="4">
        <v>8.3000000000000007</v>
      </c>
      <c r="I8" s="14">
        <v>8.4</v>
      </c>
      <c r="J8" s="14">
        <v>8.1</v>
      </c>
      <c r="K8" s="14">
        <v>8.5</v>
      </c>
      <c r="L8" s="20">
        <v>8.3000000000000007</v>
      </c>
    </row>
    <row r="9" spans="1:12" x14ac:dyDescent="0.25">
      <c r="A9" s="5">
        <v>7</v>
      </c>
      <c r="B9" s="4"/>
      <c r="C9" s="4"/>
      <c r="D9" s="4"/>
      <c r="E9" s="4"/>
      <c r="F9" s="4"/>
      <c r="G9" s="4">
        <f>21.7</f>
        <v>21.7</v>
      </c>
      <c r="H9" s="4">
        <v>11.7</v>
      </c>
      <c r="I9">
        <v>8.8000000000000007</v>
      </c>
      <c r="J9">
        <v>5.6</v>
      </c>
      <c r="K9">
        <v>5.0999999999999996</v>
      </c>
      <c r="L9" s="19">
        <v>4.7</v>
      </c>
    </row>
    <row r="10" spans="1:12" x14ac:dyDescent="0.25">
      <c r="A10" s="5">
        <v>8</v>
      </c>
      <c r="B10" s="4"/>
      <c r="C10" s="4">
        <v>6.1</v>
      </c>
      <c r="D10" s="4">
        <v>4.5</v>
      </c>
      <c r="E10" s="4">
        <v>3.1</v>
      </c>
      <c r="F10" s="4">
        <v>2.5</v>
      </c>
      <c r="G10" s="4">
        <v>2.5</v>
      </c>
      <c r="H10" s="4">
        <v>2.5</v>
      </c>
      <c r="I10" s="14">
        <v>2.5</v>
      </c>
      <c r="J10" s="14">
        <v>2.6</v>
      </c>
      <c r="K10" s="14">
        <v>2.6</v>
      </c>
      <c r="L10" s="20">
        <v>2.5</v>
      </c>
    </row>
    <row r="11" spans="1:12" x14ac:dyDescent="0.25">
      <c r="A11" s="5">
        <v>9</v>
      </c>
      <c r="B11" s="4"/>
      <c r="C11" s="4"/>
      <c r="D11" s="4"/>
      <c r="E11" s="4"/>
      <c r="F11" s="4"/>
      <c r="G11" s="4">
        <f>15.5+15.4+14</f>
        <v>44.9</v>
      </c>
      <c r="H11" s="4">
        <f>9+9+8.1</f>
        <v>26.1</v>
      </c>
      <c r="I11">
        <f>6.2+6.6+5.9</f>
        <v>18.700000000000003</v>
      </c>
      <c r="J11">
        <f>4.6+5+4.5</f>
        <v>14.1</v>
      </c>
      <c r="K11">
        <f>4.5+4.8+4.4</f>
        <v>13.700000000000001</v>
      </c>
      <c r="L11" s="19">
        <f>4.2+4.5+4.1</f>
        <v>12.799999999999999</v>
      </c>
    </row>
    <row r="12" spans="1:12" x14ac:dyDescent="0.25">
      <c r="A12" s="5">
        <v>10</v>
      </c>
      <c r="B12" s="4"/>
      <c r="C12" s="4"/>
      <c r="D12" s="4"/>
      <c r="E12" s="4"/>
      <c r="F12" s="4"/>
      <c r="G12" s="4">
        <v>31.4</v>
      </c>
      <c r="H12" s="4">
        <v>20</v>
      </c>
      <c r="I12">
        <v>16.5</v>
      </c>
      <c r="J12">
        <v>10.8</v>
      </c>
      <c r="K12">
        <v>8.6</v>
      </c>
      <c r="L12" s="19">
        <v>7</v>
      </c>
    </row>
    <row r="13" spans="1:12" x14ac:dyDescent="0.25">
      <c r="C13" t="s">
        <v>100</v>
      </c>
      <c r="G13" t="s">
        <v>101</v>
      </c>
    </row>
    <row r="15" spans="1:12" x14ac:dyDescent="0.25">
      <c r="A15" s="5" t="s">
        <v>96</v>
      </c>
      <c r="B15">
        <v>5.5</v>
      </c>
    </row>
    <row r="16" spans="1:12" x14ac:dyDescent="0.25">
      <c r="A16" s="5" t="s">
        <v>203</v>
      </c>
      <c r="B16" s="13">
        <v>0.75</v>
      </c>
    </row>
    <row r="17" spans="1:9" x14ac:dyDescent="0.25">
      <c r="A17" s="5">
        <v>1</v>
      </c>
      <c r="B17">
        <v>6.8</v>
      </c>
      <c r="C17">
        <v>5.3</v>
      </c>
      <c r="D17">
        <v>5.0999999999999996</v>
      </c>
      <c r="E17">
        <v>5.4</v>
      </c>
      <c r="F17" s="19">
        <v>5.0999999999999996</v>
      </c>
    </row>
    <row r="18" spans="1:9" x14ac:dyDescent="0.25">
      <c r="A18" s="5">
        <v>2</v>
      </c>
      <c r="B18">
        <v>4.2</v>
      </c>
      <c r="C18">
        <v>3.9</v>
      </c>
      <c r="D18">
        <v>3.7</v>
      </c>
      <c r="E18">
        <v>3.9</v>
      </c>
      <c r="F18" s="19">
        <v>3.8</v>
      </c>
    </row>
    <row r="19" spans="1:9" x14ac:dyDescent="0.25">
      <c r="A19" s="5">
        <v>3</v>
      </c>
      <c r="B19">
        <v>4.5999999999999996</v>
      </c>
      <c r="C19">
        <v>4</v>
      </c>
      <c r="D19">
        <v>3.8</v>
      </c>
      <c r="E19">
        <v>4.0999999999999996</v>
      </c>
      <c r="F19" s="19">
        <v>3.8</v>
      </c>
    </row>
    <row r="20" spans="1:9" x14ac:dyDescent="0.25">
      <c r="A20" s="5">
        <v>4</v>
      </c>
      <c r="B20">
        <v>1.7</v>
      </c>
      <c r="C20">
        <v>1.8</v>
      </c>
      <c r="D20">
        <v>1.7</v>
      </c>
      <c r="E20">
        <v>1.8</v>
      </c>
      <c r="F20" s="19">
        <v>1.7</v>
      </c>
    </row>
    <row r="21" spans="1:9" x14ac:dyDescent="0.25">
      <c r="A21" s="5">
        <v>5</v>
      </c>
      <c r="B21">
        <v>2.8</v>
      </c>
      <c r="C21">
        <v>2.7</v>
      </c>
      <c r="D21">
        <v>2.6</v>
      </c>
      <c r="E21">
        <v>2.8</v>
      </c>
      <c r="F21" s="19">
        <v>2.6</v>
      </c>
    </row>
    <row r="22" spans="1:9" x14ac:dyDescent="0.25">
      <c r="A22" s="5">
        <v>6</v>
      </c>
      <c r="B22">
        <v>4.3</v>
      </c>
      <c r="C22">
        <v>3.4</v>
      </c>
      <c r="D22">
        <v>3.3</v>
      </c>
      <c r="E22">
        <v>3.6</v>
      </c>
      <c r="F22" s="19">
        <v>3.3</v>
      </c>
    </row>
    <row r="23" spans="1:9" x14ac:dyDescent="0.25">
      <c r="A23" s="5">
        <v>7</v>
      </c>
      <c r="B23">
        <v>6.6</v>
      </c>
      <c r="C23">
        <v>5</v>
      </c>
      <c r="D23">
        <v>4.8</v>
      </c>
      <c r="E23">
        <v>5.0999999999999996</v>
      </c>
      <c r="F23" s="19">
        <v>4.8</v>
      </c>
    </row>
    <row r="24" spans="1:9" x14ac:dyDescent="0.25">
      <c r="A24" s="5">
        <v>8</v>
      </c>
      <c r="B24">
        <v>7.6</v>
      </c>
      <c r="C24">
        <v>4.2</v>
      </c>
      <c r="D24">
        <v>3.9</v>
      </c>
      <c r="E24">
        <v>4.0999999999999996</v>
      </c>
      <c r="F24" s="19">
        <v>3.8</v>
      </c>
    </row>
    <row r="25" spans="1:9" x14ac:dyDescent="0.25">
      <c r="A25" s="5">
        <v>9</v>
      </c>
      <c r="B25">
        <v>10.4</v>
      </c>
      <c r="C25">
        <v>7.2</v>
      </c>
      <c r="D25">
        <v>6.7</v>
      </c>
      <c r="E25">
        <v>7</v>
      </c>
      <c r="F25" s="19">
        <v>6.6</v>
      </c>
    </row>
    <row r="26" spans="1:9" x14ac:dyDescent="0.25">
      <c r="A26" s="5">
        <v>10</v>
      </c>
      <c r="B26">
        <v>4.2</v>
      </c>
      <c r="C26">
        <v>3.6</v>
      </c>
      <c r="D26">
        <v>3.4</v>
      </c>
      <c r="E26">
        <v>3.7</v>
      </c>
      <c r="F26" s="19">
        <v>3.4</v>
      </c>
    </row>
    <row r="28" spans="1:9" x14ac:dyDescent="0.25">
      <c r="A28" s="5" t="s">
        <v>96</v>
      </c>
      <c r="B28">
        <v>0</v>
      </c>
      <c r="C28">
        <v>15</v>
      </c>
      <c r="D28">
        <v>38</v>
      </c>
      <c r="E28">
        <f>38+23.5</f>
        <v>61.5</v>
      </c>
      <c r="F28" s="21">
        <v>69.5</v>
      </c>
    </row>
    <row r="29" spans="1:9" x14ac:dyDescent="0.25">
      <c r="A29" s="5" t="s">
        <v>204</v>
      </c>
      <c r="B29" s="13">
        <v>0.77083333333333337</v>
      </c>
      <c r="C29" s="13">
        <v>0.39583333333333331</v>
      </c>
      <c r="D29" s="13">
        <v>0.35416666666666669</v>
      </c>
      <c r="E29" s="13">
        <v>0.375</v>
      </c>
      <c r="F29" s="26">
        <v>0.70833333333333337</v>
      </c>
      <c r="G29" s="13">
        <v>0.3125</v>
      </c>
      <c r="H29" s="13">
        <v>0.54166666666666663</v>
      </c>
      <c r="I29" s="13">
        <v>0.75</v>
      </c>
    </row>
    <row r="30" spans="1:9" x14ac:dyDescent="0.25">
      <c r="A30" s="5">
        <v>1</v>
      </c>
      <c r="B30">
        <v>32.700000000000003</v>
      </c>
      <c r="C30">
        <v>27.7</v>
      </c>
      <c r="D30">
        <v>15.8</v>
      </c>
      <c r="E30">
        <v>13.1</v>
      </c>
      <c r="F30" s="19">
        <v>12.4</v>
      </c>
      <c r="G30">
        <v>12.8</v>
      </c>
      <c r="H30">
        <v>12.7</v>
      </c>
    </row>
    <row r="31" spans="1:9" x14ac:dyDescent="0.25">
      <c r="A31" s="5">
        <v>2</v>
      </c>
      <c r="B31">
        <v>45</v>
      </c>
      <c r="C31">
        <f>19+16.4</f>
        <v>35.4</v>
      </c>
      <c r="D31">
        <f>11.7+9.3</f>
        <v>21</v>
      </c>
      <c r="E31">
        <f>10.1+7.8</f>
        <v>17.899999999999999</v>
      </c>
      <c r="F31" s="19">
        <f>9.5+7.3</f>
        <v>16.8</v>
      </c>
      <c r="G31">
        <f>9.7+7.6</f>
        <v>17.299999999999997</v>
      </c>
      <c r="H31">
        <f>9.5+7.5</f>
        <v>17</v>
      </c>
    </row>
    <row r="32" spans="1:9" x14ac:dyDescent="0.25">
      <c r="A32" s="5">
        <v>3</v>
      </c>
      <c r="B32">
        <v>21.7</v>
      </c>
      <c r="C32">
        <v>17.600000000000001</v>
      </c>
      <c r="D32">
        <v>11.3</v>
      </c>
      <c r="E32">
        <v>10.8</v>
      </c>
      <c r="F32" s="19">
        <v>10.3</v>
      </c>
      <c r="G32">
        <v>10.8</v>
      </c>
      <c r="H32">
        <v>10.6</v>
      </c>
    </row>
    <row r="33" spans="1:14" x14ac:dyDescent="0.25">
      <c r="A33" s="5" t="s">
        <v>207</v>
      </c>
      <c r="D33">
        <f>21.6+33.3</f>
        <v>54.9</v>
      </c>
      <c r="E33">
        <f>10.4+16.5</f>
        <v>26.9</v>
      </c>
      <c r="F33" s="19">
        <f>9+13.8</f>
        <v>22.8</v>
      </c>
      <c r="G33">
        <f>9.3+13.9</f>
        <v>23.200000000000003</v>
      </c>
      <c r="H33">
        <f>13.7+9</f>
        <v>22.7</v>
      </c>
    </row>
    <row r="34" spans="1:14" x14ac:dyDescent="0.25">
      <c r="A34" s="5" t="s">
        <v>208</v>
      </c>
      <c r="D34">
        <v>27.3</v>
      </c>
      <c r="E34">
        <v>11.7</v>
      </c>
      <c r="F34" s="19">
        <v>9.9</v>
      </c>
      <c r="G34">
        <v>10.1</v>
      </c>
      <c r="H34">
        <v>9.8000000000000007</v>
      </c>
    </row>
    <row r="35" spans="1:14" x14ac:dyDescent="0.25">
      <c r="A35" s="5">
        <v>6</v>
      </c>
      <c r="B35">
        <v>35.700000000000003</v>
      </c>
      <c r="C35">
        <v>30.2</v>
      </c>
      <c r="D35">
        <v>15.5</v>
      </c>
      <c r="E35">
        <v>12.1</v>
      </c>
      <c r="F35" s="19">
        <v>11.4</v>
      </c>
      <c r="G35">
        <v>11.6</v>
      </c>
      <c r="H35">
        <v>11.4</v>
      </c>
    </row>
    <row r="36" spans="1:14" x14ac:dyDescent="0.25">
      <c r="A36" s="5">
        <v>7</v>
      </c>
      <c r="B36">
        <v>31.9</v>
      </c>
      <c r="C36">
        <v>27.1</v>
      </c>
      <c r="D36">
        <v>15.9</v>
      </c>
      <c r="E36">
        <v>11.3</v>
      </c>
      <c r="F36" s="19">
        <v>10.3</v>
      </c>
      <c r="G36">
        <v>10.6</v>
      </c>
      <c r="H36">
        <v>10.4</v>
      </c>
    </row>
    <row r="37" spans="1:14" x14ac:dyDescent="0.25">
      <c r="A37" s="5">
        <v>8</v>
      </c>
      <c r="B37">
        <v>22.5</v>
      </c>
      <c r="C37">
        <v>17</v>
      </c>
      <c r="D37">
        <v>9.3000000000000007</v>
      </c>
      <c r="E37">
        <v>8.6999999999999993</v>
      </c>
      <c r="F37" s="19">
        <v>8.1999999999999993</v>
      </c>
      <c r="G37">
        <v>8.6</v>
      </c>
      <c r="H37">
        <v>8.4</v>
      </c>
    </row>
    <row r="38" spans="1:14" x14ac:dyDescent="0.25">
      <c r="A38" s="5">
        <v>9</v>
      </c>
      <c r="B38">
        <v>26.6</v>
      </c>
      <c r="C38">
        <v>22</v>
      </c>
      <c r="D38">
        <v>13.3</v>
      </c>
      <c r="E38">
        <v>11.4</v>
      </c>
      <c r="F38" s="19">
        <v>10.9</v>
      </c>
      <c r="G38">
        <v>11.3</v>
      </c>
      <c r="H38">
        <v>11.2</v>
      </c>
    </row>
    <row r="39" spans="1:14" x14ac:dyDescent="0.25">
      <c r="A39" s="5" t="s">
        <v>205</v>
      </c>
      <c r="D39">
        <v>242.9</v>
      </c>
      <c r="E39">
        <v>194.5</v>
      </c>
      <c r="F39" s="21">
        <v>166.8</v>
      </c>
      <c r="G39">
        <v>149.1</v>
      </c>
      <c r="H39">
        <v>144.80000000000001</v>
      </c>
      <c r="I39">
        <v>129</v>
      </c>
      <c r="J39">
        <v>115.4</v>
      </c>
      <c r="K39">
        <v>92.1</v>
      </c>
      <c r="L39">
        <v>85.9</v>
      </c>
      <c r="M39">
        <v>86.4</v>
      </c>
      <c r="N39" s="19">
        <f>86.4-15.7</f>
        <v>70.7</v>
      </c>
    </row>
    <row r="40" spans="1:14" x14ac:dyDescent="0.25">
      <c r="A40" t="s">
        <v>206</v>
      </c>
      <c r="M40" t="s">
        <v>263</v>
      </c>
    </row>
    <row r="41" spans="1:14" x14ac:dyDescent="0.25">
      <c r="A41" t="s">
        <v>209</v>
      </c>
    </row>
    <row r="43" spans="1:14" x14ac:dyDescent="0.25">
      <c r="A43" s="5" t="s">
        <v>96</v>
      </c>
      <c r="C43" s="27">
        <v>43687</v>
      </c>
      <c r="D43" s="27">
        <v>43688</v>
      </c>
      <c r="E43" s="27">
        <v>43689</v>
      </c>
      <c r="F43" s="27">
        <v>43689</v>
      </c>
      <c r="I43" s="27">
        <v>43693</v>
      </c>
    </row>
    <row r="44" spans="1:14" x14ac:dyDescent="0.25">
      <c r="A44" s="5" t="s">
        <v>234</v>
      </c>
      <c r="B44" s="13">
        <v>0.75</v>
      </c>
      <c r="C44" s="13">
        <v>0.39583333333333331</v>
      </c>
      <c r="D44" s="13">
        <v>0.375</v>
      </c>
      <c r="E44" s="13">
        <v>0.41666666666666669</v>
      </c>
      <c r="I44" t="s">
        <v>326</v>
      </c>
    </row>
    <row r="45" spans="1:14" x14ac:dyDescent="0.25">
      <c r="A45" s="5">
        <v>1</v>
      </c>
      <c r="B45">
        <f>43.7+37.5</f>
        <v>81.2</v>
      </c>
      <c r="C45">
        <f>32.7+28.1</f>
        <v>60.800000000000004</v>
      </c>
      <c r="D45">
        <v>35.9</v>
      </c>
      <c r="E45">
        <f>15.6+12.7</f>
        <v>28.299999999999997</v>
      </c>
      <c r="F45">
        <f>13.4+10.5</f>
        <v>23.9</v>
      </c>
      <c r="G45">
        <f>13.7+10.8</f>
        <v>24.5</v>
      </c>
      <c r="H45">
        <v>25.1</v>
      </c>
      <c r="I45" s="19">
        <f>13.1+10.2</f>
        <v>23.299999999999997</v>
      </c>
    </row>
    <row r="46" spans="1:14" x14ac:dyDescent="0.25">
      <c r="A46" s="5">
        <v>2</v>
      </c>
      <c r="B46">
        <v>52.5</v>
      </c>
      <c r="C46">
        <v>41.2</v>
      </c>
      <c r="D46">
        <v>26.6</v>
      </c>
      <c r="E46">
        <v>22.8</v>
      </c>
      <c r="F46">
        <v>20.2</v>
      </c>
      <c r="G46">
        <v>21.2</v>
      </c>
      <c r="H46" s="19">
        <v>20</v>
      </c>
      <c r="I46">
        <v>20</v>
      </c>
    </row>
    <row r="47" spans="1:14" x14ac:dyDescent="0.25">
      <c r="A47" s="5">
        <v>3</v>
      </c>
      <c r="B47">
        <v>34.799999999999997</v>
      </c>
      <c r="C47">
        <v>24.7</v>
      </c>
      <c r="D47">
        <v>15.5</v>
      </c>
      <c r="E47">
        <v>14.2</v>
      </c>
      <c r="F47">
        <v>13.1</v>
      </c>
      <c r="G47">
        <v>13.6</v>
      </c>
      <c r="H47" s="19">
        <v>13</v>
      </c>
      <c r="I47">
        <v>13.1</v>
      </c>
    </row>
    <row r="48" spans="1:14" x14ac:dyDescent="0.25">
      <c r="A48" s="5">
        <v>4</v>
      </c>
      <c r="B48">
        <f>30.5+29.4</f>
        <v>59.9</v>
      </c>
      <c r="C48">
        <f>21.3+20.1</f>
        <v>41.400000000000006</v>
      </c>
      <c r="D48">
        <v>29.7</v>
      </c>
      <c r="E48">
        <f>14.2+14</f>
        <v>28.2</v>
      </c>
      <c r="F48">
        <f>13.1+12.9</f>
        <v>26</v>
      </c>
      <c r="G48">
        <f>13.5+13.3</f>
        <v>26.8</v>
      </c>
      <c r="H48" s="19">
        <v>25.5</v>
      </c>
      <c r="I48">
        <f>12.9+12.9</f>
        <v>25.8</v>
      </c>
    </row>
    <row r="49" spans="1:10" x14ac:dyDescent="0.25">
      <c r="A49" s="5">
        <v>5</v>
      </c>
      <c r="B49">
        <v>44.6</v>
      </c>
      <c r="C49">
        <v>34.799999999999997</v>
      </c>
      <c r="D49">
        <v>24.2</v>
      </c>
      <c r="E49">
        <v>21.6</v>
      </c>
      <c r="F49">
        <v>19.8</v>
      </c>
      <c r="G49">
        <v>20.399999999999999</v>
      </c>
      <c r="H49" s="19">
        <v>19.399999999999999</v>
      </c>
      <c r="I49">
        <v>19.5</v>
      </c>
    </row>
    <row r="50" spans="1:10" x14ac:dyDescent="0.25">
      <c r="A50" s="5">
        <v>6</v>
      </c>
      <c r="B50">
        <f>18.4+22.1</f>
        <v>40.5</v>
      </c>
      <c r="C50">
        <f>16.5+13.5</f>
        <v>30</v>
      </c>
      <c r="D50">
        <v>19</v>
      </c>
      <c r="E50">
        <f>9.6+7.5</f>
        <v>17.100000000000001</v>
      </c>
      <c r="F50">
        <f>9+6.9</f>
        <v>15.9</v>
      </c>
      <c r="G50">
        <f>9.3+7.2</f>
        <v>16.5</v>
      </c>
      <c r="H50" s="19">
        <v>15.5</v>
      </c>
      <c r="I50">
        <f>8.9+6.8</f>
        <v>15.7</v>
      </c>
    </row>
    <row r="51" spans="1:10" x14ac:dyDescent="0.25">
      <c r="A51" s="5" t="s">
        <v>235</v>
      </c>
      <c r="B51">
        <f>111.3-19.5</f>
        <v>91.8</v>
      </c>
      <c r="C51">
        <f>103.5-19.5</f>
        <v>84</v>
      </c>
      <c r="D51">
        <f>91.5-19.5</f>
        <v>72</v>
      </c>
      <c r="E51">
        <f>86.9-19.5</f>
        <v>67.400000000000006</v>
      </c>
      <c r="F51">
        <f>81.3-19.5</f>
        <v>61.8</v>
      </c>
      <c r="G51">
        <f>82.4-19.5</f>
        <v>62.900000000000006</v>
      </c>
      <c r="H51" s="19">
        <f>73.9-19.5</f>
        <v>54.400000000000006</v>
      </c>
      <c r="I51">
        <f>74.4-19.5</f>
        <v>54.900000000000006</v>
      </c>
      <c r="J51" t="s">
        <v>323</v>
      </c>
    </row>
    <row r="52" spans="1:10" x14ac:dyDescent="0.25">
      <c r="A52" s="5">
        <v>8</v>
      </c>
      <c r="B52">
        <v>28</v>
      </c>
      <c r="C52">
        <v>21.8</v>
      </c>
      <c r="D52">
        <v>17.5</v>
      </c>
      <c r="E52">
        <v>16.899999999999999</v>
      </c>
      <c r="F52">
        <v>16.399999999999999</v>
      </c>
      <c r="G52">
        <v>16.7</v>
      </c>
      <c r="H52" s="19">
        <v>15.9</v>
      </c>
      <c r="I52">
        <v>15.9</v>
      </c>
    </row>
    <row r="53" spans="1:10" x14ac:dyDescent="0.25">
      <c r="A53" s="5">
        <v>9</v>
      </c>
      <c r="B53">
        <v>44.8</v>
      </c>
      <c r="C53">
        <v>37.5</v>
      </c>
      <c r="D53">
        <v>27.9</v>
      </c>
      <c r="E53">
        <v>24.4</v>
      </c>
      <c r="F53">
        <v>20.8</v>
      </c>
      <c r="G53">
        <v>21.7</v>
      </c>
      <c r="H53">
        <v>19.2</v>
      </c>
      <c r="I53" s="19">
        <v>18.7</v>
      </c>
    </row>
    <row r="54" spans="1:10" x14ac:dyDescent="0.25">
      <c r="A54" s="5">
        <v>10</v>
      </c>
      <c r="B54">
        <f>23.6+12.7</f>
        <v>36.299999999999997</v>
      </c>
      <c r="C54">
        <f>19.5+9.4</f>
        <v>28.9</v>
      </c>
      <c r="D54">
        <v>24.7</v>
      </c>
      <c r="E54">
        <f>16.2+7.4</f>
        <v>23.6</v>
      </c>
      <c r="F54">
        <f>15.5+6.9</f>
        <v>22.4</v>
      </c>
      <c r="G54">
        <f>16+7.2</f>
        <v>23.2</v>
      </c>
      <c r="H54" s="19">
        <v>22</v>
      </c>
      <c r="I54">
        <f>15.3+6.8</f>
        <v>22.1</v>
      </c>
    </row>
    <row r="55" spans="1:10" x14ac:dyDescent="0.25">
      <c r="A55" t="s">
        <v>327</v>
      </c>
    </row>
    <row r="56" spans="1:10" x14ac:dyDescent="0.25">
      <c r="A56" t="s">
        <v>324</v>
      </c>
    </row>
    <row r="57" spans="1:10" x14ac:dyDescent="0.25">
      <c r="A57" t="s">
        <v>325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11" sqref="I11"/>
    </sheetView>
  </sheetViews>
  <sheetFormatPr defaultRowHeight="15" x14ac:dyDescent="0.25"/>
  <sheetData>
    <row r="1" spans="1:8" x14ac:dyDescent="0.25">
      <c r="A1" t="s">
        <v>329</v>
      </c>
      <c r="B1" t="s">
        <v>328</v>
      </c>
      <c r="C1" t="s">
        <v>330</v>
      </c>
    </row>
    <row r="2" spans="1:8" x14ac:dyDescent="0.25">
      <c r="A2" t="s">
        <v>0</v>
      </c>
      <c r="B2">
        <v>1</v>
      </c>
      <c r="C2">
        <v>9.8000000000000007</v>
      </c>
    </row>
    <row r="3" spans="1:8" x14ac:dyDescent="0.25">
      <c r="A3" t="s">
        <v>0</v>
      </c>
      <c r="B3">
        <v>2</v>
      </c>
      <c r="C3">
        <v>11.2</v>
      </c>
      <c r="G3" t="s">
        <v>0</v>
      </c>
      <c r="H3" t="s">
        <v>333</v>
      </c>
    </row>
    <row r="4" spans="1:8" x14ac:dyDescent="0.25">
      <c r="A4" t="s">
        <v>0</v>
      </c>
      <c r="B4">
        <v>3</v>
      </c>
      <c r="C4">
        <v>6.1999999999999993</v>
      </c>
      <c r="G4" t="s">
        <v>331</v>
      </c>
      <c r="H4" t="s">
        <v>334</v>
      </c>
    </row>
    <row r="5" spans="1:8" x14ac:dyDescent="0.25">
      <c r="A5" t="s">
        <v>0</v>
      </c>
      <c r="B5">
        <v>4</v>
      </c>
      <c r="C5">
        <v>8</v>
      </c>
      <c r="G5" t="s">
        <v>332</v>
      </c>
      <c r="H5" t="s">
        <v>335</v>
      </c>
    </row>
    <row r="6" spans="1:8" x14ac:dyDescent="0.25">
      <c r="A6" t="s">
        <v>0</v>
      </c>
      <c r="B6">
        <v>5</v>
      </c>
      <c r="C6">
        <v>4.5</v>
      </c>
      <c r="G6" t="s">
        <v>234</v>
      </c>
      <c r="H6" t="s">
        <v>336</v>
      </c>
    </row>
    <row r="7" spans="1:8" x14ac:dyDescent="0.25">
      <c r="A7" t="s">
        <v>0</v>
      </c>
      <c r="B7">
        <v>6</v>
      </c>
      <c r="C7">
        <v>8.3000000000000007</v>
      </c>
    </row>
    <row r="8" spans="1:8" x14ac:dyDescent="0.25">
      <c r="A8" t="s">
        <v>0</v>
      </c>
      <c r="B8">
        <v>7</v>
      </c>
      <c r="C8">
        <v>4.7</v>
      </c>
    </row>
    <row r="9" spans="1:8" x14ac:dyDescent="0.25">
      <c r="A9" t="s">
        <v>0</v>
      </c>
      <c r="B9">
        <v>8</v>
      </c>
      <c r="C9">
        <v>2.5</v>
      </c>
    </row>
    <row r="10" spans="1:8" x14ac:dyDescent="0.25">
      <c r="A10" t="s">
        <v>0</v>
      </c>
      <c r="B10">
        <v>9</v>
      </c>
      <c r="C10">
        <v>12.799999999999999</v>
      </c>
    </row>
    <row r="11" spans="1:8" x14ac:dyDescent="0.25">
      <c r="A11" t="s">
        <v>0</v>
      </c>
      <c r="B11">
        <v>10</v>
      </c>
      <c r="C11">
        <v>7</v>
      </c>
    </row>
    <row r="12" spans="1:8" x14ac:dyDescent="0.25">
      <c r="A12" t="s">
        <v>331</v>
      </c>
      <c r="B12">
        <v>1</v>
      </c>
      <c r="C12">
        <v>5.0999999999999996</v>
      </c>
    </row>
    <row r="13" spans="1:8" x14ac:dyDescent="0.25">
      <c r="A13" t="s">
        <v>331</v>
      </c>
      <c r="B13">
        <v>2</v>
      </c>
      <c r="C13">
        <v>3.8</v>
      </c>
    </row>
    <row r="14" spans="1:8" x14ac:dyDescent="0.25">
      <c r="A14" t="s">
        <v>331</v>
      </c>
      <c r="B14">
        <v>3</v>
      </c>
      <c r="C14">
        <v>3.8</v>
      </c>
    </row>
    <row r="15" spans="1:8" x14ac:dyDescent="0.25">
      <c r="A15" t="s">
        <v>331</v>
      </c>
      <c r="B15">
        <v>4</v>
      </c>
      <c r="C15">
        <v>1.7</v>
      </c>
    </row>
    <row r="16" spans="1:8" x14ac:dyDescent="0.25">
      <c r="A16" t="s">
        <v>331</v>
      </c>
      <c r="B16">
        <v>5</v>
      </c>
      <c r="C16">
        <v>2.6</v>
      </c>
    </row>
    <row r="17" spans="1:3" x14ac:dyDescent="0.25">
      <c r="A17" t="s">
        <v>331</v>
      </c>
      <c r="B17">
        <v>6</v>
      </c>
      <c r="C17">
        <v>3.3</v>
      </c>
    </row>
    <row r="18" spans="1:3" x14ac:dyDescent="0.25">
      <c r="A18" t="s">
        <v>331</v>
      </c>
      <c r="B18">
        <v>7</v>
      </c>
      <c r="C18">
        <v>4.8</v>
      </c>
    </row>
    <row r="19" spans="1:3" x14ac:dyDescent="0.25">
      <c r="A19" t="s">
        <v>331</v>
      </c>
      <c r="B19">
        <v>8</v>
      </c>
      <c r="C19">
        <v>3.8</v>
      </c>
    </row>
    <row r="20" spans="1:3" x14ac:dyDescent="0.25">
      <c r="A20" t="s">
        <v>331</v>
      </c>
      <c r="B20">
        <v>9</v>
      </c>
      <c r="C20">
        <v>6.6</v>
      </c>
    </row>
    <row r="21" spans="1:3" x14ac:dyDescent="0.25">
      <c r="A21" t="s">
        <v>331</v>
      </c>
      <c r="B21">
        <v>10</v>
      </c>
      <c r="C21">
        <v>3.4</v>
      </c>
    </row>
    <row r="22" spans="1:3" x14ac:dyDescent="0.25">
      <c r="A22" t="s">
        <v>332</v>
      </c>
      <c r="B22">
        <v>1</v>
      </c>
      <c r="C22">
        <v>12.4</v>
      </c>
    </row>
    <row r="23" spans="1:3" x14ac:dyDescent="0.25">
      <c r="A23" t="s">
        <v>332</v>
      </c>
      <c r="B23">
        <v>2</v>
      </c>
      <c r="C23">
        <v>16.8</v>
      </c>
    </row>
    <row r="24" spans="1:3" x14ac:dyDescent="0.25">
      <c r="A24" t="s">
        <v>332</v>
      </c>
      <c r="B24">
        <v>3</v>
      </c>
      <c r="C24">
        <v>10.3</v>
      </c>
    </row>
    <row r="25" spans="1:3" x14ac:dyDescent="0.25">
      <c r="A25" t="s">
        <v>332</v>
      </c>
      <c r="B25">
        <v>4</v>
      </c>
      <c r="C25">
        <v>22.8</v>
      </c>
    </row>
    <row r="26" spans="1:3" x14ac:dyDescent="0.25">
      <c r="A26" t="s">
        <v>332</v>
      </c>
      <c r="B26">
        <v>5</v>
      </c>
      <c r="C26">
        <v>9.9</v>
      </c>
    </row>
    <row r="27" spans="1:3" x14ac:dyDescent="0.25">
      <c r="A27" t="s">
        <v>332</v>
      </c>
      <c r="B27">
        <v>6</v>
      </c>
      <c r="C27">
        <v>11.4</v>
      </c>
    </row>
    <row r="28" spans="1:3" x14ac:dyDescent="0.25">
      <c r="A28" t="s">
        <v>332</v>
      </c>
      <c r="B28">
        <v>7</v>
      </c>
      <c r="C28">
        <v>10.3</v>
      </c>
    </row>
    <row r="29" spans="1:3" x14ac:dyDescent="0.25">
      <c r="A29" t="s">
        <v>332</v>
      </c>
      <c r="B29">
        <v>8</v>
      </c>
      <c r="C29">
        <v>8.1999999999999993</v>
      </c>
    </row>
    <row r="30" spans="1:3" x14ac:dyDescent="0.25">
      <c r="A30" t="s">
        <v>332</v>
      </c>
      <c r="B30">
        <v>9</v>
      </c>
      <c r="C30">
        <v>10.9</v>
      </c>
    </row>
    <row r="31" spans="1:3" x14ac:dyDescent="0.25">
      <c r="A31" t="s">
        <v>332</v>
      </c>
      <c r="B31">
        <v>10</v>
      </c>
      <c r="C31">
        <v>70.7</v>
      </c>
    </row>
    <row r="32" spans="1:3" x14ac:dyDescent="0.25">
      <c r="A32" t="s">
        <v>234</v>
      </c>
      <c r="B32">
        <v>1</v>
      </c>
      <c r="C32">
        <v>23.299999999999997</v>
      </c>
    </row>
    <row r="33" spans="1:3" x14ac:dyDescent="0.25">
      <c r="A33" t="s">
        <v>234</v>
      </c>
      <c r="B33">
        <v>2</v>
      </c>
      <c r="C33">
        <v>20</v>
      </c>
    </row>
    <row r="34" spans="1:3" x14ac:dyDescent="0.25">
      <c r="A34" t="s">
        <v>234</v>
      </c>
      <c r="B34">
        <v>3</v>
      </c>
      <c r="C34">
        <v>13</v>
      </c>
    </row>
    <row r="35" spans="1:3" x14ac:dyDescent="0.25">
      <c r="A35" t="s">
        <v>234</v>
      </c>
      <c r="B35">
        <v>4</v>
      </c>
      <c r="C35">
        <v>25.5</v>
      </c>
    </row>
    <row r="36" spans="1:3" x14ac:dyDescent="0.25">
      <c r="A36" t="s">
        <v>234</v>
      </c>
      <c r="B36">
        <v>5</v>
      </c>
      <c r="C36">
        <v>19.399999999999999</v>
      </c>
    </row>
    <row r="37" spans="1:3" x14ac:dyDescent="0.25">
      <c r="A37" t="s">
        <v>234</v>
      </c>
      <c r="B37">
        <v>6</v>
      </c>
      <c r="C37">
        <v>15.5</v>
      </c>
    </row>
    <row r="38" spans="1:3" x14ac:dyDescent="0.25">
      <c r="A38" t="s">
        <v>234</v>
      </c>
      <c r="B38">
        <v>7</v>
      </c>
      <c r="C38">
        <v>54.400000000000006</v>
      </c>
    </row>
    <row r="39" spans="1:3" x14ac:dyDescent="0.25">
      <c r="A39" t="s">
        <v>234</v>
      </c>
      <c r="B39">
        <v>8</v>
      </c>
      <c r="C39">
        <v>15.9</v>
      </c>
    </row>
    <row r="40" spans="1:3" x14ac:dyDescent="0.25">
      <c r="A40" t="s">
        <v>234</v>
      </c>
      <c r="B40">
        <v>9</v>
      </c>
      <c r="C40">
        <v>18.7</v>
      </c>
    </row>
    <row r="41" spans="1:3" x14ac:dyDescent="0.25">
      <c r="A41" t="s">
        <v>234</v>
      </c>
      <c r="B41">
        <v>10</v>
      </c>
      <c r="C4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25" workbookViewId="0">
      <selection activeCell="C13" sqref="C13"/>
    </sheetView>
  </sheetViews>
  <sheetFormatPr defaultRowHeight="15" x14ac:dyDescent="0.25"/>
  <cols>
    <col min="2" max="2" width="30.5703125" customWidth="1"/>
    <col min="3" max="3" width="31.7109375" customWidth="1"/>
    <col min="4" max="4" width="23.7109375" customWidth="1"/>
    <col min="5" max="5" width="25.5703125" customWidth="1"/>
    <col min="7" max="7" width="12.42578125" customWidth="1"/>
    <col min="8" max="8" width="24.85546875" style="23" customWidth="1"/>
  </cols>
  <sheetData>
    <row r="1" spans="1:8" x14ac:dyDescent="0.25">
      <c r="A1" s="8"/>
      <c r="B1" s="9" t="s">
        <v>1</v>
      </c>
      <c r="C1" s="9" t="s">
        <v>2</v>
      </c>
      <c r="D1" s="9" t="s">
        <v>3</v>
      </c>
      <c r="E1" s="9" t="s">
        <v>4</v>
      </c>
      <c r="G1" s="1" t="s">
        <v>53</v>
      </c>
      <c r="H1" s="22" t="s">
        <v>54</v>
      </c>
    </row>
    <row r="2" spans="1:8" ht="30" x14ac:dyDescent="0.25">
      <c r="A2" s="9">
        <v>1</v>
      </c>
      <c r="B2" s="7" t="s">
        <v>6</v>
      </c>
      <c r="C2" s="7" t="s">
        <v>21</v>
      </c>
      <c r="D2" s="7" t="s">
        <v>18</v>
      </c>
      <c r="E2" s="10" t="s">
        <v>10</v>
      </c>
      <c r="G2" t="s">
        <v>36</v>
      </c>
      <c r="H2" s="23" t="s">
        <v>6</v>
      </c>
    </row>
    <row r="3" spans="1:8" ht="30" x14ac:dyDescent="0.25">
      <c r="A3" s="9">
        <v>2</v>
      </c>
      <c r="B3" s="10" t="s">
        <v>5</v>
      </c>
      <c r="C3" s="7" t="s">
        <v>22</v>
      </c>
      <c r="D3" s="7" t="s">
        <v>19</v>
      </c>
      <c r="E3" s="10" t="s">
        <v>11</v>
      </c>
      <c r="G3" t="s">
        <v>42</v>
      </c>
      <c r="H3" s="23" t="s">
        <v>5</v>
      </c>
    </row>
    <row r="4" spans="1:8" ht="30" x14ac:dyDescent="0.25">
      <c r="A4" s="9">
        <v>3</v>
      </c>
      <c r="B4" s="7" t="s">
        <v>14</v>
      </c>
      <c r="C4" s="11" t="s">
        <v>23</v>
      </c>
      <c r="D4" s="7" t="s">
        <v>20</v>
      </c>
      <c r="E4" s="10" t="s">
        <v>12</v>
      </c>
      <c r="G4" t="s">
        <v>43</v>
      </c>
      <c r="H4" s="23" t="s">
        <v>14</v>
      </c>
    </row>
    <row r="5" spans="1:8" ht="30" x14ac:dyDescent="0.25">
      <c r="A5" s="9">
        <v>4</v>
      </c>
      <c r="B5" s="7" t="s">
        <v>15</v>
      </c>
      <c r="C5" s="11" t="s">
        <v>24</v>
      </c>
      <c r="D5" s="7" t="s">
        <v>75</v>
      </c>
      <c r="E5" s="11" t="s">
        <v>13</v>
      </c>
      <c r="G5" s="3" t="s">
        <v>44</v>
      </c>
      <c r="H5" s="23" t="s">
        <v>15</v>
      </c>
    </row>
    <row r="6" spans="1:8" x14ac:dyDescent="0.25">
      <c r="A6" s="9">
        <v>5</v>
      </c>
      <c r="B6" s="7" t="s">
        <v>16</v>
      </c>
      <c r="C6" s="10" t="s">
        <v>7</v>
      </c>
      <c r="D6" s="7" t="s">
        <v>215</v>
      </c>
      <c r="E6" s="11" t="s">
        <v>17</v>
      </c>
      <c r="G6" t="s">
        <v>45</v>
      </c>
      <c r="H6" s="23" t="s">
        <v>16</v>
      </c>
    </row>
    <row r="7" spans="1:8" ht="30" x14ac:dyDescent="0.25">
      <c r="A7" s="9">
        <v>6</v>
      </c>
      <c r="B7" s="10" t="s">
        <v>8</v>
      </c>
      <c r="C7" s="11" t="s">
        <v>25</v>
      </c>
      <c r="D7" s="7"/>
      <c r="E7" s="10" t="s">
        <v>244</v>
      </c>
      <c r="G7" t="s">
        <v>46</v>
      </c>
      <c r="H7" s="23" t="s">
        <v>8</v>
      </c>
    </row>
    <row r="8" spans="1:8" ht="30" x14ac:dyDescent="0.25">
      <c r="A8" s="9">
        <v>7</v>
      </c>
      <c r="B8" s="10" t="s">
        <v>9</v>
      </c>
      <c r="C8" s="7" t="s">
        <v>26</v>
      </c>
      <c r="D8" s="7"/>
      <c r="E8" s="12" t="s">
        <v>59</v>
      </c>
      <c r="G8" t="s">
        <v>47</v>
      </c>
      <c r="H8" s="23" t="s">
        <v>9</v>
      </c>
    </row>
    <row r="9" spans="1:8" ht="30" x14ac:dyDescent="0.25">
      <c r="A9" s="9">
        <v>8</v>
      </c>
      <c r="B9" s="10" t="s">
        <v>216</v>
      </c>
      <c r="C9" s="7" t="s">
        <v>28</v>
      </c>
      <c r="D9" s="7"/>
      <c r="E9" s="10" t="s">
        <v>77</v>
      </c>
      <c r="G9" t="s">
        <v>35</v>
      </c>
      <c r="H9" s="23" t="s">
        <v>21</v>
      </c>
    </row>
    <row r="10" spans="1:8" ht="30" x14ac:dyDescent="0.25">
      <c r="A10" s="9">
        <v>9</v>
      </c>
      <c r="B10" s="7" t="s">
        <v>70</v>
      </c>
      <c r="C10" s="11" t="s">
        <v>219</v>
      </c>
      <c r="D10" s="7"/>
      <c r="E10" s="7" t="s">
        <v>78</v>
      </c>
      <c r="G10" t="s">
        <v>38</v>
      </c>
      <c r="H10" s="23" t="s">
        <v>22</v>
      </c>
    </row>
    <row r="11" spans="1:8" x14ac:dyDescent="0.25">
      <c r="A11" s="9">
        <v>10</v>
      </c>
      <c r="B11" s="11" t="s">
        <v>71</v>
      </c>
      <c r="C11" s="10" t="s">
        <v>243</v>
      </c>
      <c r="D11" s="7"/>
      <c r="E11" s="11" t="s">
        <v>79</v>
      </c>
      <c r="G11" t="s">
        <v>55</v>
      </c>
      <c r="H11" s="23" t="s">
        <v>23</v>
      </c>
    </row>
    <row r="12" spans="1:8" ht="45" x14ac:dyDescent="0.25">
      <c r="A12" s="9">
        <v>11</v>
      </c>
      <c r="B12" s="7" t="s">
        <v>73</v>
      </c>
      <c r="C12" s="10" t="s">
        <v>214</v>
      </c>
      <c r="D12" s="7"/>
      <c r="E12" s="7" t="s">
        <v>151</v>
      </c>
      <c r="G12" t="s">
        <v>49</v>
      </c>
      <c r="H12" s="23" t="s">
        <v>24</v>
      </c>
    </row>
    <row r="13" spans="1:8" ht="30" x14ac:dyDescent="0.25">
      <c r="A13" s="9">
        <v>12</v>
      </c>
      <c r="B13" s="7" t="s">
        <v>72</v>
      </c>
      <c r="C13" s="7" t="s">
        <v>117</v>
      </c>
      <c r="D13" s="7"/>
      <c r="E13" s="10" t="s">
        <v>152</v>
      </c>
      <c r="G13" t="s">
        <v>50</v>
      </c>
      <c r="H13" s="23" t="s">
        <v>7</v>
      </c>
    </row>
    <row r="14" spans="1:8" ht="45" x14ac:dyDescent="0.25">
      <c r="A14" s="9">
        <v>13</v>
      </c>
      <c r="B14" s="25" t="s">
        <v>104</v>
      </c>
      <c r="C14" s="25" t="s">
        <v>118</v>
      </c>
      <c r="D14" s="4"/>
      <c r="E14" s="10" t="s">
        <v>183</v>
      </c>
      <c r="G14" t="s">
        <v>56</v>
      </c>
      <c r="H14" s="23" t="s">
        <v>25</v>
      </c>
    </row>
    <row r="15" spans="1:8" ht="30" x14ac:dyDescent="0.25">
      <c r="A15" s="9">
        <v>14</v>
      </c>
      <c r="B15" s="25" t="s">
        <v>105</v>
      </c>
      <c r="C15" s="25" t="s">
        <v>119</v>
      </c>
      <c r="D15" s="4"/>
      <c r="E15" s="4"/>
      <c r="G15" t="s">
        <v>57</v>
      </c>
      <c r="H15" s="23" t="s">
        <v>26</v>
      </c>
    </row>
    <row r="16" spans="1:8" ht="45" x14ac:dyDescent="0.25">
      <c r="A16" s="9">
        <v>15</v>
      </c>
      <c r="B16" s="25" t="s">
        <v>106</v>
      </c>
      <c r="C16" s="10" t="s">
        <v>217</v>
      </c>
      <c r="D16" s="4"/>
      <c r="E16" s="4"/>
      <c r="G16" t="s">
        <v>58</v>
      </c>
      <c r="H16" s="23" t="s">
        <v>28</v>
      </c>
    </row>
    <row r="17" spans="1:8" ht="30" x14ac:dyDescent="0.25">
      <c r="A17" s="9">
        <v>16</v>
      </c>
      <c r="B17" s="25" t="s">
        <v>107</v>
      </c>
      <c r="C17" s="10" t="s">
        <v>240</v>
      </c>
      <c r="D17" s="4"/>
      <c r="E17" s="4"/>
      <c r="G17" t="s">
        <v>33</v>
      </c>
      <c r="H17" s="23" t="s">
        <v>18</v>
      </c>
    </row>
    <row r="18" spans="1:8" x14ac:dyDescent="0.25">
      <c r="A18" s="9">
        <v>17</v>
      </c>
      <c r="B18" s="25" t="s">
        <v>108</v>
      </c>
      <c r="C18" s="25" t="s">
        <v>148</v>
      </c>
      <c r="D18" s="4"/>
      <c r="E18" s="4"/>
      <c r="G18" t="s">
        <v>34</v>
      </c>
      <c r="H18" s="23" t="s">
        <v>19</v>
      </c>
    </row>
    <row r="19" spans="1:8" ht="30" x14ac:dyDescent="0.25">
      <c r="A19" s="9">
        <v>18</v>
      </c>
      <c r="B19" s="25" t="s">
        <v>109</v>
      </c>
      <c r="C19" s="11" t="s">
        <v>239</v>
      </c>
      <c r="D19" s="4"/>
      <c r="E19" s="4"/>
      <c r="G19" t="s">
        <v>51</v>
      </c>
      <c r="H19" s="23" t="s">
        <v>20</v>
      </c>
    </row>
    <row r="20" spans="1:8" ht="30" x14ac:dyDescent="0.25">
      <c r="A20" s="9">
        <v>19</v>
      </c>
      <c r="B20" s="25" t="s">
        <v>110</v>
      </c>
      <c r="C20" s="25" t="s">
        <v>150</v>
      </c>
      <c r="D20" s="4"/>
      <c r="E20" s="4"/>
      <c r="G20" t="s">
        <v>39</v>
      </c>
      <c r="H20" s="24" t="s">
        <v>10</v>
      </c>
    </row>
    <row r="21" spans="1:8" ht="45" x14ac:dyDescent="0.25">
      <c r="A21" s="9">
        <v>20</v>
      </c>
      <c r="B21" s="25" t="s">
        <v>111</v>
      </c>
      <c r="C21" s="29" t="s">
        <v>241</v>
      </c>
      <c r="D21" s="4"/>
      <c r="E21" s="4"/>
      <c r="G21" t="s">
        <v>37</v>
      </c>
      <c r="H21" s="24" t="s">
        <v>11</v>
      </c>
    </row>
    <row r="22" spans="1:8" x14ac:dyDescent="0.25">
      <c r="A22" s="9">
        <v>21</v>
      </c>
      <c r="B22" s="25" t="s">
        <v>112</v>
      </c>
      <c r="C22" s="25" t="s">
        <v>182</v>
      </c>
      <c r="D22" s="4"/>
      <c r="E22" s="4"/>
      <c r="G22" t="s">
        <v>40</v>
      </c>
      <c r="H22" s="24" t="s">
        <v>12</v>
      </c>
    </row>
    <row r="23" spans="1:8" ht="30" x14ac:dyDescent="0.25">
      <c r="A23" s="9">
        <v>22</v>
      </c>
      <c r="B23" s="25" t="s">
        <v>238</v>
      </c>
      <c r="C23" s="10" t="s">
        <v>221</v>
      </c>
      <c r="D23" s="4"/>
      <c r="E23" s="4"/>
      <c r="G23" t="s">
        <v>32</v>
      </c>
      <c r="H23" s="24" t="s">
        <v>13</v>
      </c>
    </row>
    <row r="24" spans="1:8" ht="30" x14ac:dyDescent="0.25">
      <c r="A24" s="9">
        <v>23</v>
      </c>
      <c r="B24" s="25" t="s">
        <v>114</v>
      </c>
      <c r="C24" s="7" t="s">
        <v>224</v>
      </c>
      <c r="D24" s="4"/>
      <c r="E24" s="4"/>
      <c r="G24" t="s">
        <v>48</v>
      </c>
      <c r="H24" s="24" t="s">
        <v>17</v>
      </c>
    </row>
    <row r="25" spans="1:8" x14ac:dyDescent="0.25">
      <c r="A25" s="9">
        <v>24</v>
      </c>
      <c r="B25" s="25" t="s">
        <v>115</v>
      </c>
      <c r="C25" s="4" t="s">
        <v>225</v>
      </c>
      <c r="D25" s="4"/>
      <c r="E25" s="4"/>
      <c r="G25" t="s">
        <v>52</v>
      </c>
      <c r="H25" s="24" t="s">
        <v>27</v>
      </c>
    </row>
    <row r="26" spans="1:8" x14ac:dyDescent="0.25">
      <c r="A26" s="9">
        <v>25</v>
      </c>
      <c r="B26" s="25" t="s">
        <v>116</v>
      </c>
      <c r="C26" s="4" t="s">
        <v>226</v>
      </c>
      <c r="D26" s="4"/>
      <c r="E26" s="4"/>
      <c r="G26" t="s">
        <v>41</v>
      </c>
      <c r="H26" s="24" t="s">
        <v>59</v>
      </c>
    </row>
    <row r="27" spans="1:8" x14ac:dyDescent="0.25">
      <c r="A27" s="9">
        <v>26</v>
      </c>
      <c r="B27" s="25" t="s">
        <v>138</v>
      </c>
      <c r="C27" s="4"/>
      <c r="D27" s="4"/>
      <c r="E27" s="4"/>
      <c r="G27" t="s">
        <v>80</v>
      </c>
      <c r="H27" s="23" t="s">
        <v>77</v>
      </c>
    </row>
    <row r="28" spans="1:8" x14ac:dyDescent="0.25">
      <c r="A28" s="9">
        <v>27</v>
      </c>
      <c r="B28" s="10" t="s">
        <v>213</v>
      </c>
      <c r="C28" s="4"/>
      <c r="D28" s="4"/>
      <c r="E28" s="4"/>
      <c r="G28" t="s">
        <v>81</v>
      </c>
      <c r="H28" s="23" t="s">
        <v>78</v>
      </c>
    </row>
    <row r="29" spans="1:8" x14ac:dyDescent="0.25">
      <c r="A29" s="9">
        <v>28</v>
      </c>
      <c r="B29" s="25" t="s">
        <v>140</v>
      </c>
      <c r="C29" s="4"/>
      <c r="D29" s="4"/>
      <c r="E29" s="4"/>
      <c r="G29" t="s">
        <v>82</v>
      </c>
      <c r="H29" s="23" t="s">
        <v>79</v>
      </c>
    </row>
    <row r="30" spans="1:8" ht="30" x14ac:dyDescent="0.25">
      <c r="A30" s="9">
        <v>29</v>
      </c>
      <c r="B30" s="25" t="s">
        <v>141</v>
      </c>
      <c r="C30" s="4"/>
      <c r="D30" s="4"/>
      <c r="E30" s="4"/>
      <c r="G30" t="s">
        <v>83</v>
      </c>
      <c r="H30" s="23" t="s">
        <v>69</v>
      </c>
    </row>
    <row r="31" spans="1:8" x14ac:dyDescent="0.25">
      <c r="A31" s="9">
        <v>30</v>
      </c>
      <c r="B31" s="25" t="s">
        <v>142</v>
      </c>
      <c r="C31" s="4"/>
      <c r="D31" s="4"/>
      <c r="E31" s="4"/>
      <c r="G31" t="s">
        <v>84</v>
      </c>
      <c r="H31" s="23" t="s">
        <v>70</v>
      </c>
    </row>
    <row r="32" spans="1:8" x14ac:dyDescent="0.25">
      <c r="A32" s="9">
        <v>31</v>
      </c>
      <c r="B32" s="25" t="s">
        <v>143</v>
      </c>
      <c r="C32" s="4"/>
      <c r="D32" s="4"/>
      <c r="E32" s="4"/>
      <c r="G32" t="s">
        <v>85</v>
      </c>
      <c r="H32" s="23" t="s">
        <v>71</v>
      </c>
    </row>
    <row r="33" spans="1:8" ht="30" x14ac:dyDescent="0.25">
      <c r="A33" s="9">
        <v>32</v>
      </c>
      <c r="B33" s="25" t="s">
        <v>242</v>
      </c>
      <c r="C33" s="4"/>
      <c r="D33" s="4"/>
      <c r="E33" s="4"/>
      <c r="G33" t="s">
        <v>86</v>
      </c>
      <c r="H33" s="23" t="s">
        <v>73</v>
      </c>
    </row>
    <row r="34" spans="1:8" x14ac:dyDescent="0.25">
      <c r="A34" s="9">
        <v>33</v>
      </c>
      <c r="B34" s="25" t="s">
        <v>145</v>
      </c>
      <c r="C34" s="4"/>
      <c r="D34" s="4"/>
      <c r="E34" s="4"/>
      <c r="G34" t="s">
        <v>87</v>
      </c>
      <c r="H34" s="23" t="s">
        <v>72</v>
      </c>
    </row>
    <row r="35" spans="1:8" x14ac:dyDescent="0.25">
      <c r="A35" s="9">
        <v>34</v>
      </c>
      <c r="B35" s="25" t="s">
        <v>172</v>
      </c>
      <c r="C35" s="4"/>
      <c r="D35" s="4"/>
      <c r="E35" s="4"/>
      <c r="G35" t="s">
        <v>88</v>
      </c>
      <c r="H35" s="23" t="s">
        <v>74</v>
      </c>
    </row>
    <row r="36" spans="1:8" x14ac:dyDescent="0.25">
      <c r="A36" s="9">
        <v>35</v>
      </c>
      <c r="B36" s="25" t="s">
        <v>174</v>
      </c>
      <c r="C36" s="4"/>
      <c r="D36" s="4"/>
      <c r="E36" s="4"/>
      <c r="G36" t="s">
        <v>89</v>
      </c>
      <c r="H36" s="23" t="s">
        <v>75</v>
      </c>
    </row>
    <row r="37" spans="1:8" x14ac:dyDescent="0.25">
      <c r="A37" s="9">
        <v>36</v>
      </c>
      <c r="B37" s="25" t="s">
        <v>175</v>
      </c>
      <c r="C37" s="4"/>
      <c r="D37" s="4"/>
      <c r="E37" s="4"/>
      <c r="G37" t="s">
        <v>90</v>
      </c>
      <c r="H37" s="23" t="s">
        <v>76</v>
      </c>
    </row>
    <row r="38" spans="1:8" x14ac:dyDescent="0.25">
      <c r="A38" s="9">
        <v>37</v>
      </c>
      <c r="B38" s="25" t="s">
        <v>176</v>
      </c>
      <c r="C38" s="4"/>
      <c r="D38" s="4"/>
      <c r="E38" s="4"/>
      <c r="G38" t="s">
        <v>120</v>
      </c>
      <c r="H38" s="15" t="s">
        <v>104</v>
      </c>
    </row>
    <row r="39" spans="1:8" x14ac:dyDescent="0.25">
      <c r="A39" s="9">
        <v>38</v>
      </c>
      <c r="B39" s="25" t="s">
        <v>177</v>
      </c>
      <c r="C39" s="4"/>
      <c r="D39" s="4"/>
      <c r="E39" s="4"/>
      <c r="G39" t="s">
        <v>121</v>
      </c>
      <c r="H39" s="15" t="s">
        <v>105</v>
      </c>
    </row>
    <row r="40" spans="1:8" x14ac:dyDescent="0.25">
      <c r="A40" s="9">
        <v>39</v>
      </c>
      <c r="B40" s="25" t="s">
        <v>218</v>
      </c>
      <c r="C40" s="4"/>
      <c r="D40" s="4"/>
      <c r="E40" s="4"/>
      <c r="G40" t="s">
        <v>122</v>
      </c>
      <c r="H40" s="15" t="s">
        <v>106</v>
      </c>
    </row>
    <row r="41" spans="1:8" ht="30" x14ac:dyDescent="0.25">
      <c r="A41" s="9">
        <v>40</v>
      </c>
      <c r="B41" s="25" t="s">
        <v>220</v>
      </c>
      <c r="C41" s="4"/>
      <c r="D41" s="4"/>
      <c r="E41" s="4"/>
      <c r="G41" t="s">
        <v>123</v>
      </c>
      <c r="H41" s="15" t="s">
        <v>107</v>
      </c>
    </row>
    <row r="42" spans="1:8" x14ac:dyDescent="0.25">
      <c r="A42" s="9">
        <v>420</v>
      </c>
      <c r="B42" s="25" t="s">
        <v>180</v>
      </c>
      <c r="C42" s="4"/>
      <c r="D42" s="4"/>
      <c r="E42" s="4"/>
      <c r="G42" t="s">
        <v>124</v>
      </c>
      <c r="H42" s="15" t="s">
        <v>108</v>
      </c>
    </row>
    <row r="43" spans="1:8" ht="30" x14ac:dyDescent="0.25">
      <c r="A43" s="9">
        <v>41</v>
      </c>
      <c r="B43" s="25" t="s">
        <v>222</v>
      </c>
      <c r="C43" s="4"/>
      <c r="D43" s="4"/>
      <c r="E43" s="4"/>
      <c r="G43" t="s">
        <v>125</v>
      </c>
      <c r="H43" s="15" t="s">
        <v>109</v>
      </c>
    </row>
    <row r="44" spans="1:8" ht="30" x14ac:dyDescent="0.25">
      <c r="A44" s="9">
        <v>42</v>
      </c>
      <c r="B44" s="25" t="s">
        <v>223</v>
      </c>
      <c r="C44" s="4"/>
      <c r="D44" s="4"/>
      <c r="E44" s="4"/>
      <c r="G44" t="s">
        <v>126</v>
      </c>
      <c r="H44" s="15" t="s">
        <v>110</v>
      </c>
    </row>
    <row r="45" spans="1:8" x14ac:dyDescent="0.25">
      <c r="G45" t="s">
        <v>127</v>
      </c>
      <c r="H45" s="15" t="s">
        <v>111</v>
      </c>
    </row>
    <row r="46" spans="1:8" ht="30" x14ac:dyDescent="0.25">
      <c r="G46" t="s">
        <v>128</v>
      </c>
      <c r="H46" s="15" t="s">
        <v>112</v>
      </c>
    </row>
    <row r="47" spans="1:8" ht="30" x14ac:dyDescent="0.25">
      <c r="B47" s="28" t="s">
        <v>245</v>
      </c>
      <c r="G47" t="s">
        <v>129</v>
      </c>
      <c r="H47" s="15" t="s">
        <v>113</v>
      </c>
    </row>
    <row r="48" spans="1:8" ht="30" x14ac:dyDescent="0.25">
      <c r="B48" s="28" t="s">
        <v>246</v>
      </c>
      <c r="G48" t="s">
        <v>130</v>
      </c>
      <c r="H48" s="15" t="s">
        <v>114</v>
      </c>
    </row>
    <row r="49" spans="2:8" x14ac:dyDescent="0.25">
      <c r="B49" s="28" t="s">
        <v>247</v>
      </c>
      <c r="G49" t="s">
        <v>131</v>
      </c>
      <c r="H49" s="15" t="s">
        <v>115</v>
      </c>
    </row>
    <row r="50" spans="2:8" x14ac:dyDescent="0.25">
      <c r="B50" s="28" t="s">
        <v>248</v>
      </c>
      <c r="G50" t="s">
        <v>132</v>
      </c>
      <c r="H50" s="15" t="s">
        <v>116</v>
      </c>
    </row>
    <row r="51" spans="2:8" x14ac:dyDescent="0.25">
      <c r="G51" t="s">
        <v>133</v>
      </c>
      <c r="H51" s="15" t="s">
        <v>118</v>
      </c>
    </row>
    <row r="52" spans="2:8" x14ac:dyDescent="0.25">
      <c r="G52" t="s">
        <v>134</v>
      </c>
      <c r="H52" s="15" t="s">
        <v>119</v>
      </c>
    </row>
    <row r="53" spans="2:8" x14ac:dyDescent="0.25">
      <c r="G53" t="s">
        <v>154</v>
      </c>
      <c r="H53" s="15" t="s">
        <v>138</v>
      </c>
    </row>
    <row r="54" spans="2:8" x14ac:dyDescent="0.25">
      <c r="G54" t="s">
        <v>155</v>
      </c>
      <c r="H54" s="15" t="s">
        <v>139</v>
      </c>
    </row>
    <row r="55" spans="2:8" x14ac:dyDescent="0.25">
      <c r="G55" t="s">
        <v>156</v>
      </c>
      <c r="H55" s="15" t="s">
        <v>140</v>
      </c>
    </row>
    <row r="56" spans="2:8" x14ac:dyDescent="0.25">
      <c r="G56" t="s">
        <v>157</v>
      </c>
      <c r="H56" s="15" t="s">
        <v>141</v>
      </c>
    </row>
    <row r="57" spans="2:8" x14ac:dyDescent="0.25">
      <c r="G57" t="s">
        <v>158</v>
      </c>
      <c r="H57" s="15" t="s">
        <v>142</v>
      </c>
    </row>
    <row r="58" spans="2:8" x14ac:dyDescent="0.25">
      <c r="G58" t="s">
        <v>159</v>
      </c>
      <c r="H58" s="15" t="s">
        <v>143</v>
      </c>
    </row>
    <row r="59" spans="2:8" ht="30" x14ac:dyDescent="0.25">
      <c r="G59" t="s">
        <v>160</v>
      </c>
      <c r="H59" s="15" t="s">
        <v>144</v>
      </c>
    </row>
    <row r="60" spans="2:8" x14ac:dyDescent="0.25">
      <c r="G60" t="s">
        <v>161</v>
      </c>
      <c r="H60" s="15" t="s">
        <v>145</v>
      </c>
    </row>
    <row r="61" spans="2:8" x14ac:dyDescent="0.25">
      <c r="G61" t="s">
        <v>162</v>
      </c>
      <c r="H61" s="15" t="s">
        <v>146</v>
      </c>
    </row>
    <row r="62" spans="2:8" ht="30" x14ac:dyDescent="0.25">
      <c r="G62" t="s">
        <v>163</v>
      </c>
      <c r="H62" s="15" t="s">
        <v>147</v>
      </c>
    </row>
    <row r="63" spans="2:8" x14ac:dyDescent="0.25">
      <c r="G63" t="s">
        <v>164</v>
      </c>
      <c r="H63" s="15" t="s">
        <v>148</v>
      </c>
    </row>
    <row r="64" spans="2:8" ht="30" x14ac:dyDescent="0.25">
      <c r="G64" t="s">
        <v>165</v>
      </c>
      <c r="H64" s="15" t="s">
        <v>149</v>
      </c>
    </row>
    <row r="65" spans="7:8" ht="30" x14ac:dyDescent="0.25">
      <c r="G65" t="s">
        <v>166</v>
      </c>
      <c r="H65" s="15" t="s">
        <v>150</v>
      </c>
    </row>
    <row r="66" spans="7:8" ht="45" x14ac:dyDescent="0.25">
      <c r="G66" t="s">
        <v>167</v>
      </c>
      <c r="H66" s="7" t="s">
        <v>151</v>
      </c>
    </row>
    <row r="67" spans="7:8" ht="30" x14ac:dyDescent="0.25">
      <c r="G67" t="s">
        <v>168</v>
      </c>
      <c r="H67" s="7" t="s">
        <v>152</v>
      </c>
    </row>
    <row r="68" spans="7:8" x14ac:dyDescent="0.25">
      <c r="G68" t="s">
        <v>169</v>
      </c>
      <c r="H68" s="15" t="s">
        <v>153</v>
      </c>
    </row>
    <row r="69" spans="7:8" x14ac:dyDescent="0.25">
      <c r="G69" t="s">
        <v>173</v>
      </c>
      <c r="H69" s="15" t="s">
        <v>172</v>
      </c>
    </row>
    <row r="70" spans="7:8" x14ac:dyDescent="0.25">
      <c r="G70" t="s">
        <v>184</v>
      </c>
      <c r="H70" s="15" t="s">
        <v>174</v>
      </c>
    </row>
    <row r="71" spans="7:8" x14ac:dyDescent="0.25">
      <c r="G71" t="s">
        <v>185</v>
      </c>
      <c r="H71" s="15" t="s">
        <v>175</v>
      </c>
    </row>
    <row r="72" spans="7:8" x14ac:dyDescent="0.25">
      <c r="G72" t="s">
        <v>186</v>
      </c>
      <c r="H72" s="15" t="s">
        <v>176</v>
      </c>
    </row>
    <row r="73" spans="7:8" x14ac:dyDescent="0.25">
      <c r="G73" t="s">
        <v>187</v>
      </c>
      <c r="H73" s="15" t="s">
        <v>177</v>
      </c>
    </row>
    <row r="74" spans="7:8" x14ac:dyDescent="0.25">
      <c r="G74" t="s">
        <v>188</v>
      </c>
      <c r="H74" s="15" t="s">
        <v>178</v>
      </c>
    </row>
    <row r="75" spans="7:8" x14ac:dyDescent="0.25">
      <c r="G75" t="s">
        <v>189</v>
      </c>
      <c r="H75" s="15" t="s">
        <v>179</v>
      </c>
    </row>
    <row r="76" spans="7:8" x14ac:dyDescent="0.25">
      <c r="G76" t="s">
        <v>190</v>
      </c>
      <c r="H76" s="15" t="s">
        <v>180</v>
      </c>
    </row>
    <row r="77" spans="7:8" ht="30" x14ac:dyDescent="0.25">
      <c r="G77" t="s">
        <v>191</v>
      </c>
      <c r="H77" s="15" t="s">
        <v>181</v>
      </c>
    </row>
    <row r="78" spans="7:8" x14ac:dyDescent="0.25">
      <c r="G78" t="s">
        <v>192</v>
      </c>
      <c r="H78" s="15" t="s">
        <v>182</v>
      </c>
    </row>
    <row r="79" spans="7:8" ht="30" x14ac:dyDescent="0.25">
      <c r="G79" t="s">
        <v>194</v>
      </c>
      <c r="H79" s="15" t="s">
        <v>193</v>
      </c>
    </row>
    <row r="80" spans="7:8" ht="30" x14ac:dyDescent="0.25">
      <c r="G80" t="s">
        <v>227</v>
      </c>
      <c r="H80" s="7" t="s">
        <v>224</v>
      </c>
    </row>
    <row r="81" spans="7:8" x14ac:dyDescent="0.25">
      <c r="G81" t="s">
        <v>228</v>
      </c>
      <c r="H81" s="4" t="s">
        <v>225</v>
      </c>
    </row>
    <row r="82" spans="7:8" x14ac:dyDescent="0.25">
      <c r="G82" t="s">
        <v>229</v>
      </c>
      <c r="H82" s="4" t="s">
        <v>226</v>
      </c>
    </row>
    <row r="83" spans="7:8" ht="30" x14ac:dyDescent="0.25">
      <c r="G83" t="s">
        <v>230</v>
      </c>
      <c r="H83" s="15" t="s">
        <v>222</v>
      </c>
    </row>
    <row r="84" spans="7:8" x14ac:dyDescent="0.25">
      <c r="G84" t="s">
        <v>231</v>
      </c>
      <c r="H84" s="15" t="s">
        <v>223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topLeftCell="A49" workbookViewId="0">
      <selection activeCell="F240" sqref="F240"/>
    </sheetView>
  </sheetViews>
  <sheetFormatPr defaultRowHeight="15" x14ac:dyDescent="0.25"/>
  <cols>
    <col min="2" max="2" width="13.7109375" customWidth="1"/>
    <col min="3" max="3" width="12.28515625" customWidth="1"/>
    <col min="4" max="4" width="11.28515625" customWidth="1"/>
    <col min="5" max="5" width="12.7109375" customWidth="1"/>
    <col min="6" max="6" width="14.5703125" customWidth="1"/>
  </cols>
  <sheetData>
    <row r="1" spans="1:6" x14ac:dyDescent="0.25">
      <c r="A1" s="1" t="s">
        <v>29</v>
      </c>
      <c r="B1" s="1" t="s">
        <v>30</v>
      </c>
      <c r="C1" s="1" t="s">
        <v>31</v>
      </c>
      <c r="D1" s="1"/>
      <c r="E1" s="1"/>
      <c r="F1" s="1"/>
    </row>
    <row r="2" spans="1:6" x14ac:dyDescent="0.25">
      <c r="A2" s="2">
        <v>5</v>
      </c>
      <c r="B2" s="2">
        <v>2</v>
      </c>
      <c r="C2" s="2" t="s">
        <v>32</v>
      </c>
    </row>
    <row r="3" spans="1:6" x14ac:dyDescent="0.25">
      <c r="A3" s="2">
        <v>5</v>
      </c>
      <c r="B3" s="2">
        <v>2</v>
      </c>
      <c r="C3" s="2" t="s">
        <v>33</v>
      </c>
    </row>
    <row r="4" spans="1:6" x14ac:dyDescent="0.25">
      <c r="A4" s="2">
        <v>5</v>
      </c>
      <c r="B4" s="2">
        <v>2</v>
      </c>
      <c r="C4" s="2" t="s">
        <v>34</v>
      </c>
    </row>
    <row r="5" spans="1:6" x14ac:dyDescent="0.25">
      <c r="A5" s="2">
        <v>5</v>
      </c>
      <c r="B5" s="2">
        <v>2</v>
      </c>
      <c r="C5" s="2" t="s">
        <v>35</v>
      </c>
    </row>
    <row r="6" spans="1:6" x14ac:dyDescent="0.25">
      <c r="A6" s="2">
        <v>5</v>
      </c>
      <c r="B6" s="2">
        <v>2</v>
      </c>
      <c r="C6" s="2" t="s">
        <v>36</v>
      </c>
    </row>
    <row r="7" spans="1:6" x14ac:dyDescent="0.25">
      <c r="A7" s="2">
        <v>5</v>
      </c>
      <c r="B7" s="2">
        <v>2</v>
      </c>
      <c r="C7" s="2" t="s">
        <v>37</v>
      </c>
    </row>
    <row r="8" spans="1:6" x14ac:dyDescent="0.25">
      <c r="A8" s="2">
        <v>5</v>
      </c>
      <c r="B8" s="2">
        <v>4</v>
      </c>
      <c r="C8" s="2" t="s">
        <v>33</v>
      </c>
    </row>
    <row r="9" spans="1:6" x14ac:dyDescent="0.25">
      <c r="A9" s="2">
        <v>5</v>
      </c>
      <c r="B9" s="2">
        <v>4</v>
      </c>
      <c r="C9" s="2" t="s">
        <v>34</v>
      </c>
    </row>
    <row r="10" spans="1:6" x14ac:dyDescent="0.25">
      <c r="A10" s="2">
        <v>5</v>
      </c>
      <c r="B10" s="2">
        <v>4</v>
      </c>
      <c r="C10" s="2" t="s">
        <v>35</v>
      </c>
    </row>
    <row r="11" spans="1:6" x14ac:dyDescent="0.25">
      <c r="A11" s="2">
        <v>5</v>
      </c>
      <c r="B11" s="2">
        <v>4</v>
      </c>
      <c r="C11" s="2" t="s">
        <v>38</v>
      </c>
    </row>
    <row r="12" spans="1:6" x14ac:dyDescent="0.25">
      <c r="A12" s="2">
        <v>5</v>
      </c>
      <c r="B12" s="2">
        <v>4</v>
      </c>
      <c r="C12" s="2" t="s">
        <v>36</v>
      </c>
    </row>
    <row r="13" spans="1:6" x14ac:dyDescent="0.25">
      <c r="A13" s="2">
        <v>5</v>
      </c>
      <c r="B13" s="2">
        <v>4</v>
      </c>
      <c r="C13" s="2" t="s">
        <v>37</v>
      </c>
    </row>
    <row r="14" spans="1:6" x14ac:dyDescent="0.25">
      <c r="A14" s="2">
        <v>5</v>
      </c>
      <c r="B14" s="2">
        <v>7</v>
      </c>
      <c r="C14" s="2" t="s">
        <v>39</v>
      </c>
    </row>
    <row r="15" spans="1:6" x14ac:dyDescent="0.25">
      <c r="A15" s="2">
        <v>5</v>
      </c>
      <c r="B15" s="2">
        <v>7</v>
      </c>
      <c r="C15" s="2" t="s">
        <v>33</v>
      </c>
    </row>
    <row r="16" spans="1:6" x14ac:dyDescent="0.25">
      <c r="A16" s="2">
        <v>5</v>
      </c>
      <c r="B16" s="2">
        <v>7</v>
      </c>
      <c r="C16" s="2" t="s">
        <v>34</v>
      </c>
    </row>
    <row r="17" spans="1:3" x14ac:dyDescent="0.25">
      <c r="A17" s="2">
        <v>5</v>
      </c>
      <c r="B17" s="2">
        <v>7</v>
      </c>
      <c r="C17" s="2" t="s">
        <v>32</v>
      </c>
    </row>
    <row r="18" spans="1:3" x14ac:dyDescent="0.25">
      <c r="A18" s="2">
        <v>5</v>
      </c>
      <c r="B18" s="2">
        <v>10</v>
      </c>
      <c r="C18" s="2" t="s">
        <v>40</v>
      </c>
    </row>
    <row r="19" spans="1:3" x14ac:dyDescent="0.25">
      <c r="A19" s="2">
        <v>5</v>
      </c>
      <c r="B19" s="2">
        <v>10</v>
      </c>
      <c r="C19" s="2" t="s">
        <v>33</v>
      </c>
    </row>
    <row r="20" spans="1:3" x14ac:dyDescent="0.25">
      <c r="A20" s="2">
        <v>5</v>
      </c>
      <c r="B20" s="2">
        <v>10</v>
      </c>
      <c r="C20" s="2" t="s">
        <v>34</v>
      </c>
    </row>
    <row r="21" spans="1:3" x14ac:dyDescent="0.25">
      <c r="A21" s="2">
        <v>5</v>
      </c>
      <c r="B21" s="2">
        <v>10</v>
      </c>
      <c r="C21" s="2" t="s">
        <v>36</v>
      </c>
    </row>
    <row r="22" spans="1:3" x14ac:dyDescent="0.25">
      <c r="A22" s="2">
        <v>5</v>
      </c>
      <c r="B22" s="2">
        <v>10</v>
      </c>
      <c r="C22" s="2" t="s">
        <v>32</v>
      </c>
    </row>
    <row r="23" spans="1:3" x14ac:dyDescent="0.25">
      <c r="A23" s="2">
        <v>5</v>
      </c>
      <c r="B23" s="2">
        <v>10</v>
      </c>
      <c r="C23" s="2" t="s">
        <v>41</v>
      </c>
    </row>
    <row r="24" spans="1:3" x14ac:dyDescent="0.25">
      <c r="A24" s="2">
        <v>5</v>
      </c>
      <c r="B24" s="2">
        <v>22</v>
      </c>
      <c r="C24" s="2" t="s">
        <v>42</v>
      </c>
    </row>
    <row r="25" spans="1:3" x14ac:dyDescent="0.25">
      <c r="A25" s="2">
        <v>5</v>
      </c>
      <c r="B25" s="2">
        <v>22</v>
      </c>
      <c r="C25" s="2" t="s">
        <v>33</v>
      </c>
    </row>
    <row r="26" spans="1:3" x14ac:dyDescent="0.25">
      <c r="A26" s="2">
        <v>5</v>
      </c>
      <c r="B26" s="2">
        <v>22</v>
      </c>
      <c r="C26" s="2" t="s">
        <v>34</v>
      </c>
    </row>
    <row r="27" spans="1:3" x14ac:dyDescent="0.25">
      <c r="A27" s="2">
        <v>5</v>
      </c>
      <c r="B27" s="2">
        <v>22</v>
      </c>
      <c r="C27" s="2" t="s">
        <v>36</v>
      </c>
    </row>
    <row r="28" spans="1:3" x14ac:dyDescent="0.25">
      <c r="A28" s="2">
        <v>5</v>
      </c>
      <c r="B28" s="2">
        <v>22</v>
      </c>
      <c r="C28" s="2" t="s">
        <v>32</v>
      </c>
    </row>
    <row r="29" spans="1:3" x14ac:dyDescent="0.25">
      <c r="A29" s="2">
        <v>6</v>
      </c>
      <c r="B29" s="2">
        <v>2</v>
      </c>
      <c r="C29" s="2" t="s">
        <v>36</v>
      </c>
    </row>
    <row r="30" spans="1:3" x14ac:dyDescent="0.25">
      <c r="A30" s="2">
        <v>6</v>
      </c>
      <c r="B30" s="2">
        <v>2</v>
      </c>
      <c r="C30" s="2" t="s">
        <v>43</v>
      </c>
    </row>
    <row r="31" spans="1:3" x14ac:dyDescent="0.25">
      <c r="A31" s="2">
        <v>6</v>
      </c>
      <c r="B31" s="2">
        <v>2</v>
      </c>
      <c r="C31" s="2" t="s">
        <v>44</v>
      </c>
    </row>
    <row r="32" spans="1:3" x14ac:dyDescent="0.25">
      <c r="A32" s="2">
        <v>6</v>
      </c>
      <c r="B32" s="2">
        <v>2</v>
      </c>
      <c r="C32" s="2" t="s">
        <v>42</v>
      </c>
    </row>
    <row r="33" spans="1:3" x14ac:dyDescent="0.25">
      <c r="A33" s="2">
        <v>6</v>
      </c>
      <c r="B33" s="2">
        <v>2</v>
      </c>
      <c r="C33" s="2" t="s">
        <v>34</v>
      </c>
    </row>
    <row r="34" spans="1:3" x14ac:dyDescent="0.25">
      <c r="A34" s="2">
        <v>6</v>
      </c>
      <c r="B34" s="2">
        <v>7</v>
      </c>
      <c r="C34" s="2" t="s">
        <v>42</v>
      </c>
    </row>
    <row r="35" spans="1:3" x14ac:dyDescent="0.25">
      <c r="A35" s="2">
        <v>6</v>
      </c>
      <c r="B35" s="2">
        <v>7</v>
      </c>
      <c r="C35" s="2" t="s">
        <v>34</v>
      </c>
    </row>
    <row r="36" spans="1:3" x14ac:dyDescent="0.25">
      <c r="A36" s="2">
        <v>6</v>
      </c>
      <c r="B36" s="2">
        <v>7</v>
      </c>
      <c r="C36" s="2" t="s">
        <v>36</v>
      </c>
    </row>
    <row r="37" spans="1:3" x14ac:dyDescent="0.25">
      <c r="A37" s="2">
        <v>6</v>
      </c>
      <c r="B37" s="2">
        <v>9</v>
      </c>
      <c r="C37" s="2" t="s">
        <v>42</v>
      </c>
    </row>
    <row r="38" spans="1:3" x14ac:dyDescent="0.25">
      <c r="A38" s="2">
        <v>6</v>
      </c>
      <c r="B38" s="2">
        <v>9</v>
      </c>
      <c r="C38" s="2" t="s">
        <v>45</v>
      </c>
    </row>
    <row r="39" spans="1:3" x14ac:dyDescent="0.25">
      <c r="A39" s="2">
        <v>6</v>
      </c>
      <c r="B39" s="2">
        <v>9</v>
      </c>
      <c r="C39" s="2" t="s">
        <v>34</v>
      </c>
    </row>
    <row r="40" spans="1:3" x14ac:dyDescent="0.25">
      <c r="A40" s="2">
        <v>6</v>
      </c>
      <c r="B40" s="2">
        <v>9</v>
      </c>
      <c r="C40" s="2" t="s">
        <v>46</v>
      </c>
    </row>
    <row r="41" spans="1:3" x14ac:dyDescent="0.25">
      <c r="A41" s="2">
        <v>6</v>
      </c>
      <c r="B41" s="2">
        <v>9</v>
      </c>
      <c r="C41" s="2" t="s">
        <v>44</v>
      </c>
    </row>
    <row r="42" spans="1:3" x14ac:dyDescent="0.25">
      <c r="A42" s="2">
        <v>6</v>
      </c>
      <c r="B42" s="2">
        <v>10</v>
      </c>
      <c r="C42" s="2" t="s">
        <v>42</v>
      </c>
    </row>
    <row r="43" spans="1:3" x14ac:dyDescent="0.25">
      <c r="A43" s="2">
        <v>6</v>
      </c>
      <c r="B43" s="2">
        <v>10</v>
      </c>
      <c r="C43" s="2" t="s">
        <v>36</v>
      </c>
    </row>
    <row r="44" spans="1:3" x14ac:dyDescent="0.25">
      <c r="A44" s="2">
        <v>6</v>
      </c>
      <c r="B44" s="2">
        <v>10</v>
      </c>
      <c r="C44" s="2" t="s">
        <v>34</v>
      </c>
    </row>
    <row r="45" spans="1:3" x14ac:dyDescent="0.25">
      <c r="A45" s="2">
        <v>6</v>
      </c>
      <c r="B45" s="2">
        <v>10</v>
      </c>
      <c r="C45" s="2" t="s">
        <v>47</v>
      </c>
    </row>
    <row r="46" spans="1:3" x14ac:dyDescent="0.25">
      <c r="A46" s="2">
        <v>6</v>
      </c>
      <c r="B46" s="2">
        <v>10</v>
      </c>
      <c r="C46" s="2" t="s">
        <v>45</v>
      </c>
    </row>
    <row r="47" spans="1:3" x14ac:dyDescent="0.25">
      <c r="A47" s="2">
        <v>6</v>
      </c>
      <c r="B47" s="2">
        <v>12</v>
      </c>
      <c r="C47" s="2" t="s">
        <v>47</v>
      </c>
    </row>
    <row r="48" spans="1:3" x14ac:dyDescent="0.25">
      <c r="A48" s="2">
        <v>6</v>
      </c>
      <c r="B48" s="2">
        <v>12</v>
      </c>
      <c r="C48" s="2" t="s">
        <v>42</v>
      </c>
    </row>
    <row r="49" spans="1:3" x14ac:dyDescent="0.25">
      <c r="A49" s="2">
        <v>6</v>
      </c>
      <c r="B49" s="2">
        <v>12</v>
      </c>
      <c r="C49" s="2" t="s">
        <v>46</v>
      </c>
    </row>
    <row r="50" spans="1:3" x14ac:dyDescent="0.25">
      <c r="A50" s="2">
        <v>6</v>
      </c>
      <c r="B50" s="2">
        <v>12</v>
      </c>
      <c r="C50" s="2" t="s">
        <v>34</v>
      </c>
    </row>
    <row r="51" spans="1:3" x14ac:dyDescent="0.25">
      <c r="A51" s="2">
        <v>6</v>
      </c>
      <c r="B51" s="2">
        <v>12</v>
      </c>
      <c r="C51" s="2" t="s">
        <v>33</v>
      </c>
    </row>
    <row r="52" spans="1:3" x14ac:dyDescent="0.25">
      <c r="A52" s="2">
        <v>3</v>
      </c>
      <c r="B52" s="2">
        <v>6</v>
      </c>
      <c r="C52" s="2" t="s">
        <v>33</v>
      </c>
    </row>
    <row r="53" spans="1:3" x14ac:dyDescent="0.25">
      <c r="A53" s="2">
        <v>3</v>
      </c>
      <c r="B53" s="2">
        <v>6</v>
      </c>
      <c r="C53" s="2" t="s">
        <v>34</v>
      </c>
    </row>
    <row r="54" spans="1:3" x14ac:dyDescent="0.25">
      <c r="A54" s="2">
        <v>3</v>
      </c>
      <c r="B54" s="2">
        <v>6</v>
      </c>
      <c r="C54" s="2" t="s">
        <v>42</v>
      </c>
    </row>
    <row r="55" spans="1:3" x14ac:dyDescent="0.25">
      <c r="A55" s="2">
        <v>3</v>
      </c>
      <c r="B55" s="2">
        <v>12</v>
      </c>
      <c r="C55" s="2" t="s">
        <v>33</v>
      </c>
    </row>
    <row r="56" spans="1:3" x14ac:dyDescent="0.25">
      <c r="A56" s="2">
        <v>3</v>
      </c>
      <c r="B56" s="2">
        <v>12</v>
      </c>
      <c r="C56" s="2" t="s">
        <v>34</v>
      </c>
    </row>
    <row r="57" spans="1:3" x14ac:dyDescent="0.25">
      <c r="A57" s="2">
        <v>3</v>
      </c>
      <c r="B57" s="2">
        <v>12</v>
      </c>
      <c r="C57" s="2" t="s">
        <v>42</v>
      </c>
    </row>
    <row r="58" spans="1:3" x14ac:dyDescent="0.25">
      <c r="A58" s="2">
        <v>3</v>
      </c>
      <c r="B58" s="2">
        <v>12</v>
      </c>
      <c r="C58" s="2" t="s">
        <v>48</v>
      </c>
    </row>
    <row r="59" spans="1:3" x14ac:dyDescent="0.25">
      <c r="A59" s="2">
        <v>3</v>
      </c>
      <c r="B59" s="2">
        <v>18</v>
      </c>
      <c r="C59" s="2" t="s">
        <v>48</v>
      </c>
    </row>
    <row r="60" spans="1:3" x14ac:dyDescent="0.25">
      <c r="A60" s="2">
        <v>3</v>
      </c>
      <c r="B60" s="2">
        <v>18</v>
      </c>
      <c r="C60" s="2" t="s">
        <v>33</v>
      </c>
    </row>
    <row r="61" spans="1:3" x14ac:dyDescent="0.25">
      <c r="A61" s="2">
        <v>3</v>
      </c>
      <c r="B61" s="2">
        <v>18</v>
      </c>
      <c r="C61" s="2" t="s">
        <v>34</v>
      </c>
    </row>
    <row r="62" spans="1:3" x14ac:dyDescent="0.25">
      <c r="A62" s="2">
        <v>3</v>
      </c>
      <c r="B62" s="2">
        <v>18</v>
      </c>
      <c r="C62" s="2" t="s">
        <v>38</v>
      </c>
    </row>
    <row r="63" spans="1:3" x14ac:dyDescent="0.25">
      <c r="A63" s="2">
        <v>3</v>
      </c>
      <c r="B63" s="2">
        <v>18</v>
      </c>
      <c r="C63" s="2" t="s">
        <v>49</v>
      </c>
    </row>
    <row r="64" spans="1:3" x14ac:dyDescent="0.25">
      <c r="A64" s="2">
        <v>3</v>
      </c>
      <c r="B64" s="2">
        <v>18</v>
      </c>
      <c r="C64" s="2" t="s">
        <v>42</v>
      </c>
    </row>
    <row r="65" spans="1:3" x14ac:dyDescent="0.25">
      <c r="A65" s="2">
        <v>3</v>
      </c>
      <c r="B65" s="2">
        <v>23</v>
      </c>
      <c r="C65" s="2" t="s">
        <v>33</v>
      </c>
    </row>
    <row r="66" spans="1:3" x14ac:dyDescent="0.25">
      <c r="A66" s="2">
        <v>3</v>
      </c>
      <c r="B66" s="2">
        <v>23</v>
      </c>
      <c r="C66" s="2" t="s">
        <v>49</v>
      </c>
    </row>
    <row r="67" spans="1:3" x14ac:dyDescent="0.25">
      <c r="A67" s="2">
        <v>3</v>
      </c>
      <c r="B67" s="2">
        <v>23</v>
      </c>
      <c r="C67" s="2" t="s">
        <v>42</v>
      </c>
    </row>
    <row r="68" spans="1:3" x14ac:dyDescent="0.25">
      <c r="A68" s="2">
        <v>3</v>
      </c>
      <c r="B68" s="2">
        <v>25</v>
      </c>
      <c r="C68" s="2" t="s">
        <v>33</v>
      </c>
    </row>
    <row r="69" spans="1:3" x14ac:dyDescent="0.25">
      <c r="A69" s="2">
        <v>3</v>
      </c>
      <c r="B69" s="2">
        <v>25</v>
      </c>
      <c r="C69" s="2" t="s">
        <v>50</v>
      </c>
    </row>
    <row r="70" spans="1:3" x14ac:dyDescent="0.25">
      <c r="A70" s="2">
        <v>3</v>
      </c>
      <c r="B70" s="2">
        <v>25</v>
      </c>
      <c r="C70" s="2" t="s">
        <v>51</v>
      </c>
    </row>
    <row r="71" spans="1:3" x14ac:dyDescent="0.25">
      <c r="A71" s="2">
        <v>3</v>
      </c>
      <c r="B71" s="2">
        <v>25</v>
      </c>
      <c r="C71" s="2" t="s">
        <v>40</v>
      </c>
    </row>
    <row r="72" spans="1:3" x14ac:dyDescent="0.25">
      <c r="A72" s="2">
        <v>8</v>
      </c>
      <c r="B72" s="2">
        <v>2</v>
      </c>
      <c r="C72" s="2" t="s">
        <v>51</v>
      </c>
    </row>
    <row r="73" spans="1:3" x14ac:dyDescent="0.25">
      <c r="A73" s="2">
        <v>8</v>
      </c>
      <c r="B73" s="2">
        <v>2</v>
      </c>
      <c r="C73" s="2" t="s">
        <v>52</v>
      </c>
    </row>
    <row r="74" spans="1:3" x14ac:dyDescent="0.25">
      <c r="A74" s="2">
        <v>8</v>
      </c>
      <c r="B74" s="2">
        <v>8</v>
      </c>
      <c r="C74" s="2" t="s">
        <v>52</v>
      </c>
    </row>
    <row r="75" spans="1:3" x14ac:dyDescent="0.25">
      <c r="A75" s="2">
        <v>8</v>
      </c>
      <c r="B75" s="2">
        <v>8</v>
      </c>
      <c r="C75" s="2" t="s">
        <v>51</v>
      </c>
    </row>
    <row r="76" spans="1:3" x14ac:dyDescent="0.25">
      <c r="A76" s="2">
        <v>8</v>
      </c>
      <c r="B76" s="2">
        <v>8</v>
      </c>
      <c r="C76" s="2" t="s">
        <v>33</v>
      </c>
    </row>
    <row r="77" spans="1:3" x14ac:dyDescent="0.25">
      <c r="A77" s="2">
        <v>8</v>
      </c>
      <c r="B77" s="2">
        <v>11</v>
      </c>
      <c r="C77" s="2" t="s">
        <v>33</v>
      </c>
    </row>
    <row r="78" spans="1:3" x14ac:dyDescent="0.25">
      <c r="A78" s="2">
        <v>8</v>
      </c>
      <c r="B78" s="2">
        <v>11</v>
      </c>
      <c r="C78" s="2" t="s">
        <v>51</v>
      </c>
    </row>
    <row r="79" spans="1:3" x14ac:dyDescent="0.25">
      <c r="A79" s="2">
        <v>8</v>
      </c>
      <c r="B79" s="2">
        <v>13</v>
      </c>
      <c r="C79" s="2" t="s">
        <v>33</v>
      </c>
    </row>
    <row r="80" spans="1:3" x14ac:dyDescent="0.25">
      <c r="A80" s="2">
        <v>8</v>
      </c>
      <c r="B80" s="2">
        <v>13</v>
      </c>
      <c r="C80" s="2" t="s">
        <v>33</v>
      </c>
    </row>
    <row r="81" spans="1:3" x14ac:dyDescent="0.25">
      <c r="A81" s="2">
        <v>8</v>
      </c>
      <c r="B81" s="2">
        <v>18</v>
      </c>
      <c r="C81" s="2" t="s">
        <v>52</v>
      </c>
    </row>
    <row r="82" spans="1:3" x14ac:dyDescent="0.25">
      <c r="A82" s="2">
        <v>8</v>
      </c>
      <c r="B82" s="2">
        <v>18</v>
      </c>
      <c r="C82" s="2" t="s">
        <v>33</v>
      </c>
    </row>
    <row r="83" spans="1:3" x14ac:dyDescent="0.25">
      <c r="A83" s="2">
        <v>8</v>
      </c>
      <c r="B83" s="2">
        <v>18</v>
      </c>
      <c r="C83" s="2" t="s">
        <v>34</v>
      </c>
    </row>
    <row r="84" spans="1:3" x14ac:dyDescent="0.25">
      <c r="A84" s="2">
        <v>6</v>
      </c>
      <c r="B84" s="2">
        <v>2</v>
      </c>
      <c r="C84" s="2" t="s">
        <v>36</v>
      </c>
    </row>
    <row r="85" spans="1:3" x14ac:dyDescent="0.25">
      <c r="A85" s="2">
        <v>6</v>
      </c>
      <c r="B85" s="2">
        <v>2</v>
      </c>
      <c r="C85" s="2" t="s">
        <v>43</v>
      </c>
    </row>
    <row r="86" spans="1:3" x14ac:dyDescent="0.25">
      <c r="A86" s="2">
        <v>6</v>
      </c>
      <c r="B86" s="2">
        <v>2</v>
      </c>
      <c r="C86" s="2" t="s">
        <v>44</v>
      </c>
    </row>
    <row r="87" spans="1:3" x14ac:dyDescent="0.25">
      <c r="A87" s="2">
        <v>6</v>
      </c>
      <c r="B87" s="2">
        <v>2</v>
      </c>
      <c r="C87" s="2" t="s">
        <v>42</v>
      </c>
    </row>
    <row r="88" spans="1:3" x14ac:dyDescent="0.25">
      <c r="A88" s="2">
        <v>6</v>
      </c>
      <c r="B88" s="2">
        <v>2</v>
      </c>
      <c r="C88" s="2" t="s">
        <v>34</v>
      </c>
    </row>
    <row r="89" spans="1:3" x14ac:dyDescent="0.25">
      <c r="A89" s="2">
        <v>6</v>
      </c>
      <c r="B89" s="2">
        <v>7</v>
      </c>
      <c r="C89" s="2" t="s">
        <v>42</v>
      </c>
    </row>
    <row r="90" spans="1:3" x14ac:dyDescent="0.25">
      <c r="A90" s="2">
        <v>6</v>
      </c>
      <c r="B90" s="2">
        <v>7</v>
      </c>
      <c r="C90" s="2" t="s">
        <v>34</v>
      </c>
    </row>
    <row r="91" spans="1:3" x14ac:dyDescent="0.25">
      <c r="A91" s="2">
        <v>6</v>
      </c>
      <c r="B91" s="2">
        <v>7</v>
      </c>
      <c r="C91" s="2" t="s">
        <v>36</v>
      </c>
    </row>
    <row r="92" spans="1:3" x14ac:dyDescent="0.25">
      <c r="A92" s="2">
        <v>6</v>
      </c>
      <c r="B92" s="2">
        <v>9</v>
      </c>
      <c r="C92" s="2" t="s">
        <v>42</v>
      </c>
    </row>
    <row r="93" spans="1:3" x14ac:dyDescent="0.25">
      <c r="A93" s="2">
        <v>6</v>
      </c>
      <c r="B93" s="2">
        <v>9</v>
      </c>
      <c r="C93" s="2" t="s">
        <v>45</v>
      </c>
    </row>
    <row r="94" spans="1:3" x14ac:dyDescent="0.25">
      <c r="A94" s="2">
        <v>6</v>
      </c>
      <c r="B94" s="2">
        <v>9</v>
      </c>
      <c r="C94" s="2" t="s">
        <v>34</v>
      </c>
    </row>
    <row r="95" spans="1:3" x14ac:dyDescent="0.25">
      <c r="A95" s="2">
        <v>6</v>
      </c>
      <c r="B95" s="2">
        <v>9</v>
      </c>
      <c r="C95" s="2" t="s">
        <v>46</v>
      </c>
    </row>
    <row r="96" spans="1:3" x14ac:dyDescent="0.25">
      <c r="A96" s="2">
        <v>6</v>
      </c>
      <c r="B96" s="2">
        <v>9</v>
      </c>
      <c r="C96" s="2" t="s">
        <v>44</v>
      </c>
    </row>
    <row r="97" spans="1:3" x14ac:dyDescent="0.25">
      <c r="A97" s="2">
        <v>6</v>
      </c>
      <c r="B97" s="2">
        <v>10</v>
      </c>
      <c r="C97" s="2" t="s">
        <v>42</v>
      </c>
    </row>
    <row r="98" spans="1:3" x14ac:dyDescent="0.25">
      <c r="A98" s="2">
        <v>6</v>
      </c>
      <c r="B98" s="2">
        <v>10</v>
      </c>
      <c r="C98" s="2" t="s">
        <v>36</v>
      </c>
    </row>
    <row r="99" spans="1:3" x14ac:dyDescent="0.25">
      <c r="A99" s="2">
        <v>6</v>
      </c>
      <c r="B99" s="2">
        <v>10</v>
      </c>
      <c r="C99" s="2" t="s">
        <v>34</v>
      </c>
    </row>
    <row r="100" spans="1:3" x14ac:dyDescent="0.25">
      <c r="A100" s="2">
        <v>6</v>
      </c>
      <c r="B100" s="2">
        <v>10</v>
      </c>
      <c r="C100" s="2" t="s">
        <v>47</v>
      </c>
    </row>
    <row r="101" spans="1:3" x14ac:dyDescent="0.25">
      <c r="A101" s="2">
        <v>6</v>
      </c>
      <c r="B101" s="2">
        <v>10</v>
      </c>
      <c r="C101" s="2" t="s">
        <v>45</v>
      </c>
    </row>
    <row r="102" spans="1:3" x14ac:dyDescent="0.25">
      <c r="A102" s="2">
        <v>6</v>
      </c>
      <c r="B102" s="2">
        <v>12</v>
      </c>
      <c r="C102" s="2" t="s">
        <v>47</v>
      </c>
    </row>
    <row r="103" spans="1:3" x14ac:dyDescent="0.25">
      <c r="A103" s="2">
        <v>6</v>
      </c>
      <c r="B103" s="2">
        <v>12</v>
      </c>
      <c r="C103" s="2" t="s">
        <v>42</v>
      </c>
    </row>
    <row r="104" spans="1:3" x14ac:dyDescent="0.25">
      <c r="A104" s="2">
        <v>6</v>
      </c>
      <c r="B104" s="2">
        <v>12</v>
      </c>
      <c r="C104" s="2" t="s">
        <v>46</v>
      </c>
    </row>
    <row r="105" spans="1:3" x14ac:dyDescent="0.25">
      <c r="A105" s="2">
        <v>6</v>
      </c>
      <c r="B105" s="2">
        <v>12</v>
      </c>
      <c r="C105" s="2" t="s">
        <v>34</v>
      </c>
    </row>
    <row r="106" spans="1:3" x14ac:dyDescent="0.25">
      <c r="A106" s="2">
        <v>6</v>
      </c>
      <c r="B106" s="2">
        <v>12</v>
      </c>
      <c r="C106" s="2" t="s">
        <v>33</v>
      </c>
    </row>
    <row r="107" spans="1:3" x14ac:dyDescent="0.25">
      <c r="A107" s="2">
        <v>9</v>
      </c>
      <c r="B107" s="2">
        <v>7</v>
      </c>
      <c r="C107" s="2" t="s">
        <v>34</v>
      </c>
    </row>
    <row r="108" spans="1:3" x14ac:dyDescent="0.25">
      <c r="A108" s="2">
        <v>9</v>
      </c>
      <c r="B108" s="2">
        <v>7</v>
      </c>
      <c r="C108" s="2" t="s">
        <v>42</v>
      </c>
    </row>
    <row r="109" spans="1:3" x14ac:dyDescent="0.25">
      <c r="A109" s="2">
        <v>9</v>
      </c>
      <c r="B109" s="2">
        <v>7</v>
      </c>
      <c r="C109" s="2" t="s">
        <v>36</v>
      </c>
    </row>
    <row r="110" spans="1:3" x14ac:dyDescent="0.25">
      <c r="A110" s="2">
        <v>9</v>
      </c>
      <c r="B110" s="2">
        <v>7</v>
      </c>
      <c r="C110" s="2" t="s">
        <v>33</v>
      </c>
    </row>
    <row r="111" spans="1:3" x14ac:dyDescent="0.25">
      <c r="A111" s="2">
        <v>9</v>
      </c>
      <c r="B111" s="2">
        <v>9</v>
      </c>
      <c r="C111" s="2" t="s">
        <v>42</v>
      </c>
    </row>
    <row r="112" spans="1:3" x14ac:dyDescent="0.25">
      <c r="A112" s="2">
        <v>9</v>
      </c>
      <c r="B112" s="2">
        <v>9</v>
      </c>
      <c r="C112" s="2" t="s">
        <v>33</v>
      </c>
    </row>
    <row r="113" spans="1:3" x14ac:dyDescent="0.25">
      <c r="A113" s="2">
        <v>9</v>
      </c>
      <c r="B113" s="2">
        <v>9</v>
      </c>
      <c r="C113" s="2" t="s">
        <v>34</v>
      </c>
    </row>
    <row r="114" spans="1:3" x14ac:dyDescent="0.25">
      <c r="A114" s="2">
        <v>9</v>
      </c>
      <c r="B114" s="2">
        <v>12</v>
      </c>
      <c r="C114" s="2" t="s">
        <v>36</v>
      </c>
    </row>
    <row r="115" spans="1:3" x14ac:dyDescent="0.25">
      <c r="A115" s="2">
        <v>9</v>
      </c>
      <c r="B115" s="2">
        <v>12</v>
      </c>
      <c r="C115" s="2" t="s">
        <v>42</v>
      </c>
    </row>
    <row r="116" spans="1:3" x14ac:dyDescent="0.25">
      <c r="A116" s="2">
        <v>9</v>
      </c>
      <c r="B116" s="2">
        <v>12</v>
      </c>
      <c r="C116" s="2" t="s">
        <v>33</v>
      </c>
    </row>
    <row r="117" spans="1:3" x14ac:dyDescent="0.25">
      <c r="A117" s="2">
        <v>9</v>
      </c>
      <c r="B117" s="2">
        <v>12</v>
      </c>
      <c r="C117" s="2" t="s">
        <v>50</v>
      </c>
    </row>
    <row r="118" spans="1:3" x14ac:dyDescent="0.25">
      <c r="A118" s="2">
        <v>9</v>
      </c>
      <c r="B118" s="2">
        <v>17</v>
      </c>
      <c r="C118" s="2" t="s">
        <v>36</v>
      </c>
    </row>
    <row r="119" spans="1:3" x14ac:dyDescent="0.25">
      <c r="A119" s="2">
        <v>9</v>
      </c>
      <c r="B119" s="2">
        <v>17</v>
      </c>
      <c r="C119" s="2" t="s">
        <v>45</v>
      </c>
    </row>
    <row r="120" spans="1:3" x14ac:dyDescent="0.25">
      <c r="A120" s="2">
        <v>9</v>
      </c>
      <c r="B120" s="2">
        <v>17</v>
      </c>
      <c r="C120" s="2" t="s">
        <v>34</v>
      </c>
    </row>
    <row r="121" spans="1:3" x14ac:dyDescent="0.25">
      <c r="A121" s="2">
        <v>9</v>
      </c>
      <c r="B121" s="2">
        <v>21</v>
      </c>
      <c r="C121" s="2" t="s">
        <v>36</v>
      </c>
    </row>
    <row r="122" spans="1:3" x14ac:dyDescent="0.25">
      <c r="A122" s="2">
        <v>9</v>
      </c>
      <c r="B122" s="2">
        <v>21</v>
      </c>
      <c r="C122" s="2" t="s">
        <v>42</v>
      </c>
    </row>
    <row r="123" spans="1:3" x14ac:dyDescent="0.25">
      <c r="A123" s="2">
        <v>9</v>
      </c>
      <c r="B123" s="2">
        <v>21</v>
      </c>
      <c r="C123" s="2" t="s">
        <v>33</v>
      </c>
    </row>
    <row r="124" spans="1:3" x14ac:dyDescent="0.25">
      <c r="A124" s="2">
        <v>9</v>
      </c>
      <c r="B124" s="2">
        <v>21</v>
      </c>
      <c r="C124" s="2" t="s">
        <v>34</v>
      </c>
    </row>
    <row r="125" spans="1:3" x14ac:dyDescent="0.25">
      <c r="A125" s="2">
        <v>7</v>
      </c>
      <c r="B125" s="2">
        <v>11</v>
      </c>
      <c r="C125" s="2" t="s">
        <v>33</v>
      </c>
    </row>
    <row r="126" spans="1:3" x14ac:dyDescent="0.25">
      <c r="A126" s="2">
        <v>7</v>
      </c>
      <c r="B126" s="2">
        <v>11</v>
      </c>
      <c r="C126" s="2" t="s">
        <v>91</v>
      </c>
    </row>
    <row r="127" spans="1:3" x14ac:dyDescent="0.25">
      <c r="A127" s="2">
        <v>7</v>
      </c>
      <c r="B127" s="2">
        <v>11</v>
      </c>
      <c r="C127" s="2" t="s">
        <v>80</v>
      </c>
    </row>
    <row r="128" spans="1:3" x14ac:dyDescent="0.25">
      <c r="A128" s="2">
        <v>7</v>
      </c>
      <c r="B128" s="2">
        <v>11</v>
      </c>
      <c r="C128" s="2" t="s">
        <v>55</v>
      </c>
    </row>
    <row r="129" spans="1:3" x14ac:dyDescent="0.25">
      <c r="A129" s="2">
        <v>7</v>
      </c>
      <c r="B129" s="2">
        <v>11</v>
      </c>
      <c r="C129" s="2" t="s">
        <v>39</v>
      </c>
    </row>
    <row r="130" spans="1:3" x14ac:dyDescent="0.25">
      <c r="A130" s="2">
        <v>7</v>
      </c>
      <c r="B130" s="2">
        <v>16</v>
      </c>
      <c r="C130" s="2" t="s">
        <v>82</v>
      </c>
    </row>
    <row r="131" spans="1:3" x14ac:dyDescent="0.25">
      <c r="A131" s="2">
        <v>7</v>
      </c>
      <c r="B131" s="2">
        <v>16</v>
      </c>
      <c r="C131" s="2" t="s">
        <v>55</v>
      </c>
    </row>
    <row r="132" spans="1:3" x14ac:dyDescent="0.25">
      <c r="A132" s="2">
        <v>7</v>
      </c>
      <c r="B132" s="2">
        <v>16</v>
      </c>
      <c r="C132" s="2" t="s">
        <v>33</v>
      </c>
    </row>
    <row r="133" spans="1:3" x14ac:dyDescent="0.25">
      <c r="A133" s="2">
        <v>7</v>
      </c>
      <c r="B133" s="2">
        <v>16</v>
      </c>
      <c r="C133" s="2" t="s">
        <v>34</v>
      </c>
    </row>
    <row r="134" spans="1:3" x14ac:dyDescent="0.25">
      <c r="A134" s="2">
        <v>7</v>
      </c>
      <c r="B134" s="2">
        <v>16</v>
      </c>
      <c r="C134" s="2" t="s">
        <v>40</v>
      </c>
    </row>
    <row r="135" spans="1:3" x14ac:dyDescent="0.25">
      <c r="A135" s="2">
        <v>7</v>
      </c>
      <c r="B135" s="2">
        <v>16</v>
      </c>
      <c r="C135" s="2" t="s">
        <v>83</v>
      </c>
    </row>
    <row r="136" spans="1:3" x14ac:dyDescent="0.25">
      <c r="A136" s="2">
        <v>7</v>
      </c>
      <c r="B136" s="2">
        <v>17</v>
      </c>
      <c r="C136" s="2" t="s">
        <v>33</v>
      </c>
    </row>
    <row r="137" spans="1:3" x14ac:dyDescent="0.25">
      <c r="A137" s="2">
        <v>7</v>
      </c>
      <c r="B137" s="2">
        <v>17</v>
      </c>
      <c r="C137" s="2" t="s">
        <v>34</v>
      </c>
    </row>
    <row r="138" spans="1:3" x14ac:dyDescent="0.25">
      <c r="A138" s="2">
        <v>7</v>
      </c>
      <c r="B138" s="2">
        <v>17</v>
      </c>
      <c r="C138" s="2" t="s">
        <v>36</v>
      </c>
    </row>
    <row r="139" spans="1:3" x14ac:dyDescent="0.25">
      <c r="A139" s="2">
        <v>7</v>
      </c>
      <c r="B139" s="2">
        <v>17</v>
      </c>
      <c r="C139" s="2" t="s">
        <v>43</v>
      </c>
    </row>
    <row r="140" spans="1:3" x14ac:dyDescent="0.25">
      <c r="A140" s="2">
        <v>7</v>
      </c>
      <c r="B140" s="2">
        <v>17</v>
      </c>
      <c r="C140" s="2" t="s">
        <v>39</v>
      </c>
    </row>
    <row r="141" spans="1:3" x14ac:dyDescent="0.25">
      <c r="A141" s="2">
        <v>7</v>
      </c>
      <c r="B141" s="2">
        <v>24</v>
      </c>
      <c r="C141" s="2" t="s">
        <v>33</v>
      </c>
    </row>
    <row r="142" spans="1:3" x14ac:dyDescent="0.25">
      <c r="A142" s="2">
        <v>7</v>
      </c>
      <c r="B142" s="2">
        <v>24</v>
      </c>
      <c r="C142" s="2" t="s">
        <v>34</v>
      </c>
    </row>
    <row r="143" spans="1:3" x14ac:dyDescent="0.25">
      <c r="A143" s="2">
        <v>7</v>
      </c>
      <c r="B143" s="2">
        <v>24</v>
      </c>
      <c r="C143" s="2" t="s">
        <v>36</v>
      </c>
    </row>
    <row r="144" spans="1:3" x14ac:dyDescent="0.25">
      <c r="A144" s="2">
        <v>7</v>
      </c>
      <c r="B144" s="2">
        <v>24</v>
      </c>
      <c r="C144" s="2" t="s">
        <v>83</v>
      </c>
    </row>
    <row r="145" spans="1:3" x14ac:dyDescent="0.25">
      <c r="A145" s="2">
        <v>7</v>
      </c>
      <c r="B145" s="2">
        <v>24</v>
      </c>
      <c r="C145" s="2" t="s">
        <v>55</v>
      </c>
    </row>
    <row r="146" spans="1:3" x14ac:dyDescent="0.25">
      <c r="A146" s="2">
        <v>7</v>
      </c>
      <c r="B146" s="2">
        <v>24</v>
      </c>
      <c r="C146" s="2" t="s">
        <v>81</v>
      </c>
    </row>
    <row r="147" spans="1:3" x14ac:dyDescent="0.25">
      <c r="A147" s="2">
        <v>7</v>
      </c>
      <c r="B147" s="2">
        <v>25</v>
      </c>
      <c r="C147" s="2" t="s">
        <v>39</v>
      </c>
    </row>
    <row r="148" spans="1:3" x14ac:dyDescent="0.25">
      <c r="A148" s="2">
        <v>7</v>
      </c>
      <c r="B148" s="2">
        <v>25</v>
      </c>
      <c r="C148" s="2" t="s">
        <v>33</v>
      </c>
    </row>
    <row r="149" spans="1:3" x14ac:dyDescent="0.25">
      <c r="A149" s="2">
        <v>7</v>
      </c>
      <c r="B149" s="2">
        <v>25</v>
      </c>
      <c r="C149" s="2" t="s">
        <v>34</v>
      </c>
    </row>
    <row r="150" spans="1:3" x14ac:dyDescent="0.25">
      <c r="A150" s="2">
        <v>7</v>
      </c>
      <c r="B150" s="2">
        <v>25</v>
      </c>
      <c r="C150" s="2" t="s">
        <v>36</v>
      </c>
    </row>
    <row r="151" spans="1:3" x14ac:dyDescent="0.25">
      <c r="A151" s="2">
        <v>7</v>
      </c>
      <c r="B151" s="2">
        <v>25</v>
      </c>
      <c r="C151" s="2" t="s">
        <v>83</v>
      </c>
    </row>
    <row r="152" spans="1:3" x14ac:dyDescent="0.25">
      <c r="A152" s="2">
        <v>7</v>
      </c>
      <c r="B152" s="2">
        <v>25</v>
      </c>
      <c r="C152" s="2" t="s">
        <v>55</v>
      </c>
    </row>
    <row r="153" spans="1:3" x14ac:dyDescent="0.25">
      <c r="A153" s="2">
        <v>7</v>
      </c>
      <c r="B153" s="2">
        <v>25</v>
      </c>
      <c r="C153" s="2" t="s">
        <v>84</v>
      </c>
    </row>
    <row r="154" spans="1:3" x14ac:dyDescent="0.25">
      <c r="A154" s="2">
        <v>4</v>
      </c>
      <c r="B154" s="2">
        <v>7</v>
      </c>
      <c r="C154" s="2" t="s">
        <v>55</v>
      </c>
    </row>
    <row r="155" spans="1:3" x14ac:dyDescent="0.25">
      <c r="A155" s="2">
        <v>4</v>
      </c>
      <c r="B155" s="2">
        <v>7</v>
      </c>
      <c r="C155" s="2" t="s">
        <v>33</v>
      </c>
    </row>
    <row r="156" spans="1:3" x14ac:dyDescent="0.25">
      <c r="A156" s="2">
        <v>4</v>
      </c>
      <c r="B156" s="2">
        <v>7</v>
      </c>
      <c r="C156" s="2" t="s">
        <v>34</v>
      </c>
    </row>
    <row r="157" spans="1:3" x14ac:dyDescent="0.25">
      <c r="A157" s="2">
        <v>4</v>
      </c>
      <c r="B157" s="2">
        <v>7</v>
      </c>
      <c r="C157" s="2" t="s">
        <v>39</v>
      </c>
    </row>
    <row r="158" spans="1:3" x14ac:dyDescent="0.25">
      <c r="A158" s="2">
        <v>4</v>
      </c>
      <c r="B158" s="2">
        <v>10</v>
      </c>
      <c r="C158" s="2" t="s">
        <v>40</v>
      </c>
    </row>
    <row r="159" spans="1:3" x14ac:dyDescent="0.25">
      <c r="A159" s="2">
        <v>4</v>
      </c>
      <c r="B159" s="2">
        <v>10</v>
      </c>
      <c r="C159" s="2" t="s">
        <v>39</v>
      </c>
    </row>
    <row r="160" spans="1:3" x14ac:dyDescent="0.25">
      <c r="A160" s="2">
        <v>4</v>
      </c>
      <c r="B160" s="2">
        <v>10</v>
      </c>
      <c r="C160" s="2" t="s">
        <v>33</v>
      </c>
    </row>
    <row r="161" spans="1:3" x14ac:dyDescent="0.25">
      <c r="A161" s="2">
        <v>4</v>
      </c>
      <c r="B161" s="2">
        <v>11</v>
      </c>
      <c r="C161" s="2" t="s">
        <v>39</v>
      </c>
    </row>
    <row r="162" spans="1:3" x14ac:dyDescent="0.25">
      <c r="A162" s="2">
        <v>4</v>
      </c>
      <c r="B162" s="2">
        <v>11</v>
      </c>
      <c r="C162" s="2" t="s">
        <v>33</v>
      </c>
    </row>
    <row r="163" spans="1:3" x14ac:dyDescent="0.25">
      <c r="A163" s="2">
        <v>4</v>
      </c>
      <c r="B163" s="2">
        <v>13</v>
      </c>
      <c r="C163" s="2" t="s">
        <v>33</v>
      </c>
    </row>
    <row r="164" spans="1:3" x14ac:dyDescent="0.25">
      <c r="A164" s="2">
        <v>4</v>
      </c>
      <c r="B164" s="2">
        <v>13</v>
      </c>
      <c r="C164" s="2" t="s">
        <v>34</v>
      </c>
    </row>
    <row r="165" spans="1:3" x14ac:dyDescent="0.25">
      <c r="A165" s="2">
        <v>4</v>
      </c>
      <c r="B165" s="2">
        <v>13</v>
      </c>
      <c r="C165" s="2" t="s">
        <v>39</v>
      </c>
    </row>
    <row r="166" spans="1:3" x14ac:dyDescent="0.25">
      <c r="A166" s="2">
        <v>4</v>
      </c>
      <c r="B166" s="2">
        <v>13</v>
      </c>
      <c r="C166" s="2" t="s">
        <v>40</v>
      </c>
    </row>
    <row r="167" spans="1:3" x14ac:dyDescent="0.25">
      <c r="A167" s="2">
        <v>4</v>
      </c>
      <c r="B167" s="2">
        <v>25</v>
      </c>
      <c r="C167" s="2" t="s">
        <v>34</v>
      </c>
    </row>
    <row r="168" spans="1:3" x14ac:dyDescent="0.25">
      <c r="A168" s="2">
        <v>4</v>
      </c>
      <c r="B168" s="2">
        <v>25</v>
      </c>
      <c r="C168" s="2" t="s">
        <v>33</v>
      </c>
    </row>
    <row r="169" spans="1:3" x14ac:dyDescent="0.25">
      <c r="A169" s="2">
        <v>4</v>
      </c>
      <c r="B169" s="2">
        <v>25</v>
      </c>
      <c r="C169" s="2" t="s">
        <v>39</v>
      </c>
    </row>
    <row r="170" spans="1:3" x14ac:dyDescent="0.25">
      <c r="A170" s="2">
        <v>4</v>
      </c>
      <c r="B170" s="2">
        <v>25</v>
      </c>
      <c r="C170" s="2" t="s">
        <v>55</v>
      </c>
    </row>
    <row r="171" spans="1:3" x14ac:dyDescent="0.25">
      <c r="A171" s="2">
        <v>2</v>
      </c>
      <c r="B171" s="2">
        <v>12</v>
      </c>
      <c r="C171" s="2" t="s">
        <v>89</v>
      </c>
    </row>
    <row r="172" spans="1:3" x14ac:dyDescent="0.25">
      <c r="A172" s="2">
        <v>2</v>
      </c>
      <c r="B172" s="2">
        <v>12</v>
      </c>
      <c r="C172" s="2" t="s">
        <v>33</v>
      </c>
    </row>
    <row r="173" spans="1:3" x14ac:dyDescent="0.25">
      <c r="A173" s="2">
        <v>2</v>
      </c>
      <c r="B173" s="2">
        <v>12</v>
      </c>
      <c r="C173" s="2" t="s">
        <v>42</v>
      </c>
    </row>
    <row r="174" spans="1:3" x14ac:dyDescent="0.25">
      <c r="A174" s="2">
        <v>2</v>
      </c>
      <c r="B174" s="2">
        <v>12</v>
      </c>
      <c r="C174" s="2" t="s">
        <v>44</v>
      </c>
    </row>
    <row r="175" spans="1:3" x14ac:dyDescent="0.25">
      <c r="A175" s="2">
        <v>2</v>
      </c>
      <c r="B175" s="2">
        <v>13</v>
      </c>
      <c r="C175" s="2" t="s">
        <v>90</v>
      </c>
    </row>
    <row r="176" spans="1:3" x14ac:dyDescent="0.25">
      <c r="A176" s="2">
        <v>2</v>
      </c>
      <c r="B176" s="2">
        <v>13</v>
      </c>
      <c r="C176" s="2" t="s">
        <v>33</v>
      </c>
    </row>
    <row r="177" spans="1:3" x14ac:dyDescent="0.25">
      <c r="A177" s="2">
        <v>2</v>
      </c>
      <c r="B177" s="2">
        <v>13</v>
      </c>
      <c r="C177" s="2" t="s">
        <v>34</v>
      </c>
    </row>
    <row r="178" spans="1:3" x14ac:dyDescent="0.25">
      <c r="A178" s="2">
        <v>2</v>
      </c>
      <c r="B178" s="2">
        <v>13</v>
      </c>
      <c r="C178" s="2" t="s">
        <v>42</v>
      </c>
    </row>
    <row r="179" spans="1:3" x14ac:dyDescent="0.25">
      <c r="A179" s="2">
        <v>2</v>
      </c>
      <c r="B179" s="2">
        <v>17</v>
      </c>
      <c r="C179" s="2" t="s">
        <v>89</v>
      </c>
    </row>
    <row r="180" spans="1:3" x14ac:dyDescent="0.25">
      <c r="A180" s="2">
        <v>2</v>
      </c>
      <c r="B180" s="2">
        <v>17</v>
      </c>
      <c r="C180" s="2" t="s">
        <v>44</v>
      </c>
    </row>
    <row r="181" spans="1:3" x14ac:dyDescent="0.25">
      <c r="A181" s="2">
        <v>2</v>
      </c>
      <c r="B181" s="2">
        <v>17</v>
      </c>
      <c r="C181" s="2" t="s">
        <v>42</v>
      </c>
    </row>
    <row r="182" spans="1:3" x14ac:dyDescent="0.25">
      <c r="A182" s="2">
        <v>2</v>
      </c>
      <c r="B182" s="2">
        <v>17</v>
      </c>
      <c r="C182" s="2" t="s">
        <v>34</v>
      </c>
    </row>
    <row r="183" spans="1:3" x14ac:dyDescent="0.25">
      <c r="A183" s="2">
        <v>2</v>
      </c>
      <c r="B183" s="2">
        <v>17</v>
      </c>
      <c r="C183" s="2" t="s">
        <v>55</v>
      </c>
    </row>
    <row r="184" spans="1:3" x14ac:dyDescent="0.25">
      <c r="A184" s="2">
        <v>2</v>
      </c>
      <c r="B184" s="2">
        <v>20</v>
      </c>
      <c r="C184" s="2" t="s">
        <v>33</v>
      </c>
    </row>
    <row r="185" spans="1:3" x14ac:dyDescent="0.25">
      <c r="A185" s="2">
        <v>2</v>
      </c>
      <c r="B185" s="2">
        <v>20</v>
      </c>
      <c r="C185" s="2" t="s">
        <v>34</v>
      </c>
    </row>
    <row r="186" spans="1:3" x14ac:dyDescent="0.25">
      <c r="A186" s="2">
        <v>2</v>
      </c>
      <c r="B186" s="2">
        <v>20</v>
      </c>
      <c r="C186" s="2" t="s">
        <v>44</v>
      </c>
    </row>
    <row r="187" spans="1:3" x14ac:dyDescent="0.25">
      <c r="A187" s="2">
        <v>2</v>
      </c>
      <c r="B187" s="2">
        <v>20</v>
      </c>
      <c r="C187" s="2" t="s">
        <v>42</v>
      </c>
    </row>
    <row r="188" spans="1:3" x14ac:dyDescent="0.25">
      <c r="A188" s="2">
        <v>2</v>
      </c>
      <c r="B188" s="2">
        <v>24</v>
      </c>
      <c r="C188" s="2" t="s">
        <v>48</v>
      </c>
    </row>
    <row r="189" spans="1:3" x14ac:dyDescent="0.25">
      <c r="A189" s="2">
        <v>2</v>
      </c>
      <c r="B189" s="2">
        <v>24</v>
      </c>
      <c r="C189" s="2" t="s">
        <v>42</v>
      </c>
    </row>
    <row r="190" spans="1:3" x14ac:dyDescent="0.25">
      <c r="A190" s="2">
        <v>2</v>
      </c>
      <c r="B190" s="2">
        <v>24</v>
      </c>
      <c r="C190" s="2" t="s">
        <v>89</v>
      </c>
    </row>
    <row r="191" spans="1:3" x14ac:dyDescent="0.25">
      <c r="A191" s="2">
        <v>2</v>
      </c>
      <c r="B191" s="2">
        <v>24</v>
      </c>
      <c r="C191" s="2" t="s">
        <v>34</v>
      </c>
    </row>
    <row r="192" spans="1:3" x14ac:dyDescent="0.25">
      <c r="A192" s="2">
        <v>10</v>
      </c>
      <c r="B192" s="2">
        <v>9</v>
      </c>
      <c r="C192" s="2" t="s">
        <v>39</v>
      </c>
    </row>
    <row r="193" spans="1:3" x14ac:dyDescent="0.25">
      <c r="A193" s="2">
        <v>10</v>
      </c>
      <c r="B193" s="2">
        <v>9</v>
      </c>
      <c r="C193" s="2" t="s">
        <v>33</v>
      </c>
    </row>
    <row r="194" spans="1:3" x14ac:dyDescent="0.25">
      <c r="A194" s="2">
        <v>10</v>
      </c>
      <c r="B194" s="2">
        <v>9</v>
      </c>
      <c r="C194" s="2" t="s">
        <v>88</v>
      </c>
    </row>
    <row r="195" spans="1:3" x14ac:dyDescent="0.25">
      <c r="A195" s="2">
        <v>10</v>
      </c>
      <c r="B195" s="2">
        <v>9</v>
      </c>
      <c r="C195" s="2" t="s">
        <v>40</v>
      </c>
    </row>
    <row r="196" spans="1:3" x14ac:dyDescent="0.25">
      <c r="A196" s="2">
        <v>10</v>
      </c>
      <c r="B196" s="2">
        <v>12</v>
      </c>
      <c r="C196" s="2" t="s">
        <v>39</v>
      </c>
    </row>
    <row r="197" spans="1:3" x14ac:dyDescent="0.25">
      <c r="A197" s="2">
        <v>10</v>
      </c>
      <c r="B197" s="2">
        <v>12</v>
      </c>
      <c r="C197" s="2" t="s">
        <v>88</v>
      </c>
    </row>
    <row r="198" spans="1:3" x14ac:dyDescent="0.25">
      <c r="A198" s="2">
        <v>10</v>
      </c>
      <c r="B198" s="2">
        <v>12</v>
      </c>
      <c r="C198" s="2" t="s">
        <v>40</v>
      </c>
    </row>
    <row r="199" spans="1:3" x14ac:dyDescent="0.25">
      <c r="A199" s="2">
        <v>10</v>
      </c>
      <c r="B199" s="2">
        <v>12</v>
      </c>
      <c r="C199" s="2" t="s">
        <v>33</v>
      </c>
    </row>
    <row r="200" spans="1:3" x14ac:dyDescent="0.25">
      <c r="A200" s="2">
        <v>10</v>
      </c>
      <c r="B200" s="2">
        <v>12</v>
      </c>
      <c r="C200" s="2" t="s">
        <v>34</v>
      </c>
    </row>
    <row r="201" spans="1:3" x14ac:dyDescent="0.25">
      <c r="A201" s="2">
        <v>10</v>
      </c>
      <c r="B201" s="2">
        <v>14</v>
      </c>
      <c r="C201" s="2" t="s">
        <v>33</v>
      </c>
    </row>
    <row r="202" spans="1:3" x14ac:dyDescent="0.25">
      <c r="A202" s="2">
        <v>10</v>
      </c>
      <c r="B202" s="2">
        <v>14</v>
      </c>
      <c r="C202" s="2" t="s">
        <v>34</v>
      </c>
    </row>
    <row r="203" spans="1:3" x14ac:dyDescent="0.25">
      <c r="A203" s="2">
        <v>10</v>
      </c>
      <c r="B203" s="2">
        <v>14</v>
      </c>
      <c r="C203" s="2" t="s">
        <v>88</v>
      </c>
    </row>
    <row r="204" spans="1:3" x14ac:dyDescent="0.25">
      <c r="A204" s="2">
        <v>10</v>
      </c>
      <c r="B204" s="2">
        <v>14</v>
      </c>
      <c r="C204" s="2" t="s">
        <v>40</v>
      </c>
    </row>
    <row r="205" spans="1:3" x14ac:dyDescent="0.25">
      <c r="A205" s="2">
        <v>10</v>
      </c>
      <c r="B205" s="2">
        <v>14</v>
      </c>
      <c r="C205" s="2" t="s">
        <v>39</v>
      </c>
    </row>
    <row r="206" spans="1:3" x14ac:dyDescent="0.25">
      <c r="A206" s="2">
        <v>10</v>
      </c>
      <c r="B206" s="2">
        <v>19</v>
      </c>
      <c r="C206" s="2" t="s">
        <v>33</v>
      </c>
    </row>
    <row r="207" spans="1:3" x14ac:dyDescent="0.25">
      <c r="A207" s="2">
        <v>10</v>
      </c>
      <c r="B207" s="2">
        <v>19</v>
      </c>
      <c r="C207" s="2" t="s">
        <v>34</v>
      </c>
    </row>
    <row r="208" spans="1:3" x14ac:dyDescent="0.25">
      <c r="A208" s="2">
        <v>10</v>
      </c>
      <c r="B208" s="2">
        <v>19</v>
      </c>
      <c r="C208" s="2" t="s">
        <v>88</v>
      </c>
    </row>
    <row r="209" spans="1:3" x14ac:dyDescent="0.25">
      <c r="A209" s="2">
        <v>10</v>
      </c>
      <c r="B209" s="2">
        <v>19</v>
      </c>
      <c r="C209" s="2" t="s">
        <v>39</v>
      </c>
    </row>
    <row r="210" spans="1:3" x14ac:dyDescent="0.25">
      <c r="A210" s="2">
        <v>10</v>
      </c>
      <c r="B210" s="2">
        <v>19</v>
      </c>
      <c r="C210" s="2" t="s">
        <v>40</v>
      </c>
    </row>
    <row r="211" spans="1:3" x14ac:dyDescent="0.25">
      <c r="A211" s="2">
        <v>10</v>
      </c>
      <c r="B211" s="2">
        <v>20</v>
      </c>
      <c r="C211" s="2" t="s">
        <v>33</v>
      </c>
    </row>
    <row r="212" spans="1:3" x14ac:dyDescent="0.25">
      <c r="A212" s="2">
        <v>10</v>
      </c>
      <c r="B212" s="2">
        <v>20</v>
      </c>
      <c r="C212" s="2" t="s">
        <v>34</v>
      </c>
    </row>
    <row r="213" spans="1:3" x14ac:dyDescent="0.25">
      <c r="A213" s="2">
        <v>10</v>
      </c>
      <c r="B213" s="2">
        <v>20</v>
      </c>
      <c r="C213" s="2" t="s">
        <v>39</v>
      </c>
    </row>
    <row r="214" spans="1:3" x14ac:dyDescent="0.25">
      <c r="A214" s="2">
        <v>10</v>
      </c>
      <c r="B214" s="2">
        <v>20</v>
      </c>
      <c r="C214" s="2" t="s">
        <v>40</v>
      </c>
    </row>
    <row r="215" spans="1:3" x14ac:dyDescent="0.25">
      <c r="A215" s="2">
        <v>10</v>
      </c>
      <c r="B215" s="2">
        <v>20</v>
      </c>
      <c r="C215" s="2" t="s">
        <v>88</v>
      </c>
    </row>
    <row r="216" spans="1:3" x14ac:dyDescent="0.25">
      <c r="A216" s="2">
        <v>1</v>
      </c>
      <c r="B216" s="2">
        <v>7</v>
      </c>
      <c r="C216" s="2" t="s">
        <v>38</v>
      </c>
    </row>
    <row r="217" spans="1:3" x14ac:dyDescent="0.25">
      <c r="A217" s="2">
        <v>1</v>
      </c>
      <c r="B217" s="2">
        <v>7</v>
      </c>
      <c r="C217" s="2" t="s">
        <v>33</v>
      </c>
    </row>
    <row r="218" spans="1:3" x14ac:dyDescent="0.25">
      <c r="A218" s="2">
        <v>1</v>
      </c>
      <c r="B218" s="2">
        <v>7</v>
      </c>
      <c r="C218" s="2" t="s">
        <v>43</v>
      </c>
    </row>
    <row r="219" spans="1:3" x14ac:dyDescent="0.25">
      <c r="A219" s="2">
        <v>1</v>
      </c>
      <c r="B219" s="2">
        <v>8</v>
      </c>
      <c r="C219" s="2" t="s">
        <v>42</v>
      </c>
    </row>
    <row r="220" spans="1:3" x14ac:dyDescent="0.25">
      <c r="A220" s="2">
        <v>1</v>
      </c>
      <c r="B220" s="2">
        <v>8</v>
      </c>
      <c r="C220" s="2" t="s">
        <v>33</v>
      </c>
    </row>
    <row r="221" spans="1:3" x14ac:dyDescent="0.25">
      <c r="A221" s="2">
        <v>1</v>
      </c>
      <c r="B221" s="2">
        <v>8</v>
      </c>
      <c r="C221" s="2" t="s">
        <v>34</v>
      </c>
    </row>
    <row r="222" spans="1:3" x14ac:dyDescent="0.25">
      <c r="A222" s="2">
        <v>1</v>
      </c>
      <c r="B222" s="2">
        <v>8</v>
      </c>
      <c r="C222" s="2" t="s">
        <v>85</v>
      </c>
    </row>
    <row r="223" spans="1:3" x14ac:dyDescent="0.25">
      <c r="A223" s="2">
        <v>1</v>
      </c>
      <c r="B223" s="2">
        <v>8</v>
      </c>
      <c r="C223" s="2" t="s">
        <v>40</v>
      </c>
    </row>
    <row r="224" spans="1:3" x14ac:dyDescent="0.25">
      <c r="A224" s="2">
        <v>1</v>
      </c>
      <c r="B224" s="2">
        <v>13</v>
      </c>
      <c r="C224" s="2" t="s">
        <v>42</v>
      </c>
    </row>
    <row r="225" spans="1:3" x14ac:dyDescent="0.25">
      <c r="A225" s="2">
        <v>1</v>
      </c>
      <c r="B225" s="2">
        <v>13</v>
      </c>
      <c r="C225" s="2" t="s">
        <v>33</v>
      </c>
    </row>
    <row r="226" spans="1:3" x14ac:dyDescent="0.25">
      <c r="A226" s="2">
        <v>1</v>
      </c>
      <c r="B226" s="2">
        <v>13</v>
      </c>
      <c r="C226" s="2" t="s">
        <v>34</v>
      </c>
    </row>
    <row r="227" spans="1:3" x14ac:dyDescent="0.25">
      <c r="A227" s="2">
        <v>1</v>
      </c>
      <c r="B227" s="2">
        <v>13</v>
      </c>
      <c r="C227" s="2" t="s">
        <v>86</v>
      </c>
    </row>
    <row r="228" spans="1:3" x14ac:dyDescent="0.25">
      <c r="A228" s="2">
        <v>1</v>
      </c>
      <c r="B228" s="2">
        <v>13</v>
      </c>
      <c r="C228" s="2" t="s">
        <v>87</v>
      </c>
    </row>
    <row r="229" spans="1:3" x14ac:dyDescent="0.25">
      <c r="A229" s="2">
        <v>1</v>
      </c>
      <c r="B229" s="2">
        <v>13</v>
      </c>
      <c r="C229" s="2" t="s">
        <v>38</v>
      </c>
    </row>
    <row r="230" spans="1:3" x14ac:dyDescent="0.25">
      <c r="A230" s="2">
        <v>1</v>
      </c>
      <c r="B230" s="2">
        <v>20</v>
      </c>
      <c r="C230" s="2" t="s">
        <v>42</v>
      </c>
    </row>
    <row r="231" spans="1:3" x14ac:dyDescent="0.25">
      <c r="A231" s="2">
        <v>1</v>
      </c>
      <c r="B231" s="2">
        <v>20</v>
      </c>
      <c r="C231" s="2" t="s">
        <v>40</v>
      </c>
    </row>
    <row r="232" spans="1:3" x14ac:dyDescent="0.25">
      <c r="A232" s="2">
        <v>1</v>
      </c>
      <c r="B232" s="2">
        <v>20</v>
      </c>
      <c r="C232" s="2" t="s">
        <v>34</v>
      </c>
    </row>
    <row r="233" spans="1:3" x14ac:dyDescent="0.25">
      <c r="A233" s="2">
        <v>1</v>
      </c>
      <c r="B233" s="2">
        <v>20</v>
      </c>
      <c r="C233" s="2" t="s">
        <v>89</v>
      </c>
    </row>
    <row r="234" spans="1:3" x14ac:dyDescent="0.25">
      <c r="A234" s="2">
        <v>1</v>
      </c>
      <c r="B234" s="2">
        <v>24</v>
      </c>
      <c r="C234" s="2" t="s">
        <v>89</v>
      </c>
    </row>
    <row r="235" spans="1:3" x14ac:dyDescent="0.25">
      <c r="A235" s="2">
        <v>1</v>
      </c>
      <c r="B235" s="2">
        <v>24</v>
      </c>
      <c r="C235" s="2" t="s">
        <v>33</v>
      </c>
    </row>
    <row r="236" spans="1:3" x14ac:dyDescent="0.25">
      <c r="A236" s="2">
        <v>1</v>
      </c>
      <c r="B236" s="2">
        <v>24</v>
      </c>
      <c r="C236" s="2" t="s">
        <v>34</v>
      </c>
    </row>
    <row r="237" spans="1:3" x14ac:dyDescent="0.25">
      <c r="A237" s="2">
        <v>1</v>
      </c>
      <c r="B237" s="2">
        <v>24</v>
      </c>
      <c r="C237" s="2" t="s">
        <v>42</v>
      </c>
    </row>
    <row r="238" spans="1:3" x14ac:dyDescent="0.25">
      <c r="A238" s="2">
        <v>1</v>
      </c>
      <c r="B238" s="2">
        <v>24</v>
      </c>
      <c r="C238" s="2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topLeftCell="A79" workbookViewId="0">
      <selection activeCell="J199" sqref="J199"/>
    </sheetView>
  </sheetViews>
  <sheetFormatPr defaultRowHeight="15" x14ac:dyDescent="0.25"/>
  <sheetData>
    <row r="1" spans="1:12" x14ac:dyDescent="0.25">
      <c r="A1" s="19" t="s">
        <v>170</v>
      </c>
      <c r="B1" t="s">
        <v>29</v>
      </c>
      <c r="C1" t="s">
        <v>30</v>
      </c>
      <c r="D1" t="s">
        <v>31</v>
      </c>
      <c r="E1" s="19" t="s">
        <v>171</v>
      </c>
      <c r="F1" t="s">
        <v>29</v>
      </c>
      <c r="G1" t="s">
        <v>30</v>
      </c>
      <c r="H1" t="s">
        <v>31</v>
      </c>
      <c r="I1" s="19" t="s">
        <v>195</v>
      </c>
      <c r="J1" t="s">
        <v>29</v>
      </c>
      <c r="K1" t="s">
        <v>30</v>
      </c>
      <c r="L1" t="s">
        <v>31</v>
      </c>
    </row>
    <row r="2" spans="1:12" x14ac:dyDescent="0.25">
      <c r="B2">
        <v>10</v>
      </c>
      <c r="C2">
        <v>1</v>
      </c>
      <c r="D2" t="s">
        <v>33</v>
      </c>
      <c r="F2">
        <v>10</v>
      </c>
      <c r="G2">
        <v>21</v>
      </c>
      <c r="H2" t="s">
        <v>55</v>
      </c>
      <c r="I2" s="21"/>
      <c r="J2">
        <v>8</v>
      </c>
      <c r="K2">
        <v>1</v>
      </c>
      <c r="L2" t="s">
        <v>33</v>
      </c>
    </row>
    <row r="3" spans="1:12" x14ac:dyDescent="0.25">
      <c r="B3">
        <v>10</v>
      </c>
      <c r="C3">
        <v>1</v>
      </c>
      <c r="D3" t="s">
        <v>40</v>
      </c>
      <c r="F3">
        <v>10</v>
      </c>
      <c r="G3">
        <v>21</v>
      </c>
      <c r="H3" t="s">
        <v>33</v>
      </c>
      <c r="J3">
        <v>8</v>
      </c>
      <c r="K3">
        <v>1</v>
      </c>
      <c r="L3" t="s">
        <v>34</v>
      </c>
    </row>
    <row r="4" spans="1:12" x14ac:dyDescent="0.25">
      <c r="B4">
        <v>10</v>
      </c>
      <c r="C4">
        <v>1</v>
      </c>
      <c r="D4" t="s">
        <v>135</v>
      </c>
      <c r="F4">
        <v>10</v>
      </c>
      <c r="G4">
        <v>21</v>
      </c>
      <c r="H4" t="s">
        <v>167</v>
      </c>
      <c r="J4">
        <v>8</v>
      </c>
      <c r="K4">
        <v>1</v>
      </c>
      <c r="L4" t="s">
        <v>160</v>
      </c>
    </row>
    <row r="5" spans="1:12" x14ac:dyDescent="0.25">
      <c r="B5">
        <v>10</v>
      </c>
      <c r="C5">
        <v>1</v>
      </c>
      <c r="D5" t="s">
        <v>122</v>
      </c>
      <c r="F5">
        <v>10</v>
      </c>
      <c r="G5">
        <v>22</v>
      </c>
      <c r="H5" t="s">
        <v>167</v>
      </c>
      <c r="J5">
        <v>8</v>
      </c>
      <c r="K5">
        <v>1</v>
      </c>
      <c r="L5" t="s">
        <v>128</v>
      </c>
    </row>
    <row r="6" spans="1:12" x14ac:dyDescent="0.25">
      <c r="B6">
        <v>10</v>
      </c>
      <c r="C6">
        <v>1</v>
      </c>
      <c r="D6" t="s">
        <v>120</v>
      </c>
      <c r="F6">
        <v>10</v>
      </c>
      <c r="G6">
        <v>23</v>
      </c>
      <c r="H6" t="s">
        <v>33</v>
      </c>
      <c r="J6">
        <v>8</v>
      </c>
      <c r="K6">
        <v>2</v>
      </c>
      <c r="L6" t="s">
        <v>33</v>
      </c>
    </row>
    <row r="7" spans="1:12" x14ac:dyDescent="0.25">
      <c r="B7">
        <v>10</v>
      </c>
      <c r="C7">
        <v>6</v>
      </c>
      <c r="D7" t="s">
        <v>33</v>
      </c>
      <c r="F7">
        <v>10</v>
      </c>
      <c r="G7">
        <v>23</v>
      </c>
      <c r="H7" t="s">
        <v>34</v>
      </c>
      <c r="J7">
        <v>8</v>
      </c>
      <c r="K7">
        <v>2</v>
      </c>
      <c r="L7" t="s">
        <v>128</v>
      </c>
    </row>
    <row r="8" spans="1:12" x14ac:dyDescent="0.25">
      <c r="B8">
        <v>10</v>
      </c>
      <c r="C8">
        <v>6</v>
      </c>
      <c r="D8" t="s">
        <v>40</v>
      </c>
      <c r="F8">
        <v>10</v>
      </c>
      <c r="G8">
        <v>24</v>
      </c>
      <c r="H8" t="s">
        <v>33</v>
      </c>
      <c r="J8">
        <v>8</v>
      </c>
      <c r="K8">
        <v>3</v>
      </c>
      <c r="L8" t="s">
        <v>161</v>
      </c>
    </row>
    <row r="9" spans="1:12" x14ac:dyDescent="0.25">
      <c r="B9">
        <v>10</v>
      </c>
      <c r="C9">
        <v>6</v>
      </c>
      <c r="D9" t="s">
        <v>135</v>
      </c>
      <c r="F9">
        <v>10</v>
      </c>
      <c r="G9">
        <v>24</v>
      </c>
      <c r="H9" t="s">
        <v>34</v>
      </c>
      <c r="J9">
        <v>8</v>
      </c>
      <c r="K9">
        <v>3</v>
      </c>
      <c r="L9" t="s">
        <v>89</v>
      </c>
    </row>
    <row r="10" spans="1:12" x14ac:dyDescent="0.25">
      <c r="B10">
        <v>10</v>
      </c>
      <c r="C10">
        <v>6</v>
      </c>
      <c r="D10" t="s">
        <v>136</v>
      </c>
      <c r="F10">
        <v>10</v>
      </c>
      <c r="G10">
        <v>25</v>
      </c>
      <c r="H10" t="s">
        <v>55</v>
      </c>
      <c r="J10">
        <v>8</v>
      </c>
      <c r="K10">
        <v>3</v>
      </c>
      <c r="L10" t="s">
        <v>33</v>
      </c>
    </row>
    <row r="11" spans="1:12" x14ac:dyDescent="0.25">
      <c r="B11">
        <v>10</v>
      </c>
      <c r="C11">
        <v>6</v>
      </c>
      <c r="D11" t="s">
        <v>85</v>
      </c>
      <c r="F11">
        <v>10</v>
      </c>
      <c r="G11">
        <v>25</v>
      </c>
      <c r="H11" t="s">
        <v>33</v>
      </c>
      <c r="J11">
        <v>8</v>
      </c>
      <c r="K11">
        <v>4</v>
      </c>
      <c r="L11" t="s">
        <v>33</v>
      </c>
    </row>
    <row r="12" spans="1:12" x14ac:dyDescent="0.25">
      <c r="B12">
        <v>10</v>
      </c>
      <c r="C12">
        <v>6</v>
      </c>
      <c r="D12" t="s">
        <v>121</v>
      </c>
      <c r="F12">
        <v>3</v>
      </c>
      <c r="G12">
        <v>16</v>
      </c>
      <c r="H12" t="s">
        <v>33</v>
      </c>
      <c r="J12">
        <v>8</v>
      </c>
      <c r="K12">
        <v>4</v>
      </c>
      <c r="L12" t="s">
        <v>168</v>
      </c>
    </row>
    <row r="13" spans="1:12" x14ac:dyDescent="0.25">
      <c r="B13">
        <v>10</v>
      </c>
      <c r="C13">
        <v>6</v>
      </c>
      <c r="D13" t="s">
        <v>89</v>
      </c>
      <c r="F13">
        <v>3</v>
      </c>
      <c r="G13">
        <v>16</v>
      </c>
      <c r="H13" t="s">
        <v>34</v>
      </c>
      <c r="J13">
        <v>8</v>
      </c>
      <c r="K13">
        <v>4</v>
      </c>
      <c r="L13" t="s">
        <v>160</v>
      </c>
    </row>
    <row r="14" spans="1:12" x14ac:dyDescent="0.25">
      <c r="B14">
        <v>10</v>
      </c>
      <c r="C14">
        <v>10</v>
      </c>
      <c r="D14" t="s">
        <v>33</v>
      </c>
      <c r="F14">
        <v>3</v>
      </c>
      <c r="G14">
        <v>17</v>
      </c>
      <c r="H14" t="s">
        <v>33</v>
      </c>
      <c r="J14">
        <v>8</v>
      </c>
      <c r="K14">
        <v>5</v>
      </c>
      <c r="L14" t="s">
        <v>33</v>
      </c>
    </row>
    <row r="15" spans="1:12" x14ac:dyDescent="0.25">
      <c r="B15">
        <v>10</v>
      </c>
      <c r="C15">
        <v>10</v>
      </c>
      <c r="D15" t="s">
        <v>34</v>
      </c>
      <c r="F15">
        <v>3</v>
      </c>
      <c r="G15">
        <v>17</v>
      </c>
      <c r="H15" t="s">
        <v>34</v>
      </c>
      <c r="J15">
        <v>8</v>
      </c>
      <c r="K15">
        <v>5</v>
      </c>
      <c r="L15" t="s">
        <v>128</v>
      </c>
    </row>
    <row r="16" spans="1:12" x14ac:dyDescent="0.25">
      <c r="B16">
        <v>10</v>
      </c>
      <c r="C16">
        <v>10</v>
      </c>
      <c r="D16" t="s">
        <v>89</v>
      </c>
      <c r="F16">
        <v>3</v>
      </c>
      <c r="G16">
        <v>17</v>
      </c>
      <c r="H16" t="s">
        <v>129</v>
      </c>
      <c r="J16">
        <v>8</v>
      </c>
      <c r="K16">
        <v>5</v>
      </c>
      <c r="L16" t="s">
        <v>160</v>
      </c>
    </row>
    <row r="17" spans="2:12" x14ac:dyDescent="0.25">
      <c r="B17">
        <v>10</v>
      </c>
      <c r="C17">
        <v>10</v>
      </c>
      <c r="D17" t="s">
        <v>122</v>
      </c>
      <c r="F17">
        <v>3</v>
      </c>
      <c r="G17">
        <v>18</v>
      </c>
      <c r="H17" t="s">
        <v>34</v>
      </c>
      <c r="J17">
        <v>10</v>
      </c>
      <c r="K17">
        <v>21</v>
      </c>
      <c r="L17" t="s">
        <v>33</v>
      </c>
    </row>
    <row r="18" spans="2:12" x14ac:dyDescent="0.25">
      <c r="B18">
        <v>10</v>
      </c>
      <c r="C18">
        <v>10</v>
      </c>
      <c r="D18" t="s">
        <v>40</v>
      </c>
      <c r="F18">
        <v>3</v>
      </c>
      <c r="G18">
        <v>18</v>
      </c>
      <c r="H18" t="s">
        <v>129</v>
      </c>
      <c r="J18">
        <v>10</v>
      </c>
      <c r="K18">
        <v>21</v>
      </c>
      <c r="L18" t="s">
        <v>157</v>
      </c>
    </row>
    <row r="19" spans="2:12" x14ac:dyDescent="0.25">
      <c r="B19">
        <v>10</v>
      </c>
      <c r="C19">
        <v>10</v>
      </c>
      <c r="D19" t="s">
        <v>36</v>
      </c>
      <c r="F19">
        <v>3</v>
      </c>
      <c r="G19">
        <v>19</v>
      </c>
      <c r="H19" t="s">
        <v>34</v>
      </c>
      <c r="J19">
        <v>10</v>
      </c>
      <c r="K19">
        <v>21</v>
      </c>
      <c r="L19" t="s">
        <v>129</v>
      </c>
    </row>
    <row r="20" spans="2:12" x14ac:dyDescent="0.25">
      <c r="B20">
        <v>10</v>
      </c>
      <c r="C20">
        <v>10</v>
      </c>
      <c r="D20" t="s">
        <v>135</v>
      </c>
      <c r="F20">
        <v>3</v>
      </c>
      <c r="G20">
        <v>19</v>
      </c>
      <c r="H20" t="s">
        <v>129</v>
      </c>
      <c r="J20">
        <v>10</v>
      </c>
      <c r="K20">
        <v>22</v>
      </c>
      <c r="L20" t="s">
        <v>33</v>
      </c>
    </row>
    <row r="21" spans="2:12" x14ac:dyDescent="0.25">
      <c r="B21">
        <v>10</v>
      </c>
      <c r="C21">
        <v>10</v>
      </c>
      <c r="D21" t="s">
        <v>85</v>
      </c>
      <c r="F21">
        <v>3</v>
      </c>
      <c r="G21">
        <v>20</v>
      </c>
      <c r="H21" t="s">
        <v>34</v>
      </c>
      <c r="J21">
        <v>10</v>
      </c>
      <c r="K21">
        <v>22</v>
      </c>
      <c r="L21" t="s">
        <v>128</v>
      </c>
    </row>
    <row r="22" spans="2:12" x14ac:dyDescent="0.25">
      <c r="B22">
        <v>10</v>
      </c>
      <c r="C22">
        <v>10</v>
      </c>
      <c r="D22" t="s">
        <v>136</v>
      </c>
      <c r="F22">
        <v>3</v>
      </c>
      <c r="G22">
        <v>20</v>
      </c>
      <c r="H22" t="s">
        <v>129</v>
      </c>
      <c r="J22">
        <v>10</v>
      </c>
      <c r="K22">
        <v>22</v>
      </c>
      <c r="L22" t="s">
        <v>154</v>
      </c>
    </row>
    <row r="23" spans="2:12" x14ac:dyDescent="0.25">
      <c r="B23">
        <v>10</v>
      </c>
      <c r="C23">
        <v>10</v>
      </c>
      <c r="D23" t="s">
        <v>123</v>
      </c>
      <c r="F23">
        <v>6</v>
      </c>
      <c r="G23">
        <v>6</v>
      </c>
      <c r="H23" t="s">
        <v>129</v>
      </c>
      <c r="J23">
        <v>10</v>
      </c>
      <c r="K23">
        <v>22</v>
      </c>
      <c r="L23" t="s">
        <v>160</v>
      </c>
    </row>
    <row r="24" spans="2:12" x14ac:dyDescent="0.25">
      <c r="B24">
        <v>10</v>
      </c>
      <c r="C24">
        <v>10</v>
      </c>
      <c r="D24" t="s">
        <v>124</v>
      </c>
      <c r="F24">
        <v>6</v>
      </c>
      <c r="G24">
        <v>6</v>
      </c>
      <c r="H24" t="s">
        <v>34</v>
      </c>
      <c r="J24">
        <v>10</v>
      </c>
      <c r="K24">
        <v>22</v>
      </c>
      <c r="L24" t="s">
        <v>134</v>
      </c>
    </row>
    <row r="25" spans="2:12" x14ac:dyDescent="0.25">
      <c r="B25">
        <v>10</v>
      </c>
      <c r="C25">
        <v>14</v>
      </c>
      <c r="D25" t="s">
        <v>33</v>
      </c>
      <c r="F25">
        <v>6</v>
      </c>
      <c r="G25">
        <v>6</v>
      </c>
      <c r="H25" t="s">
        <v>43</v>
      </c>
      <c r="J25">
        <v>10</v>
      </c>
      <c r="K25">
        <v>22</v>
      </c>
      <c r="L25" t="s">
        <v>188</v>
      </c>
    </row>
    <row r="26" spans="2:12" x14ac:dyDescent="0.25">
      <c r="B26">
        <v>10</v>
      </c>
      <c r="C26">
        <v>14</v>
      </c>
      <c r="D26" t="s">
        <v>34</v>
      </c>
      <c r="F26">
        <v>6</v>
      </c>
      <c r="G26">
        <v>6</v>
      </c>
      <c r="H26" t="s">
        <v>154</v>
      </c>
      <c r="J26">
        <v>10</v>
      </c>
      <c r="K26">
        <v>23</v>
      </c>
      <c r="L26" t="s">
        <v>192</v>
      </c>
    </row>
    <row r="27" spans="2:12" x14ac:dyDescent="0.25">
      <c r="B27">
        <v>10</v>
      </c>
      <c r="C27">
        <v>14</v>
      </c>
      <c r="D27" t="s">
        <v>40</v>
      </c>
      <c r="F27">
        <v>6</v>
      </c>
      <c r="G27">
        <v>7</v>
      </c>
      <c r="H27" t="s">
        <v>33</v>
      </c>
      <c r="J27">
        <v>10</v>
      </c>
      <c r="K27">
        <v>23</v>
      </c>
      <c r="L27" t="s">
        <v>89</v>
      </c>
    </row>
    <row r="28" spans="2:12" x14ac:dyDescent="0.25">
      <c r="B28">
        <v>10</v>
      </c>
      <c r="C28">
        <v>14</v>
      </c>
      <c r="D28" t="s">
        <v>47</v>
      </c>
      <c r="F28">
        <v>6</v>
      </c>
      <c r="G28">
        <v>7</v>
      </c>
      <c r="H28" t="s">
        <v>43</v>
      </c>
      <c r="J28">
        <v>10</v>
      </c>
      <c r="K28">
        <v>23</v>
      </c>
      <c r="L28" t="s">
        <v>191</v>
      </c>
    </row>
    <row r="29" spans="2:12" x14ac:dyDescent="0.25">
      <c r="B29">
        <v>10</v>
      </c>
      <c r="C29">
        <v>14</v>
      </c>
      <c r="D29" t="s">
        <v>122</v>
      </c>
      <c r="F29">
        <v>6</v>
      </c>
      <c r="G29">
        <v>7</v>
      </c>
      <c r="H29" t="s">
        <v>154</v>
      </c>
      <c r="J29">
        <v>10</v>
      </c>
      <c r="K29">
        <v>23</v>
      </c>
      <c r="L29" t="s">
        <v>157</v>
      </c>
    </row>
    <row r="30" spans="2:12" x14ac:dyDescent="0.25">
      <c r="B30">
        <v>10</v>
      </c>
      <c r="C30">
        <v>14</v>
      </c>
      <c r="D30" t="s">
        <v>123</v>
      </c>
      <c r="F30">
        <v>6</v>
      </c>
      <c r="G30">
        <v>7</v>
      </c>
      <c r="H30" t="s">
        <v>34</v>
      </c>
      <c r="J30">
        <v>10</v>
      </c>
      <c r="K30">
        <v>24</v>
      </c>
      <c r="L30" t="s">
        <v>33</v>
      </c>
    </row>
    <row r="31" spans="2:12" x14ac:dyDescent="0.25">
      <c r="B31">
        <v>10</v>
      </c>
      <c r="C31">
        <v>16</v>
      </c>
      <c r="D31" t="s">
        <v>123</v>
      </c>
      <c r="F31">
        <v>6</v>
      </c>
      <c r="G31">
        <v>7</v>
      </c>
      <c r="H31" t="s">
        <v>155</v>
      </c>
      <c r="J31">
        <v>10</v>
      </c>
      <c r="K31">
        <v>24</v>
      </c>
      <c r="L31" t="s">
        <v>192</v>
      </c>
    </row>
    <row r="32" spans="2:12" x14ac:dyDescent="0.25">
      <c r="B32">
        <v>10</v>
      </c>
      <c r="C32">
        <v>16</v>
      </c>
      <c r="D32" t="s">
        <v>33</v>
      </c>
      <c r="F32">
        <v>6</v>
      </c>
      <c r="G32">
        <v>8</v>
      </c>
      <c r="H32" t="s">
        <v>154</v>
      </c>
      <c r="J32">
        <v>10</v>
      </c>
      <c r="K32">
        <v>24</v>
      </c>
      <c r="L32" t="s">
        <v>134</v>
      </c>
    </row>
    <row r="33" spans="2:12" x14ac:dyDescent="0.25">
      <c r="B33">
        <v>10</v>
      </c>
      <c r="C33">
        <v>16</v>
      </c>
      <c r="D33" t="s">
        <v>40</v>
      </c>
      <c r="F33">
        <v>6</v>
      </c>
      <c r="G33">
        <v>8</v>
      </c>
      <c r="H33" t="s">
        <v>43</v>
      </c>
      <c r="J33">
        <v>10</v>
      </c>
      <c r="K33">
        <v>24</v>
      </c>
      <c r="L33" t="s">
        <v>173</v>
      </c>
    </row>
    <row r="34" spans="2:12" x14ac:dyDescent="0.25">
      <c r="B34">
        <v>10</v>
      </c>
      <c r="C34">
        <v>16</v>
      </c>
      <c r="D34" t="s">
        <v>34</v>
      </c>
      <c r="F34">
        <v>6</v>
      </c>
      <c r="G34">
        <v>8</v>
      </c>
      <c r="H34" t="s">
        <v>34</v>
      </c>
      <c r="J34">
        <v>10</v>
      </c>
      <c r="K34">
        <v>25</v>
      </c>
      <c r="L34" t="s">
        <v>89</v>
      </c>
    </row>
    <row r="35" spans="2:12" x14ac:dyDescent="0.25">
      <c r="B35">
        <v>10</v>
      </c>
      <c r="C35">
        <v>16</v>
      </c>
      <c r="D35" t="s">
        <v>122</v>
      </c>
      <c r="F35">
        <v>6</v>
      </c>
      <c r="G35">
        <v>9</v>
      </c>
      <c r="H35" t="s">
        <v>33</v>
      </c>
      <c r="J35">
        <v>10</v>
      </c>
      <c r="K35">
        <v>25</v>
      </c>
      <c r="L35" t="s">
        <v>136</v>
      </c>
    </row>
    <row r="36" spans="2:12" x14ac:dyDescent="0.25">
      <c r="B36">
        <v>10</v>
      </c>
      <c r="C36">
        <v>16</v>
      </c>
      <c r="D36" t="s">
        <v>125</v>
      </c>
      <c r="F36">
        <v>6</v>
      </c>
      <c r="G36">
        <v>9</v>
      </c>
      <c r="H36" t="s">
        <v>154</v>
      </c>
      <c r="J36">
        <v>6</v>
      </c>
      <c r="K36">
        <v>6</v>
      </c>
      <c r="L36" t="s">
        <v>33</v>
      </c>
    </row>
    <row r="37" spans="2:12" x14ac:dyDescent="0.25">
      <c r="B37">
        <v>3</v>
      </c>
      <c r="C37">
        <v>10</v>
      </c>
      <c r="D37" t="s">
        <v>33</v>
      </c>
      <c r="F37">
        <v>6</v>
      </c>
      <c r="G37">
        <v>9</v>
      </c>
      <c r="H37" t="s">
        <v>43</v>
      </c>
      <c r="J37">
        <v>6</v>
      </c>
      <c r="K37">
        <v>6</v>
      </c>
      <c r="L37" t="s">
        <v>129</v>
      </c>
    </row>
    <row r="38" spans="2:12" x14ac:dyDescent="0.25">
      <c r="B38">
        <v>3</v>
      </c>
      <c r="C38">
        <v>10</v>
      </c>
      <c r="D38" t="s">
        <v>34</v>
      </c>
      <c r="F38">
        <v>6</v>
      </c>
      <c r="G38">
        <v>10</v>
      </c>
      <c r="H38" t="s">
        <v>33</v>
      </c>
      <c r="J38">
        <v>6</v>
      </c>
      <c r="K38">
        <v>6</v>
      </c>
      <c r="L38" t="s">
        <v>154</v>
      </c>
    </row>
    <row r="39" spans="2:12" x14ac:dyDescent="0.25">
      <c r="B39">
        <v>3</v>
      </c>
      <c r="C39">
        <v>10</v>
      </c>
      <c r="D39" t="s">
        <v>122</v>
      </c>
      <c r="F39">
        <v>6</v>
      </c>
      <c r="G39">
        <v>10</v>
      </c>
      <c r="H39" t="s">
        <v>34</v>
      </c>
      <c r="J39">
        <v>6</v>
      </c>
      <c r="K39">
        <v>6</v>
      </c>
      <c r="L39" t="s">
        <v>160</v>
      </c>
    </row>
    <row r="40" spans="2:12" x14ac:dyDescent="0.25">
      <c r="B40">
        <v>3</v>
      </c>
      <c r="C40">
        <v>10</v>
      </c>
      <c r="D40" t="s">
        <v>123</v>
      </c>
      <c r="F40">
        <v>6</v>
      </c>
      <c r="G40">
        <v>10</v>
      </c>
      <c r="H40" t="s">
        <v>43</v>
      </c>
      <c r="J40">
        <v>6</v>
      </c>
      <c r="K40">
        <v>6</v>
      </c>
      <c r="L40" t="s">
        <v>158</v>
      </c>
    </row>
    <row r="41" spans="2:12" x14ac:dyDescent="0.25">
      <c r="B41">
        <v>3</v>
      </c>
      <c r="C41">
        <v>10</v>
      </c>
      <c r="D41" t="s">
        <v>47</v>
      </c>
      <c r="F41">
        <v>6</v>
      </c>
      <c r="G41">
        <v>10</v>
      </c>
      <c r="H41" t="s">
        <v>154</v>
      </c>
      <c r="J41">
        <v>6</v>
      </c>
      <c r="K41">
        <v>7</v>
      </c>
      <c r="L41" t="s">
        <v>33</v>
      </c>
    </row>
    <row r="42" spans="2:12" x14ac:dyDescent="0.25">
      <c r="B42">
        <v>3</v>
      </c>
      <c r="C42">
        <v>13</v>
      </c>
      <c r="D42" t="s">
        <v>33</v>
      </c>
      <c r="F42">
        <v>6</v>
      </c>
      <c r="G42">
        <v>10</v>
      </c>
      <c r="H42" t="s">
        <v>87</v>
      </c>
      <c r="J42">
        <v>6</v>
      </c>
      <c r="K42">
        <v>7</v>
      </c>
      <c r="L42" t="s">
        <v>168</v>
      </c>
    </row>
    <row r="43" spans="2:12" x14ac:dyDescent="0.25">
      <c r="B43">
        <v>3</v>
      </c>
      <c r="C43">
        <v>13</v>
      </c>
      <c r="D43" t="s">
        <v>34</v>
      </c>
      <c r="F43">
        <v>2</v>
      </c>
      <c r="G43">
        <v>16</v>
      </c>
      <c r="H43" t="s">
        <v>128</v>
      </c>
      <c r="J43">
        <v>6</v>
      </c>
      <c r="K43">
        <v>7</v>
      </c>
      <c r="L43" t="s">
        <v>188</v>
      </c>
    </row>
    <row r="44" spans="2:12" x14ac:dyDescent="0.25">
      <c r="B44">
        <v>3</v>
      </c>
      <c r="C44">
        <v>13</v>
      </c>
      <c r="D44" t="s">
        <v>47</v>
      </c>
      <c r="F44">
        <v>2</v>
      </c>
      <c r="G44">
        <v>16</v>
      </c>
      <c r="H44" t="s">
        <v>134</v>
      </c>
      <c r="J44">
        <v>6</v>
      </c>
      <c r="K44">
        <v>7</v>
      </c>
      <c r="L44" t="s">
        <v>55</v>
      </c>
    </row>
    <row r="45" spans="2:12" x14ac:dyDescent="0.25">
      <c r="B45">
        <v>3</v>
      </c>
      <c r="C45">
        <v>13</v>
      </c>
      <c r="D45" t="s">
        <v>89</v>
      </c>
      <c r="F45">
        <v>2</v>
      </c>
      <c r="G45">
        <v>16</v>
      </c>
      <c r="H45" t="s">
        <v>33</v>
      </c>
      <c r="J45">
        <v>6</v>
      </c>
      <c r="K45">
        <v>7</v>
      </c>
      <c r="L45" t="s">
        <v>155</v>
      </c>
    </row>
    <row r="46" spans="2:12" x14ac:dyDescent="0.25">
      <c r="B46">
        <v>3</v>
      </c>
      <c r="C46">
        <v>13</v>
      </c>
      <c r="D46" t="s">
        <v>36</v>
      </c>
      <c r="F46">
        <v>2</v>
      </c>
      <c r="G46">
        <v>16</v>
      </c>
      <c r="H46" t="s">
        <v>34</v>
      </c>
      <c r="J46">
        <v>6</v>
      </c>
      <c r="K46">
        <v>7</v>
      </c>
      <c r="L46" t="s">
        <v>194</v>
      </c>
    </row>
    <row r="47" spans="2:12" x14ac:dyDescent="0.25">
      <c r="B47">
        <v>3</v>
      </c>
      <c r="C47">
        <v>13</v>
      </c>
      <c r="D47" t="s">
        <v>122</v>
      </c>
      <c r="F47">
        <v>2</v>
      </c>
      <c r="G47">
        <v>17</v>
      </c>
      <c r="H47" t="s">
        <v>128</v>
      </c>
      <c r="J47">
        <v>6</v>
      </c>
      <c r="K47">
        <v>8</v>
      </c>
      <c r="L47" t="s">
        <v>33</v>
      </c>
    </row>
    <row r="48" spans="2:12" x14ac:dyDescent="0.25">
      <c r="B48">
        <v>3</v>
      </c>
      <c r="C48">
        <v>13</v>
      </c>
      <c r="D48" t="s">
        <v>43</v>
      </c>
      <c r="F48">
        <v>2</v>
      </c>
      <c r="G48">
        <v>17</v>
      </c>
      <c r="H48" t="s">
        <v>87</v>
      </c>
      <c r="J48">
        <v>6</v>
      </c>
      <c r="K48">
        <v>8</v>
      </c>
      <c r="L48" t="s">
        <v>188</v>
      </c>
    </row>
    <row r="49" spans="2:12" x14ac:dyDescent="0.25">
      <c r="B49">
        <v>3</v>
      </c>
      <c r="C49">
        <v>17</v>
      </c>
      <c r="D49" t="s">
        <v>136</v>
      </c>
      <c r="F49">
        <v>2</v>
      </c>
      <c r="G49">
        <v>17</v>
      </c>
      <c r="H49" t="s">
        <v>33</v>
      </c>
      <c r="J49">
        <v>6</v>
      </c>
      <c r="K49">
        <v>8</v>
      </c>
      <c r="L49" t="s">
        <v>194</v>
      </c>
    </row>
    <row r="50" spans="2:12" x14ac:dyDescent="0.25">
      <c r="B50">
        <v>3</v>
      </c>
      <c r="C50">
        <v>17</v>
      </c>
      <c r="D50" t="s">
        <v>34</v>
      </c>
      <c r="F50">
        <v>2</v>
      </c>
      <c r="G50">
        <v>17</v>
      </c>
      <c r="H50" t="s">
        <v>173</v>
      </c>
      <c r="J50">
        <v>6</v>
      </c>
      <c r="K50">
        <v>8</v>
      </c>
      <c r="L50" t="s">
        <v>122</v>
      </c>
    </row>
    <row r="51" spans="2:12" x14ac:dyDescent="0.25">
      <c r="B51">
        <v>3</v>
      </c>
      <c r="C51">
        <v>17</v>
      </c>
      <c r="D51" t="s">
        <v>33</v>
      </c>
      <c r="F51">
        <v>2</v>
      </c>
      <c r="G51">
        <v>18</v>
      </c>
      <c r="H51" t="s">
        <v>128</v>
      </c>
      <c r="J51">
        <v>6</v>
      </c>
      <c r="K51">
        <v>8</v>
      </c>
      <c r="L51" t="s">
        <v>184</v>
      </c>
    </row>
    <row r="52" spans="2:12" x14ac:dyDescent="0.25">
      <c r="B52">
        <v>3</v>
      </c>
      <c r="C52">
        <v>17</v>
      </c>
      <c r="D52" t="s">
        <v>36</v>
      </c>
      <c r="F52">
        <v>2</v>
      </c>
      <c r="G52">
        <v>18</v>
      </c>
      <c r="H52" t="s">
        <v>129</v>
      </c>
      <c r="J52">
        <v>6</v>
      </c>
      <c r="K52">
        <v>8</v>
      </c>
      <c r="L52" t="s">
        <v>185</v>
      </c>
    </row>
    <row r="53" spans="2:12" x14ac:dyDescent="0.25">
      <c r="B53">
        <v>3</v>
      </c>
      <c r="C53">
        <v>18</v>
      </c>
      <c r="D53" t="s">
        <v>122</v>
      </c>
      <c r="F53">
        <v>2</v>
      </c>
      <c r="G53">
        <v>19</v>
      </c>
      <c r="H53" t="s">
        <v>33</v>
      </c>
      <c r="J53">
        <v>6</v>
      </c>
      <c r="K53">
        <v>9</v>
      </c>
      <c r="L53" t="s">
        <v>33</v>
      </c>
    </row>
    <row r="54" spans="2:12" x14ac:dyDescent="0.25">
      <c r="B54">
        <v>3</v>
      </c>
      <c r="C54">
        <v>18</v>
      </c>
      <c r="D54" t="s">
        <v>34</v>
      </c>
      <c r="F54">
        <v>2</v>
      </c>
      <c r="G54">
        <v>19</v>
      </c>
      <c r="H54" t="s">
        <v>34</v>
      </c>
      <c r="J54">
        <v>6</v>
      </c>
      <c r="K54">
        <v>9</v>
      </c>
      <c r="L54" t="s">
        <v>157</v>
      </c>
    </row>
    <row r="55" spans="2:12" x14ac:dyDescent="0.25">
      <c r="B55">
        <v>3</v>
      </c>
      <c r="C55">
        <v>18</v>
      </c>
      <c r="D55" t="s">
        <v>89</v>
      </c>
      <c r="F55">
        <v>2</v>
      </c>
      <c r="G55">
        <v>20</v>
      </c>
      <c r="H55" t="s">
        <v>33</v>
      </c>
      <c r="J55">
        <v>6</v>
      </c>
      <c r="K55">
        <v>9</v>
      </c>
      <c r="L55" t="s">
        <v>168</v>
      </c>
    </row>
    <row r="56" spans="2:12" x14ac:dyDescent="0.25">
      <c r="B56">
        <v>3</v>
      </c>
      <c r="C56">
        <v>18</v>
      </c>
      <c r="D56" t="s">
        <v>47</v>
      </c>
      <c r="F56">
        <v>2</v>
      </c>
      <c r="G56">
        <v>20</v>
      </c>
      <c r="H56" t="s">
        <v>34</v>
      </c>
      <c r="J56">
        <v>6</v>
      </c>
      <c r="K56">
        <v>9</v>
      </c>
      <c r="L56" t="s">
        <v>188</v>
      </c>
    </row>
    <row r="57" spans="2:12" x14ac:dyDescent="0.25">
      <c r="B57">
        <v>3</v>
      </c>
      <c r="C57">
        <v>22</v>
      </c>
      <c r="D57" t="s">
        <v>122</v>
      </c>
      <c r="F57">
        <v>2</v>
      </c>
      <c r="G57">
        <v>20</v>
      </c>
      <c r="H57" t="s">
        <v>128</v>
      </c>
      <c r="J57">
        <v>6</v>
      </c>
      <c r="K57">
        <v>10</v>
      </c>
      <c r="L57" t="s">
        <v>33</v>
      </c>
    </row>
    <row r="58" spans="2:12" x14ac:dyDescent="0.25">
      <c r="B58">
        <v>3</v>
      </c>
      <c r="C58">
        <v>22</v>
      </c>
      <c r="D58" t="s">
        <v>34</v>
      </c>
      <c r="F58">
        <v>8</v>
      </c>
      <c r="G58">
        <v>16</v>
      </c>
      <c r="H58" t="s">
        <v>154</v>
      </c>
      <c r="J58">
        <v>6</v>
      </c>
      <c r="K58">
        <v>10</v>
      </c>
      <c r="L58" t="s">
        <v>191</v>
      </c>
    </row>
    <row r="59" spans="2:12" x14ac:dyDescent="0.25">
      <c r="B59">
        <v>3</v>
      </c>
      <c r="C59">
        <v>22</v>
      </c>
      <c r="D59" t="s">
        <v>89</v>
      </c>
      <c r="F59">
        <v>8</v>
      </c>
      <c r="G59">
        <v>16</v>
      </c>
      <c r="H59" t="s">
        <v>33</v>
      </c>
      <c r="J59">
        <v>6</v>
      </c>
      <c r="K59">
        <v>10</v>
      </c>
      <c r="L59" t="s">
        <v>155</v>
      </c>
    </row>
    <row r="60" spans="2:12" x14ac:dyDescent="0.25">
      <c r="B60">
        <v>3</v>
      </c>
      <c r="C60">
        <v>22</v>
      </c>
      <c r="D60" t="s">
        <v>47</v>
      </c>
      <c r="F60">
        <v>8</v>
      </c>
      <c r="G60">
        <v>17</v>
      </c>
      <c r="H60" t="s">
        <v>33</v>
      </c>
      <c r="J60">
        <v>6</v>
      </c>
      <c r="K60">
        <v>10</v>
      </c>
      <c r="L60" t="s">
        <v>185</v>
      </c>
    </row>
    <row r="61" spans="2:12" x14ac:dyDescent="0.25">
      <c r="B61">
        <v>5</v>
      </c>
      <c r="C61">
        <v>2</v>
      </c>
      <c r="D61" t="s">
        <v>34</v>
      </c>
      <c r="F61">
        <v>8</v>
      </c>
      <c r="G61">
        <v>17</v>
      </c>
      <c r="H61" t="s">
        <v>162</v>
      </c>
      <c r="J61">
        <v>9</v>
      </c>
      <c r="K61">
        <v>21</v>
      </c>
      <c r="L61" t="s">
        <v>33</v>
      </c>
    </row>
    <row r="62" spans="2:12" x14ac:dyDescent="0.25">
      <c r="B62">
        <v>5</v>
      </c>
      <c r="C62">
        <v>2</v>
      </c>
      <c r="D62" t="s">
        <v>89</v>
      </c>
      <c r="F62">
        <v>8</v>
      </c>
      <c r="G62">
        <v>18</v>
      </c>
      <c r="H62" t="s">
        <v>162</v>
      </c>
      <c r="J62">
        <v>9</v>
      </c>
      <c r="K62">
        <v>21</v>
      </c>
      <c r="L62" t="s">
        <v>90</v>
      </c>
    </row>
    <row r="63" spans="2:12" x14ac:dyDescent="0.25">
      <c r="B63">
        <v>5</v>
      </c>
      <c r="C63">
        <v>2</v>
      </c>
      <c r="D63" t="s">
        <v>122</v>
      </c>
      <c r="F63">
        <v>8</v>
      </c>
      <c r="G63">
        <v>18</v>
      </c>
      <c r="H63" t="s">
        <v>33</v>
      </c>
      <c r="J63">
        <v>9</v>
      </c>
      <c r="K63">
        <v>21</v>
      </c>
      <c r="L63" t="s">
        <v>154</v>
      </c>
    </row>
    <row r="64" spans="2:12" x14ac:dyDescent="0.25">
      <c r="B64">
        <v>5</v>
      </c>
      <c r="C64">
        <v>2</v>
      </c>
      <c r="D64" t="s">
        <v>47</v>
      </c>
      <c r="F64">
        <v>8</v>
      </c>
      <c r="G64">
        <v>18</v>
      </c>
      <c r="H64" t="s">
        <v>163</v>
      </c>
      <c r="J64">
        <v>9</v>
      </c>
      <c r="K64">
        <v>21</v>
      </c>
      <c r="L64" t="s">
        <v>34</v>
      </c>
    </row>
    <row r="65" spans="2:12" x14ac:dyDescent="0.25">
      <c r="B65">
        <v>5</v>
      </c>
      <c r="C65">
        <v>2</v>
      </c>
      <c r="D65" t="s">
        <v>137</v>
      </c>
      <c r="F65">
        <v>8</v>
      </c>
      <c r="G65">
        <v>19</v>
      </c>
      <c r="H65" t="s">
        <v>33</v>
      </c>
      <c r="J65">
        <v>9</v>
      </c>
      <c r="K65">
        <v>22</v>
      </c>
      <c r="L65" t="s">
        <v>33</v>
      </c>
    </row>
    <row r="66" spans="2:12" x14ac:dyDescent="0.25">
      <c r="B66">
        <v>5</v>
      </c>
      <c r="C66">
        <v>5</v>
      </c>
      <c r="D66" t="s">
        <v>85</v>
      </c>
      <c r="F66">
        <v>8</v>
      </c>
      <c r="G66">
        <v>19</v>
      </c>
      <c r="H66" t="s">
        <v>128</v>
      </c>
      <c r="J66">
        <v>9</v>
      </c>
      <c r="K66">
        <v>22</v>
      </c>
      <c r="L66" t="s">
        <v>34</v>
      </c>
    </row>
    <row r="67" spans="2:12" x14ac:dyDescent="0.25">
      <c r="B67">
        <v>5</v>
      </c>
      <c r="C67">
        <v>5</v>
      </c>
      <c r="D67" t="s">
        <v>34</v>
      </c>
      <c r="F67">
        <v>8</v>
      </c>
      <c r="G67">
        <v>19</v>
      </c>
      <c r="H67" t="s">
        <v>89</v>
      </c>
      <c r="J67">
        <v>9</v>
      </c>
      <c r="K67">
        <v>22</v>
      </c>
      <c r="L67" t="s">
        <v>89</v>
      </c>
    </row>
    <row r="68" spans="2:12" x14ac:dyDescent="0.25">
      <c r="B68">
        <v>5</v>
      </c>
      <c r="C68">
        <v>5</v>
      </c>
      <c r="D68" t="s">
        <v>89</v>
      </c>
      <c r="F68">
        <v>8</v>
      </c>
      <c r="G68">
        <v>19</v>
      </c>
      <c r="H68" t="s">
        <v>164</v>
      </c>
      <c r="J68">
        <v>9</v>
      </c>
      <c r="K68">
        <v>22</v>
      </c>
      <c r="L68" t="s">
        <v>90</v>
      </c>
    </row>
    <row r="69" spans="2:12" x14ac:dyDescent="0.25">
      <c r="B69">
        <v>5</v>
      </c>
      <c r="C69">
        <v>11</v>
      </c>
      <c r="D69" t="s">
        <v>34</v>
      </c>
      <c r="F69">
        <v>8</v>
      </c>
      <c r="G69">
        <v>20</v>
      </c>
      <c r="H69" t="s">
        <v>164</v>
      </c>
      <c r="J69">
        <v>9</v>
      </c>
      <c r="K69">
        <v>22</v>
      </c>
      <c r="L69" t="s">
        <v>154</v>
      </c>
    </row>
    <row r="70" spans="2:12" x14ac:dyDescent="0.25">
      <c r="B70">
        <v>5</v>
      </c>
      <c r="C70">
        <v>11</v>
      </c>
      <c r="D70" t="s">
        <v>89</v>
      </c>
      <c r="F70">
        <v>8</v>
      </c>
      <c r="G70">
        <v>20</v>
      </c>
      <c r="H70" t="s">
        <v>129</v>
      </c>
      <c r="J70">
        <v>9</v>
      </c>
      <c r="K70">
        <v>22</v>
      </c>
      <c r="L70" t="s">
        <v>129</v>
      </c>
    </row>
    <row r="71" spans="2:12" x14ac:dyDescent="0.25">
      <c r="B71">
        <v>5</v>
      </c>
      <c r="C71">
        <v>11</v>
      </c>
      <c r="D71" t="s">
        <v>47</v>
      </c>
      <c r="F71">
        <v>8</v>
      </c>
      <c r="G71">
        <v>20</v>
      </c>
      <c r="H71" t="s">
        <v>33</v>
      </c>
      <c r="J71">
        <v>9</v>
      </c>
      <c r="K71">
        <v>23</v>
      </c>
      <c r="L71" t="s">
        <v>34</v>
      </c>
    </row>
    <row r="72" spans="2:12" x14ac:dyDescent="0.25">
      <c r="B72">
        <v>5</v>
      </c>
      <c r="C72">
        <v>11</v>
      </c>
      <c r="D72" t="s">
        <v>137</v>
      </c>
      <c r="F72">
        <v>8</v>
      </c>
      <c r="G72">
        <v>20</v>
      </c>
      <c r="H72" t="s">
        <v>34</v>
      </c>
      <c r="J72">
        <v>9</v>
      </c>
      <c r="K72">
        <v>23</v>
      </c>
      <c r="L72" t="s">
        <v>89</v>
      </c>
    </row>
    <row r="73" spans="2:12" x14ac:dyDescent="0.25">
      <c r="B73">
        <v>5</v>
      </c>
      <c r="C73">
        <v>11</v>
      </c>
      <c r="D73" t="s">
        <v>126</v>
      </c>
      <c r="F73">
        <v>9</v>
      </c>
      <c r="G73">
        <v>21</v>
      </c>
      <c r="H73" t="s">
        <v>33</v>
      </c>
      <c r="J73">
        <v>9</v>
      </c>
      <c r="K73">
        <v>24</v>
      </c>
      <c r="L73" t="s">
        <v>90</v>
      </c>
    </row>
    <row r="74" spans="2:12" x14ac:dyDescent="0.25">
      <c r="B74">
        <v>5</v>
      </c>
      <c r="C74">
        <v>11</v>
      </c>
      <c r="D74" t="s">
        <v>42</v>
      </c>
      <c r="F74">
        <v>9</v>
      </c>
      <c r="G74">
        <v>21</v>
      </c>
      <c r="H74" t="s">
        <v>128</v>
      </c>
      <c r="J74">
        <v>9</v>
      </c>
      <c r="K74">
        <v>24</v>
      </c>
      <c r="L74" t="s">
        <v>34</v>
      </c>
    </row>
    <row r="75" spans="2:12" x14ac:dyDescent="0.25">
      <c r="B75">
        <v>5</v>
      </c>
      <c r="C75">
        <v>14</v>
      </c>
      <c r="D75" t="s">
        <v>47</v>
      </c>
      <c r="F75">
        <v>9</v>
      </c>
      <c r="G75">
        <v>21</v>
      </c>
      <c r="H75" t="s">
        <v>122</v>
      </c>
      <c r="J75">
        <v>9</v>
      </c>
      <c r="K75">
        <v>24</v>
      </c>
      <c r="L75" t="s">
        <v>129</v>
      </c>
    </row>
    <row r="76" spans="2:12" x14ac:dyDescent="0.25">
      <c r="B76">
        <v>5</v>
      </c>
      <c r="C76">
        <v>14</v>
      </c>
      <c r="D76" t="s">
        <v>120</v>
      </c>
      <c r="F76">
        <v>9</v>
      </c>
      <c r="G76">
        <v>22</v>
      </c>
      <c r="H76" t="s">
        <v>33</v>
      </c>
      <c r="J76">
        <v>9</v>
      </c>
      <c r="K76">
        <v>24</v>
      </c>
      <c r="L76" t="s">
        <v>188</v>
      </c>
    </row>
    <row r="77" spans="2:12" x14ac:dyDescent="0.25">
      <c r="B77">
        <v>5</v>
      </c>
      <c r="C77">
        <v>14</v>
      </c>
      <c r="D77" t="s">
        <v>33</v>
      </c>
      <c r="F77">
        <v>9</v>
      </c>
      <c r="G77">
        <v>22</v>
      </c>
      <c r="H77" t="s">
        <v>154</v>
      </c>
      <c r="J77">
        <v>9</v>
      </c>
      <c r="K77">
        <v>25</v>
      </c>
      <c r="L77" t="s">
        <v>34</v>
      </c>
    </row>
    <row r="78" spans="2:12" x14ac:dyDescent="0.25">
      <c r="B78">
        <v>5</v>
      </c>
      <c r="C78">
        <v>14</v>
      </c>
      <c r="D78" t="s">
        <v>34</v>
      </c>
      <c r="F78">
        <v>9</v>
      </c>
      <c r="G78">
        <v>22</v>
      </c>
      <c r="H78" t="s">
        <v>136</v>
      </c>
      <c r="J78">
        <v>9</v>
      </c>
      <c r="K78">
        <v>25</v>
      </c>
      <c r="L78" t="s">
        <v>90</v>
      </c>
    </row>
    <row r="79" spans="2:12" x14ac:dyDescent="0.25">
      <c r="B79">
        <v>5</v>
      </c>
      <c r="C79">
        <v>14</v>
      </c>
      <c r="D79" t="s">
        <v>89</v>
      </c>
      <c r="F79">
        <v>9</v>
      </c>
      <c r="G79">
        <v>23</v>
      </c>
      <c r="H79" t="s">
        <v>168</v>
      </c>
      <c r="J79">
        <v>7</v>
      </c>
      <c r="K79">
        <v>16</v>
      </c>
      <c r="L79" t="s">
        <v>128</v>
      </c>
    </row>
    <row r="80" spans="2:12" x14ac:dyDescent="0.25">
      <c r="B80">
        <v>5</v>
      </c>
      <c r="C80">
        <v>14</v>
      </c>
      <c r="D80" t="s">
        <v>38</v>
      </c>
      <c r="F80">
        <v>9</v>
      </c>
      <c r="G80">
        <v>23</v>
      </c>
      <c r="H80" t="s">
        <v>128</v>
      </c>
      <c r="J80">
        <v>7</v>
      </c>
      <c r="K80">
        <v>16</v>
      </c>
      <c r="L80" t="s">
        <v>33</v>
      </c>
    </row>
    <row r="81" spans="2:12" x14ac:dyDescent="0.25">
      <c r="B81">
        <v>5</v>
      </c>
      <c r="C81">
        <v>14</v>
      </c>
      <c r="D81" t="s">
        <v>122</v>
      </c>
      <c r="F81">
        <v>9</v>
      </c>
      <c r="G81">
        <v>23</v>
      </c>
      <c r="H81" t="s">
        <v>33</v>
      </c>
      <c r="J81">
        <v>7</v>
      </c>
      <c r="K81">
        <v>17</v>
      </c>
      <c r="L81" t="s">
        <v>33</v>
      </c>
    </row>
    <row r="82" spans="2:12" x14ac:dyDescent="0.25">
      <c r="B82">
        <v>5</v>
      </c>
      <c r="C82">
        <v>17</v>
      </c>
      <c r="D82" t="s">
        <v>42</v>
      </c>
      <c r="F82">
        <v>9</v>
      </c>
      <c r="G82">
        <v>23</v>
      </c>
      <c r="H82" t="s">
        <v>154</v>
      </c>
      <c r="J82">
        <v>7</v>
      </c>
      <c r="K82">
        <v>17</v>
      </c>
      <c r="L82" t="s">
        <v>189</v>
      </c>
    </row>
    <row r="83" spans="2:12" x14ac:dyDescent="0.25">
      <c r="B83">
        <v>5</v>
      </c>
      <c r="C83">
        <v>17</v>
      </c>
      <c r="D83" t="s">
        <v>34</v>
      </c>
      <c r="F83">
        <v>9</v>
      </c>
      <c r="G83">
        <v>24</v>
      </c>
      <c r="H83" t="s">
        <v>122</v>
      </c>
      <c r="J83">
        <v>7</v>
      </c>
      <c r="K83">
        <v>17</v>
      </c>
      <c r="L83" t="s">
        <v>128</v>
      </c>
    </row>
    <row r="84" spans="2:12" x14ac:dyDescent="0.25">
      <c r="B84">
        <v>5</v>
      </c>
      <c r="C84">
        <v>17</v>
      </c>
      <c r="D84" t="s">
        <v>33</v>
      </c>
      <c r="F84">
        <v>9</v>
      </c>
      <c r="G84">
        <v>24</v>
      </c>
      <c r="H84" t="s">
        <v>154</v>
      </c>
      <c r="J84">
        <v>7</v>
      </c>
      <c r="K84">
        <v>18</v>
      </c>
      <c r="L84" t="s">
        <v>33</v>
      </c>
    </row>
    <row r="85" spans="2:12" x14ac:dyDescent="0.25">
      <c r="B85">
        <v>5</v>
      </c>
      <c r="C85">
        <v>17</v>
      </c>
      <c r="D85" t="s">
        <v>36</v>
      </c>
      <c r="F85">
        <v>9</v>
      </c>
      <c r="G85">
        <v>24</v>
      </c>
      <c r="H85" t="s">
        <v>33</v>
      </c>
      <c r="J85">
        <v>7</v>
      </c>
      <c r="K85">
        <v>18</v>
      </c>
      <c r="L85" t="s">
        <v>189</v>
      </c>
    </row>
    <row r="86" spans="2:12" x14ac:dyDescent="0.25">
      <c r="B86">
        <v>5</v>
      </c>
      <c r="C86">
        <v>17</v>
      </c>
      <c r="D86" t="s">
        <v>137</v>
      </c>
      <c r="F86">
        <v>9</v>
      </c>
      <c r="G86">
        <v>24</v>
      </c>
      <c r="H86" t="s">
        <v>129</v>
      </c>
      <c r="J86">
        <v>7</v>
      </c>
      <c r="K86">
        <v>19</v>
      </c>
      <c r="L86" t="s">
        <v>163</v>
      </c>
    </row>
    <row r="87" spans="2:12" x14ac:dyDescent="0.25">
      <c r="B87">
        <v>1</v>
      </c>
      <c r="C87">
        <v>5</v>
      </c>
      <c r="D87" t="s">
        <v>39</v>
      </c>
      <c r="F87">
        <v>9</v>
      </c>
      <c r="G87">
        <v>25</v>
      </c>
      <c r="H87" t="s">
        <v>122</v>
      </c>
      <c r="J87">
        <v>7</v>
      </c>
      <c r="K87">
        <v>19</v>
      </c>
      <c r="L87" t="s">
        <v>33</v>
      </c>
    </row>
    <row r="88" spans="2:12" x14ac:dyDescent="0.25">
      <c r="B88">
        <v>1</v>
      </c>
      <c r="C88">
        <v>5</v>
      </c>
      <c r="D88" t="s">
        <v>89</v>
      </c>
      <c r="F88">
        <v>9</v>
      </c>
      <c r="G88">
        <v>25</v>
      </c>
      <c r="H88" t="s">
        <v>154</v>
      </c>
      <c r="J88">
        <v>7</v>
      </c>
      <c r="K88">
        <v>19</v>
      </c>
      <c r="L88" t="s">
        <v>189</v>
      </c>
    </row>
    <row r="89" spans="2:12" x14ac:dyDescent="0.25">
      <c r="B89">
        <v>1</v>
      </c>
      <c r="C89">
        <v>9</v>
      </c>
      <c r="D89" t="s">
        <v>39</v>
      </c>
      <c r="F89">
        <v>9</v>
      </c>
      <c r="G89">
        <v>25</v>
      </c>
      <c r="H89" t="s">
        <v>33</v>
      </c>
      <c r="J89">
        <v>7</v>
      </c>
      <c r="K89">
        <v>20</v>
      </c>
      <c r="L89" t="s">
        <v>189</v>
      </c>
    </row>
    <row r="90" spans="2:12" x14ac:dyDescent="0.25">
      <c r="B90">
        <v>1</v>
      </c>
      <c r="C90">
        <v>9</v>
      </c>
      <c r="D90" t="s">
        <v>34</v>
      </c>
      <c r="F90">
        <v>9</v>
      </c>
      <c r="G90">
        <v>25</v>
      </c>
      <c r="H90" t="s">
        <v>129</v>
      </c>
      <c r="J90">
        <v>7</v>
      </c>
      <c r="K90">
        <v>20</v>
      </c>
      <c r="L90" t="s">
        <v>33</v>
      </c>
    </row>
    <row r="91" spans="2:12" x14ac:dyDescent="0.25">
      <c r="B91">
        <v>1</v>
      </c>
      <c r="C91">
        <v>9</v>
      </c>
      <c r="D91" t="s">
        <v>40</v>
      </c>
      <c r="F91">
        <v>7</v>
      </c>
      <c r="G91">
        <v>16</v>
      </c>
      <c r="H91" t="s">
        <v>33</v>
      </c>
      <c r="J91">
        <v>7</v>
      </c>
      <c r="K91">
        <v>20</v>
      </c>
      <c r="L91" t="s">
        <v>190</v>
      </c>
    </row>
    <row r="92" spans="2:12" x14ac:dyDescent="0.25">
      <c r="B92">
        <v>1</v>
      </c>
      <c r="C92">
        <v>9</v>
      </c>
      <c r="D92" t="s">
        <v>83</v>
      </c>
      <c r="F92">
        <v>7</v>
      </c>
      <c r="G92">
        <v>16</v>
      </c>
      <c r="H92" t="s">
        <v>34</v>
      </c>
      <c r="J92">
        <v>5</v>
      </c>
      <c r="K92">
        <v>6</v>
      </c>
      <c r="L92" t="s">
        <v>128</v>
      </c>
    </row>
    <row r="93" spans="2:12" x14ac:dyDescent="0.25">
      <c r="B93">
        <v>1</v>
      </c>
      <c r="C93">
        <v>9</v>
      </c>
      <c r="D93" t="s">
        <v>127</v>
      </c>
      <c r="F93">
        <v>7</v>
      </c>
      <c r="G93">
        <v>16</v>
      </c>
      <c r="H93" t="s">
        <v>154</v>
      </c>
      <c r="J93">
        <v>5</v>
      </c>
      <c r="K93">
        <v>6</v>
      </c>
      <c r="L93" t="s">
        <v>80</v>
      </c>
    </row>
    <row r="94" spans="2:12" x14ac:dyDescent="0.25">
      <c r="B94">
        <v>1</v>
      </c>
      <c r="C94">
        <v>9</v>
      </c>
      <c r="D94" t="s">
        <v>47</v>
      </c>
      <c r="F94">
        <v>7</v>
      </c>
      <c r="G94">
        <v>16</v>
      </c>
      <c r="H94" t="s">
        <v>44</v>
      </c>
      <c r="J94">
        <v>5</v>
      </c>
      <c r="K94">
        <v>6</v>
      </c>
      <c r="L94" t="s">
        <v>34</v>
      </c>
    </row>
    <row r="95" spans="2:12" x14ac:dyDescent="0.25">
      <c r="B95">
        <v>1</v>
      </c>
      <c r="C95">
        <v>18</v>
      </c>
      <c r="D95" t="s">
        <v>34</v>
      </c>
      <c r="F95">
        <v>7</v>
      </c>
      <c r="G95">
        <v>17</v>
      </c>
      <c r="H95" t="s">
        <v>157</v>
      </c>
      <c r="J95">
        <v>5</v>
      </c>
      <c r="K95">
        <v>6</v>
      </c>
      <c r="L95" t="s">
        <v>89</v>
      </c>
    </row>
    <row r="96" spans="2:12" x14ac:dyDescent="0.25">
      <c r="B96">
        <v>1</v>
      </c>
      <c r="C96">
        <v>18</v>
      </c>
      <c r="D96" t="s">
        <v>89</v>
      </c>
      <c r="F96">
        <v>7</v>
      </c>
      <c r="G96">
        <v>17</v>
      </c>
      <c r="H96" t="s">
        <v>33</v>
      </c>
      <c r="J96">
        <v>5</v>
      </c>
      <c r="K96">
        <v>6</v>
      </c>
      <c r="L96" t="s">
        <v>129</v>
      </c>
    </row>
    <row r="97" spans="2:12" x14ac:dyDescent="0.25">
      <c r="B97">
        <v>1</v>
      </c>
      <c r="C97">
        <v>18</v>
      </c>
      <c r="D97" t="s">
        <v>36</v>
      </c>
      <c r="F97">
        <v>7</v>
      </c>
      <c r="G97">
        <v>17</v>
      </c>
      <c r="H97" t="s">
        <v>154</v>
      </c>
      <c r="J97">
        <v>5</v>
      </c>
      <c r="K97">
        <v>7</v>
      </c>
      <c r="L97" t="s">
        <v>228</v>
      </c>
    </row>
    <row r="98" spans="2:12" x14ac:dyDescent="0.25">
      <c r="B98">
        <v>1</v>
      </c>
      <c r="C98">
        <v>18</v>
      </c>
      <c r="D98" t="s">
        <v>39</v>
      </c>
      <c r="F98">
        <v>7</v>
      </c>
      <c r="G98">
        <v>18</v>
      </c>
      <c r="H98" t="s">
        <v>33</v>
      </c>
      <c r="J98">
        <v>5</v>
      </c>
      <c r="K98">
        <v>7</v>
      </c>
      <c r="L98" t="s">
        <v>154</v>
      </c>
    </row>
    <row r="99" spans="2:12" x14ac:dyDescent="0.25">
      <c r="B99">
        <v>1</v>
      </c>
      <c r="C99">
        <v>19</v>
      </c>
      <c r="D99" t="s">
        <v>83</v>
      </c>
      <c r="F99">
        <v>7</v>
      </c>
      <c r="G99">
        <v>18</v>
      </c>
      <c r="H99" t="s">
        <v>157</v>
      </c>
      <c r="J99">
        <v>5</v>
      </c>
      <c r="K99">
        <v>7</v>
      </c>
      <c r="L99" t="s">
        <v>128</v>
      </c>
    </row>
    <row r="100" spans="2:12" x14ac:dyDescent="0.25">
      <c r="B100">
        <v>1</v>
      </c>
      <c r="C100">
        <v>19</v>
      </c>
      <c r="D100" t="s">
        <v>128</v>
      </c>
      <c r="F100">
        <v>7</v>
      </c>
      <c r="G100">
        <v>18</v>
      </c>
      <c r="H100" t="s">
        <v>164</v>
      </c>
      <c r="J100">
        <v>5</v>
      </c>
      <c r="K100">
        <v>7</v>
      </c>
      <c r="L100" t="s">
        <v>33</v>
      </c>
    </row>
    <row r="101" spans="2:12" x14ac:dyDescent="0.25">
      <c r="B101">
        <v>1</v>
      </c>
      <c r="C101">
        <v>19</v>
      </c>
      <c r="D101" t="s">
        <v>34</v>
      </c>
      <c r="F101">
        <v>7</v>
      </c>
      <c r="G101">
        <v>19</v>
      </c>
      <c r="H101" t="s">
        <v>156</v>
      </c>
      <c r="J101">
        <v>5</v>
      </c>
      <c r="K101">
        <v>7</v>
      </c>
      <c r="L101" t="s">
        <v>34</v>
      </c>
    </row>
    <row r="102" spans="2:12" x14ac:dyDescent="0.25">
      <c r="B102">
        <v>1</v>
      </c>
      <c r="C102">
        <v>19</v>
      </c>
      <c r="D102" t="s">
        <v>89</v>
      </c>
      <c r="F102">
        <v>7</v>
      </c>
      <c r="G102">
        <v>19</v>
      </c>
      <c r="H102" t="s">
        <v>158</v>
      </c>
      <c r="J102">
        <v>5</v>
      </c>
      <c r="K102">
        <v>8</v>
      </c>
      <c r="L102" t="s">
        <v>128</v>
      </c>
    </row>
    <row r="103" spans="2:12" x14ac:dyDescent="0.25">
      <c r="B103">
        <v>1</v>
      </c>
      <c r="C103">
        <v>20</v>
      </c>
      <c r="D103" t="s">
        <v>39</v>
      </c>
      <c r="F103">
        <v>7</v>
      </c>
      <c r="G103">
        <v>19</v>
      </c>
      <c r="H103" t="s">
        <v>33</v>
      </c>
      <c r="J103">
        <v>5</v>
      </c>
      <c r="K103">
        <v>8</v>
      </c>
      <c r="L103" t="s">
        <v>34</v>
      </c>
    </row>
    <row r="104" spans="2:12" x14ac:dyDescent="0.25">
      <c r="B104">
        <v>1</v>
      </c>
      <c r="C104">
        <v>20</v>
      </c>
      <c r="D104" t="s">
        <v>127</v>
      </c>
      <c r="F104">
        <v>7</v>
      </c>
      <c r="G104">
        <v>19</v>
      </c>
      <c r="H104" t="s">
        <v>89</v>
      </c>
      <c r="J104">
        <v>5</v>
      </c>
      <c r="K104">
        <v>8</v>
      </c>
      <c r="L104" t="s">
        <v>80</v>
      </c>
    </row>
    <row r="105" spans="2:12" x14ac:dyDescent="0.25">
      <c r="B105">
        <v>1</v>
      </c>
      <c r="C105">
        <v>20</v>
      </c>
      <c r="D105" t="s">
        <v>40</v>
      </c>
      <c r="F105">
        <v>7</v>
      </c>
      <c r="G105">
        <v>19</v>
      </c>
      <c r="H105" t="s">
        <v>154</v>
      </c>
      <c r="J105">
        <v>5</v>
      </c>
      <c r="K105">
        <v>8</v>
      </c>
      <c r="L105" t="s">
        <v>228</v>
      </c>
    </row>
    <row r="106" spans="2:12" x14ac:dyDescent="0.25">
      <c r="B106">
        <v>1</v>
      </c>
      <c r="C106">
        <v>20</v>
      </c>
      <c r="D106" t="s">
        <v>34</v>
      </c>
      <c r="F106">
        <v>7</v>
      </c>
      <c r="G106">
        <v>19</v>
      </c>
      <c r="H106" t="s">
        <v>42</v>
      </c>
      <c r="J106">
        <v>5</v>
      </c>
      <c r="K106">
        <v>9</v>
      </c>
      <c r="L106" t="s">
        <v>34</v>
      </c>
    </row>
    <row r="107" spans="2:12" x14ac:dyDescent="0.25">
      <c r="B107">
        <v>1</v>
      </c>
      <c r="C107">
        <v>20</v>
      </c>
      <c r="D107" t="s">
        <v>89</v>
      </c>
      <c r="F107">
        <v>7</v>
      </c>
      <c r="G107">
        <v>19</v>
      </c>
      <c r="H107" t="s">
        <v>44</v>
      </c>
      <c r="J107">
        <v>5</v>
      </c>
      <c r="K107">
        <v>9</v>
      </c>
      <c r="L107" t="s">
        <v>129</v>
      </c>
    </row>
    <row r="108" spans="2:12" x14ac:dyDescent="0.25">
      <c r="B108">
        <v>9</v>
      </c>
      <c r="C108">
        <v>2</v>
      </c>
      <c r="D108" t="s">
        <v>39</v>
      </c>
      <c r="F108">
        <v>7</v>
      </c>
      <c r="G108">
        <v>19</v>
      </c>
      <c r="H108" t="s">
        <v>169</v>
      </c>
      <c r="J108">
        <v>5</v>
      </c>
      <c r="K108">
        <v>9</v>
      </c>
      <c r="L108" t="s">
        <v>128</v>
      </c>
    </row>
    <row r="109" spans="2:12" x14ac:dyDescent="0.25">
      <c r="B109">
        <v>9</v>
      </c>
      <c r="C109">
        <v>2</v>
      </c>
      <c r="D109" t="s">
        <v>137</v>
      </c>
      <c r="F109">
        <v>7</v>
      </c>
      <c r="G109">
        <v>20</v>
      </c>
      <c r="H109" t="s">
        <v>157</v>
      </c>
      <c r="J109">
        <v>5</v>
      </c>
      <c r="K109">
        <v>10</v>
      </c>
      <c r="L109" t="s">
        <v>128</v>
      </c>
    </row>
    <row r="110" spans="2:12" x14ac:dyDescent="0.25">
      <c r="B110">
        <v>9</v>
      </c>
      <c r="C110">
        <v>2</v>
      </c>
      <c r="D110" t="s">
        <v>34</v>
      </c>
      <c r="F110">
        <v>7</v>
      </c>
      <c r="G110">
        <v>20</v>
      </c>
      <c r="H110" t="s">
        <v>169</v>
      </c>
      <c r="J110">
        <v>5</v>
      </c>
      <c r="K110">
        <v>10</v>
      </c>
      <c r="L110" t="s">
        <v>129</v>
      </c>
    </row>
    <row r="111" spans="2:12" x14ac:dyDescent="0.25">
      <c r="B111">
        <v>9</v>
      </c>
      <c r="C111">
        <v>2</v>
      </c>
      <c r="D111" t="s">
        <v>33</v>
      </c>
      <c r="F111">
        <v>1</v>
      </c>
      <c r="G111">
        <v>11</v>
      </c>
      <c r="H111" t="s">
        <v>33</v>
      </c>
      <c r="J111">
        <v>5</v>
      </c>
      <c r="K111">
        <v>10</v>
      </c>
      <c r="L111" t="s">
        <v>33</v>
      </c>
    </row>
    <row r="112" spans="2:12" x14ac:dyDescent="0.25">
      <c r="B112">
        <v>9</v>
      </c>
      <c r="C112">
        <v>7</v>
      </c>
      <c r="D112" t="s">
        <v>39</v>
      </c>
      <c r="F112">
        <v>1</v>
      </c>
      <c r="G112">
        <v>11</v>
      </c>
      <c r="H112" t="s">
        <v>128</v>
      </c>
      <c r="J112">
        <v>5</v>
      </c>
      <c r="K112">
        <v>10</v>
      </c>
      <c r="L112" t="s">
        <v>34</v>
      </c>
    </row>
    <row r="113" spans="2:12" x14ac:dyDescent="0.25">
      <c r="B113">
        <v>9</v>
      </c>
      <c r="C113">
        <v>7</v>
      </c>
      <c r="D113" t="s">
        <v>133</v>
      </c>
      <c r="F113">
        <v>1</v>
      </c>
      <c r="G113">
        <v>11</v>
      </c>
      <c r="H113" t="s">
        <v>44</v>
      </c>
      <c r="J113">
        <v>4</v>
      </c>
      <c r="K113">
        <v>11</v>
      </c>
      <c r="L113" t="s">
        <v>33</v>
      </c>
    </row>
    <row r="114" spans="2:12" x14ac:dyDescent="0.25">
      <c r="B114">
        <v>9</v>
      </c>
      <c r="C114">
        <v>7</v>
      </c>
      <c r="D114" t="s">
        <v>34</v>
      </c>
      <c r="F114">
        <v>1</v>
      </c>
      <c r="G114">
        <v>12</v>
      </c>
      <c r="H114" t="s">
        <v>34</v>
      </c>
      <c r="J114">
        <v>4</v>
      </c>
      <c r="K114">
        <v>11</v>
      </c>
      <c r="L114" t="s">
        <v>40</v>
      </c>
    </row>
    <row r="115" spans="2:12" x14ac:dyDescent="0.25">
      <c r="B115">
        <v>9</v>
      </c>
      <c r="C115">
        <v>17</v>
      </c>
      <c r="D115" t="s">
        <v>39</v>
      </c>
      <c r="F115">
        <v>1</v>
      </c>
      <c r="G115">
        <v>12</v>
      </c>
      <c r="H115" t="s">
        <v>89</v>
      </c>
      <c r="J115">
        <v>4</v>
      </c>
      <c r="K115">
        <v>11</v>
      </c>
      <c r="L115" t="s">
        <v>186</v>
      </c>
    </row>
    <row r="116" spans="2:12" x14ac:dyDescent="0.25">
      <c r="B116">
        <v>9</v>
      </c>
      <c r="C116">
        <v>17</v>
      </c>
      <c r="D116" t="s">
        <v>89</v>
      </c>
      <c r="F116">
        <v>1</v>
      </c>
      <c r="G116">
        <v>12</v>
      </c>
      <c r="H116" t="s">
        <v>121</v>
      </c>
      <c r="J116">
        <v>4</v>
      </c>
      <c r="K116">
        <v>11</v>
      </c>
      <c r="L116" t="s">
        <v>191</v>
      </c>
    </row>
    <row r="117" spans="2:12" x14ac:dyDescent="0.25">
      <c r="B117">
        <v>9</v>
      </c>
      <c r="C117">
        <v>17</v>
      </c>
      <c r="D117" t="s">
        <v>34</v>
      </c>
      <c r="F117">
        <v>1</v>
      </c>
      <c r="G117">
        <v>12</v>
      </c>
      <c r="H117" t="s">
        <v>55</v>
      </c>
      <c r="J117">
        <v>4</v>
      </c>
      <c r="K117">
        <v>12</v>
      </c>
      <c r="L117" t="s">
        <v>155</v>
      </c>
    </row>
    <row r="118" spans="2:12" x14ac:dyDescent="0.25">
      <c r="B118">
        <v>9</v>
      </c>
      <c r="C118">
        <v>18</v>
      </c>
      <c r="D118" t="s">
        <v>39</v>
      </c>
      <c r="F118">
        <v>1</v>
      </c>
      <c r="G118">
        <v>12</v>
      </c>
      <c r="H118" t="s">
        <v>160</v>
      </c>
      <c r="J118">
        <v>4</v>
      </c>
      <c r="K118">
        <v>12</v>
      </c>
      <c r="L118" t="s">
        <v>34</v>
      </c>
    </row>
    <row r="119" spans="2:12" x14ac:dyDescent="0.25">
      <c r="B119">
        <v>9</v>
      </c>
      <c r="C119">
        <v>18</v>
      </c>
      <c r="D119" t="s">
        <v>34</v>
      </c>
      <c r="F119">
        <v>1</v>
      </c>
      <c r="G119">
        <v>12</v>
      </c>
      <c r="H119" t="s">
        <v>159</v>
      </c>
      <c r="J119">
        <v>4</v>
      </c>
      <c r="K119">
        <v>12</v>
      </c>
      <c r="L119" t="s">
        <v>186</v>
      </c>
    </row>
    <row r="120" spans="2:12" x14ac:dyDescent="0.25">
      <c r="B120">
        <v>9</v>
      </c>
      <c r="C120">
        <v>24</v>
      </c>
      <c r="D120" t="s">
        <v>39</v>
      </c>
      <c r="F120">
        <v>1</v>
      </c>
      <c r="G120">
        <v>13</v>
      </c>
      <c r="H120" t="s">
        <v>33</v>
      </c>
      <c r="J120">
        <v>4</v>
      </c>
      <c r="K120">
        <v>12</v>
      </c>
      <c r="L120" t="s">
        <v>228</v>
      </c>
    </row>
    <row r="121" spans="2:12" x14ac:dyDescent="0.25">
      <c r="B121">
        <v>9</v>
      </c>
      <c r="C121">
        <v>24</v>
      </c>
      <c r="D121" t="s">
        <v>89</v>
      </c>
      <c r="F121">
        <v>1</v>
      </c>
      <c r="G121">
        <v>13</v>
      </c>
      <c r="H121" t="s">
        <v>121</v>
      </c>
      <c r="J121">
        <v>4</v>
      </c>
      <c r="K121">
        <v>12</v>
      </c>
      <c r="L121" t="s">
        <v>227</v>
      </c>
    </row>
    <row r="122" spans="2:12" x14ac:dyDescent="0.25">
      <c r="B122">
        <v>4</v>
      </c>
      <c r="C122">
        <v>6</v>
      </c>
      <c r="D122" t="s">
        <v>34</v>
      </c>
      <c r="F122">
        <v>1</v>
      </c>
      <c r="G122">
        <v>13</v>
      </c>
      <c r="H122" t="s">
        <v>165</v>
      </c>
      <c r="J122">
        <v>4</v>
      </c>
      <c r="K122">
        <v>13</v>
      </c>
      <c r="L122" t="s">
        <v>188</v>
      </c>
    </row>
    <row r="123" spans="2:12" x14ac:dyDescent="0.25">
      <c r="B123">
        <v>4</v>
      </c>
      <c r="C123">
        <v>13</v>
      </c>
      <c r="D123" t="s">
        <v>34</v>
      </c>
      <c r="F123">
        <v>1</v>
      </c>
      <c r="G123">
        <v>14</v>
      </c>
      <c r="H123" t="s">
        <v>33</v>
      </c>
      <c r="J123">
        <v>4</v>
      </c>
      <c r="K123">
        <v>13</v>
      </c>
      <c r="L123" t="s">
        <v>186</v>
      </c>
    </row>
    <row r="124" spans="2:12" x14ac:dyDescent="0.25">
      <c r="B124">
        <v>4</v>
      </c>
      <c r="C124">
        <v>18</v>
      </c>
      <c r="D124" t="s">
        <v>34</v>
      </c>
      <c r="F124">
        <v>1</v>
      </c>
      <c r="G124">
        <v>14</v>
      </c>
      <c r="H124" t="s">
        <v>121</v>
      </c>
      <c r="J124">
        <v>4</v>
      </c>
      <c r="K124">
        <v>13</v>
      </c>
      <c r="L124" t="s">
        <v>155</v>
      </c>
    </row>
    <row r="125" spans="2:12" x14ac:dyDescent="0.25">
      <c r="B125">
        <v>4</v>
      </c>
      <c r="C125">
        <v>23</v>
      </c>
      <c r="D125" t="s">
        <v>34</v>
      </c>
      <c r="F125">
        <v>1</v>
      </c>
      <c r="G125">
        <v>14</v>
      </c>
      <c r="H125" t="s">
        <v>160</v>
      </c>
      <c r="J125">
        <v>4</v>
      </c>
      <c r="K125">
        <v>13</v>
      </c>
      <c r="L125" t="s">
        <v>159</v>
      </c>
    </row>
    <row r="126" spans="2:12" x14ac:dyDescent="0.25">
      <c r="B126">
        <v>4</v>
      </c>
      <c r="C126">
        <v>24</v>
      </c>
      <c r="D126" t="s">
        <v>34</v>
      </c>
      <c r="F126">
        <v>1</v>
      </c>
      <c r="G126">
        <v>15</v>
      </c>
      <c r="H126" t="s">
        <v>33</v>
      </c>
      <c r="J126">
        <v>4</v>
      </c>
      <c r="K126">
        <v>14</v>
      </c>
      <c r="L126" t="s">
        <v>128</v>
      </c>
    </row>
    <row r="127" spans="2:12" x14ac:dyDescent="0.25">
      <c r="B127">
        <v>7</v>
      </c>
      <c r="C127">
        <v>14</v>
      </c>
      <c r="D127" t="s">
        <v>34</v>
      </c>
      <c r="F127">
        <v>1</v>
      </c>
      <c r="G127">
        <v>15</v>
      </c>
      <c r="H127" t="s">
        <v>160</v>
      </c>
      <c r="J127">
        <v>4</v>
      </c>
      <c r="K127">
        <v>14</v>
      </c>
      <c r="L127" t="s">
        <v>160</v>
      </c>
    </row>
    <row r="128" spans="2:12" x14ac:dyDescent="0.25">
      <c r="B128">
        <v>7</v>
      </c>
      <c r="C128">
        <v>14</v>
      </c>
      <c r="D128" t="s">
        <v>39</v>
      </c>
      <c r="F128">
        <v>1</v>
      </c>
      <c r="G128">
        <v>15</v>
      </c>
      <c r="H128" t="s">
        <v>161</v>
      </c>
      <c r="J128">
        <v>4</v>
      </c>
      <c r="K128">
        <v>14</v>
      </c>
      <c r="L128" t="s">
        <v>191</v>
      </c>
    </row>
    <row r="129" spans="2:12" x14ac:dyDescent="0.25">
      <c r="B129">
        <v>7</v>
      </c>
      <c r="C129">
        <v>14</v>
      </c>
      <c r="D129" t="s">
        <v>40</v>
      </c>
      <c r="F129">
        <v>1</v>
      </c>
      <c r="G129">
        <v>15</v>
      </c>
      <c r="H129" t="s">
        <v>166</v>
      </c>
      <c r="J129">
        <v>4</v>
      </c>
      <c r="K129">
        <v>14</v>
      </c>
      <c r="L129" t="s">
        <v>159</v>
      </c>
    </row>
    <row r="130" spans="2:12" x14ac:dyDescent="0.25">
      <c r="B130">
        <v>7</v>
      </c>
      <c r="C130">
        <v>16</v>
      </c>
      <c r="D130" t="s">
        <v>34</v>
      </c>
      <c r="F130">
        <v>5</v>
      </c>
      <c r="G130">
        <v>11</v>
      </c>
      <c r="H130" t="s">
        <v>33</v>
      </c>
      <c r="J130">
        <v>4</v>
      </c>
      <c r="K130">
        <v>14</v>
      </c>
      <c r="L130" t="s">
        <v>33</v>
      </c>
    </row>
    <row r="131" spans="2:12" x14ac:dyDescent="0.25">
      <c r="B131">
        <v>7</v>
      </c>
      <c r="C131">
        <v>16</v>
      </c>
      <c r="D131" t="s">
        <v>39</v>
      </c>
      <c r="F131">
        <v>5</v>
      </c>
      <c r="G131">
        <v>11</v>
      </c>
      <c r="H131" t="s">
        <v>34</v>
      </c>
      <c r="J131">
        <v>4</v>
      </c>
      <c r="K131">
        <v>14</v>
      </c>
      <c r="L131" t="s">
        <v>34</v>
      </c>
    </row>
    <row r="132" spans="2:12" x14ac:dyDescent="0.25">
      <c r="B132">
        <v>7</v>
      </c>
      <c r="C132">
        <v>16</v>
      </c>
      <c r="D132" t="s">
        <v>33</v>
      </c>
      <c r="F132">
        <v>5</v>
      </c>
      <c r="G132">
        <v>11</v>
      </c>
      <c r="H132" t="s">
        <v>122</v>
      </c>
      <c r="J132">
        <v>4</v>
      </c>
      <c r="K132">
        <v>14</v>
      </c>
      <c r="L132" t="s">
        <v>89</v>
      </c>
    </row>
    <row r="133" spans="2:12" x14ac:dyDescent="0.25">
      <c r="B133">
        <v>7</v>
      </c>
      <c r="C133">
        <v>19</v>
      </c>
      <c r="D133" t="s">
        <v>39</v>
      </c>
      <c r="F133">
        <v>5</v>
      </c>
      <c r="G133">
        <v>11</v>
      </c>
      <c r="H133" t="s">
        <v>157</v>
      </c>
      <c r="J133">
        <v>4</v>
      </c>
      <c r="K133">
        <v>15</v>
      </c>
      <c r="L133" t="s">
        <v>33</v>
      </c>
    </row>
    <row r="134" spans="2:12" x14ac:dyDescent="0.25">
      <c r="B134">
        <v>7</v>
      </c>
      <c r="C134">
        <v>19</v>
      </c>
      <c r="D134" t="s">
        <v>34</v>
      </c>
      <c r="F134">
        <v>5</v>
      </c>
      <c r="G134">
        <v>11</v>
      </c>
      <c r="H134" t="s">
        <v>161</v>
      </c>
      <c r="J134">
        <v>4</v>
      </c>
      <c r="K134">
        <v>15</v>
      </c>
      <c r="L134" t="s">
        <v>34</v>
      </c>
    </row>
    <row r="135" spans="2:12" x14ac:dyDescent="0.25">
      <c r="B135">
        <v>7</v>
      </c>
      <c r="C135">
        <v>19</v>
      </c>
      <c r="D135" t="s">
        <v>40</v>
      </c>
      <c r="F135">
        <v>5</v>
      </c>
      <c r="G135">
        <v>1</v>
      </c>
      <c r="H135" t="s">
        <v>154</v>
      </c>
      <c r="J135">
        <v>4</v>
      </c>
      <c r="K135">
        <v>15</v>
      </c>
      <c r="L135" t="s">
        <v>155</v>
      </c>
    </row>
    <row r="136" spans="2:12" x14ac:dyDescent="0.25">
      <c r="B136">
        <v>7</v>
      </c>
      <c r="C136">
        <v>22</v>
      </c>
      <c r="D136" t="s">
        <v>39</v>
      </c>
      <c r="F136">
        <v>5</v>
      </c>
      <c r="G136">
        <v>11</v>
      </c>
      <c r="H136" t="s">
        <v>191</v>
      </c>
      <c r="J136">
        <v>4</v>
      </c>
      <c r="K136">
        <v>15</v>
      </c>
      <c r="L136" t="s">
        <v>40</v>
      </c>
    </row>
    <row r="137" spans="2:12" x14ac:dyDescent="0.25">
      <c r="B137">
        <v>7</v>
      </c>
      <c r="C137">
        <v>22</v>
      </c>
      <c r="D137" t="s">
        <v>34</v>
      </c>
      <c r="F137">
        <v>5</v>
      </c>
      <c r="G137">
        <v>12</v>
      </c>
      <c r="H137" t="s">
        <v>168</v>
      </c>
      <c r="J137">
        <v>4</v>
      </c>
      <c r="K137">
        <v>15</v>
      </c>
      <c r="L137" t="s">
        <v>191</v>
      </c>
    </row>
    <row r="138" spans="2:12" x14ac:dyDescent="0.25">
      <c r="B138">
        <v>7</v>
      </c>
      <c r="C138">
        <v>23</v>
      </c>
      <c r="D138" t="s">
        <v>39</v>
      </c>
      <c r="F138">
        <v>5</v>
      </c>
      <c r="G138">
        <v>12</v>
      </c>
      <c r="H138" t="s">
        <v>33</v>
      </c>
      <c r="J138">
        <v>2</v>
      </c>
      <c r="K138">
        <v>1</v>
      </c>
      <c r="L138" t="s">
        <v>33</v>
      </c>
    </row>
    <row r="139" spans="2:12" x14ac:dyDescent="0.25">
      <c r="B139">
        <v>7</v>
      </c>
      <c r="C139">
        <v>23</v>
      </c>
      <c r="D139" t="s">
        <v>34</v>
      </c>
      <c r="F139">
        <v>5</v>
      </c>
      <c r="G139">
        <v>12</v>
      </c>
      <c r="H139" t="s">
        <v>34</v>
      </c>
      <c r="J139">
        <v>2</v>
      </c>
      <c r="K139">
        <v>1</v>
      </c>
      <c r="L139" t="s">
        <v>89</v>
      </c>
    </row>
    <row r="140" spans="2:12" x14ac:dyDescent="0.25">
      <c r="B140">
        <v>6</v>
      </c>
      <c r="C140">
        <v>4</v>
      </c>
      <c r="D140" t="s">
        <v>33</v>
      </c>
      <c r="F140">
        <v>5</v>
      </c>
      <c r="G140">
        <v>12</v>
      </c>
      <c r="H140" t="s">
        <v>162</v>
      </c>
      <c r="J140">
        <v>2</v>
      </c>
      <c r="K140">
        <v>1</v>
      </c>
      <c r="L140" t="s">
        <v>40</v>
      </c>
    </row>
    <row r="141" spans="2:12" x14ac:dyDescent="0.25">
      <c r="B141">
        <v>6</v>
      </c>
      <c r="C141">
        <v>4</v>
      </c>
      <c r="D141" t="s">
        <v>47</v>
      </c>
      <c r="F141">
        <v>5</v>
      </c>
      <c r="G141">
        <v>12</v>
      </c>
      <c r="H141" t="s">
        <v>161</v>
      </c>
      <c r="J141">
        <v>2</v>
      </c>
      <c r="K141">
        <v>1</v>
      </c>
      <c r="L141" t="s">
        <v>227</v>
      </c>
    </row>
    <row r="142" spans="2:12" x14ac:dyDescent="0.25">
      <c r="B142">
        <v>6</v>
      </c>
      <c r="C142">
        <v>8</v>
      </c>
      <c r="D142" t="s">
        <v>33</v>
      </c>
      <c r="F142">
        <v>5</v>
      </c>
      <c r="G142">
        <v>12</v>
      </c>
      <c r="H142" t="s">
        <v>166</v>
      </c>
      <c r="J142">
        <v>2</v>
      </c>
      <c r="K142">
        <v>1</v>
      </c>
      <c r="L142" t="s">
        <v>188</v>
      </c>
    </row>
    <row r="143" spans="2:12" x14ac:dyDescent="0.25">
      <c r="B143">
        <v>6</v>
      </c>
      <c r="C143">
        <v>8</v>
      </c>
      <c r="D143" t="s">
        <v>36</v>
      </c>
      <c r="F143">
        <v>5</v>
      </c>
      <c r="G143">
        <v>12</v>
      </c>
      <c r="H143" t="s">
        <v>154</v>
      </c>
      <c r="J143">
        <v>2</v>
      </c>
      <c r="K143">
        <v>1</v>
      </c>
      <c r="L143" t="s">
        <v>159</v>
      </c>
    </row>
    <row r="144" spans="2:12" x14ac:dyDescent="0.25">
      <c r="B144">
        <v>6</v>
      </c>
      <c r="C144">
        <v>18</v>
      </c>
      <c r="D144" t="s">
        <v>33</v>
      </c>
      <c r="F144">
        <v>5</v>
      </c>
      <c r="G144">
        <v>12</v>
      </c>
      <c r="H144" t="s">
        <v>184</v>
      </c>
      <c r="J144">
        <v>2</v>
      </c>
      <c r="K144">
        <v>1</v>
      </c>
      <c r="L144" t="s">
        <v>160</v>
      </c>
    </row>
    <row r="145" spans="2:12" x14ac:dyDescent="0.25">
      <c r="B145">
        <v>6</v>
      </c>
      <c r="C145">
        <v>18</v>
      </c>
      <c r="D145" t="s">
        <v>36</v>
      </c>
      <c r="F145">
        <v>5</v>
      </c>
      <c r="G145">
        <v>13</v>
      </c>
      <c r="H145" t="s">
        <v>55</v>
      </c>
      <c r="J145">
        <v>2</v>
      </c>
      <c r="K145">
        <v>2</v>
      </c>
      <c r="L145" t="s">
        <v>33</v>
      </c>
    </row>
    <row r="146" spans="2:12" x14ac:dyDescent="0.25">
      <c r="B146">
        <v>6</v>
      </c>
      <c r="C146">
        <v>18</v>
      </c>
      <c r="D146" t="s">
        <v>129</v>
      </c>
      <c r="F146">
        <v>5</v>
      </c>
      <c r="G146">
        <v>13</v>
      </c>
      <c r="H146" t="s">
        <v>39</v>
      </c>
      <c r="J146">
        <v>2</v>
      </c>
      <c r="K146">
        <v>2</v>
      </c>
      <c r="L146" t="s">
        <v>89</v>
      </c>
    </row>
    <row r="147" spans="2:12" x14ac:dyDescent="0.25">
      <c r="B147">
        <v>6</v>
      </c>
      <c r="C147">
        <v>21</v>
      </c>
      <c r="D147" t="s">
        <v>33</v>
      </c>
      <c r="F147">
        <v>5</v>
      </c>
      <c r="G147">
        <v>13</v>
      </c>
      <c r="H147" t="s">
        <v>161</v>
      </c>
      <c r="J147">
        <v>2</v>
      </c>
      <c r="K147">
        <v>2</v>
      </c>
      <c r="L147" t="s">
        <v>188</v>
      </c>
    </row>
    <row r="148" spans="2:12" x14ac:dyDescent="0.25">
      <c r="B148">
        <v>6</v>
      </c>
      <c r="C148">
        <v>21</v>
      </c>
      <c r="D148" t="s">
        <v>47</v>
      </c>
      <c r="F148">
        <v>5</v>
      </c>
      <c r="G148">
        <v>13</v>
      </c>
      <c r="H148" t="s">
        <v>33</v>
      </c>
      <c r="J148">
        <v>2</v>
      </c>
      <c r="K148">
        <v>2</v>
      </c>
      <c r="L148" t="s">
        <v>40</v>
      </c>
    </row>
    <row r="149" spans="2:12" x14ac:dyDescent="0.25">
      <c r="B149">
        <v>6</v>
      </c>
      <c r="C149">
        <v>23</v>
      </c>
      <c r="D149" t="s">
        <v>33</v>
      </c>
      <c r="F149">
        <v>5</v>
      </c>
      <c r="G149">
        <v>13</v>
      </c>
      <c r="H149" t="s">
        <v>89</v>
      </c>
      <c r="J149">
        <v>2</v>
      </c>
      <c r="K149">
        <v>2</v>
      </c>
      <c r="L149" t="s">
        <v>228</v>
      </c>
    </row>
    <row r="150" spans="2:12" x14ac:dyDescent="0.25">
      <c r="B150">
        <v>6</v>
      </c>
      <c r="C150">
        <v>23</v>
      </c>
      <c r="D150" t="s">
        <v>36</v>
      </c>
      <c r="F150">
        <v>5</v>
      </c>
      <c r="G150">
        <v>13</v>
      </c>
      <c r="H150" t="s">
        <v>154</v>
      </c>
      <c r="J150">
        <v>2</v>
      </c>
      <c r="K150">
        <v>2</v>
      </c>
      <c r="L150" t="s">
        <v>155</v>
      </c>
    </row>
    <row r="151" spans="2:12" x14ac:dyDescent="0.25">
      <c r="B151">
        <v>6</v>
      </c>
      <c r="C151">
        <v>23</v>
      </c>
      <c r="D151" t="s">
        <v>127</v>
      </c>
      <c r="F151">
        <v>5</v>
      </c>
      <c r="G151">
        <v>13</v>
      </c>
      <c r="H151" t="s">
        <v>155</v>
      </c>
      <c r="J151">
        <v>2</v>
      </c>
      <c r="K151">
        <v>2</v>
      </c>
      <c r="L151" t="s">
        <v>160</v>
      </c>
    </row>
    <row r="152" spans="2:12" x14ac:dyDescent="0.25">
      <c r="B152">
        <v>8</v>
      </c>
      <c r="C152">
        <v>1</v>
      </c>
      <c r="D152" t="s">
        <v>34</v>
      </c>
      <c r="F152">
        <v>5</v>
      </c>
      <c r="G152">
        <v>14</v>
      </c>
      <c r="H152" t="s">
        <v>160</v>
      </c>
      <c r="J152">
        <v>2</v>
      </c>
      <c r="K152">
        <v>3</v>
      </c>
      <c r="L152" t="s">
        <v>162</v>
      </c>
    </row>
    <row r="153" spans="2:12" x14ac:dyDescent="0.25">
      <c r="B153">
        <v>8</v>
      </c>
      <c r="C153">
        <v>6</v>
      </c>
      <c r="D153" t="s">
        <v>33</v>
      </c>
      <c r="F153">
        <v>5</v>
      </c>
      <c r="G153">
        <v>14</v>
      </c>
      <c r="H153" t="s">
        <v>33</v>
      </c>
      <c r="J153">
        <v>2</v>
      </c>
      <c r="K153">
        <v>3</v>
      </c>
      <c r="L153" t="s">
        <v>186</v>
      </c>
    </row>
    <row r="154" spans="2:12" x14ac:dyDescent="0.25">
      <c r="B154">
        <v>8</v>
      </c>
      <c r="C154">
        <v>6</v>
      </c>
      <c r="D154" t="s">
        <v>34</v>
      </c>
      <c r="F154">
        <v>5</v>
      </c>
      <c r="G154">
        <v>14</v>
      </c>
      <c r="H154" t="s">
        <v>89</v>
      </c>
      <c r="J154">
        <v>2</v>
      </c>
      <c r="K154">
        <v>3</v>
      </c>
      <c r="L154" t="s">
        <v>159</v>
      </c>
    </row>
    <row r="155" spans="2:12" x14ac:dyDescent="0.25">
      <c r="B155">
        <v>8</v>
      </c>
      <c r="C155">
        <v>6</v>
      </c>
      <c r="D155" t="s">
        <v>130</v>
      </c>
      <c r="F155">
        <v>5</v>
      </c>
      <c r="G155">
        <v>14</v>
      </c>
      <c r="H155" t="s">
        <v>155</v>
      </c>
      <c r="J155">
        <v>2</v>
      </c>
      <c r="K155">
        <v>4</v>
      </c>
      <c r="L155" t="s">
        <v>162</v>
      </c>
    </row>
    <row r="156" spans="2:12" x14ac:dyDescent="0.25">
      <c r="B156">
        <v>8</v>
      </c>
      <c r="C156">
        <v>9</v>
      </c>
      <c r="D156" t="s">
        <v>34</v>
      </c>
      <c r="F156">
        <v>5</v>
      </c>
      <c r="G156">
        <v>15</v>
      </c>
      <c r="H156" t="s">
        <v>186</v>
      </c>
      <c r="J156">
        <v>2</v>
      </c>
      <c r="K156">
        <v>4</v>
      </c>
      <c r="L156" t="s">
        <v>40</v>
      </c>
    </row>
    <row r="157" spans="2:12" x14ac:dyDescent="0.25">
      <c r="B157">
        <v>8</v>
      </c>
      <c r="C157">
        <v>9</v>
      </c>
      <c r="D157" t="s">
        <v>130</v>
      </c>
      <c r="F157">
        <v>5</v>
      </c>
      <c r="G157">
        <v>15</v>
      </c>
      <c r="H157" t="s">
        <v>33</v>
      </c>
      <c r="J157">
        <v>2</v>
      </c>
      <c r="K157">
        <v>4</v>
      </c>
      <c r="L157" t="s">
        <v>159</v>
      </c>
    </row>
    <row r="158" spans="2:12" x14ac:dyDescent="0.25">
      <c r="B158">
        <v>8</v>
      </c>
      <c r="C158">
        <v>9</v>
      </c>
      <c r="D158" t="s">
        <v>33</v>
      </c>
      <c r="F158">
        <v>5</v>
      </c>
      <c r="G158">
        <v>15</v>
      </c>
      <c r="H158" t="s">
        <v>34</v>
      </c>
      <c r="J158">
        <v>2</v>
      </c>
      <c r="K158">
        <v>4</v>
      </c>
      <c r="L158" t="s">
        <v>160</v>
      </c>
    </row>
    <row r="159" spans="2:12" x14ac:dyDescent="0.25">
      <c r="B159">
        <v>8</v>
      </c>
      <c r="C159">
        <v>18</v>
      </c>
      <c r="D159" t="s">
        <v>33</v>
      </c>
      <c r="F159">
        <v>5</v>
      </c>
      <c r="G159">
        <v>15</v>
      </c>
      <c r="H159" t="s">
        <v>154</v>
      </c>
      <c r="J159">
        <v>2</v>
      </c>
      <c r="K159">
        <v>4</v>
      </c>
      <c r="L159" t="s">
        <v>89</v>
      </c>
    </row>
    <row r="160" spans="2:12" x14ac:dyDescent="0.25">
      <c r="B160">
        <v>8</v>
      </c>
      <c r="C160">
        <v>18</v>
      </c>
      <c r="D160" t="s">
        <v>34</v>
      </c>
      <c r="F160">
        <v>5</v>
      </c>
      <c r="G160">
        <v>15</v>
      </c>
      <c r="H160" t="s">
        <v>187</v>
      </c>
      <c r="J160">
        <v>2</v>
      </c>
      <c r="K160">
        <v>4</v>
      </c>
      <c r="L160" t="s">
        <v>33</v>
      </c>
    </row>
    <row r="161" spans="2:12" x14ac:dyDescent="0.25">
      <c r="B161">
        <v>8</v>
      </c>
      <c r="C161">
        <v>18</v>
      </c>
      <c r="D161" t="s">
        <v>130</v>
      </c>
      <c r="F161">
        <v>5</v>
      </c>
      <c r="G161">
        <v>15</v>
      </c>
      <c r="H161" t="s">
        <v>40</v>
      </c>
      <c r="J161">
        <v>2</v>
      </c>
      <c r="K161">
        <v>4</v>
      </c>
      <c r="L161" t="s">
        <v>186</v>
      </c>
    </row>
    <row r="162" spans="2:12" x14ac:dyDescent="0.25">
      <c r="B162">
        <v>8</v>
      </c>
      <c r="C162">
        <v>18</v>
      </c>
      <c r="D162" t="s">
        <v>131</v>
      </c>
      <c r="F162">
        <v>4</v>
      </c>
      <c r="G162">
        <v>16</v>
      </c>
      <c r="H162" t="s">
        <v>33</v>
      </c>
      <c r="J162">
        <v>2</v>
      </c>
      <c r="K162">
        <v>4</v>
      </c>
      <c r="L162" t="s">
        <v>188</v>
      </c>
    </row>
    <row r="163" spans="2:12" x14ac:dyDescent="0.25">
      <c r="B163">
        <v>8</v>
      </c>
      <c r="C163">
        <v>25</v>
      </c>
      <c r="D163" t="s">
        <v>34</v>
      </c>
      <c r="F163">
        <v>4</v>
      </c>
      <c r="G163">
        <v>16</v>
      </c>
      <c r="H163" t="s">
        <v>136</v>
      </c>
      <c r="J163">
        <v>2</v>
      </c>
      <c r="K163">
        <v>4</v>
      </c>
      <c r="L163" t="s">
        <v>232</v>
      </c>
    </row>
    <row r="164" spans="2:12" x14ac:dyDescent="0.25">
      <c r="B164">
        <v>8</v>
      </c>
      <c r="C164">
        <v>25</v>
      </c>
      <c r="D164" t="s">
        <v>132</v>
      </c>
      <c r="F164">
        <v>4</v>
      </c>
      <c r="G164">
        <v>16</v>
      </c>
      <c r="H164" t="s">
        <v>39</v>
      </c>
      <c r="J164">
        <v>2</v>
      </c>
      <c r="K164">
        <v>5</v>
      </c>
      <c r="L164" t="s">
        <v>160</v>
      </c>
    </row>
    <row r="165" spans="2:12" x14ac:dyDescent="0.25">
      <c r="B165">
        <v>8</v>
      </c>
      <c r="C165">
        <v>25</v>
      </c>
      <c r="D165" t="s">
        <v>130</v>
      </c>
      <c r="F165">
        <v>4</v>
      </c>
      <c r="G165">
        <v>16</v>
      </c>
      <c r="H165" t="s">
        <v>128</v>
      </c>
      <c r="J165">
        <v>2</v>
      </c>
      <c r="K165">
        <v>5</v>
      </c>
      <c r="L165" t="s">
        <v>33</v>
      </c>
    </row>
    <row r="166" spans="2:12" x14ac:dyDescent="0.25">
      <c r="B166">
        <v>8</v>
      </c>
      <c r="C166">
        <v>25</v>
      </c>
      <c r="D166" t="s">
        <v>122</v>
      </c>
      <c r="F166">
        <v>4</v>
      </c>
      <c r="G166">
        <v>17</v>
      </c>
      <c r="H166" t="s">
        <v>33</v>
      </c>
      <c r="J166">
        <v>2</v>
      </c>
      <c r="K166">
        <v>5</v>
      </c>
      <c r="L166" t="s">
        <v>89</v>
      </c>
    </row>
    <row r="167" spans="2:12" x14ac:dyDescent="0.25">
      <c r="B167">
        <v>8</v>
      </c>
      <c r="C167">
        <v>25</v>
      </c>
      <c r="D167" t="s">
        <v>131</v>
      </c>
      <c r="F167">
        <v>4</v>
      </c>
      <c r="G167">
        <v>17</v>
      </c>
      <c r="H167" t="s">
        <v>191</v>
      </c>
      <c r="J167">
        <v>2</v>
      </c>
      <c r="K167">
        <v>5</v>
      </c>
      <c r="L167" t="s">
        <v>40</v>
      </c>
    </row>
    <row r="168" spans="2:12" x14ac:dyDescent="0.25">
      <c r="B168">
        <v>8</v>
      </c>
      <c r="C168">
        <v>25</v>
      </c>
      <c r="D168" t="s">
        <v>127</v>
      </c>
      <c r="F168">
        <v>4</v>
      </c>
      <c r="G168">
        <v>17</v>
      </c>
      <c r="H168" t="s">
        <v>89</v>
      </c>
      <c r="J168">
        <v>2</v>
      </c>
      <c r="K168">
        <v>5</v>
      </c>
      <c r="L168" t="s">
        <v>188</v>
      </c>
    </row>
    <row r="169" spans="2:12" x14ac:dyDescent="0.25">
      <c r="B169">
        <v>2</v>
      </c>
      <c r="C169">
        <v>1</v>
      </c>
      <c r="D169" t="s">
        <v>42</v>
      </c>
      <c r="F169">
        <v>4</v>
      </c>
      <c r="G169">
        <v>17</v>
      </c>
      <c r="H169" t="s">
        <v>128</v>
      </c>
      <c r="J169">
        <v>2</v>
      </c>
      <c r="K169">
        <v>5</v>
      </c>
      <c r="L169" t="s">
        <v>186</v>
      </c>
    </row>
    <row r="170" spans="2:12" x14ac:dyDescent="0.25">
      <c r="B170">
        <v>2</v>
      </c>
      <c r="C170">
        <v>1</v>
      </c>
      <c r="D170" t="s">
        <v>34</v>
      </c>
      <c r="F170">
        <v>4</v>
      </c>
      <c r="G170">
        <v>17</v>
      </c>
      <c r="H170" t="s">
        <v>136</v>
      </c>
      <c r="J170">
        <v>2</v>
      </c>
      <c r="K170">
        <v>5</v>
      </c>
      <c r="L170" t="s">
        <v>132</v>
      </c>
    </row>
    <row r="171" spans="2:12" x14ac:dyDescent="0.25">
      <c r="B171">
        <v>2</v>
      </c>
      <c r="C171">
        <v>1</v>
      </c>
      <c r="D171" t="s">
        <v>33</v>
      </c>
      <c r="F171">
        <v>4</v>
      </c>
      <c r="G171">
        <v>18</v>
      </c>
      <c r="H171" t="s">
        <v>89</v>
      </c>
      <c r="J171">
        <v>1</v>
      </c>
      <c r="K171">
        <v>21</v>
      </c>
      <c r="L171" t="s">
        <v>190</v>
      </c>
    </row>
    <row r="172" spans="2:12" x14ac:dyDescent="0.25">
      <c r="B172">
        <v>2</v>
      </c>
      <c r="C172">
        <v>2</v>
      </c>
      <c r="D172" t="s">
        <v>34</v>
      </c>
      <c r="F172">
        <v>4</v>
      </c>
      <c r="G172">
        <v>18</v>
      </c>
      <c r="H172" t="s">
        <v>33</v>
      </c>
      <c r="J172">
        <v>1</v>
      </c>
      <c r="K172">
        <v>23</v>
      </c>
      <c r="L172" t="s">
        <v>189</v>
      </c>
    </row>
    <row r="173" spans="2:12" x14ac:dyDescent="0.25">
      <c r="B173">
        <v>2</v>
      </c>
      <c r="C173">
        <v>2</v>
      </c>
      <c r="D173" t="s">
        <v>33</v>
      </c>
      <c r="F173">
        <v>4</v>
      </c>
      <c r="G173">
        <v>18</v>
      </c>
      <c r="H173" t="s">
        <v>165</v>
      </c>
      <c r="J173">
        <v>1</v>
      </c>
      <c r="K173">
        <v>23</v>
      </c>
      <c r="L173" t="s">
        <v>188</v>
      </c>
    </row>
    <row r="174" spans="2:12" x14ac:dyDescent="0.25">
      <c r="B174">
        <v>2</v>
      </c>
      <c r="C174">
        <v>2</v>
      </c>
      <c r="D174" t="s">
        <v>36</v>
      </c>
      <c r="F174">
        <v>4</v>
      </c>
      <c r="G174">
        <v>19</v>
      </c>
      <c r="H174" t="s">
        <v>33</v>
      </c>
      <c r="J174">
        <v>1</v>
      </c>
      <c r="K174">
        <v>23</v>
      </c>
      <c r="L174" t="s">
        <v>167</v>
      </c>
    </row>
    <row r="175" spans="2:12" x14ac:dyDescent="0.25">
      <c r="B175">
        <v>2</v>
      </c>
      <c r="C175">
        <v>2</v>
      </c>
      <c r="D175" t="s">
        <v>42</v>
      </c>
      <c r="F175">
        <v>4</v>
      </c>
      <c r="G175">
        <v>19</v>
      </c>
      <c r="H175" t="s">
        <v>128</v>
      </c>
      <c r="J175">
        <v>1</v>
      </c>
      <c r="K175">
        <v>24</v>
      </c>
      <c r="L175" t="s">
        <v>167</v>
      </c>
    </row>
    <row r="176" spans="2:12" x14ac:dyDescent="0.25">
      <c r="B176">
        <v>2</v>
      </c>
      <c r="C176">
        <v>2</v>
      </c>
      <c r="D176" t="s">
        <v>88</v>
      </c>
      <c r="F176">
        <v>4</v>
      </c>
      <c r="G176">
        <v>20</v>
      </c>
      <c r="H176" t="s">
        <v>128</v>
      </c>
      <c r="J176">
        <v>1</v>
      </c>
      <c r="K176">
        <v>25</v>
      </c>
      <c r="L176" t="s">
        <v>128</v>
      </c>
    </row>
    <row r="177" spans="2:12" x14ac:dyDescent="0.25">
      <c r="B177">
        <v>2</v>
      </c>
      <c r="C177">
        <v>3</v>
      </c>
      <c r="D177" t="s">
        <v>33</v>
      </c>
      <c r="F177">
        <v>4</v>
      </c>
      <c r="G177">
        <v>20</v>
      </c>
      <c r="H177" t="s">
        <v>33</v>
      </c>
      <c r="J177">
        <v>3</v>
      </c>
      <c r="K177">
        <v>16</v>
      </c>
      <c r="L177" t="s">
        <v>33</v>
      </c>
    </row>
    <row r="178" spans="2:12" x14ac:dyDescent="0.25">
      <c r="B178">
        <v>2</v>
      </c>
      <c r="C178">
        <v>3</v>
      </c>
      <c r="D178" t="s">
        <v>34</v>
      </c>
      <c r="F178">
        <v>4</v>
      </c>
      <c r="G178">
        <v>20</v>
      </c>
      <c r="H178" t="s">
        <v>136</v>
      </c>
      <c r="J178">
        <v>3</v>
      </c>
      <c r="K178">
        <v>16</v>
      </c>
      <c r="L178" t="s">
        <v>160</v>
      </c>
    </row>
    <row r="179" spans="2:12" x14ac:dyDescent="0.25">
      <c r="B179">
        <v>2</v>
      </c>
      <c r="C179">
        <v>3</v>
      </c>
      <c r="D179" t="s">
        <v>42</v>
      </c>
      <c r="F179">
        <v>4</v>
      </c>
      <c r="G179">
        <v>20</v>
      </c>
      <c r="H179" t="s">
        <v>160</v>
      </c>
      <c r="J179">
        <v>3</v>
      </c>
      <c r="K179">
        <v>17</v>
      </c>
      <c r="L179" t="s">
        <v>33</v>
      </c>
    </row>
    <row r="180" spans="2:12" x14ac:dyDescent="0.25">
      <c r="B180">
        <v>2</v>
      </c>
      <c r="C180">
        <v>13</v>
      </c>
      <c r="D180" t="s">
        <v>34</v>
      </c>
      <c r="J180">
        <v>3</v>
      </c>
      <c r="K180">
        <v>17</v>
      </c>
      <c r="L180" t="s">
        <v>128</v>
      </c>
    </row>
    <row r="181" spans="2:12" x14ac:dyDescent="0.25">
      <c r="B181">
        <v>2</v>
      </c>
      <c r="C181">
        <v>13</v>
      </c>
      <c r="D181" t="s">
        <v>120</v>
      </c>
      <c r="J181">
        <v>3</v>
      </c>
      <c r="K181">
        <v>17</v>
      </c>
      <c r="L181" t="s">
        <v>129</v>
      </c>
    </row>
    <row r="182" spans="2:12" x14ac:dyDescent="0.25">
      <c r="B182">
        <v>2</v>
      </c>
      <c r="C182">
        <v>13</v>
      </c>
      <c r="D182" t="s">
        <v>33</v>
      </c>
      <c r="J182">
        <v>3</v>
      </c>
      <c r="K182">
        <v>17</v>
      </c>
      <c r="L182" t="s">
        <v>160</v>
      </c>
    </row>
    <row r="183" spans="2:12" x14ac:dyDescent="0.25">
      <c r="B183">
        <v>2</v>
      </c>
      <c r="C183">
        <v>13</v>
      </c>
      <c r="D183" t="s">
        <v>47</v>
      </c>
      <c r="J183">
        <v>3</v>
      </c>
      <c r="K183">
        <v>17</v>
      </c>
      <c r="L183" t="s">
        <v>163</v>
      </c>
    </row>
    <row r="184" spans="2:12" x14ac:dyDescent="0.25">
      <c r="B184">
        <v>2</v>
      </c>
      <c r="C184">
        <v>13</v>
      </c>
      <c r="D184" t="s">
        <v>134</v>
      </c>
      <c r="J184">
        <v>3</v>
      </c>
      <c r="K184">
        <v>18</v>
      </c>
      <c r="L184" t="s">
        <v>33</v>
      </c>
    </row>
    <row r="185" spans="2:12" x14ac:dyDescent="0.25">
      <c r="B185">
        <v>2</v>
      </c>
      <c r="C185">
        <v>13</v>
      </c>
      <c r="D185" t="s">
        <v>42</v>
      </c>
      <c r="J185">
        <v>3</v>
      </c>
      <c r="K185">
        <v>18</v>
      </c>
      <c r="L185" t="s">
        <v>160</v>
      </c>
    </row>
    <row r="186" spans="2:12" x14ac:dyDescent="0.25">
      <c r="B186">
        <v>2</v>
      </c>
      <c r="C186">
        <v>23</v>
      </c>
      <c r="D186" t="s">
        <v>122</v>
      </c>
      <c r="J186">
        <v>3</v>
      </c>
      <c r="K186">
        <v>18</v>
      </c>
      <c r="L186" t="s">
        <v>128</v>
      </c>
    </row>
    <row r="187" spans="2:12" x14ac:dyDescent="0.25">
      <c r="B187">
        <v>2</v>
      </c>
      <c r="C187">
        <v>23</v>
      </c>
      <c r="D187" t="s">
        <v>34</v>
      </c>
      <c r="J187">
        <v>3</v>
      </c>
      <c r="K187">
        <v>18</v>
      </c>
      <c r="L187" t="s">
        <v>162</v>
      </c>
    </row>
    <row r="188" spans="2:12" x14ac:dyDescent="0.25">
      <c r="B188">
        <v>2</v>
      </c>
      <c r="C188">
        <v>23</v>
      </c>
      <c r="D188" t="s">
        <v>33</v>
      </c>
      <c r="J188">
        <v>3</v>
      </c>
      <c r="K188">
        <v>18</v>
      </c>
      <c r="L188" t="s">
        <v>229</v>
      </c>
    </row>
    <row r="189" spans="2:12" x14ac:dyDescent="0.25">
      <c r="B189">
        <v>2</v>
      </c>
      <c r="C189">
        <v>23</v>
      </c>
      <c r="D189" t="s">
        <v>42</v>
      </c>
      <c r="J189">
        <v>3</v>
      </c>
      <c r="K189">
        <v>19</v>
      </c>
      <c r="L189" t="s">
        <v>128</v>
      </c>
    </row>
    <row r="190" spans="2:12" x14ac:dyDescent="0.25">
      <c r="B190">
        <v>2</v>
      </c>
      <c r="C190">
        <v>23</v>
      </c>
      <c r="D190" t="s">
        <v>47</v>
      </c>
      <c r="J190">
        <v>3</v>
      </c>
      <c r="K190">
        <v>19</v>
      </c>
      <c r="L190" t="s">
        <v>229</v>
      </c>
    </row>
    <row r="191" spans="2:12" x14ac:dyDescent="0.25">
      <c r="B191">
        <v>2</v>
      </c>
      <c r="C191">
        <v>23</v>
      </c>
      <c r="D191" t="s">
        <v>129</v>
      </c>
      <c r="J191">
        <v>3</v>
      </c>
      <c r="K191">
        <v>19</v>
      </c>
      <c r="L191" t="s">
        <v>33</v>
      </c>
    </row>
    <row r="192" spans="2:12" x14ac:dyDescent="0.25">
      <c r="J192">
        <v>3</v>
      </c>
      <c r="K192">
        <v>19</v>
      </c>
      <c r="L192" t="s">
        <v>34</v>
      </c>
    </row>
    <row r="193" spans="10:12" x14ac:dyDescent="0.25">
      <c r="J193">
        <v>3</v>
      </c>
      <c r="K193">
        <v>19</v>
      </c>
      <c r="L193" t="s">
        <v>89</v>
      </c>
    </row>
    <row r="194" spans="10:12" x14ac:dyDescent="0.25">
      <c r="J194">
        <v>3</v>
      </c>
      <c r="K194">
        <v>19</v>
      </c>
      <c r="L194" t="s">
        <v>160</v>
      </c>
    </row>
    <row r="195" spans="10:12" x14ac:dyDescent="0.25">
      <c r="J195">
        <v>3</v>
      </c>
      <c r="K195">
        <v>20</v>
      </c>
      <c r="L195" t="s">
        <v>34</v>
      </c>
    </row>
    <row r="196" spans="10:12" x14ac:dyDescent="0.25">
      <c r="J196">
        <v>3</v>
      </c>
      <c r="K196">
        <v>20</v>
      </c>
      <c r="L196" t="s">
        <v>33</v>
      </c>
    </row>
    <row r="197" spans="10:12" x14ac:dyDescent="0.25">
      <c r="J197">
        <v>3</v>
      </c>
      <c r="K197">
        <v>20</v>
      </c>
      <c r="L197" t="s">
        <v>188</v>
      </c>
    </row>
    <row r="198" spans="10:12" x14ac:dyDescent="0.25">
      <c r="J198">
        <v>3</v>
      </c>
      <c r="K198">
        <v>20</v>
      </c>
      <c r="L198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A28" sqref="A28"/>
    </sheetView>
  </sheetViews>
  <sheetFormatPr defaultRowHeight="15" x14ac:dyDescent="0.25"/>
  <cols>
    <col min="1" max="1" width="13.42578125" customWidth="1"/>
    <col min="3" max="3" width="14" customWidth="1"/>
    <col min="4" max="4" width="12.140625" customWidth="1"/>
    <col min="5" max="5" width="12.42578125" customWidth="1"/>
  </cols>
  <sheetData>
    <row r="1" spans="1:9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9" x14ac:dyDescent="0.25">
      <c r="A2" t="s">
        <v>65</v>
      </c>
      <c r="B2">
        <v>7.5</v>
      </c>
      <c r="C2" t="s">
        <v>67</v>
      </c>
      <c r="D2" t="s">
        <v>66</v>
      </c>
      <c r="E2" t="s">
        <v>68</v>
      </c>
      <c r="G2" s="1" t="s">
        <v>252</v>
      </c>
    </row>
    <row r="3" spans="1:9" x14ac:dyDescent="0.25">
      <c r="A3" t="s">
        <v>95</v>
      </c>
      <c r="B3">
        <v>8</v>
      </c>
      <c r="C3" t="s">
        <v>97</v>
      </c>
      <c r="D3" t="s">
        <v>66</v>
      </c>
      <c r="E3" t="s">
        <v>99</v>
      </c>
      <c r="G3" t="s">
        <v>63</v>
      </c>
      <c r="H3" t="s">
        <v>68</v>
      </c>
      <c r="I3" t="s">
        <v>253</v>
      </c>
    </row>
    <row r="4" spans="1:9" x14ac:dyDescent="0.25">
      <c r="A4" t="s">
        <v>92</v>
      </c>
      <c r="B4">
        <v>8</v>
      </c>
      <c r="C4" t="s">
        <v>97</v>
      </c>
      <c r="D4" t="s">
        <v>66</v>
      </c>
      <c r="E4" t="s">
        <v>98</v>
      </c>
      <c r="H4" t="s">
        <v>102</v>
      </c>
      <c r="I4" t="s">
        <v>254</v>
      </c>
    </row>
    <row r="5" spans="1:9" x14ac:dyDescent="0.25">
      <c r="A5" t="s">
        <v>93</v>
      </c>
      <c r="B5">
        <v>8</v>
      </c>
      <c r="C5" t="s">
        <v>97</v>
      </c>
      <c r="D5" t="s">
        <v>66</v>
      </c>
      <c r="E5" t="s">
        <v>102</v>
      </c>
      <c r="H5" t="s">
        <v>197</v>
      </c>
      <c r="I5" t="s">
        <v>255</v>
      </c>
    </row>
    <row r="6" spans="1:9" x14ac:dyDescent="0.25">
      <c r="A6" t="s">
        <v>94</v>
      </c>
      <c r="G6" t="s">
        <v>62</v>
      </c>
      <c r="H6" t="s">
        <v>68</v>
      </c>
      <c r="I6" t="s">
        <v>256</v>
      </c>
    </row>
    <row r="7" spans="1:9" x14ac:dyDescent="0.25">
      <c r="H7" t="s">
        <v>102</v>
      </c>
      <c r="I7" t="s">
        <v>257</v>
      </c>
    </row>
    <row r="8" spans="1:9" x14ac:dyDescent="0.25">
      <c r="A8" t="s">
        <v>196</v>
      </c>
      <c r="B8">
        <v>8</v>
      </c>
      <c r="C8" t="s">
        <v>66</v>
      </c>
      <c r="D8" t="s">
        <v>197</v>
      </c>
      <c r="E8" t="s">
        <v>197</v>
      </c>
      <c r="H8" t="s">
        <v>197</v>
      </c>
      <c r="I8" t="s">
        <v>258</v>
      </c>
    </row>
    <row r="9" spans="1:9" x14ac:dyDescent="0.25">
      <c r="A9" t="s">
        <v>198</v>
      </c>
      <c r="B9">
        <v>8</v>
      </c>
      <c r="C9" t="s">
        <v>66</v>
      </c>
      <c r="D9" t="s">
        <v>199</v>
      </c>
      <c r="E9" t="s">
        <v>197</v>
      </c>
      <c r="G9" t="s">
        <v>64</v>
      </c>
      <c r="H9" t="s">
        <v>68</v>
      </c>
      <c r="I9" t="s">
        <v>259</v>
      </c>
    </row>
    <row r="10" spans="1:9" x14ac:dyDescent="0.25">
      <c r="A10" t="s">
        <v>200</v>
      </c>
      <c r="B10">
        <v>8</v>
      </c>
      <c r="C10" t="s">
        <v>66</v>
      </c>
      <c r="D10" t="s">
        <v>197</v>
      </c>
      <c r="E10" t="s">
        <v>201</v>
      </c>
      <c r="H10" t="s">
        <v>102</v>
      </c>
      <c r="I10" t="s">
        <v>260</v>
      </c>
    </row>
    <row r="11" spans="1:9" x14ac:dyDescent="0.25">
      <c r="A11" t="s">
        <v>202</v>
      </c>
      <c r="B11">
        <v>8</v>
      </c>
      <c r="C11" t="s">
        <v>97</v>
      </c>
      <c r="D11" t="s">
        <v>99</v>
      </c>
      <c r="E11" t="s">
        <v>199</v>
      </c>
      <c r="H11" t="s">
        <v>197</v>
      </c>
      <c r="I11" t="s">
        <v>261</v>
      </c>
    </row>
    <row r="12" spans="1:9" x14ac:dyDescent="0.25">
      <c r="A12" t="s">
        <v>210</v>
      </c>
      <c r="B12">
        <v>8</v>
      </c>
      <c r="C12" t="s">
        <v>97</v>
      </c>
      <c r="D12" t="s">
        <v>66</v>
      </c>
      <c r="E12" t="s">
        <v>211</v>
      </c>
    </row>
    <row r="14" spans="1:9" x14ac:dyDescent="0.25">
      <c r="A14" t="s">
        <v>212</v>
      </c>
      <c r="B14">
        <v>6.5</v>
      </c>
      <c r="C14" t="s">
        <v>97</v>
      </c>
      <c r="D14" t="s">
        <v>66</v>
      </c>
      <c r="E14" t="s">
        <v>199</v>
      </c>
    </row>
    <row r="15" spans="1:9" x14ac:dyDescent="0.25">
      <c r="A15" t="s">
        <v>233</v>
      </c>
      <c r="B15">
        <v>8</v>
      </c>
      <c r="C15" t="s">
        <v>66</v>
      </c>
      <c r="D15" t="s">
        <v>66</v>
      </c>
      <c r="E15" t="s">
        <v>98</v>
      </c>
    </row>
    <row r="16" spans="1:9" x14ac:dyDescent="0.25">
      <c r="A16" t="s">
        <v>236</v>
      </c>
      <c r="B16">
        <v>8</v>
      </c>
      <c r="C16" t="s">
        <v>67</v>
      </c>
      <c r="D16" t="s">
        <v>68</v>
      </c>
      <c r="E16" t="s">
        <v>199</v>
      </c>
    </row>
    <row r="17" spans="1:5" x14ac:dyDescent="0.25">
      <c r="A17" t="s">
        <v>237</v>
      </c>
      <c r="B17">
        <v>7</v>
      </c>
      <c r="C17" t="s">
        <v>66</v>
      </c>
      <c r="D17" t="s">
        <v>66</v>
      </c>
      <c r="E17" t="s">
        <v>102</v>
      </c>
    </row>
    <row r="18" spans="1:5" x14ac:dyDescent="0.25">
      <c r="A18" t="s">
        <v>249</v>
      </c>
      <c r="B18">
        <v>7.5</v>
      </c>
      <c r="C18" t="s">
        <v>68</v>
      </c>
      <c r="D18" t="s">
        <v>66</v>
      </c>
      <c r="E18" t="s">
        <v>68</v>
      </c>
    </row>
    <row r="20" spans="1:5" x14ac:dyDescent="0.25">
      <c r="A20" t="s">
        <v>250</v>
      </c>
      <c r="B20">
        <v>7</v>
      </c>
      <c r="C20" t="s">
        <v>67</v>
      </c>
      <c r="D20" t="s">
        <v>197</v>
      </c>
      <c r="E20" t="s">
        <v>197</v>
      </c>
    </row>
    <row r="21" spans="1:5" x14ac:dyDescent="0.25">
      <c r="A21" t="s">
        <v>251</v>
      </c>
    </row>
    <row r="23" spans="1:5" x14ac:dyDescent="0.25">
      <c r="A23" t="s">
        <v>262</v>
      </c>
      <c r="B23">
        <v>7</v>
      </c>
      <c r="C23" t="s">
        <v>68</v>
      </c>
      <c r="D23" t="s">
        <v>66</v>
      </c>
      <c r="E23" t="s">
        <v>201</v>
      </c>
    </row>
    <row r="24" spans="1:5" x14ac:dyDescent="0.25">
      <c r="A24" t="s">
        <v>264</v>
      </c>
      <c r="B24">
        <v>7</v>
      </c>
      <c r="C24" t="s">
        <v>97</v>
      </c>
      <c r="D24" t="s">
        <v>97</v>
      </c>
      <c r="E24" t="s">
        <v>201</v>
      </c>
    </row>
    <row r="25" spans="1:5" x14ac:dyDescent="0.25">
      <c r="A25" t="s">
        <v>265</v>
      </c>
      <c r="B25">
        <v>6.5</v>
      </c>
      <c r="C25" t="s">
        <v>97</v>
      </c>
      <c r="D25" t="s">
        <v>68</v>
      </c>
      <c r="E25" t="s">
        <v>102</v>
      </c>
    </row>
    <row r="26" spans="1:5" x14ac:dyDescent="0.25">
      <c r="A26" t="s">
        <v>266</v>
      </c>
      <c r="B26">
        <v>8</v>
      </c>
      <c r="C26" t="s">
        <v>97</v>
      </c>
      <c r="D26" t="s">
        <v>197</v>
      </c>
      <c r="E26" t="s">
        <v>197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7" sqref="B27"/>
    </sheetView>
  </sheetViews>
  <sheetFormatPr defaultRowHeight="15" x14ac:dyDescent="0.25"/>
  <cols>
    <col min="2" max="2" width="94.5703125" style="23" customWidth="1"/>
  </cols>
  <sheetData>
    <row r="1" spans="1:2" x14ac:dyDescent="0.25">
      <c r="A1" t="s">
        <v>267</v>
      </c>
      <c r="B1" s="23" t="s">
        <v>268</v>
      </c>
    </row>
    <row r="2" spans="1:2" x14ac:dyDescent="0.25">
      <c r="A2" t="s">
        <v>275</v>
      </c>
      <c r="B2" s="23" t="s">
        <v>270</v>
      </c>
    </row>
    <row r="3" spans="1:2" x14ac:dyDescent="0.25">
      <c r="A3" t="s">
        <v>276</v>
      </c>
      <c r="B3" s="23" t="s">
        <v>272</v>
      </c>
    </row>
    <row r="4" spans="1:2" x14ac:dyDescent="0.25">
      <c r="A4" t="s">
        <v>277</v>
      </c>
      <c r="B4" s="23" t="s">
        <v>274</v>
      </c>
    </row>
    <row r="5" spans="1:2" x14ac:dyDescent="0.25">
      <c r="A5" t="s">
        <v>273</v>
      </c>
      <c r="B5" s="23" t="s">
        <v>278</v>
      </c>
    </row>
    <row r="7" spans="1:2" x14ac:dyDescent="0.25">
      <c r="A7" t="s">
        <v>279</v>
      </c>
      <c r="B7" s="23" t="s">
        <v>280</v>
      </c>
    </row>
    <row r="8" spans="1:2" x14ac:dyDescent="0.25">
      <c r="A8" t="s">
        <v>281</v>
      </c>
      <c r="B8" s="23" t="s">
        <v>282</v>
      </c>
    </row>
    <row r="9" spans="1:2" x14ac:dyDescent="0.25">
      <c r="A9" t="s">
        <v>283</v>
      </c>
      <c r="B9" s="23" t="s">
        <v>284</v>
      </c>
    </row>
    <row r="10" spans="1:2" x14ac:dyDescent="0.25">
      <c r="A10" t="s">
        <v>269</v>
      </c>
      <c r="B10" s="23" t="s">
        <v>285</v>
      </c>
    </row>
    <row r="11" spans="1:2" x14ac:dyDescent="0.25">
      <c r="A11" t="s">
        <v>286</v>
      </c>
      <c r="B11" s="23" t="s">
        <v>287</v>
      </c>
    </row>
    <row r="12" spans="1:2" x14ac:dyDescent="0.25">
      <c r="A12" t="s">
        <v>288</v>
      </c>
      <c r="B12" s="23" t="s">
        <v>289</v>
      </c>
    </row>
    <row r="13" spans="1:2" x14ac:dyDescent="0.25">
      <c r="A13" t="s">
        <v>290</v>
      </c>
      <c r="B13" s="23" t="s">
        <v>291</v>
      </c>
    </row>
    <row r="14" spans="1:2" x14ac:dyDescent="0.25">
      <c r="A14" t="s">
        <v>292</v>
      </c>
      <c r="B14" s="23" t="s">
        <v>293</v>
      </c>
    </row>
    <row r="15" spans="1:2" x14ac:dyDescent="0.25">
      <c r="A15" t="s">
        <v>271</v>
      </c>
      <c r="B15" s="23" t="s">
        <v>294</v>
      </c>
    </row>
    <row r="17" spans="1:2" ht="30" x14ac:dyDescent="0.25">
      <c r="A17" t="s">
        <v>295</v>
      </c>
      <c r="B17" s="23" t="s">
        <v>296</v>
      </c>
    </row>
    <row r="18" spans="1:2" ht="30" x14ac:dyDescent="0.25">
      <c r="A18" t="s">
        <v>297</v>
      </c>
      <c r="B18" s="23" t="s">
        <v>298</v>
      </c>
    </row>
    <row r="19" spans="1:2" x14ac:dyDescent="0.25">
      <c r="A19" t="s">
        <v>299</v>
      </c>
      <c r="B19" s="23" t="s">
        <v>300</v>
      </c>
    </row>
    <row r="20" spans="1:2" x14ac:dyDescent="0.25">
      <c r="A20" t="s">
        <v>301</v>
      </c>
      <c r="B20" s="23" t="s">
        <v>302</v>
      </c>
    </row>
    <row r="21" spans="1:2" x14ac:dyDescent="0.25">
      <c r="A21" t="s">
        <v>303</v>
      </c>
      <c r="B21" s="23" t="s">
        <v>304</v>
      </c>
    </row>
    <row r="22" spans="1:2" x14ac:dyDescent="0.25">
      <c r="A22" t="s">
        <v>305</v>
      </c>
      <c r="B22" s="23" t="s">
        <v>306</v>
      </c>
    </row>
    <row r="23" spans="1:2" x14ac:dyDescent="0.25">
      <c r="A23" t="s">
        <v>307</v>
      </c>
      <c r="B23" s="23" t="s">
        <v>308</v>
      </c>
    </row>
    <row r="24" spans="1:2" x14ac:dyDescent="0.25">
      <c r="A24" t="s">
        <v>309</v>
      </c>
      <c r="B24" s="23" t="s">
        <v>310</v>
      </c>
    </row>
    <row r="25" spans="1:2" x14ac:dyDescent="0.25">
      <c r="A25" t="s">
        <v>311</v>
      </c>
      <c r="B25" s="23" t="s">
        <v>312</v>
      </c>
    </row>
    <row r="27" spans="1:2" x14ac:dyDescent="0.25">
      <c r="A27" t="s">
        <v>313</v>
      </c>
      <c r="B27" s="23" t="s">
        <v>314</v>
      </c>
    </row>
    <row r="28" spans="1:2" x14ac:dyDescent="0.25">
      <c r="A28" t="s">
        <v>315</v>
      </c>
      <c r="B28" s="23" t="s">
        <v>316</v>
      </c>
    </row>
    <row r="29" spans="1:2" x14ac:dyDescent="0.25">
      <c r="A29" t="s">
        <v>317</v>
      </c>
      <c r="B29" s="23" t="s">
        <v>318</v>
      </c>
    </row>
    <row r="30" spans="1:2" x14ac:dyDescent="0.25">
      <c r="A30" t="s">
        <v>319</v>
      </c>
      <c r="B30" s="23" t="s">
        <v>320</v>
      </c>
    </row>
    <row r="31" spans="1:2" x14ac:dyDescent="0.25">
      <c r="A31" t="s">
        <v>321</v>
      </c>
      <c r="B31" s="23" t="s">
        <v>322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biomass </vt:lpstr>
      <vt:lpstr>FinalBiomass</vt:lpstr>
      <vt:lpstr>Plant key</vt:lpstr>
      <vt:lpstr>SZ quadrats</vt:lpstr>
      <vt:lpstr>LC1 </vt:lpstr>
      <vt:lpstr>Soil</vt:lpstr>
      <vt:lpstr>QualNotes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jensen</cp:lastModifiedBy>
  <dcterms:created xsi:type="dcterms:W3CDTF">2019-07-25T06:54:17Z</dcterms:created>
  <dcterms:modified xsi:type="dcterms:W3CDTF">2019-08-16T06:42:23Z</dcterms:modified>
</cp:coreProperties>
</file>