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ockmtnins-my.sharepoint.com/personal/abigail_weeks_rmi_org/Documents/Documents/GitHub/Thesis/Thesis/"/>
    </mc:Choice>
  </mc:AlternateContent>
  <xr:revisionPtr revIDLastSave="819" documentId="8_{9E02A2B6-ECB6-4618-BD54-B9EF156C98D0}" xr6:coauthVersionLast="47" xr6:coauthVersionMax="47" xr10:uidLastSave="{3E5B7929-D3CF-407E-A9B1-2AEBC80CF18F}"/>
  <bookViews>
    <workbookView minimized="1" xWindow="29940" yWindow="1245" windowWidth="21600" windowHeight="11175" xr2:uid="{3ADA18EB-F48E-4EB7-BDCA-514FF055EF6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K2" i="1"/>
  <c r="X3" i="1"/>
  <c r="X4" i="1"/>
  <c r="X5" i="1"/>
  <c r="X6" i="1"/>
  <c r="X7" i="1"/>
  <c r="X8" i="1"/>
  <c r="X9" i="1"/>
  <c r="X10" i="1"/>
  <c r="X11" i="1"/>
  <c r="J11" i="1" s="1"/>
  <c r="K11" i="1" s="1"/>
  <c r="X12" i="1"/>
  <c r="J12" i="1" s="1"/>
  <c r="K12" i="1" s="1"/>
  <c r="X13" i="1"/>
  <c r="J13" i="1" s="1"/>
  <c r="K13" i="1" s="1"/>
  <c r="X14" i="1"/>
  <c r="J14" i="1" s="1"/>
  <c r="K14" i="1" s="1"/>
  <c r="X15" i="1"/>
  <c r="X16" i="1"/>
  <c r="X17" i="1"/>
  <c r="X18" i="1"/>
  <c r="X19" i="1"/>
  <c r="X20" i="1"/>
  <c r="X21" i="1"/>
  <c r="X2" i="1"/>
  <c r="J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" i="1"/>
  <c r="F8" i="1"/>
  <c r="F9" i="1"/>
  <c r="F10" i="1"/>
  <c r="F11" i="1"/>
  <c r="F12" i="1"/>
  <c r="F13" i="1"/>
  <c r="F3" i="1"/>
  <c r="F4" i="1"/>
  <c r="F14" i="1"/>
  <c r="F15" i="1"/>
  <c r="F16" i="1"/>
  <c r="F17" i="1"/>
  <c r="F18" i="1"/>
  <c r="F19" i="1"/>
  <c r="F20" i="1"/>
  <c r="F21" i="1"/>
  <c r="F5" i="1"/>
  <c r="F6" i="1"/>
  <c r="F7" i="1"/>
  <c r="F2" i="1"/>
</calcChain>
</file>

<file path=xl/sharedStrings.xml><?xml version="1.0" encoding="utf-8"?>
<sst xmlns="http://schemas.openxmlformats.org/spreadsheetml/2006/main" count="333" uniqueCount="148">
  <si>
    <t>unique_id</t>
  </si>
  <si>
    <t>nu_tier_0</t>
  </si>
  <si>
    <t>nu_tier_1</t>
  </si>
  <si>
    <t>nu_tier_2</t>
  </si>
  <si>
    <t>construction_delay_factor</t>
  </si>
  <si>
    <t>congestion_adder</t>
  </si>
  <si>
    <t>ACEC</t>
  </si>
  <si>
    <t>AEP</t>
  </si>
  <si>
    <t>APS</t>
  </si>
  <si>
    <t>ATSI</t>
  </si>
  <si>
    <t>COMED</t>
  </si>
  <si>
    <t>DAY</t>
  </si>
  <si>
    <t>DPL</t>
  </si>
  <si>
    <t>EKPC</t>
  </si>
  <si>
    <t xml:space="preserve">PE </t>
  </si>
  <si>
    <t>PEPCO</t>
  </si>
  <si>
    <t>nuclear</t>
  </si>
  <si>
    <t>solar</t>
  </si>
  <si>
    <t>wind</t>
  </si>
  <si>
    <t>lmp</t>
  </si>
  <si>
    <t>congestion_cost</t>
  </si>
  <si>
    <t>percent_solar</t>
  </si>
  <si>
    <t>percent_wind</t>
  </si>
  <si>
    <t>available_capacity_round_0</t>
  </si>
  <si>
    <t>annual_growth_rate_ten_ year</t>
  </si>
  <si>
    <t>PPL</t>
  </si>
  <si>
    <t>nu_cost_per_mw</t>
  </si>
  <si>
    <t xml:space="preserve">load </t>
  </si>
  <si>
    <t>full_name</t>
  </si>
  <si>
    <t>name</t>
  </si>
  <si>
    <t>generation</t>
  </si>
  <si>
    <t>generation_normalized_by_installed_capacity</t>
  </si>
  <si>
    <t>day_ahead_congestion_hours</t>
  </si>
  <si>
    <t>solar_storage</t>
  </si>
  <si>
    <t>solar_wind</t>
  </si>
  <si>
    <t>wind_storage</t>
  </si>
  <si>
    <t>installed_capacity_round_0</t>
  </si>
  <si>
    <t>annual_growth_rate_twenty_ year</t>
  </si>
  <si>
    <t>queued_mw</t>
  </si>
  <si>
    <t>queue_size_normalized_by_installed_capacity</t>
  </si>
  <si>
    <t>MMR Table 3-63 Real time load, 2024</t>
  </si>
  <si>
    <t>MMR Table 3-63 Real time generation, 2024</t>
  </si>
  <si>
    <t>BGE</t>
  </si>
  <si>
    <t>DUKE</t>
  </si>
  <si>
    <t xml:space="preserve">DOM </t>
  </si>
  <si>
    <t>DUQ</t>
  </si>
  <si>
    <t>JCPLC</t>
  </si>
  <si>
    <t>MEC</t>
  </si>
  <si>
    <t>OVEC</t>
  </si>
  <si>
    <t>PECO</t>
  </si>
  <si>
    <t>PSEG</t>
  </si>
  <si>
    <t>Variable</t>
  </si>
  <si>
    <t>Units</t>
  </si>
  <si>
    <t xml:space="preserve">Source </t>
  </si>
  <si>
    <t>GWh</t>
  </si>
  <si>
    <t>hours</t>
  </si>
  <si>
    <t>MMR Table 3-96 Real-time congestion hours 2024 resulting from one or more constraints binding for 100 or more hours through 2024</t>
  </si>
  <si>
    <t>million $</t>
  </si>
  <si>
    <t xml:space="preserve">MMR Table 11-10 total congestion costs </t>
  </si>
  <si>
    <t>mw_threshold_1</t>
  </si>
  <si>
    <t>numeric</t>
  </si>
  <si>
    <t>modeler</t>
  </si>
  <si>
    <t>acronym</t>
  </si>
  <si>
    <t xml:space="preserve">MMR </t>
  </si>
  <si>
    <t>PJM</t>
  </si>
  <si>
    <t>$/MWh</t>
  </si>
  <si>
    <t>Table 3-34 Day-Ahead Average PLMP</t>
  </si>
  <si>
    <t>MMR Table 12-1 Existing Capacity</t>
  </si>
  <si>
    <t>MW</t>
  </si>
  <si>
    <t>battery</t>
  </si>
  <si>
    <t>combined_cycle</t>
  </si>
  <si>
    <t>ct_natural_gas</t>
  </si>
  <si>
    <t>ct_oil</t>
  </si>
  <si>
    <t>ct_other</t>
  </si>
  <si>
    <t>fuel_cycle</t>
  </si>
  <si>
    <t>hydro_pumped</t>
  </si>
  <si>
    <t>hydro_river</t>
  </si>
  <si>
    <t>rice_natural_gas</t>
  </si>
  <si>
    <t>rice_oil</t>
  </si>
  <si>
    <t>rice_other</t>
  </si>
  <si>
    <t>steam_coal</t>
  </si>
  <si>
    <t>steam_natural_gas</t>
  </si>
  <si>
    <t>steam_oil</t>
  </si>
  <si>
    <t>steam_other</t>
  </si>
  <si>
    <t>battery_queued</t>
  </si>
  <si>
    <t>cc_queued</t>
  </si>
  <si>
    <t>ct_natural_gas_queued</t>
  </si>
  <si>
    <t>ct_oil_queued</t>
  </si>
  <si>
    <t>ct_other_queued</t>
  </si>
  <si>
    <t>fuel_cell_queued</t>
  </si>
  <si>
    <t>hydro_pumped_queued</t>
  </si>
  <si>
    <t>hydro_river_queued</t>
  </si>
  <si>
    <t>nuclear_queued</t>
  </si>
  <si>
    <t>rice_natural_gas_queued</t>
  </si>
  <si>
    <t>rice_oil_queued</t>
  </si>
  <si>
    <t>rice_other_queued</t>
  </si>
  <si>
    <t>solar_queued</t>
  </si>
  <si>
    <t>solar_storage_queued</t>
  </si>
  <si>
    <t>solar_wind_queued</t>
  </si>
  <si>
    <t>steam_coal_queued</t>
  </si>
  <si>
    <t>steam_natural_gas_queued</t>
  </si>
  <si>
    <t>steam_oil_queued</t>
  </si>
  <si>
    <t>steam_other_queued</t>
  </si>
  <si>
    <t>wind_queued</t>
  </si>
  <si>
    <t>wind_storage_queued</t>
  </si>
  <si>
    <t>total_queued</t>
  </si>
  <si>
    <t>planned_retirements</t>
  </si>
  <si>
    <r>
      <rPr>
        <sz val="10"/>
        <color rgb="FF231F20"/>
        <rFont val="Aptos Narrow"/>
        <family val="2"/>
        <scheme val="minor"/>
      </rPr>
      <t>ACEC</t>
    </r>
  </si>
  <si>
    <r>
      <rPr>
        <sz val="10"/>
        <color rgb="FF231F20"/>
        <rFont val="Aptos Narrow"/>
        <family val="2"/>
        <scheme val="minor"/>
      </rPr>
      <t>DUKE</t>
    </r>
  </si>
  <si>
    <r>
      <rPr>
        <sz val="10"/>
        <color rgb="FF231F20"/>
        <rFont val="Aptos Narrow"/>
        <family val="2"/>
        <scheme val="minor"/>
      </rPr>
      <t>MEC</t>
    </r>
  </si>
  <si>
    <r>
      <rPr>
        <sz val="10"/>
        <color rgb="FF231F20"/>
        <rFont val="Aptos Narrow"/>
        <family val="2"/>
        <scheme val="minor"/>
      </rPr>
      <t>PE</t>
    </r>
  </si>
  <si>
    <r>
      <rPr>
        <sz val="10"/>
        <color rgb="FF231F20"/>
        <rFont val="Aptos Narrow"/>
        <family val="2"/>
        <scheme val="minor"/>
      </rPr>
      <t>PEPCO</t>
    </r>
  </si>
  <si>
    <r>
      <rPr>
        <sz val="10"/>
        <color rgb="FF231F20"/>
        <rFont val="Aptos Narrow"/>
        <family val="2"/>
        <scheme val="minor"/>
      </rPr>
      <t>PSEG</t>
    </r>
  </si>
  <si>
    <t>MMR 12-21 Queue Totals</t>
  </si>
  <si>
    <t>American Electric Power</t>
  </si>
  <si>
    <t xml:space="preserve">Allegheny Power </t>
  </si>
  <si>
    <t>American Transmission Systems Inc</t>
  </si>
  <si>
    <t>Baltimore Gas and Electric</t>
  </si>
  <si>
    <t>Commonwealth Edison</t>
  </si>
  <si>
    <t>Dayton Power and Light</t>
  </si>
  <si>
    <t>Dominion Virginia</t>
  </si>
  <si>
    <t>Delmarva Power and Light</t>
  </si>
  <si>
    <t>Duquesne Lighting Company (also DLCO)</t>
  </si>
  <si>
    <t>East Kentucky Power Cooperative</t>
  </si>
  <si>
    <t>Jersey Central Power and Light</t>
  </si>
  <si>
    <t>Ohio Valley Electric</t>
  </si>
  <si>
    <t xml:space="preserve">PECO Energy </t>
  </si>
  <si>
    <t>PPL Electric Utilities</t>
  </si>
  <si>
    <t/>
  </si>
  <si>
    <t>mw_threshold_2</t>
  </si>
  <si>
    <t>10% of installed capacity</t>
  </si>
  <si>
    <t>made up</t>
  </si>
  <si>
    <t>TC1 where available</t>
  </si>
  <si>
    <t>1.5xmw_threshold_1</t>
  </si>
  <si>
    <t>%</t>
  </si>
  <si>
    <t>%solar/%installed capacity</t>
  </si>
  <si>
    <t>% wind/% installed capacity</t>
  </si>
  <si>
    <t>mw</t>
  </si>
  <si>
    <t>0.5 of available capacity</t>
  </si>
  <si>
    <t>MMR</t>
  </si>
  <si>
    <t>PJM load forecast</t>
  </si>
  <si>
    <t>MMR Table 12-21</t>
  </si>
  <si>
    <t>available_capacity</t>
  </si>
  <si>
    <t>congestion_indicator</t>
  </si>
  <si>
    <t>queue_size_normalized_by_capacity</t>
  </si>
  <si>
    <t>installed_capacity</t>
  </si>
  <si>
    <t>$k/MW</t>
  </si>
  <si>
    <t>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</si>
</sst>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0.0%"/>
  </numFmts>
  <fonts count="1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6"/>
      <color rgb="FF231F20"/>
      <name val="Tahoma"/>
      <family val="2"/>
    </font>
    <font>
      <b/>
      <sz val="11"/>
      <name val="Arial Narrow"/>
      <family val="2"/>
    </font>
    <font>
      <sz val="11"/>
      <name val="Aptos Narrow"/>
      <family val="2"/>
      <scheme val="minor"/>
    </font>
    <font>
      <sz val="11"/>
      <color rgb="FF231F20"/>
      <name val="Aptos Narrow"/>
      <family val="2"/>
      <scheme val="minor"/>
    </font>
    <font>
      <sz val="8"/>
      <name val="Aptos Narrow"/>
      <family val="2"/>
      <scheme val="minor"/>
    </font>
    <font>
      <sz val="5"/>
      <name val="Tahoma"/>
      <family val="2"/>
    </font>
    <font>
      <sz val="5"/>
      <color rgb="FF231F20"/>
      <name val="Tahoma"/>
      <family val="2"/>
    </font>
    <font>
      <sz val="10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0"/>
      <color rgb="FF231F20"/>
      <name val="Aptos Narrow"/>
      <family val="2"/>
      <scheme val="minor"/>
    </font>
    <font>
      <sz val="10"/>
      <color rgb="FF231F20"/>
      <name val="Tahoma"/>
      <family val="2"/>
    </font>
    <font>
      <sz val="9.5"/>
      <color rgb="FF000000"/>
      <name val="Albany AMT"/>
    </font>
    <font>
      <sz val="11"/>
      <name val="Arial Narrow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rgb="FF026333"/>
      </top>
      <bottom style="thin">
        <color rgb="FF006227"/>
      </bottom>
      <diagonal/>
    </border>
    <border>
      <left/>
      <right/>
      <top style="thin">
        <color rgb="FF006227"/>
      </top>
      <bottom style="thin">
        <color rgb="FF006227"/>
      </bottom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indexed="64"/>
      </top>
      <bottom/>
      <diagonal/>
    </border>
    <border>
      <left style="dotted">
        <color theme="0" tint="-0.34998626667073579"/>
      </left>
      <right/>
      <top style="thin">
        <color indexed="64"/>
      </top>
      <bottom/>
      <diagonal/>
    </border>
    <border>
      <left/>
      <right/>
      <top/>
      <bottom style="thin">
        <color rgb="FF006227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/>
      <diagonal/>
    </border>
    <border>
      <left style="dotted">
        <color theme="0" tint="-0.34998626667073579"/>
      </left>
      <right/>
      <top/>
      <bottom/>
      <diagonal/>
    </border>
    <border>
      <left style="thin">
        <color indexed="64"/>
      </left>
      <right style="thin">
        <color indexed="64"/>
      </right>
      <top style="thick">
        <color theme="6"/>
      </top>
      <bottom/>
      <diagonal/>
    </border>
    <border>
      <left style="thin">
        <color indexed="64"/>
      </left>
      <right style="thin">
        <color indexed="64"/>
      </right>
      <top style="thick">
        <color theme="7"/>
      </top>
      <bottom/>
      <diagonal/>
    </border>
    <border>
      <left/>
      <right/>
      <top style="medium">
        <color auto="1"/>
      </top>
      <bottom/>
      <diagonal/>
    </border>
    <border>
      <left style="dotted">
        <color theme="0" tint="-0.34998626667073579"/>
      </left>
      <right style="dotted">
        <color theme="0" tint="-0.34998626667073579"/>
      </right>
      <top style="medium">
        <color auto="1"/>
      </top>
      <bottom/>
      <diagonal/>
    </border>
    <border>
      <left style="dotted">
        <color theme="0" tint="-0.34998626667073579"/>
      </left>
      <right/>
      <top style="medium">
        <color auto="1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60">
    <xf numFmtId="0" fontId="0" fillId="0" borderId="0" xfId="0"/>
    <xf numFmtId="164" fontId="2" fillId="0" borderId="2" xfId="0" applyNumberFormat="1" applyFont="1" applyBorder="1" applyAlignment="1">
      <alignment horizontal="right" vertical="top" shrinkToFit="1"/>
    </xf>
    <xf numFmtId="0" fontId="0" fillId="0" borderId="0" xfId="0" applyAlignment="1">
      <alignment horizontal="left" vertical="top" wrapText="1"/>
    </xf>
    <xf numFmtId="2" fontId="0" fillId="0" borderId="0" xfId="1" applyNumberFormat="1" applyFont="1" applyAlignment="1">
      <alignment horizontal="left" vertical="top" wrapText="1"/>
    </xf>
    <xf numFmtId="2" fontId="0" fillId="0" borderId="0" xfId="1" applyNumberFormat="1" applyFont="1"/>
    <xf numFmtId="0" fontId="4" fillId="0" borderId="2" xfId="0" applyFont="1" applyBorder="1" applyAlignment="1">
      <alignment horizontal="left" vertical="top" wrapText="1"/>
    </xf>
    <xf numFmtId="164" fontId="5" fillId="0" borderId="2" xfId="0" applyNumberFormat="1" applyFont="1" applyBorder="1" applyAlignment="1">
      <alignment horizontal="right" vertical="top" shrinkToFit="1"/>
    </xf>
    <xf numFmtId="165" fontId="5" fillId="0" borderId="2" xfId="0" applyNumberFormat="1" applyFont="1" applyBorder="1" applyAlignment="1">
      <alignment horizontal="center" vertical="top" shrinkToFit="1"/>
    </xf>
    <xf numFmtId="165" fontId="5" fillId="0" borderId="2" xfId="0" applyNumberFormat="1" applyFont="1" applyBorder="1" applyAlignment="1">
      <alignment horizontal="right" vertical="top" indent="1" shrinkToFit="1"/>
    </xf>
    <xf numFmtId="165" fontId="5" fillId="0" borderId="2" xfId="0" applyNumberFormat="1" applyFont="1" applyBorder="1" applyAlignment="1">
      <alignment horizontal="right" vertical="top" shrinkToFit="1"/>
    </xf>
    <xf numFmtId="164" fontId="5" fillId="0" borderId="2" xfId="0" applyNumberFormat="1" applyFont="1" applyBorder="1" applyAlignment="1">
      <alignment horizontal="right" vertical="top" indent="1" shrinkToFit="1"/>
    </xf>
    <xf numFmtId="164" fontId="5" fillId="0" borderId="2" xfId="0" applyNumberFormat="1" applyFont="1" applyBorder="1" applyAlignment="1">
      <alignment horizontal="center" vertical="top" shrinkToFit="1"/>
    </xf>
    <xf numFmtId="0" fontId="7" fillId="0" borderId="2" xfId="0" applyFont="1" applyBorder="1" applyAlignment="1">
      <alignment horizontal="left" vertical="top" wrapText="1"/>
    </xf>
    <xf numFmtId="165" fontId="8" fillId="0" borderId="2" xfId="0" applyNumberFormat="1" applyFont="1" applyBorder="1" applyAlignment="1">
      <alignment horizontal="right" vertical="top" shrinkToFit="1"/>
    </xf>
    <xf numFmtId="165" fontId="8" fillId="0" borderId="2" xfId="0" applyNumberFormat="1" applyFont="1" applyBorder="1" applyAlignment="1">
      <alignment horizontal="center" vertical="top" shrinkToFit="1"/>
    </xf>
    <xf numFmtId="165" fontId="8" fillId="0" borderId="2" xfId="0" applyNumberFormat="1" applyFont="1" applyBorder="1" applyAlignment="1">
      <alignment horizontal="right" vertical="top" indent="1" shrinkToFit="1"/>
    </xf>
    <xf numFmtId="164" fontId="8" fillId="0" borderId="2" xfId="0" applyNumberFormat="1" applyFont="1" applyBorder="1" applyAlignment="1">
      <alignment horizontal="right" vertical="top" shrinkToFit="1"/>
    </xf>
    <xf numFmtId="164" fontId="8" fillId="0" borderId="2" xfId="0" applyNumberFormat="1" applyFont="1" applyBorder="1" applyAlignment="1">
      <alignment horizontal="center" vertical="top" shrinkToFit="1"/>
    </xf>
    <xf numFmtId="165" fontId="8" fillId="0" borderId="5" xfId="0" applyNumberFormat="1" applyFont="1" applyBorder="1" applyAlignment="1">
      <alignment horizontal="center" vertical="top" shrinkToFit="1"/>
    </xf>
    <xf numFmtId="165" fontId="8" fillId="0" borderId="5" xfId="0" applyNumberFormat="1" applyFont="1" applyBorder="1" applyAlignment="1">
      <alignment horizontal="right" vertical="top" indent="1" shrinkToFit="1"/>
    </xf>
    <xf numFmtId="164" fontId="8" fillId="0" borderId="5" xfId="0" applyNumberFormat="1" applyFont="1" applyBorder="1" applyAlignment="1">
      <alignment horizontal="right" vertical="top" shrinkToFit="1"/>
    </xf>
    <xf numFmtId="165" fontId="8" fillId="0" borderId="5" xfId="0" applyNumberFormat="1" applyFont="1" applyBorder="1" applyAlignment="1">
      <alignment horizontal="right" vertical="top" shrinkToFit="1"/>
    </xf>
    <xf numFmtId="0" fontId="9" fillId="0" borderId="0" xfId="0" applyFont="1"/>
    <xf numFmtId="0" fontId="9" fillId="0" borderId="0" xfId="0" applyFont="1" applyAlignment="1">
      <alignment horizontal="left" vertical="top" wrapText="1"/>
    </xf>
    <xf numFmtId="2" fontId="9" fillId="0" borderId="0" xfId="1" applyNumberFormat="1" applyFont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164" fontId="11" fillId="0" borderId="1" xfId="0" applyNumberFormat="1" applyFont="1" applyBorder="1" applyAlignment="1">
      <alignment horizontal="right" vertical="top" shrinkToFit="1"/>
    </xf>
    <xf numFmtId="9" fontId="9" fillId="0" borderId="0" xfId="1" applyFont="1"/>
    <xf numFmtId="165" fontId="11" fillId="0" borderId="1" xfId="0" applyNumberFormat="1" applyFont="1" applyBorder="1" applyAlignment="1">
      <alignment horizontal="center" vertical="top" shrinkToFit="1"/>
    </xf>
    <xf numFmtId="165" fontId="11" fillId="0" borderId="1" xfId="0" applyNumberFormat="1" applyFont="1" applyBorder="1" applyAlignment="1">
      <alignment horizontal="right" vertical="top" shrinkToFit="1"/>
    </xf>
    <xf numFmtId="165" fontId="11" fillId="0" borderId="1" xfId="0" applyNumberFormat="1" applyFont="1" applyBorder="1" applyAlignment="1">
      <alignment horizontal="right" vertical="top" indent="1" shrinkToFit="1"/>
    </xf>
    <xf numFmtId="164" fontId="12" fillId="0" borderId="1" xfId="0" applyNumberFormat="1" applyFont="1" applyBorder="1" applyAlignment="1">
      <alignment horizontal="right" vertical="top" shrinkToFit="1"/>
    </xf>
    <xf numFmtId="165" fontId="12" fillId="0" borderId="1" xfId="0" applyNumberFormat="1" applyFont="1" applyBorder="1" applyAlignment="1">
      <alignment horizontal="center" vertical="top" shrinkToFit="1"/>
    </xf>
    <xf numFmtId="165" fontId="12" fillId="0" borderId="1" xfId="0" applyNumberFormat="1" applyFont="1" applyBorder="1" applyAlignment="1">
      <alignment horizontal="right" vertical="top" shrinkToFit="1"/>
    </xf>
    <xf numFmtId="165" fontId="12" fillId="0" borderId="1" xfId="0" applyNumberFormat="1" applyFont="1" applyBorder="1" applyAlignment="1">
      <alignment horizontal="right" vertical="top" indent="1" shrinkToFit="1"/>
    </xf>
    <xf numFmtId="164" fontId="12" fillId="0" borderId="1" xfId="0" applyNumberFormat="1" applyFont="1" applyBorder="1" applyAlignment="1">
      <alignment horizontal="right" vertical="top" indent="1" shrinkToFit="1"/>
    </xf>
    <xf numFmtId="0" fontId="10" fillId="0" borderId="2" xfId="0" applyFont="1" applyBorder="1" applyAlignment="1">
      <alignment horizontal="left" vertical="top" wrapText="1"/>
    </xf>
    <xf numFmtId="164" fontId="11" fillId="0" borderId="2" xfId="0" applyNumberFormat="1" applyFont="1" applyBorder="1" applyAlignment="1">
      <alignment horizontal="right" vertical="top" shrinkToFit="1"/>
    </xf>
    <xf numFmtId="165" fontId="11" fillId="0" borderId="2" xfId="0" applyNumberFormat="1" applyFont="1" applyBorder="1" applyAlignment="1">
      <alignment horizontal="center" vertical="top" shrinkToFit="1"/>
    </xf>
    <xf numFmtId="165" fontId="11" fillId="0" borderId="2" xfId="0" applyNumberFormat="1" applyFont="1" applyBorder="1" applyAlignment="1">
      <alignment horizontal="right" vertical="top" indent="1" shrinkToFit="1"/>
    </xf>
    <xf numFmtId="165" fontId="11" fillId="0" borderId="2" xfId="0" applyNumberFormat="1" applyFont="1" applyBorder="1" applyAlignment="1">
      <alignment horizontal="right" vertical="top" shrinkToFit="1"/>
    </xf>
    <xf numFmtId="164" fontId="11" fillId="0" borderId="2" xfId="0" applyNumberFormat="1" applyFont="1" applyBorder="1" applyAlignment="1">
      <alignment horizontal="right" vertical="top" indent="1" shrinkToFit="1"/>
    </xf>
    <xf numFmtId="164" fontId="12" fillId="0" borderId="2" xfId="0" applyNumberFormat="1" applyFont="1" applyBorder="1" applyAlignment="1">
      <alignment horizontal="right" vertical="top" shrinkToFit="1"/>
    </xf>
    <xf numFmtId="164" fontId="12" fillId="0" borderId="2" xfId="0" applyNumberFormat="1" applyFont="1" applyBorder="1" applyAlignment="1">
      <alignment horizontal="center" vertical="top" shrinkToFit="1"/>
    </xf>
    <xf numFmtId="165" fontId="12" fillId="0" borderId="2" xfId="0" applyNumberFormat="1" applyFont="1" applyBorder="1" applyAlignment="1">
      <alignment horizontal="right" vertical="top" shrinkToFit="1"/>
    </xf>
    <xf numFmtId="165" fontId="12" fillId="0" borderId="2" xfId="0" applyNumberFormat="1" applyFont="1" applyBorder="1" applyAlignment="1">
      <alignment horizontal="center" vertical="top" shrinkToFit="1"/>
    </xf>
    <xf numFmtId="165" fontId="12" fillId="0" borderId="2" xfId="0" applyNumberFormat="1" applyFont="1" applyBorder="1" applyAlignment="1">
      <alignment horizontal="right" vertical="top" indent="1" shrinkToFit="1"/>
    </xf>
    <xf numFmtId="164" fontId="12" fillId="0" borderId="2" xfId="0" applyNumberFormat="1" applyFont="1" applyBorder="1" applyAlignment="1">
      <alignment horizontal="right" vertical="top" indent="1" shrinkToFit="1"/>
    </xf>
    <xf numFmtId="164" fontId="11" fillId="0" borderId="2" xfId="0" applyNumberFormat="1" applyFont="1" applyBorder="1" applyAlignment="1">
      <alignment horizontal="center" vertical="top" shrinkToFit="1"/>
    </xf>
    <xf numFmtId="0" fontId="11" fillId="0" borderId="2" xfId="0" applyFont="1" applyBorder="1" applyAlignment="1">
      <alignment horizontal="left" vertical="top" wrapText="1"/>
    </xf>
    <xf numFmtId="166" fontId="3" fillId="0" borderId="6" xfId="4" applyNumberFormat="1" applyFont="1" applyBorder="1" applyAlignment="1">
      <alignment horizontal="center" vertical="center"/>
    </xf>
    <xf numFmtId="166" fontId="3" fillId="0" borderId="11" xfId="4" applyNumberFormat="1" applyFont="1" applyBorder="1" applyAlignment="1">
      <alignment horizontal="center" vertical="center"/>
    </xf>
    <xf numFmtId="166" fontId="3" fillId="0" borderId="7" xfId="4" applyNumberFormat="1" applyFont="1" applyBorder="1" applyAlignment="1">
      <alignment horizontal="center" vertical="center"/>
    </xf>
    <xf numFmtId="166" fontId="3" fillId="0" borderId="12" xfId="4" applyNumberFormat="1" applyFont="1" applyBorder="1" applyAlignment="1">
      <alignment horizontal="center" vertical="center"/>
    </xf>
    <xf numFmtId="0" fontId="14" fillId="0" borderId="0" xfId="2" applyFont="1" applyAlignment="1">
      <alignment vertical="center"/>
    </xf>
    <xf numFmtId="0" fontId="15" fillId="0" borderId="8" xfId="2" applyFont="1" applyBorder="1" applyAlignment="1">
      <alignment horizontal="center" vertical="center" wrapText="1"/>
    </xf>
    <xf numFmtId="0" fontId="15" fillId="0" borderId="9" xfId="2" applyFont="1" applyBorder="1" applyAlignment="1">
      <alignment horizontal="center" vertical="center" wrapText="1"/>
    </xf>
    <xf numFmtId="0" fontId="14" fillId="0" borderId="10" xfId="2" applyFont="1" applyBorder="1" applyAlignment="1">
      <alignment vertical="center"/>
    </xf>
    <xf numFmtId="166" fontId="3" fillId="0" borderId="3" xfId="4" applyNumberFormat="1" applyFont="1" applyBorder="1" applyAlignment="1">
      <alignment horizontal="center" vertical="center"/>
    </xf>
    <xf numFmtId="166" fontId="3" fillId="0" borderId="4" xfId="4" applyNumberFormat="1" applyFont="1" applyBorder="1" applyAlignment="1">
      <alignment horizontal="center" vertical="center"/>
    </xf>
  </cellXfs>
  <cellStyles count="5">
    <cellStyle name="Comma 2" xfId="3" xr:uid="{6EE75A12-22C6-4C36-B996-99C31EDBB364}"/>
    <cellStyle name="Normal" xfId="0" builtinId="0"/>
    <cellStyle name="Normal 2" xfId="2" xr:uid="{7E16CC5A-5D37-442E-8D99-AFC06A71EE40}"/>
    <cellStyle name="Percent" xfId="1" builtinId="5"/>
    <cellStyle name="Percent 2" xfId="4" xr:uid="{F81C886F-F213-415C-B6A2-2AEEE633E9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C1B0C-57D5-4B9A-9755-18F0AFD5BC57}">
  <dimension ref="A1:BW54"/>
  <sheetViews>
    <sheetView tabSelected="1" workbookViewId="0">
      <selection activeCell="C14" sqref="C14"/>
    </sheetView>
  </sheetViews>
  <sheetFormatPr defaultRowHeight="14.5"/>
  <cols>
    <col min="1" max="1" width="17.36328125" customWidth="1"/>
    <col min="2" max="2" width="29.81640625" customWidth="1"/>
    <col min="4" max="4" width="8.7265625" customWidth="1"/>
    <col min="5" max="6" width="15" customWidth="1"/>
    <col min="7" max="9" width="8.7265625" customWidth="1"/>
    <col min="10" max="11" width="13.54296875" customWidth="1"/>
    <col min="12" max="17" width="8.7265625" customWidth="1"/>
    <col min="18" max="19" width="8.7265625" style="4" customWidth="1"/>
    <col min="20" max="20" width="8.81640625" customWidth="1"/>
    <col min="21" max="21" width="12.1796875" customWidth="1"/>
    <col min="22" max="23" width="15.453125" customWidth="1"/>
    <col min="24" max="25" width="9.1796875" customWidth="1"/>
    <col min="26" max="47" width="8.7265625" customWidth="1"/>
  </cols>
  <sheetData>
    <row r="1" spans="1:75" ht="52">
      <c r="A1" s="22" t="s">
        <v>0</v>
      </c>
      <c r="B1" s="22" t="s">
        <v>28</v>
      </c>
      <c r="C1" s="22" t="s">
        <v>29</v>
      </c>
      <c r="D1" s="22" t="s">
        <v>27</v>
      </c>
      <c r="E1" s="22" t="s">
        <v>30</v>
      </c>
      <c r="F1" s="22" t="s">
        <v>31</v>
      </c>
      <c r="G1" s="22" t="s">
        <v>32</v>
      </c>
      <c r="H1" s="22" t="s">
        <v>20</v>
      </c>
      <c r="I1" s="22" t="s">
        <v>143</v>
      </c>
      <c r="J1" s="22" t="s">
        <v>59</v>
      </c>
      <c r="K1" s="22" t="s">
        <v>129</v>
      </c>
      <c r="L1" s="22" t="s">
        <v>1</v>
      </c>
      <c r="M1" s="22" t="s">
        <v>2</v>
      </c>
      <c r="N1" s="22" t="s">
        <v>3</v>
      </c>
      <c r="O1" s="22" t="s">
        <v>4</v>
      </c>
      <c r="P1" s="22" t="s">
        <v>19</v>
      </c>
      <c r="Q1" s="23" t="s">
        <v>145</v>
      </c>
      <c r="R1" s="24" t="s">
        <v>24</v>
      </c>
      <c r="S1" s="24" t="s">
        <v>37</v>
      </c>
      <c r="T1" s="23" t="s">
        <v>38</v>
      </c>
      <c r="U1" s="23" t="s">
        <v>144</v>
      </c>
      <c r="V1" s="23" t="s">
        <v>21</v>
      </c>
      <c r="W1" s="23" t="s">
        <v>22</v>
      </c>
      <c r="X1" s="23" t="s">
        <v>142</v>
      </c>
      <c r="Y1" s="23"/>
      <c r="Z1" s="23" t="s">
        <v>26</v>
      </c>
      <c r="AA1" s="23" t="s">
        <v>69</v>
      </c>
      <c r="AB1" s="23" t="s">
        <v>70</v>
      </c>
      <c r="AC1" s="23" t="s">
        <v>71</v>
      </c>
      <c r="AD1" s="23" t="s">
        <v>72</v>
      </c>
      <c r="AE1" s="23" t="s">
        <v>73</v>
      </c>
      <c r="AF1" s="23" t="s">
        <v>74</v>
      </c>
      <c r="AG1" s="23" t="s">
        <v>75</v>
      </c>
      <c r="AH1" s="23" t="s">
        <v>76</v>
      </c>
      <c r="AI1" s="23" t="s">
        <v>16</v>
      </c>
      <c r="AJ1" s="23" t="s">
        <v>77</v>
      </c>
      <c r="AK1" s="23" t="s">
        <v>78</v>
      </c>
      <c r="AL1" s="23" t="s">
        <v>79</v>
      </c>
      <c r="AM1" s="23" t="s">
        <v>17</v>
      </c>
      <c r="AN1" s="23" t="s">
        <v>33</v>
      </c>
      <c r="AO1" s="23" t="s">
        <v>34</v>
      </c>
      <c r="AP1" s="23" t="s">
        <v>80</v>
      </c>
      <c r="AQ1" s="23" t="s">
        <v>81</v>
      </c>
      <c r="AR1" s="23" t="s">
        <v>82</v>
      </c>
      <c r="AS1" s="23" t="s">
        <v>83</v>
      </c>
      <c r="AT1" s="23" t="s">
        <v>18</v>
      </c>
      <c r="AU1" s="23" t="s">
        <v>35</v>
      </c>
      <c r="AV1" s="22" t="s">
        <v>84</v>
      </c>
      <c r="AW1" s="22" t="s">
        <v>85</v>
      </c>
      <c r="AX1" s="22" t="s">
        <v>86</v>
      </c>
      <c r="AY1" s="22" t="s">
        <v>87</v>
      </c>
      <c r="AZ1" s="22" t="s">
        <v>88</v>
      </c>
      <c r="BA1" s="22" t="s">
        <v>89</v>
      </c>
      <c r="BB1" s="22" t="s">
        <v>90</v>
      </c>
      <c r="BC1" s="22" t="s">
        <v>91</v>
      </c>
      <c r="BD1" s="22" t="s">
        <v>92</v>
      </c>
      <c r="BE1" s="22" t="s">
        <v>93</v>
      </c>
      <c r="BF1" s="22" t="s">
        <v>94</v>
      </c>
      <c r="BG1" s="22" t="s">
        <v>95</v>
      </c>
      <c r="BH1" s="22" t="s">
        <v>96</v>
      </c>
      <c r="BI1" s="22" t="s">
        <v>97</v>
      </c>
      <c r="BJ1" s="22" t="s">
        <v>98</v>
      </c>
      <c r="BK1" s="22" t="s">
        <v>99</v>
      </c>
      <c r="BL1" s="22" t="s">
        <v>100</v>
      </c>
      <c r="BM1" s="22" t="s">
        <v>101</v>
      </c>
      <c r="BN1" s="22" t="s">
        <v>102</v>
      </c>
      <c r="BO1" s="22" t="s">
        <v>103</v>
      </c>
      <c r="BP1" s="22" t="s">
        <v>104</v>
      </c>
      <c r="BQ1" s="22" t="s">
        <v>106</v>
      </c>
    </row>
    <row r="2" spans="1:75">
      <c r="A2" s="22">
        <v>1</v>
      </c>
      <c r="B2" s="25" t="s">
        <v>107</v>
      </c>
      <c r="C2" s="22" t="s">
        <v>6</v>
      </c>
      <c r="D2" s="22">
        <v>9720</v>
      </c>
      <c r="E2" s="22">
        <v>1575</v>
      </c>
      <c r="F2" s="22">
        <f t="shared" ref="F2:F21" si="0">E2/Q2</f>
        <v>1.2448624723363895</v>
      </c>
      <c r="G2" s="22">
        <v>0</v>
      </c>
      <c r="H2" s="22">
        <v>16.3</v>
      </c>
      <c r="I2" s="22">
        <f>(H2/Q2)*1000</f>
        <v>12.883338602592476</v>
      </c>
      <c r="J2" s="22">
        <f>0.5*X2</f>
        <v>126.52000000000001</v>
      </c>
      <c r="K2" s="22">
        <f>J2*1.5</f>
        <v>189.78000000000003</v>
      </c>
      <c r="L2" s="22">
        <v>100</v>
      </c>
      <c r="M2" s="22">
        <v>500</v>
      </c>
      <c r="N2" s="22">
        <v>800</v>
      </c>
      <c r="O2" s="22">
        <f ca="1">ROUND(RAND()*4, 2)</f>
        <v>3.37</v>
      </c>
      <c r="P2" s="22">
        <v>27.54</v>
      </c>
      <c r="Q2" s="26">
        <v>1265.2</v>
      </c>
      <c r="R2" s="58">
        <v>7.7337304000000004E-3</v>
      </c>
      <c r="S2" s="59">
        <v>1.19386096E-2</v>
      </c>
      <c r="T2" s="35">
        <v>4309.3</v>
      </c>
      <c r="U2" s="22">
        <f>T2/Q2</f>
        <v>3.4060227631994944</v>
      </c>
      <c r="V2" s="27">
        <f>(AM2+AN2)/Q2</f>
        <v>5.5090104331331012E-2</v>
      </c>
      <c r="W2" s="27">
        <f>(AT2+AU2)/Q2</f>
        <v>5.9279165349351882E-3</v>
      </c>
      <c r="X2" s="22">
        <f>Q2*0.2</f>
        <v>253.04000000000002</v>
      </c>
      <c r="Y2" s="22" t="s">
        <v>6</v>
      </c>
      <c r="Z2">
        <v>325.81470000000002</v>
      </c>
      <c r="AA2" s="28">
        <v>0</v>
      </c>
      <c r="AB2" s="29">
        <v>781.6</v>
      </c>
      <c r="AC2" s="29">
        <v>395.5</v>
      </c>
      <c r="AD2" s="30">
        <v>0</v>
      </c>
      <c r="AE2" s="28">
        <v>0</v>
      </c>
      <c r="AF2" s="28">
        <v>1.6</v>
      </c>
      <c r="AG2" s="29">
        <v>0</v>
      </c>
      <c r="AH2" s="28">
        <v>0</v>
      </c>
      <c r="AI2" s="29">
        <v>0</v>
      </c>
      <c r="AJ2" s="29">
        <v>0</v>
      </c>
      <c r="AK2" s="28">
        <v>4</v>
      </c>
      <c r="AL2" s="28">
        <v>5.4</v>
      </c>
      <c r="AM2" s="30">
        <v>69.7</v>
      </c>
      <c r="AN2" s="28">
        <v>0</v>
      </c>
      <c r="AO2" s="28">
        <v>0</v>
      </c>
      <c r="AP2" s="29">
        <v>0</v>
      </c>
      <c r="AQ2" s="28">
        <v>0</v>
      </c>
      <c r="AR2" s="28">
        <v>0</v>
      </c>
      <c r="AS2" s="29">
        <v>0</v>
      </c>
      <c r="AT2" s="30">
        <v>7.5</v>
      </c>
      <c r="AU2" s="28">
        <v>0</v>
      </c>
      <c r="AV2" s="31">
        <v>1544</v>
      </c>
      <c r="AW2" s="32">
        <v>0</v>
      </c>
      <c r="AX2" s="33">
        <v>0</v>
      </c>
      <c r="AY2" s="32">
        <v>0</v>
      </c>
      <c r="AZ2" s="32">
        <v>0</v>
      </c>
      <c r="BA2" s="32">
        <v>0</v>
      </c>
      <c r="BB2" s="32">
        <v>0</v>
      </c>
      <c r="BC2" s="34">
        <v>0</v>
      </c>
      <c r="BD2" s="32">
        <v>0</v>
      </c>
      <c r="BE2" s="32">
        <v>0</v>
      </c>
      <c r="BF2" s="32">
        <v>0</v>
      </c>
      <c r="BG2" s="32">
        <v>0</v>
      </c>
      <c r="BH2" s="33">
        <v>620.70000000000005</v>
      </c>
      <c r="BI2" s="33">
        <v>203</v>
      </c>
      <c r="BJ2" s="32">
        <v>0</v>
      </c>
      <c r="BK2" s="32">
        <v>0</v>
      </c>
      <c r="BL2" s="32">
        <v>0</v>
      </c>
      <c r="BM2" s="32">
        <v>0</v>
      </c>
      <c r="BN2" s="33">
        <v>0</v>
      </c>
      <c r="BO2" s="31">
        <v>1941.6</v>
      </c>
      <c r="BP2" s="32">
        <v>0</v>
      </c>
      <c r="BQ2" s="33">
        <v>0</v>
      </c>
    </row>
    <row r="3" spans="1:75" ht="17.25" customHeight="1">
      <c r="A3" s="22">
        <v>2</v>
      </c>
      <c r="B3" s="49" t="s">
        <v>114</v>
      </c>
      <c r="C3" s="22" t="s">
        <v>7</v>
      </c>
      <c r="D3" s="22">
        <v>127875</v>
      </c>
      <c r="E3" s="22">
        <v>153289</v>
      </c>
      <c r="F3" s="22">
        <f t="shared" si="0"/>
        <v>4.1480693721704913</v>
      </c>
      <c r="G3" s="22">
        <v>1151</v>
      </c>
      <c r="H3" s="22">
        <v>286.60000000000002</v>
      </c>
      <c r="I3" s="22">
        <f t="shared" ref="I3:I21" si="1">(H3/Q3)*1000</f>
        <v>7.7555250674481719</v>
      </c>
      <c r="J3" s="22">
        <f t="shared" ref="J3:J21" si="2">0.5*X3</f>
        <v>3695.4300000000003</v>
      </c>
      <c r="K3" s="22">
        <f t="shared" ref="K3:K21" si="3">J3*1.5</f>
        <v>5543.1450000000004</v>
      </c>
      <c r="L3" s="22">
        <v>100</v>
      </c>
      <c r="M3" s="22">
        <v>500</v>
      </c>
      <c r="N3" s="22">
        <v>800</v>
      </c>
      <c r="O3" s="22">
        <f t="shared" ref="O3:O21" ca="1" si="4">ROUND(RAND()*4, 2)</f>
        <v>0.73</v>
      </c>
      <c r="P3" s="22">
        <v>31.18</v>
      </c>
      <c r="Q3" s="37">
        <v>36954.300000000003</v>
      </c>
      <c r="R3" s="58">
        <v>7.3894017399999998E-2</v>
      </c>
      <c r="S3" s="59">
        <v>3.7849185600000002E-2</v>
      </c>
      <c r="T3" s="47">
        <v>66170.899999999994</v>
      </c>
      <c r="U3" s="22">
        <f t="shared" ref="U3:U21" si="5">T3/Q3</f>
        <v>1.790614353404069</v>
      </c>
      <c r="V3" s="27">
        <f t="shared" ref="V3:V21" si="6">(AM3+AN3)/Q3</f>
        <v>8.7970818010353322E-2</v>
      </c>
      <c r="W3" s="27">
        <f t="shared" ref="W3:W21" si="7">(AT3+AU3)/Q3</f>
        <v>9.4735930595356968E-2</v>
      </c>
      <c r="X3" s="22">
        <f t="shared" ref="X3:X21" si="8">Q3*0.2</f>
        <v>7390.8600000000006</v>
      </c>
      <c r="Y3" s="22" t="s">
        <v>7</v>
      </c>
      <c r="Z3">
        <v>128.0873</v>
      </c>
      <c r="AA3" s="38">
        <v>0</v>
      </c>
      <c r="AB3" s="37">
        <v>9294</v>
      </c>
      <c r="AC3" s="37">
        <v>4108.2</v>
      </c>
      <c r="AD3" s="39">
        <v>16.2</v>
      </c>
      <c r="AE3" s="38">
        <v>4.8</v>
      </c>
      <c r="AF3" s="38">
        <v>0</v>
      </c>
      <c r="AG3" s="40">
        <v>66</v>
      </c>
      <c r="AH3" s="38">
        <v>420.9</v>
      </c>
      <c r="AI3" s="37">
        <v>2071</v>
      </c>
      <c r="AJ3" s="40">
        <v>0</v>
      </c>
      <c r="AK3" s="38">
        <v>0</v>
      </c>
      <c r="AL3" s="38">
        <v>20.399999999999999</v>
      </c>
      <c r="AM3" s="41">
        <v>3250.9</v>
      </c>
      <c r="AN3" s="38">
        <v>0</v>
      </c>
      <c r="AO3" s="38">
        <v>0</v>
      </c>
      <c r="AP3" s="37">
        <v>13463</v>
      </c>
      <c r="AQ3" s="38">
        <v>738</v>
      </c>
      <c r="AR3" s="38">
        <v>0</v>
      </c>
      <c r="AS3" s="40">
        <v>0</v>
      </c>
      <c r="AT3" s="41">
        <v>3500.9</v>
      </c>
      <c r="AU3" s="38">
        <v>0</v>
      </c>
      <c r="AV3" s="42">
        <v>10646.5</v>
      </c>
      <c r="AW3" s="43">
        <v>1150</v>
      </c>
      <c r="AX3" s="44">
        <v>791</v>
      </c>
      <c r="AY3" s="45">
        <v>0</v>
      </c>
      <c r="AZ3" s="45">
        <v>35.6</v>
      </c>
      <c r="BA3" s="45">
        <v>0</v>
      </c>
      <c r="BB3" s="45">
        <v>0</v>
      </c>
      <c r="BC3" s="46">
        <v>51</v>
      </c>
      <c r="BD3" s="45">
        <v>0</v>
      </c>
      <c r="BE3" s="45">
        <v>0</v>
      </c>
      <c r="BF3" s="45">
        <v>0</v>
      </c>
      <c r="BG3" s="45">
        <v>0</v>
      </c>
      <c r="BH3" s="42">
        <v>38701.699999999997</v>
      </c>
      <c r="BI3" s="42">
        <v>12188.9</v>
      </c>
      <c r="BJ3" s="45">
        <v>0</v>
      </c>
      <c r="BK3" s="45">
        <v>65</v>
      </c>
      <c r="BL3" s="45">
        <v>0</v>
      </c>
      <c r="BM3" s="45">
        <v>0</v>
      </c>
      <c r="BN3" s="44">
        <v>0</v>
      </c>
      <c r="BO3" s="42">
        <v>2541.1999999999998</v>
      </c>
      <c r="BP3" s="45">
        <v>0</v>
      </c>
      <c r="BQ3" s="44">
        <v>0</v>
      </c>
    </row>
    <row r="4" spans="1:75">
      <c r="A4" s="22">
        <v>3</v>
      </c>
      <c r="B4" s="49" t="s">
        <v>115</v>
      </c>
      <c r="C4" s="22" t="s">
        <v>8</v>
      </c>
      <c r="D4" s="22">
        <v>47856</v>
      </c>
      <c r="E4" s="22">
        <v>49815</v>
      </c>
      <c r="F4" s="22">
        <f t="shared" si="0"/>
        <v>4.619172137531991</v>
      </c>
      <c r="G4" s="22">
        <v>182</v>
      </c>
      <c r="H4" s="22">
        <v>123.1</v>
      </c>
      <c r="I4" s="22">
        <f t="shared" si="1"/>
        <v>11.414635955639628</v>
      </c>
      <c r="J4" s="22">
        <f t="shared" si="2"/>
        <v>1078.44</v>
      </c>
      <c r="K4" s="22">
        <f t="shared" si="3"/>
        <v>1617.66</v>
      </c>
      <c r="L4" s="22">
        <v>100</v>
      </c>
      <c r="M4" s="22">
        <v>500</v>
      </c>
      <c r="N4" s="22">
        <v>800</v>
      </c>
      <c r="O4" s="22">
        <f t="shared" ca="1" si="4"/>
        <v>1.3</v>
      </c>
      <c r="P4" s="22">
        <v>32.33</v>
      </c>
      <c r="Q4" s="37">
        <v>10784.4</v>
      </c>
      <c r="R4" s="58">
        <v>3.6565752200000003E-2</v>
      </c>
      <c r="S4" s="59">
        <v>2.0647722899999998E-2</v>
      </c>
      <c r="T4" s="47">
        <v>14664.8</v>
      </c>
      <c r="U4" s="22">
        <f t="shared" si="5"/>
        <v>1.3598160305626645</v>
      </c>
      <c r="V4" s="27">
        <f t="shared" si="6"/>
        <v>3.5328808278624682E-2</v>
      </c>
      <c r="W4" s="27">
        <f t="shared" si="7"/>
        <v>9.1344905604391527E-2</v>
      </c>
      <c r="X4" s="22">
        <f t="shared" si="8"/>
        <v>2156.88</v>
      </c>
      <c r="Y4" s="22" t="s">
        <v>8</v>
      </c>
      <c r="Z4">
        <v>819.90480000000002</v>
      </c>
      <c r="AA4" s="38">
        <v>60.4</v>
      </c>
      <c r="AB4" s="37">
        <v>2843.7</v>
      </c>
      <c r="AC4" s="37">
        <v>1223.3</v>
      </c>
      <c r="AD4" s="39">
        <v>0</v>
      </c>
      <c r="AE4" s="38">
        <v>2</v>
      </c>
      <c r="AF4" s="38">
        <v>0</v>
      </c>
      <c r="AG4" s="40">
        <v>0</v>
      </c>
      <c r="AH4" s="38">
        <v>129.19999999999999</v>
      </c>
      <c r="AI4" s="40">
        <v>0</v>
      </c>
      <c r="AJ4" s="40">
        <v>22.4</v>
      </c>
      <c r="AK4" s="38">
        <v>0</v>
      </c>
      <c r="AL4" s="38">
        <v>18.3</v>
      </c>
      <c r="AM4" s="39">
        <v>381</v>
      </c>
      <c r="AN4" s="38">
        <v>0</v>
      </c>
      <c r="AO4" s="38">
        <v>0</v>
      </c>
      <c r="AP4" s="37">
        <v>5119</v>
      </c>
      <c r="AQ4" s="38">
        <v>0</v>
      </c>
      <c r="AR4" s="38">
        <v>0</v>
      </c>
      <c r="AS4" s="40">
        <v>0</v>
      </c>
      <c r="AT4" s="39">
        <v>985.1</v>
      </c>
      <c r="AU4" s="38">
        <v>0</v>
      </c>
      <c r="AV4" s="42">
        <v>2404</v>
      </c>
      <c r="AW4" s="43">
        <v>4055</v>
      </c>
      <c r="AX4" s="44">
        <v>30</v>
      </c>
      <c r="AY4" s="45">
        <v>0</v>
      </c>
      <c r="AZ4" s="45">
        <v>0</v>
      </c>
      <c r="BA4" s="45">
        <v>0</v>
      </c>
      <c r="BB4" s="45">
        <v>0</v>
      </c>
      <c r="BC4" s="46">
        <v>15</v>
      </c>
      <c r="BD4" s="45">
        <v>0</v>
      </c>
      <c r="BE4" s="45">
        <v>0</v>
      </c>
      <c r="BF4" s="45">
        <v>0</v>
      </c>
      <c r="BG4" s="45">
        <v>0</v>
      </c>
      <c r="BH4" s="42">
        <v>3506.9</v>
      </c>
      <c r="BI4" s="42">
        <v>3639.9</v>
      </c>
      <c r="BJ4" s="45">
        <v>0</v>
      </c>
      <c r="BK4" s="45">
        <v>0</v>
      </c>
      <c r="BL4" s="45">
        <v>0</v>
      </c>
      <c r="BM4" s="45">
        <v>0</v>
      </c>
      <c r="BN4" s="44">
        <v>0</v>
      </c>
      <c r="BO4" s="42">
        <v>1014</v>
      </c>
      <c r="BP4" s="45">
        <v>0</v>
      </c>
      <c r="BQ4" s="44">
        <v>0</v>
      </c>
    </row>
    <row r="5" spans="1:75">
      <c r="A5" s="22">
        <v>4</v>
      </c>
      <c r="B5" s="49" t="s">
        <v>116</v>
      </c>
      <c r="C5" s="22" t="s">
        <v>9</v>
      </c>
      <c r="D5" s="22">
        <v>65702</v>
      </c>
      <c r="E5" s="22">
        <v>54539</v>
      </c>
      <c r="F5" s="22">
        <f t="shared" si="0"/>
        <v>5.8587388548716293</v>
      </c>
      <c r="G5" s="22">
        <v>1256</v>
      </c>
      <c r="H5" s="22">
        <v>150</v>
      </c>
      <c r="I5" s="22">
        <f t="shared" si="1"/>
        <v>16.113438607798905</v>
      </c>
      <c r="J5" s="22">
        <f t="shared" si="2"/>
        <v>930.90000000000009</v>
      </c>
      <c r="K5" s="22">
        <f t="shared" si="3"/>
        <v>1396.3500000000001</v>
      </c>
      <c r="L5" s="22">
        <v>100</v>
      </c>
      <c r="M5" s="22">
        <v>500</v>
      </c>
      <c r="N5" s="22">
        <v>800</v>
      </c>
      <c r="O5" s="22">
        <f t="shared" ca="1" si="4"/>
        <v>3.74</v>
      </c>
      <c r="P5" s="22">
        <v>31.47</v>
      </c>
      <c r="Q5" s="37">
        <v>9309</v>
      </c>
      <c r="R5" s="58">
        <v>3.62700143E-2</v>
      </c>
      <c r="S5" s="59">
        <v>2.2397536199999998E-2</v>
      </c>
      <c r="T5" s="47">
        <v>7515.7</v>
      </c>
      <c r="U5" s="22">
        <f t="shared" si="5"/>
        <v>0.80735847029756147</v>
      </c>
      <c r="V5" s="27">
        <f t="shared" si="6"/>
        <v>5.1885272317112471E-2</v>
      </c>
      <c r="W5" s="27">
        <f t="shared" si="7"/>
        <v>0</v>
      </c>
      <c r="X5" s="22">
        <f t="shared" si="8"/>
        <v>1861.8000000000002</v>
      </c>
      <c r="Y5" s="22" t="s">
        <v>9</v>
      </c>
      <c r="Z5">
        <v>571.09780000000001</v>
      </c>
      <c r="AA5" s="38">
        <v>0</v>
      </c>
      <c r="AB5" s="37">
        <v>4647.5</v>
      </c>
      <c r="AC5" s="37">
        <v>1383</v>
      </c>
      <c r="AD5" s="39">
        <v>183</v>
      </c>
      <c r="AE5" s="38">
        <v>6.4</v>
      </c>
      <c r="AF5" s="38">
        <v>0</v>
      </c>
      <c r="AG5" s="40">
        <v>0</v>
      </c>
      <c r="AH5" s="38">
        <v>0</v>
      </c>
      <c r="AI5" s="37">
        <v>2134</v>
      </c>
      <c r="AJ5" s="40">
        <v>0</v>
      </c>
      <c r="AK5" s="38">
        <v>5.5</v>
      </c>
      <c r="AL5" s="38">
        <v>5.6</v>
      </c>
      <c r="AM5" s="39">
        <v>483</v>
      </c>
      <c r="AN5" s="38">
        <v>0</v>
      </c>
      <c r="AO5" s="38">
        <v>0</v>
      </c>
      <c r="AP5" s="40">
        <v>0</v>
      </c>
      <c r="AQ5" s="38">
        <v>325</v>
      </c>
      <c r="AR5" s="38">
        <v>0</v>
      </c>
      <c r="AS5" s="40">
        <v>136</v>
      </c>
      <c r="AT5" s="39">
        <v>0</v>
      </c>
      <c r="AU5" s="38">
        <v>0</v>
      </c>
      <c r="AV5" s="42">
        <v>1138</v>
      </c>
      <c r="AW5" s="43">
        <v>1068</v>
      </c>
      <c r="AX5" s="44">
        <v>458.7</v>
      </c>
      <c r="AY5" s="45">
        <v>0</v>
      </c>
      <c r="AZ5" s="45">
        <v>0</v>
      </c>
      <c r="BA5" s="45">
        <v>0</v>
      </c>
      <c r="BB5" s="45">
        <v>0</v>
      </c>
      <c r="BC5" s="46">
        <v>0</v>
      </c>
      <c r="BD5" s="45">
        <v>0</v>
      </c>
      <c r="BE5" s="45">
        <v>0</v>
      </c>
      <c r="BF5" s="45">
        <v>0</v>
      </c>
      <c r="BG5" s="45">
        <v>0</v>
      </c>
      <c r="BH5" s="42">
        <v>4236.7</v>
      </c>
      <c r="BI5" s="44">
        <v>316.60000000000002</v>
      </c>
      <c r="BJ5" s="45">
        <v>0</v>
      </c>
      <c r="BK5" s="45">
        <v>0</v>
      </c>
      <c r="BL5" s="45">
        <v>0</v>
      </c>
      <c r="BM5" s="45">
        <v>0</v>
      </c>
      <c r="BN5" s="44">
        <v>0</v>
      </c>
      <c r="BO5" s="44">
        <v>297.7</v>
      </c>
      <c r="BP5" s="45">
        <v>0</v>
      </c>
      <c r="BQ5" s="44">
        <v>0</v>
      </c>
    </row>
    <row r="6" spans="1:75">
      <c r="A6" s="22">
        <v>5</v>
      </c>
      <c r="B6" s="49" t="s">
        <v>117</v>
      </c>
      <c r="C6" s="22" t="s">
        <v>42</v>
      </c>
      <c r="D6" s="22">
        <v>29969</v>
      </c>
      <c r="E6" s="22">
        <v>17420</v>
      </c>
      <c r="F6" s="22">
        <f t="shared" si="0"/>
        <v>3.962062455932859</v>
      </c>
      <c r="G6" s="22">
        <v>1110</v>
      </c>
      <c r="H6" s="22">
        <v>67.2</v>
      </c>
      <c r="I6" s="22">
        <f t="shared" si="1"/>
        <v>15.284190415538928</v>
      </c>
      <c r="J6" s="22">
        <f t="shared" si="2"/>
        <v>439.67</v>
      </c>
      <c r="K6" s="22">
        <f t="shared" si="3"/>
        <v>659.505</v>
      </c>
      <c r="L6" s="22">
        <v>100</v>
      </c>
      <c r="M6" s="22">
        <v>500</v>
      </c>
      <c r="N6" s="22">
        <v>800</v>
      </c>
      <c r="O6" s="22">
        <f t="shared" ca="1" si="4"/>
        <v>1.71</v>
      </c>
      <c r="P6" s="22">
        <v>40.11</v>
      </c>
      <c r="Q6" s="37">
        <v>4396.7</v>
      </c>
      <c r="R6" s="58">
        <v>1.4100782100000001E-2</v>
      </c>
      <c r="S6" s="59">
        <v>1.28301539E-2</v>
      </c>
      <c r="T6" s="47">
        <v>1349.9</v>
      </c>
      <c r="U6" s="22">
        <f t="shared" si="5"/>
        <v>0.30702572383833332</v>
      </c>
      <c r="V6" s="27">
        <f t="shared" si="6"/>
        <v>2.5018764073054796E-4</v>
      </c>
      <c r="W6" s="27">
        <f t="shared" si="7"/>
        <v>0</v>
      </c>
      <c r="X6" s="22">
        <f t="shared" si="8"/>
        <v>879.34</v>
      </c>
      <c r="Y6" s="22" t="s">
        <v>42</v>
      </c>
      <c r="AA6" s="38">
        <v>3.5</v>
      </c>
      <c r="AB6" s="40">
        <v>0</v>
      </c>
      <c r="AC6" s="40">
        <v>267.60000000000002</v>
      </c>
      <c r="AD6" s="39">
        <v>228.8</v>
      </c>
      <c r="AE6" s="38">
        <v>0</v>
      </c>
      <c r="AF6" s="38">
        <v>0</v>
      </c>
      <c r="AG6" s="40">
        <v>0</v>
      </c>
      <c r="AH6" s="38">
        <v>0</v>
      </c>
      <c r="AI6" s="37">
        <v>1716</v>
      </c>
      <c r="AJ6" s="40">
        <v>0</v>
      </c>
      <c r="AK6" s="38">
        <v>0</v>
      </c>
      <c r="AL6" s="38">
        <v>4.2</v>
      </c>
      <c r="AM6" s="39">
        <v>1.1000000000000001</v>
      </c>
      <c r="AN6" s="38">
        <v>0</v>
      </c>
      <c r="AO6" s="38">
        <v>0</v>
      </c>
      <c r="AP6" s="37">
        <v>1273</v>
      </c>
      <c r="AQ6" s="38">
        <v>143.5</v>
      </c>
      <c r="AR6" s="38">
        <v>702</v>
      </c>
      <c r="AS6" s="40">
        <v>57</v>
      </c>
      <c r="AT6" s="39">
        <v>0</v>
      </c>
      <c r="AU6" s="38">
        <v>0</v>
      </c>
      <c r="AV6" s="42">
        <v>1195</v>
      </c>
      <c r="AW6" s="45">
        <v>0</v>
      </c>
      <c r="AX6" s="44">
        <v>0</v>
      </c>
      <c r="AY6" s="45">
        <v>0</v>
      </c>
      <c r="AZ6" s="45">
        <v>0</v>
      </c>
      <c r="BA6" s="45">
        <v>0</v>
      </c>
      <c r="BB6" s="45">
        <v>0</v>
      </c>
      <c r="BC6" s="46">
        <v>0</v>
      </c>
      <c r="BD6" s="45">
        <v>0</v>
      </c>
      <c r="BE6" s="45">
        <v>0</v>
      </c>
      <c r="BF6" s="45">
        <v>0</v>
      </c>
      <c r="BG6" s="45">
        <v>0</v>
      </c>
      <c r="BH6" s="44">
        <v>154.9</v>
      </c>
      <c r="BI6" s="44">
        <v>0</v>
      </c>
      <c r="BJ6" s="45">
        <v>0</v>
      </c>
      <c r="BK6" s="45">
        <v>0</v>
      </c>
      <c r="BL6" s="45">
        <v>0</v>
      </c>
      <c r="BM6" s="45">
        <v>0</v>
      </c>
      <c r="BN6" s="44">
        <v>0</v>
      </c>
      <c r="BO6" s="44">
        <v>0</v>
      </c>
      <c r="BP6" s="45">
        <v>0</v>
      </c>
      <c r="BQ6" s="42">
        <v>2168.8000000000002</v>
      </c>
    </row>
    <row r="7" spans="1:75">
      <c r="A7" s="22">
        <v>6</v>
      </c>
      <c r="B7" s="49" t="s">
        <v>118</v>
      </c>
      <c r="C7" s="22" t="s">
        <v>10</v>
      </c>
      <c r="D7" s="22">
        <v>90905</v>
      </c>
      <c r="E7" s="22">
        <v>138165</v>
      </c>
      <c r="F7" s="22">
        <f t="shared" si="0"/>
        <v>4.5173661857166678</v>
      </c>
      <c r="G7" s="22">
        <v>4213</v>
      </c>
      <c r="H7" s="22">
        <v>250</v>
      </c>
      <c r="I7" s="22">
        <f t="shared" si="1"/>
        <v>8.1738612993823825</v>
      </c>
      <c r="J7" s="22">
        <f t="shared" si="2"/>
        <v>3058.53</v>
      </c>
      <c r="K7" s="22">
        <f t="shared" si="3"/>
        <v>4587.7950000000001</v>
      </c>
      <c r="L7" s="22">
        <v>100</v>
      </c>
      <c r="M7" s="22">
        <v>500</v>
      </c>
      <c r="N7" s="22">
        <v>800</v>
      </c>
      <c r="O7" s="22">
        <f t="shared" ca="1" si="4"/>
        <v>3.63</v>
      </c>
      <c r="P7" s="22">
        <v>25.55</v>
      </c>
      <c r="Q7" s="37">
        <v>30585.3</v>
      </c>
      <c r="R7" s="58">
        <v>3.4719451899999997E-2</v>
      </c>
      <c r="S7" s="59">
        <v>2.07900959E-2</v>
      </c>
      <c r="T7" s="47">
        <v>30386.9</v>
      </c>
      <c r="U7" s="22">
        <f t="shared" si="5"/>
        <v>0.99351322367281025</v>
      </c>
      <c r="V7" s="27">
        <f t="shared" si="6"/>
        <v>1.9290312666542424E-3</v>
      </c>
      <c r="W7" s="27">
        <f t="shared" si="7"/>
        <v>0.17579360019355703</v>
      </c>
      <c r="X7" s="22">
        <f t="shared" si="8"/>
        <v>6117.06</v>
      </c>
      <c r="Y7" s="22" t="s">
        <v>10</v>
      </c>
      <c r="Z7">
        <v>173.27549999999999</v>
      </c>
      <c r="AA7" s="38">
        <v>104.5</v>
      </c>
      <c r="AB7" s="37">
        <v>4631.1000000000004</v>
      </c>
      <c r="AC7" s="37">
        <v>7053.3</v>
      </c>
      <c r="AD7" s="39">
        <v>226.2</v>
      </c>
      <c r="AE7" s="38">
        <v>0</v>
      </c>
      <c r="AF7" s="38">
        <v>0</v>
      </c>
      <c r="AG7" s="40">
        <v>0</v>
      </c>
      <c r="AH7" s="38">
        <v>0</v>
      </c>
      <c r="AI7" s="37">
        <v>10473.5</v>
      </c>
      <c r="AJ7" s="40">
        <v>0</v>
      </c>
      <c r="AK7" s="38">
        <v>0</v>
      </c>
      <c r="AL7" s="38">
        <v>15</v>
      </c>
      <c r="AM7" s="39">
        <v>59</v>
      </c>
      <c r="AN7" s="38">
        <v>0</v>
      </c>
      <c r="AO7" s="38">
        <v>0</v>
      </c>
      <c r="AP7" s="37">
        <v>2646</v>
      </c>
      <c r="AQ7" s="38">
        <v>0</v>
      </c>
      <c r="AR7" s="38">
        <v>0</v>
      </c>
      <c r="AS7" s="40">
        <v>0</v>
      </c>
      <c r="AT7" s="41">
        <v>5376.7</v>
      </c>
      <c r="AU7" s="38">
        <v>0</v>
      </c>
      <c r="AV7" s="42">
        <v>8777.6</v>
      </c>
      <c r="AW7" s="45">
        <v>677.7</v>
      </c>
      <c r="AX7" s="44">
        <v>60</v>
      </c>
      <c r="AY7" s="45">
        <v>0</v>
      </c>
      <c r="AZ7" s="45">
        <v>0</v>
      </c>
      <c r="BA7" s="45">
        <v>5</v>
      </c>
      <c r="BB7" s="45">
        <v>0</v>
      </c>
      <c r="BC7" s="46">
        <v>0</v>
      </c>
      <c r="BD7" s="45">
        <v>0</v>
      </c>
      <c r="BE7" s="45">
        <v>0</v>
      </c>
      <c r="BF7" s="45">
        <v>0</v>
      </c>
      <c r="BG7" s="45">
        <v>0</v>
      </c>
      <c r="BH7" s="42">
        <v>12538</v>
      </c>
      <c r="BI7" s="42">
        <v>1626.5</v>
      </c>
      <c r="BJ7" s="45">
        <v>199</v>
      </c>
      <c r="BK7" s="45">
        <v>0</v>
      </c>
      <c r="BL7" s="45">
        <v>0</v>
      </c>
      <c r="BM7" s="45">
        <v>0</v>
      </c>
      <c r="BN7" s="44">
        <v>0</v>
      </c>
      <c r="BO7" s="42">
        <v>6503.1</v>
      </c>
      <c r="BP7" s="45">
        <v>0</v>
      </c>
      <c r="BQ7" s="42">
        <v>1630.7</v>
      </c>
    </row>
    <row r="8" spans="1:75" ht="15" thickBot="1">
      <c r="A8" s="22">
        <v>7</v>
      </c>
      <c r="B8" s="49" t="s">
        <v>119</v>
      </c>
      <c r="C8" s="22" t="s">
        <v>11</v>
      </c>
      <c r="D8" s="22">
        <v>17059</v>
      </c>
      <c r="E8" s="22">
        <v>2051</v>
      </c>
      <c r="F8" s="22">
        <f t="shared" si="0"/>
        <v>1.2626200443240581</v>
      </c>
      <c r="G8" s="22">
        <v>0</v>
      </c>
      <c r="H8" s="22">
        <v>34.299999999999997</v>
      </c>
      <c r="I8" s="22">
        <f t="shared" si="1"/>
        <v>21.115488795863087</v>
      </c>
      <c r="J8" s="22">
        <f t="shared" si="2"/>
        <v>162.44000000000003</v>
      </c>
      <c r="K8" s="22">
        <f t="shared" si="3"/>
        <v>243.66000000000003</v>
      </c>
      <c r="L8" s="22">
        <v>100</v>
      </c>
      <c r="M8" s="22">
        <v>500</v>
      </c>
      <c r="N8" s="22">
        <v>800</v>
      </c>
      <c r="O8" s="22">
        <f t="shared" ca="1" si="4"/>
        <v>0.43</v>
      </c>
      <c r="P8" s="22">
        <v>32.69</v>
      </c>
      <c r="Q8" s="37">
        <v>1624.4</v>
      </c>
      <c r="R8" s="58">
        <v>1.9374954199999999E-2</v>
      </c>
      <c r="S8" s="59">
        <v>1.31093597E-2</v>
      </c>
      <c r="T8" s="47">
        <v>3569</v>
      </c>
      <c r="U8" s="22">
        <f t="shared" si="5"/>
        <v>2.1971189362226053</v>
      </c>
      <c r="V8" s="27">
        <f t="shared" si="6"/>
        <v>0.42655749815316418</v>
      </c>
      <c r="W8" s="27">
        <f t="shared" si="7"/>
        <v>0</v>
      </c>
      <c r="X8" s="22">
        <f t="shared" si="8"/>
        <v>324.88000000000005</v>
      </c>
      <c r="Y8" s="22" t="s">
        <v>11</v>
      </c>
      <c r="Z8">
        <v>104.01390000000001</v>
      </c>
      <c r="AA8" s="38">
        <v>0</v>
      </c>
      <c r="AB8" s="40">
        <v>0</v>
      </c>
      <c r="AC8" s="40">
        <v>897.5</v>
      </c>
      <c r="AD8" s="39">
        <v>0</v>
      </c>
      <c r="AE8" s="38">
        <v>0</v>
      </c>
      <c r="AF8" s="38">
        <v>0</v>
      </c>
      <c r="AG8" s="40">
        <v>0</v>
      </c>
      <c r="AH8" s="38">
        <v>0</v>
      </c>
      <c r="AI8" s="40">
        <v>0</v>
      </c>
      <c r="AJ8" s="40">
        <v>0</v>
      </c>
      <c r="AK8" s="38">
        <v>34</v>
      </c>
      <c r="AL8" s="38">
        <v>0</v>
      </c>
      <c r="AM8" s="39">
        <v>692.9</v>
      </c>
      <c r="AN8" s="38">
        <v>0</v>
      </c>
      <c r="AO8" s="38">
        <v>0</v>
      </c>
      <c r="AP8" s="40">
        <v>0</v>
      </c>
      <c r="AQ8" s="38">
        <v>0</v>
      </c>
      <c r="AR8" s="38">
        <v>0</v>
      </c>
      <c r="AS8" s="40">
        <v>0</v>
      </c>
      <c r="AT8" s="39">
        <v>0</v>
      </c>
      <c r="AU8" s="38">
        <v>0</v>
      </c>
      <c r="AV8" s="44">
        <v>390</v>
      </c>
      <c r="AW8" s="45">
        <v>0</v>
      </c>
      <c r="AX8" s="44">
        <v>0</v>
      </c>
      <c r="AY8" s="45">
        <v>0</v>
      </c>
      <c r="AZ8" s="45">
        <v>10.1</v>
      </c>
      <c r="BA8" s="45">
        <v>0</v>
      </c>
      <c r="BB8" s="45">
        <v>0</v>
      </c>
      <c r="BC8" s="46">
        <v>0</v>
      </c>
      <c r="BD8" s="45">
        <v>0</v>
      </c>
      <c r="BE8" s="45">
        <v>0</v>
      </c>
      <c r="BF8" s="45">
        <v>0</v>
      </c>
      <c r="BG8" s="45">
        <v>0</v>
      </c>
      <c r="BH8" s="42">
        <v>2508</v>
      </c>
      <c r="BI8" s="44">
        <v>560.9</v>
      </c>
      <c r="BJ8" s="45">
        <v>0</v>
      </c>
      <c r="BK8" s="45">
        <v>0</v>
      </c>
      <c r="BL8" s="45">
        <v>0</v>
      </c>
      <c r="BM8" s="45">
        <v>0</v>
      </c>
      <c r="BN8" s="44">
        <v>0</v>
      </c>
      <c r="BO8" s="44">
        <v>100</v>
      </c>
      <c r="BP8" s="45">
        <v>0</v>
      </c>
      <c r="BQ8" s="44">
        <v>0</v>
      </c>
    </row>
    <row r="9" spans="1:75" ht="15.5" thickTop="1" thickBot="1">
      <c r="A9" s="22">
        <v>8</v>
      </c>
      <c r="B9" s="36" t="s">
        <v>108</v>
      </c>
      <c r="C9" s="22" t="s">
        <v>43</v>
      </c>
      <c r="D9" s="22">
        <v>26026</v>
      </c>
      <c r="E9" s="22">
        <v>13109</v>
      </c>
      <c r="F9" s="22">
        <f t="shared" si="0"/>
        <v>4.5205007069209282</v>
      </c>
      <c r="G9" s="22">
        <v>0</v>
      </c>
      <c r="H9" s="22">
        <v>48.8</v>
      </c>
      <c r="I9" s="22">
        <f t="shared" si="1"/>
        <v>16.828166488499601</v>
      </c>
      <c r="J9" s="22">
        <f t="shared" si="2"/>
        <v>289.99</v>
      </c>
      <c r="K9" s="22">
        <f t="shared" si="3"/>
        <v>434.98500000000001</v>
      </c>
      <c r="L9" s="22">
        <v>100</v>
      </c>
      <c r="M9" s="22">
        <v>500</v>
      </c>
      <c r="N9" s="22">
        <v>800</v>
      </c>
      <c r="O9" s="22">
        <f t="shared" ca="1" si="4"/>
        <v>2.91</v>
      </c>
      <c r="P9" s="22">
        <v>31.28</v>
      </c>
      <c r="Q9" s="37">
        <v>2899.9</v>
      </c>
      <c r="R9" s="58">
        <v>1.3029806999999999E-2</v>
      </c>
      <c r="S9" s="59">
        <v>1.1141619199999999E-2</v>
      </c>
      <c r="T9" s="47">
        <v>1289.2</v>
      </c>
      <c r="U9" s="22">
        <f t="shared" si="5"/>
        <v>0.44456705403634611</v>
      </c>
      <c r="V9" s="27">
        <f t="shared" si="6"/>
        <v>9.9968964447049891E-2</v>
      </c>
      <c r="W9" s="27">
        <f t="shared" si="7"/>
        <v>0</v>
      </c>
      <c r="X9" s="22">
        <f t="shared" si="8"/>
        <v>579.98</v>
      </c>
      <c r="Y9" s="22" t="s">
        <v>43</v>
      </c>
      <c r="AA9" s="38">
        <v>18</v>
      </c>
      <c r="AB9" s="40">
        <v>522.20000000000005</v>
      </c>
      <c r="AC9" s="40">
        <v>598</v>
      </c>
      <c r="AD9" s="39">
        <v>56</v>
      </c>
      <c r="AE9" s="38">
        <v>0</v>
      </c>
      <c r="AF9" s="38">
        <v>0</v>
      </c>
      <c r="AG9" s="40">
        <v>0</v>
      </c>
      <c r="AH9" s="38">
        <v>112</v>
      </c>
      <c r="AI9" s="40">
        <v>0</v>
      </c>
      <c r="AJ9" s="40">
        <v>0</v>
      </c>
      <c r="AK9" s="38">
        <v>0</v>
      </c>
      <c r="AL9" s="38">
        <v>4.8</v>
      </c>
      <c r="AM9" s="39">
        <v>289.89999999999998</v>
      </c>
      <c r="AN9" s="38">
        <v>0</v>
      </c>
      <c r="AO9" s="38">
        <v>0</v>
      </c>
      <c r="AP9" s="37">
        <v>1252</v>
      </c>
      <c r="AQ9" s="38">
        <v>47</v>
      </c>
      <c r="AR9" s="38">
        <v>0</v>
      </c>
      <c r="AS9" s="40">
        <v>0</v>
      </c>
      <c r="AT9" s="39">
        <v>0</v>
      </c>
      <c r="AU9" s="38">
        <v>0</v>
      </c>
      <c r="AV9" s="44">
        <v>302.2</v>
      </c>
      <c r="AW9" s="45">
        <v>0</v>
      </c>
      <c r="AX9" s="44">
        <v>0</v>
      </c>
      <c r="AY9" s="45">
        <v>0</v>
      </c>
      <c r="AZ9" s="45">
        <v>0</v>
      </c>
      <c r="BA9" s="45">
        <v>0</v>
      </c>
      <c r="BB9" s="45">
        <v>0</v>
      </c>
      <c r="BC9" s="46">
        <v>0</v>
      </c>
      <c r="BD9" s="45">
        <v>0</v>
      </c>
      <c r="BE9" s="45">
        <v>0</v>
      </c>
      <c r="BF9" s="45">
        <v>0</v>
      </c>
      <c r="BG9" s="45">
        <v>0</v>
      </c>
      <c r="BH9" s="44">
        <v>177</v>
      </c>
      <c r="BI9" s="44">
        <v>800</v>
      </c>
      <c r="BJ9" s="45">
        <v>10</v>
      </c>
      <c r="BK9" s="45">
        <v>0</v>
      </c>
      <c r="BL9" s="45">
        <v>0</v>
      </c>
      <c r="BM9" s="45">
        <v>0</v>
      </c>
      <c r="BN9" s="44">
        <v>0</v>
      </c>
      <c r="BO9" s="44">
        <v>0</v>
      </c>
      <c r="BP9" s="45">
        <v>0</v>
      </c>
      <c r="BQ9" s="44">
        <v>0</v>
      </c>
      <c r="BV9" s="55"/>
      <c r="BW9" s="56"/>
    </row>
    <row r="10" spans="1:75">
      <c r="A10" s="22">
        <v>9</v>
      </c>
      <c r="B10" s="49" t="s">
        <v>120</v>
      </c>
      <c r="C10" s="22" t="s">
        <v>147</v>
      </c>
      <c r="D10" s="22">
        <v>121532</v>
      </c>
      <c r="E10" s="22">
        <v>105303</v>
      </c>
      <c r="F10" s="22">
        <f t="shared" si="0"/>
        <v>3.6320772613606969</v>
      </c>
      <c r="G10" s="22">
        <v>550</v>
      </c>
      <c r="H10" s="22">
        <v>24.4</v>
      </c>
      <c r="I10" s="22">
        <f t="shared" si="1"/>
        <v>0.84159696473225831</v>
      </c>
      <c r="J10" s="22">
        <f t="shared" si="2"/>
        <v>2899.25</v>
      </c>
      <c r="K10" s="22">
        <f t="shared" si="3"/>
        <v>4348.875</v>
      </c>
      <c r="L10" s="22">
        <v>100</v>
      </c>
      <c r="M10" s="22">
        <v>500</v>
      </c>
      <c r="N10" s="22">
        <v>800</v>
      </c>
      <c r="O10" s="22">
        <f t="shared" ca="1" si="4"/>
        <v>2.72</v>
      </c>
      <c r="P10" s="22">
        <v>37.020000000000003</v>
      </c>
      <c r="Q10" s="37">
        <v>28992.5</v>
      </c>
      <c r="R10" s="58">
        <v>8.4049088600000002E-2</v>
      </c>
      <c r="S10" s="59">
        <v>5.2489025799999998E-2</v>
      </c>
      <c r="T10" s="47">
        <v>44067.6</v>
      </c>
      <c r="U10" s="22">
        <f t="shared" si="5"/>
        <v>1.5199655083211174</v>
      </c>
      <c r="V10" s="27">
        <f t="shared" si="6"/>
        <v>0.16648788479779253</v>
      </c>
      <c r="W10" s="27">
        <f t="shared" si="7"/>
        <v>2.6765542812796413E-2</v>
      </c>
      <c r="X10" s="22">
        <f t="shared" si="8"/>
        <v>5798.5</v>
      </c>
      <c r="Y10" s="22" t="s">
        <v>44</v>
      </c>
      <c r="Z10">
        <v>329.541</v>
      </c>
      <c r="AA10" s="38">
        <v>20</v>
      </c>
      <c r="AB10" s="37">
        <v>9138</v>
      </c>
      <c r="AC10" s="37">
        <v>3835.3</v>
      </c>
      <c r="AD10" s="39">
        <v>256.39999999999998</v>
      </c>
      <c r="AE10" s="38">
        <v>10</v>
      </c>
      <c r="AF10" s="38">
        <v>0</v>
      </c>
      <c r="AG10" s="37">
        <v>3003</v>
      </c>
      <c r="AH10" s="38">
        <v>586.29999999999995</v>
      </c>
      <c r="AI10" s="37">
        <v>3581.3</v>
      </c>
      <c r="AJ10" s="40">
        <v>0</v>
      </c>
      <c r="AK10" s="38">
        <v>18</v>
      </c>
      <c r="AL10" s="38">
        <v>94.7</v>
      </c>
      <c r="AM10" s="41">
        <v>4826.8999999999996</v>
      </c>
      <c r="AN10" s="38">
        <v>0</v>
      </c>
      <c r="AO10" s="38">
        <v>0</v>
      </c>
      <c r="AP10" s="37">
        <v>2473.1999999999998</v>
      </c>
      <c r="AQ10" s="38">
        <v>55</v>
      </c>
      <c r="AR10" s="38">
        <v>0</v>
      </c>
      <c r="AS10" s="40">
        <v>318.39999999999998</v>
      </c>
      <c r="AT10" s="39">
        <v>776</v>
      </c>
      <c r="AU10" s="38">
        <v>0</v>
      </c>
      <c r="AV10" s="42">
        <v>11474.5</v>
      </c>
      <c r="AW10" s="45">
        <v>612</v>
      </c>
      <c r="AX10" s="44">
        <v>569</v>
      </c>
      <c r="AY10" s="45">
        <v>0</v>
      </c>
      <c r="AZ10" s="45">
        <v>0</v>
      </c>
      <c r="BA10" s="45">
        <v>0</v>
      </c>
      <c r="BB10" s="45">
        <v>0</v>
      </c>
      <c r="BC10" s="46">
        <v>0</v>
      </c>
      <c r="BD10" s="45">
        <v>0</v>
      </c>
      <c r="BE10" s="45">
        <v>0</v>
      </c>
      <c r="BF10" s="45">
        <v>0</v>
      </c>
      <c r="BG10" s="45">
        <v>0</v>
      </c>
      <c r="BH10" s="42">
        <v>22864.3</v>
      </c>
      <c r="BI10" s="42">
        <v>5030.5</v>
      </c>
      <c r="BJ10" s="45">
        <v>0</v>
      </c>
      <c r="BK10" s="45">
        <v>0</v>
      </c>
      <c r="BL10" s="45">
        <v>0</v>
      </c>
      <c r="BM10" s="45">
        <v>0</v>
      </c>
      <c r="BN10" s="44">
        <v>0</v>
      </c>
      <c r="BO10" s="42">
        <v>3367.3</v>
      </c>
      <c r="BP10" s="45">
        <v>150</v>
      </c>
      <c r="BQ10" s="44">
        <v>0</v>
      </c>
      <c r="BU10" s="57"/>
      <c r="BV10" s="51"/>
      <c r="BW10" s="53"/>
    </row>
    <row r="11" spans="1:75">
      <c r="A11" s="22">
        <v>10</v>
      </c>
      <c r="B11" s="49" t="s">
        <v>121</v>
      </c>
      <c r="C11" s="22" t="s">
        <v>12</v>
      </c>
      <c r="D11" s="22">
        <v>18168</v>
      </c>
      <c r="E11" s="22">
        <v>5076</v>
      </c>
      <c r="F11" s="22">
        <f t="shared" si="0"/>
        <v>0.99942901021874819</v>
      </c>
      <c r="G11" s="22">
        <v>114</v>
      </c>
      <c r="H11" s="22">
        <v>64.2</v>
      </c>
      <c r="I11" s="22">
        <f t="shared" si="1"/>
        <v>12.640532398747762</v>
      </c>
      <c r="J11" s="22">
        <f t="shared" si="2"/>
        <v>507.89</v>
      </c>
      <c r="K11" s="22">
        <f t="shared" si="3"/>
        <v>761.83500000000004</v>
      </c>
      <c r="L11" s="22">
        <v>100</v>
      </c>
      <c r="M11" s="22">
        <v>500</v>
      </c>
      <c r="N11" s="22">
        <v>800</v>
      </c>
      <c r="O11" s="22">
        <f t="shared" ca="1" si="4"/>
        <v>1.59</v>
      </c>
      <c r="P11" s="22">
        <v>31.36</v>
      </c>
      <c r="Q11" s="37">
        <v>5078.8999999999996</v>
      </c>
      <c r="R11" s="58">
        <v>1.8508442E-3</v>
      </c>
      <c r="S11" s="59">
        <v>4.4980137000000002E-3</v>
      </c>
      <c r="T11" s="47">
        <v>8885.9</v>
      </c>
      <c r="U11" s="22">
        <f t="shared" si="5"/>
        <v>1.7495717576640613</v>
      </c>
      <c r="V11" s="27">
        <f t="shared" si="6"/>
        <v>9.2716926893618698E-2</v>
      </c>
      <c r="W11" s="27">
        <f t="shared" si="7"/>
        <v>0</v>
      </c>
      <c r="X11" s="22">
        <f t="shared" si="8"/>
        <v>1015.78</v>
      </c>
      <c r="Y11" s="22" t="s">
        <v>12</v>
      </c>
      <c r="Z11">
        <v>268.78199999999998</v>
      </c>
      <c r="AA11" s="38">
        <v>0</v>
      </c>
      <c r="AB11" s="37">
        <v>1742.5</v>
      </c>
      <c r="AC11" s="40">
        <v>978.2</v>
      </c>
      <c r="AD11" s="39">
        <v>478.2</v>
      </c>
      <c r="AE11" s="38">
        <v>0</v>
      </c>
      <c r="AF11" s="38">
        <v>30</v>
      </c>
      <c r="AG11" s="40">
        <v>0</v>
      </c>
      <c r="AH11" s="38">
        <v>0</v>
      </c>
      <c r="AI11" s="40">
        <v>0</v>
      </c>
      <c r="AJ11" s="40">
        <v>0</v>
      </c>
      <c r="AK11" s="38">
        <v>22</v>
      </c>
      <c r="AL11" s="38">
        <v>14.1</v>
      </c>
      <c r="AM11" s="39">
        <v>470.9</v>
      </c>
      <c r="AN11" s="38">
        <v>0</v>
      </c>
      <c r="AO11" s="38">
        <v>0</v>
      </c>
      <c r="AP11" s="40">
        <v>410</v>
      </c>
      <c r="AQ11" s="38">
        <v>710</v>
      </c>
      <c r="AR11" s="38">
        <v>153</v>
      </c>
      <c r="AS11" s="40">
        <v>70</v>
      </c>
      <c r="AT11" s="39">
        <v>0</v>
      </c>
      <c r="AU11" s="38">
        <v>0</v>
      </c>
      <c r="AV11" s="44">
        <v>590</v>
      </c>
      <c r="AW11" s="45">
        <v>0</v>
      </c>
      <c r="AX11" s="44">
        <v>0</v>
      </c>
      <c r="AY11" s="45">
        <v>0</v>
      </c>
      <c r="AZ11" s="45">
        <v>0</v>
      </c>
      <c r="BA11" s="45">
        <v>0</v>
      </c>
      <c r="BB11" s="45">
        <v>0</v>
      </c>
      <c r="BC11" s="46">
        <v>0</v>
      </c>
      <c r="BD11" s="45">
        <v>0</v>
      </c>
      <c r="BE11" s="45">
        <v>0</v>
      </c>
      <c r="BF11" s="45">
        <v>0</v>
      </c>
      <c r="BG11" s="45">
        <v>0</v>
      </c>
      <c r="BH11" s="42">
        <v>1910.8</v>
      </c>
      <c r="BI11" s="44">
        <v>325.5</v>
      </c>
      <c r="BJ11" s="45">
        <v>0</v>
      </c>
      <c r="BK11" s="45">
        <v>0</v>
      </c>
      <c r="BL11" s="45">
        <v>0</v>
      </c>
      <c r="BM11" s="45">
        <v>0</v>
      </c>
      <c r="BN11" s="44">
        <v>10</v>
      </c>
      <c r="BO11" s="42">
        <v>6049.5</v>
      </c>
      <c r="BP11" s="45">
        <v>0</v>
      </c>
      <c r="BQ11" s="44">
        <v>595.29999999999995</v>
      </c>
      <c r="BU11" s="54"/>
      <c r="BV11" s="50" t="s">
        <v>128</v>
      </c>
      <c r="BW11" s="52" t="s">
        <v>128</v>
      </c>
    </row>
    <row r="12" spans="1:75" ht="26">
      <c r="A12" s="22">
        <v>11</v>
      </c>
      <c r="B12" s="49" t="s">
        <v>122</v>
      </c>
      <c r="C12" s="22" t="s">
        <v>45</v>
      </c>
      <c r="D12" s="22">
        <v>13319</v>
      </c>
      <c r="E12" s="22">
        <v>15502</v>
      </c>
      <c r="F12" s="22">
        <f t="shared" si="0"/>
        <v>7.1342445579640108</v>
      </c>
      <c r="G12" s="22">
        <v>0</v>
      </c>
      <c r="H12" s="22">
        <v>21.4</v>
      </c>
      <c r="I12" s="22">
        <f t="shared" si="1"/>
        <v>9.8485894426802876</v>
      </c>
      <c r="J12" s="22">
        <f t="shared" si="2"/>
        <v>217.29000000000002</v>
      </c>
      <c r="K12" s="22">
        <f t="shared" si="3"/>
        <v>325.93500000000006</v>
      </c>
      <c r="L12" s="22">
        <v>100</v>
      </c>
      <c r="M12" s="22">
        <v>500</v>
      </c>
      <c r="N12" s="22">
        <v>800</v>
      </c>
      <c r="O12" s="22">
        <f t="shared" ca="1" si="4"/>
        <v>3.09</v>
      </c>
      <c r="P12" s="22">
        <v>30.97</v>
      </c>
      <c r="Q12" s="37">
        <v>2172.9</v>
      </c>
      <c r="R12" s="58">
        <v>6.4098688000000003E-3</v>
      </c>
      <c r="S12" s="59">
        <v>8.9758640999999997E-3</v>
      </c>
      <c r="T12" s="46">
        <v>285.5</v>
      </c>
      <c r="U12" s="22">
        <f t="shared" si="5"/>
        <v>0.13139122831239358</v>
      </c>
      <c r="V12" s="27">
        <f t="shared" si="6"/>
        <v>2.4943623728657556E-2</v>
      </c>
      <c r="W12" s="27">
        <f t="shared" si="7"/>
        <v>0</v>
      </c>
      <c r="X12" s="22">
        <f t="shared" si="8"/>
        <v>434.58000000000004</v>
      </c>
      <c r="Y12" s="22" t="s">
        <v>45</v>
      </c>
      <c r="AA12" s="38">
        <v>0</v>
      </c>
      <c r="AB12" s="40">
        <v>306</v>
      </c>
      <c r="AC12" s="40">
        <v>0</v>
      </c>
      <c r="AD12" s="39">
        <v>15</v>
      </c>
      <c r="AE12" s="38">
        <v>0</v>
      </c>
      <c r="AF12" s="38">
        <v>0</v>
      </c>
      <c r="AG12" s="40">
        <v>0</v>
      </c>
      <c r="AH12" s="38">
        <v>6.3</v>
      </c>
      <c r="AI12" s="37">
        <v>1777</v>
      </c>
      <c r="AJ12" s="40">
        <v>14.4</v>
      </c>
      <c r="AK12" s="38">
        <v>0</v>
      </c>
      <c r="AL12" s="38">
        <v>0</v>
      </c>
      <c r="AM12" s="39">
        <v>54.2</v>
      </c>
      <c r="AN12" s="38">
        <v>0</v>
      </c>
      <c r="AO12" s="38">
        <v>0</v>
      </c>
      <c r="AP12" s="40">
        <v>0</v>
      </c>
      <c r="AQ12" s="38">
        <v>0</v>
      </c>
      <c r="AR12" s="38">
        <v>0</v>
      </c>
      <c r="AS12" s="40">
        <v>0</v>
      </c>
      <c r="AT12" s="39">
        <v>0</v>
      </c>
      <c r="AU12" s="38">
        <v>0</v>
      </c>
      <c r="AV12" s="44">
        <v>105</v>
      </c>
      <c r="AW12" s="45">
        <v>0</v>
      </c>
      <c r="AX12" s="44">
        <v>0</v>
      </c>
      <c r="AY12" s="45">
        <v>0</v>
      </c>
      <c r="AZ12" s="45">
        <v>0</v>
      </c>
      <c r="BA12" s="45">
        <v>0</v>
      </c>
      <c r="BB12" s="45">
        <v>0</v>
      </c>
      <c r="BC12" s="46">
        <v>38.299999999999997</v>
      </c>
      <c r="BD12" s="45">
        <v>0</v>
      </c>
      <c r="BE12" s="45">
        <v>0</v>
      </c>
      <c r="BF12" s="45">
        <v>0</v>
      </c>
      <c r="BG12" s="45">
        <v>0</v>
      </c>
      <c r="BH12" s="44">
        <v>34.700000000000003</v>
      </c>
      <c r="BI12" s="44">
        <v>107.5</v>
      </c>
      <c r="BJ12" s="45">
        <v>0</v>
      </c>
      <c r="BK12" s="45">
        <v>0</v>
      </c>
      <c r="BL12" s="45">
        <v>0</v>
      </c>
      <c r="BM12" s="45">
        <v>0</v>
      </c>
      <c r="BN12" s="44">
        <v>0</v>
      </c>
      <c r="BO12" s="44">
        <v>0</v>
      </c>
      <c r="BP12" s="45">
        <v>0</v>
      </c>
      <c r="BQ12" s="44">
        <v>0</v>
      </c>
    </row>
    <row r="13" spans="1:75">
      <c r="A13" s="22">
        <v>12</v>
      </c>
      <c r="B13" s="49" t="s">
        <v>123</v>
      </c>
      <c r="C13" s="22" t="s">
        <v>13</v>
      </c>
      <c r="D13" s="22">
        <v>13776</v>
      </c>
      <c r="E13" s="22">
        <v>9300</v>
      </c>
      <c r="F13" s="22">
        <f t="shared" si="0"/>
        <v>3.4418948926720949</v>
      </c>
      <c r="G13" s="22">
        <v>0</v>
      </c>
      <c r="H13" s="22">
        <v>28.1</v>
      </c>
      <c r="I13" s="22">
        <f t="shared" si="1"/>
        <v>10.399703923019986</v>
      </c>
      <c r="J13" s="22">
        <f t="shared" si="2"/>
        <v>270.2</v>
      </c>
      <c r="K13" s="22">
        <f t="shared" si="3"/>
        <v>405.29999999999995</v>
      </c>
      <c r="L13" s="22">
        <v>100</v>
      </c>
      <c r="M13" s="22">
        <v>500</v>
      </c>
      <c r="N13" s="22">
        <v>800</v>
      </c>
      <c r="O13" s="22">
        <f t="shared" ca="1" si="4"/>
        <v>1.74</v>
      </c>
      <c r="P13" s="22">
        <v>30.64</v>
      </c>
      <c r="Q13" s="37">
        <v>2702</v>
      </c>
      <c r="R13" s="58">
        <v>7.6143699999999996E-3</v>
      </c>
      <c r="S13" s="59">
        <v>8.9550461000000008E-3</v>
      </c>
      <c r="T13" s="47">
        <v>7954.7</v>
      </c>
      <c r="U13" s="22">
        <f t="shared" si="5"/>
        <v>2.9440044411546999</v>
      </c>
      <c r="V13" s="27">
        <f t="shared" si="6"/>
        <v>3.8860103626943004E-2</v>
      </c>
      <c r="W13" s="27">
        <f t="shared" si="7"/>
        <v>0</v>
      </c>
      <c r="X13" s="22">
        <f t="shared" si="8"/>
        <v>540.4</v>
      </c>
      <c r="Y13" s="22" t="s">
        <v>13</v>
      </c>
      <c r="Z13">
        <v>177.1003</v>
      </c>
      <c r="AA13" s="38">
        <v>0</v>
      </c>
      <c r="AB13" s="40">
        <v>0</v>
      </c>
      <c r="AC13" s="40">
        <v>774</v>
      </c>
      <c r="AD13" s="39">
        <v>0</v>
      </c>
      <c r="AE13" s="38">
        <v>0</v>
      </c>
      <c r="AF13" s="38">
        <v>0</v>
      </c>
      <c r="AG13" s="40">
        <v>0</v>
      </c>
      <c r="AH13" s="38">
        <v>136</v>
      </c>
      <c r="AI13" s="40">
        <v>0</v>
      </c>
      <c r="AJ13" s="40">
        <v>0</v>
      </c>
      <c r="AK13" s="38">
        <v>0</v>
      </c>
      <c r="AL13" s="38">
        <v>0</v>
      </c>
      <c r="AM13" s="39">
        <v>105</v>
      </c>
      <c r="AN13" s="38">
        <v>0</v>
      </c>
      <c r="AO13" s="38">
        <v>0</v>
      </c>
      <c r="AP13" s="37">
        <v>1687</v>
      </c>
      <c r="AQ13" s="38">
        <v>0</v>
      </c>
      <c r="AR13" s="38">
        <v>0</v>
      </c>
      <c r="AS13" s="40">
        <v>0</v>
      </c>
      <c r="AT13" s="39">
        <v>0</v>
      </c>
      <c r="AU13" s="38">
        <v>0</v>
      </c>
      <c r="AV13" s="44">
        <v>148</v>
      </c>
      <c r="AW13" s="45">
        <v>0</v>
      </c>
      <c r="AX13" s="44">
        <v>0</v>
      </c>
      <c r="AY13" s="45">
        <v>0</v>
      </c>
      <c r="AZ13" s="45">
        <v>0</v>
      </c>
      <c r="BA13" s="45">
        <v>0</v>
      </c>
      <c r="BB13" s="45">
        <v>0</v>
      </c>
      <c r="BC13" s="46">
        <v>0</v>
      </c>
      <c r="BD13" s="45">
        <v>0</v>
      </c>
      <c r="BE13" s="45">
        <v>0</v>
      </c>
      <c r="BF13" s="45">
        <v>0</v>
      </c>
      <c r="BG13" s="45">
        <v>0</v>
      </c>
      <c r="BH13" s="42">
        <v>6413.6</v>
      </c>
      <c r="BI13" s="42">
        <v>1393.1</v>
      </c>
      <c r="BJ13" s="45">
        <v>0</v>
      </c>
      <c r="BK13" s="45">
        <v>0</v>
      </c>
      <c r="BL13" s="45">
        <v>0</v>
      </c>
      <c r="BM13" s="45">
        <v>0</v>
      </c>
      <c r="BN13" s="44">
        <v>0</v>
      </c>
      <c r="BO13" s="44">
        <v>0</v>
      </c>
      <c r="BP13" s="45">
        <v>0</v>
      </c>
      <c r="BQ13" s="44">
        <v>0</v>
      </c>
    </row>
    <row r="14" spans="1:75">
      <c r="A14" s="22">
        <v>13</v>
      </c>
      <c r="B14" s="49" t="s">
        <v>124</v>
      </c>
      <c r="C14" s="22" t="s">
        <v>46</v>
      </c>
      <c r="D14" s="22">
        <v>21650</v>
      </c>
      <c r="E14" s="22">
        <v>8246</v>
      </c>
      <c r="F14" s="22">
        <f t="shared" si="0"/>
        <v>2.4762019158583826</v>
      </c>
      <c r="G14" s="22">
        <v>0</v>
      </c>
      <c r="H14" s="22">
        <v>45.9</v>
      </c>
      <c r="I14" s="22">
        <f t="shared" si="1"/>
        <v>13.783369868772709</v>
      </c>
      <c r="J14" s="22">
        <f t="shared" si="2"/>
        <v>333.01</v>
      </c>
      <c r="K14" s="22">
        <f t="shared" si="3"/>
        <v>499.51499999999999</v>
      </c>
      <c r="L14" s="22">
        <v>100</v>
      </c>
      <c r="M14" s="22">
        <v>500</v>
      </c>
      <c r="N14" s="22">
        <v>800</v>
      </c>
      <c r="O14" s="22">
        <f t="shared" ca="1" si="4"/>
        <v>1.08</v>
      </c>
      <c r="P14" s="22">
        <v>27.57</v>
      </c>
      <c r="Q14" s="37">
        <v>3330.1</v>
      </c>
      <c r="R14" s="58">
        <v>1.9294394199999999E-2</v>
      </c>
      <c r="S14" s="59">
        <v>2.1133750100000001E-2</v>
      </c>
      <c r="T14" s="47">
        <v>14032.1</v>
      </c>
      <c r="U14" s="22">
        <f t="shared" si="5"/>
        <v>4.2137173057866129</v>
      </c>
      <c r="V14" s="27">
        <f t="shared" si="6"/>
        <v>0.1249512026665866</v>
      </c>
      <c r="W14" s="27">
        <f t="shared" si="7"/>
        <v>0</v>
      </c>
      <c r="X14" s="22">
        <f t="shared" si="8"/>
        <v>666.02</v>
      </c>
      <c r="Y14" s="22" t="s">
        <v>46</v>
      </c>
      <c r="AA14" s="38">
        <v>112.8</v>
      </c>
      <c r="AB14" s="37">
        <v>2115.5</v>
      </c>
      <c r="AC14" s="40">
        <v>531.1</v>
      </c>
      <c r="AD14" s="39">
        <v>0</v>
      </c>
      <c r="AE14" s="38">
        <v>0</v>
      </c>
      <c r="AF14" s="38">
        <v>0.4</v>
      </c>
      <c r="AG14" s="40">
        <v>140</v>
      </c>
      <c r="AH14" s="38">
        <v>0</v>
      </c>
      <c r="AI14" s="40">
        <v>0</v>
      </c>
      <c r="AJ14" s="40">
        <v>0</v>
      </c>
      <c r="AK14" s="38">
        <v>0</v>
      </c>
      <c r="AL14" s="38">
        <v>14.1</v>
      </c>
      <c r="AM14" s="39">
        <v>416.1</v>
      </c>
      <c r="AN14" s="38">
        <v>0</v>
      </c>
      <c r="AO14" s="38">
        <v>0</v>
      </c>
      <c r="AP14" s="40">
        <v>0</v>
      </c>
      <c r="AQ14" s="38">
        <v>0</v>
      </c>
      <c r="AR14" s="38">
        <v>0</v>
      </c>
      <c r="AS14" s="40">
        <v>0</v>
      </c>
      <c r="AT14" s="39">
        <v>0</v>
      </c>
      <c r="AU14" s="38">
        <v>0</v>
      </c>
      <c r="AV14" s="42">
        <v>1360</v>
      </c>
      <c r="AW14" s="45">
        <v>0</v>
      </c>
      <c r="AX14" s="44">
        <v>0</v>
      </c>
      <c r="AY14" s="45">
        <v>0</v>
      </c>
      <c r="AZ14" s="45">
        <v>0</v>
      </c>
      <c r="BA14" s="45">
        <v>0</v>
      </c>
      <c r="BB14" s="45">
        <v>0</v>
      </c>
      <c r="BC14" s="46">
        <v>0</v>
      </c>
      <c r="BD14" s="45">
        <v>0</v>
      </c>
      <c r="BE14" s="45">
        <v>0</v>
      </c>
      <c r="BF14" s="45">
        <v>0</v>
      </c>
      <c r="BG14" s="45">
        <v>0</v>
      </c>
      <c r="BH14" s="44">
        <v>615.20000000000005</v>
      </c>
      <c r="BI14" s="44">
        <v>140</v>
      </c>
      <c r="BJ14" s="45">
        <v>0</v>
      </c>
      <c r="BK14" s="45">
        <v>0</v>
      </c>
      <c r="BL14" s="45">
        <v>0</v>
      </c>
      <c r="BM14" s="45">
        <v>0</v>
      </c>
      <c r="BN14" s="44">
        <v>0</v>
      </c>
      <c r="BO14" s="42">
        <v>11916.9</v>
      </c>
      <c r="BP14" s="45">
        <v>0</v>
      </c>
      <c r="BQ14" s="44">
        <v>5</v>
      </c>
    </row>
    <row r="15" spans="1:75">
      <c r="A15" s="22">
        <v>14</v>
      </c>
      <c r="B15" s="36" t="s">
        <v>109</v>
      </c>
      <c r="C15" s="22" t="s">
        <v>47</v>
      </c>
      <c r="D15" s="22">
        <v>14964</v>
      </c>
      <c r="E15" s="22">
        <v>18198</v>
      </c>
      <c r="F15" s="22">
        <f t="shared" si="0"/>
        <v>4.9852071005917162</v>
      </c>
      <c r="G15" s="22">
        <v>590</v>
      </c>
      <c r="H15" s="22">
        <v>28.2</v>
      </c>
      <c r="I15" s="22">
        <f t="shared" si="1"/>
        <v>7.7251808021038793</v>
      </c>
      <c r="J15" s="22">
        <f t="shared" si="2"/>
        <v>365.04</v>
      </c>
      <c r="K15" s="22">
        <f t="shared" si="3"/>
        <v>547.56000000000006</v>
      </c>
      <c r="L15" s="22">
        <v>100</v>
      </c>
      <c r="M15" s="22">
        <v>500</v>
      </c>
      <c r="N15" s="22">
        <v>800</v>
      </c>
      <c r="O15" s="22">
        <f t="shared" ca="1" si="4"/>
        <v>2.3199999999999998</v>
      </c>
      <c r="P15" s="22">
        <v>28.71</v>
      </c>
      <c r="Q15" s="37">
        <v>3650.4</v>
      </c>
      <c r="R15" s="58">
        <v>1.9689076E-2</v>
      </c>
      <c r="S15" s="59">
        <v>2.4136444600000001E-2</v>
      </c>
      <c r="T15" s="47">
        <v>1130.9000000000001</v>
      </c>
      <c r="U15" s="22">
        <f t="shared" si="5"/>
        <v>0.30980166557089633</v>
      </c>
      <c r="V15" s="27">
        <f t="shared" si="6"/>
        <v>0.11779531010300241</v>
      </c>
      <c r="W15" s="27">
        <f t="shared" si="7"/>
        <v>0</v>
      </c>
      <c r="X15" s="22">
        <f t="shared" si="8"/>
        <v>730.08</v>
      </c>
      <c r="Y15" s="22" t="s">
        <v>47</v>
      </c>
      <c r="AA15" s="38">
        <v>0</v>
      </c>
      <c r="AB15" s="37">
        <v>2595</v>
      </c>
      <c r="AC15" s="40">
        <v>2</v>
      </c>
      <c r="AD15" s="39">
        <v>398.5</v>
      </c>
      <c r="AE15" s="38">
        <v>0</v>
      </c>
      <c r="AF15" s="38">
        <v>0</v>
      </c>
      <c r="AG15" s="40">
        <v>0</v>
      </c>
      <c r="AH15" s="38">
        <v>19</v>
      </c>
      <c r="AI15" s="40">
        <v>0</v>
      </c>
      <c r="AJ15" s="40">
        <v>0</v>
      </c>
      <c r="AK15" s="38">
        <v>0</v>
      </c>
      <c r="AL15" s="38">
        <v>30.9</v>
      </c>
      <c r="AM15" s="39">
        <v>430</v>
      </c>
      <c r="AN15" s="38">
        <v>0</v>
      </c>
      <c r="AO15" s="38">
        <v>0</v>
      </c>
      <c r="AP15" s="40">
        <v>80</v>
      </c>
      <c r="AQ15" s="38">
        <v>35</v>
      </c>
      <c r="AR15" s="38">
        <v>0</v>
      </c>
      <c r="AS15" s="40">
        <v>60</v>
      </c>
      <c r="AT15" s="39">
        <v>0</v>
      </c>
      <c r="AU15" s="38">
        <v>0</v>
      </c>
      <c r="AV15" s="44">
        <v>615</v>
      </c>
      <c r="AW15" s="45">
        <v>0</v>
      </c>
      <c r="AX15" s="44">
        <v>0</v>
      </c>
      <c r="AY15" s="45">
        <v>0</v>
      </c>
      <c r="AZ15" s="45">
        <v>0</v>
      </c>
      <c r="BA15" s="45">
        <v>0</v>
      </c>
      <c r="BB15" s="45">
        <v>0</v>
      </c>
      <c r="BC15" s="46">
        <v>0</v>
      </c>
      <c r="BD15" s="45">
        <v>0</v>
      </c>
      <c r="BE15" s="45">
        <v>0</v>
      </c>
      <c r="BF15" s="45">
        <v>0</v>
      </c>
      <c r="BG15" s="45">
        <v>0</v>
      </c>
      <c r="BH15" s="44">
        <v>314.60000000000002</v>
      </c>
      <c r="BI15" s="44">
        <v>201.3</v>
      </c>
      <c r="BJ15" s="45">
        <v>0</v>
      </c>
      <c r="BK15" s="45">
        <v>0</v>
      </c>
      <c r="BL15" s="45">
        <v>0</v>
      </c>
      <c r="BM15" s="45">
        <v>0</v>
      </c>
      <c r="BN15" s="44">
        <v>0</v>
      </c>
      <c r="BO15" s="44">
        <v>0</v>
      </c>
      <c r="BP15" s="45">
        <v>0</v>
      </c>
      <c r="BQ15" s="44">
        <v>0</v>
      </c>
    </row>
    <row r="16" spans="1:75">
      <c r="A16" s="22">
        <v>15</v>
      </c>
      <c r="B16" s="49" t="s">
        <v>125</v>
      </c>
      <c r="C16" s="22" t="s">
        <v>48</v>
      </c>
      <c r="D16" s="22">
        <v>116</v>
      </c>
      <c r="E16" s="22">
        <v>9988</v>
      </c>
      <c r="F16" s="22">
        <f t="shared" si="0"/>
        <v>4.1811788345612859</v>
      </c>
      <c r="G16" s="22">
        <v>0</v>
      </c>
      <c r="H16" s="22">
        <v>2.6</v>
      </c>
      <c r="I16" s="22">
        <f t="shared" si="1"/>
        <v>1.08841259209645</v>
      </c>
      <c r="J16" s="22">
        <f t="shared" si="2"/>
        <v>238.88000000000002</v>
      </c>
      <c r="K16" s="22">
        <f t="shared" si="3"/>
        <v>358.32000000000005</v>
      </c>
      <c r="L16" s="22">
        <v>100</v>
      </c>
      <c r="M16" s="22">
        <v>500</v>
      </c>
      <c r="N16" s="22">
        <v>800</v>
      </c>
      <c r="O16" s="22">
        <f t="shared" ca="1" si="4"/>
        <v>2.0699999999999998</v>
      </c>
      <c r="P16" s="22">
        <v>29.93</v>
      </c>
      <c r="Q16" s="37">
        <v>2388.8000000000002</v>
      </c>
      <c r="R16" s="58">
        <v>0</v>
      </c>
      <c r="S16" s="59">
        <v>0</v>
      </c>
      <c r="T16" s="46">
        <v>398.5</v>
      </c>
      <c r="U16" s="22">
        <f t="shared" si="5"/>
        <v>0.16682016075016742</v>
      </c>
      <c r="V16" s="27">
        <f t="shared" si="6"/>
        <v>0</v>
      </c>
      <c r="W16" s="27">
        <f t="shared" si="7"/>
        <v>0</v>
      </c>
      <c r="X16" s="22">
        <f t="shared" si="8"/>
        <v>477.76000000000005</v>
      </c>
      <c r="Y16" s="22" t="s">
        <v>48</v>
      </c>
      <c r="AA16" s="38">
        <v>0</v>
      </c>
      <c r="AB16" s="40">
        <v>0</v>
      </c>
      <c r="AC16" s="40">
        <v>0</v>
      </c>
      <c r="AD16" s="39">
        <v>0</v>
      </c>
      <c r="AE16" s="38">
        <v>0</v>
      </c>
      <c r="AF16" s="38">
        <v>0</v>
      </c>
      <c r="AG16" s="40">
        <v>0</v>
      </c>
      <c r="AH16" s="38">
        <v>0</v>
      </c>
      <c r="AI16" s="40">
        <v>0</v>
      </c>
      <c r="AJ16" s="40">
        <v>0</v>
      </c>
      <c r="AK16" s="38">
        <v>0</v>
      </c>
      <c r="AL16" s="38">
        <v>0</v>
      </c>
      <c r="AM16" s="39">
        <v>0</v>
      </c>
      <c r="AN16" s="38">
        <v>0</v>
      </c>
      <c r="AO16" s="38">
        <v>0</v>
      </c>
      <c r="AP16" s="37">
        <v>2388.8000000000002</v>
      </c>
      <c r="AQ16" s="38">
        <v>0</v>
      </c>
      <c r="AR16" s="38">
        <v>0</v>
      </c>
      <c r="AS16" s="40">
        <v>0</v>
      </c>
      <c r="AT16" s="39">
        <v>0</v>
      </c>
      <c r="AU16" s="38">
        <v>0</v>
      </c>
      <c r="AV16" s="44">
        <v>0</v>
      </c>
      <c r="AW16" s="45">
        <v>0</v>
      </c>
      <c r="AX16" s="44">
        <v>0</v>
      </c>
      <c r="AY16" s="45">
        <v>0</v>
      </c>
      <c r="AZ16" s="45">
        <v>0</v>
      </c>
      <c r="BA16" s="45">
        <v>0</v>
      </c>
      <c r="BB16" s="45">
        <v>0</v>
      </c>
      <c r="BC16" s="46">
        <v>0</v>
      </c>
      <c r="BD16" s="45">
        <v>0</v>
      </c>
      <c r="BE16" s="45">
        <v>0</v>
      </c>
      <c r="BF16" s="45">
        <v>0</v>
      </c>
      <c r="BG16" s="45">
        <v>0</v>
      </c>
      <c r="BH16" s="44">
        <v>220</v>
      </c>
      <c r="BI16" s="44">
        <v>178.5</v>
      </c>
      <c r="BJ16" s="45">
        <v>0</v>
      </c>
      <c r="BK16" s="45">
        <v>0</v>
      </c>
      <c r="BL16" s="45">
        <v>0</v>
      </c>
      <c r="BM16" s="45">
        <v>0</v>
      </c>
      <c r="BN16" s="44">
        <v>0</v>
      </c>
      <c r="BO16" s="44">
        <v>0</v>
      </c>
      <c r="BP16" s="45">
        <v>0</v>
      </c>
      <c r="BQ16" s="44">
        <v>0</v>
      </c>
    </row>
    <row r="17" spans="1:69">
      <c r="A17" s="22">
        <v>16</v>
      </c>
      <c r="B17" s="49" t="s">
        <v>126</v>
      </c>
      <c r="C17" s="22" t="s">
        <v>49</v>
      </c>
      <c r="D17" s="22">
        <v>38004</v>
      </c>
      <c r="E17" s="22">
        <v>75063</v>
      </c>
      <c r="F17" s="22">
        <f t="shared" si="0"/>
        <v>6.2656928213689485</v>
      </c>
      <c r="G17" s="22">
        <v>1536</v>
      </c>
      <c r="H17" s="22">
        <v>62.8</v>
      </c>
      <c r="I17" s="22">
        <f t="shared" si="1"/>
        <v>5.2420701168614352</v>
      </c>
      <c r="J17" s="22">
        <f t="shared" si="2"/>
        <v>1198</v>
      </c>
      <c r="K17" s="22">
        <f t="shared" si="3"/>
        <v>1797</v>
      </c>
      <c r="L17" s="22">
        <v>100</v>
      </c>
      <c r="M17" s="22">
        <v>500</v>
      </c>
      <c r="N17" s="22">
        <v>800</v>
      </c>
      <c r="O17" s="22">
        <f t="shared" ca="1" si="4"/>
        <v>0.62</v>
      </c>
      <c r="P17" s="22">
        <v>27.17</v>
      </c>
      <c r="Q17" s="37">
        <v>11980</v>
      </c>
      <c r="R17" s="58">
        <v>1.5550084299999999E-2</v>
      </c>
      <c r="S17" s="59">
        <v>1.2933299400000001E-2</v>
      </c>
      <c r="T17" s="46">
        <v>126.8</v>
      </c>
      <c r="U17" s="22">
        <f t="shared" si="5"/>
        <v>1.0584307178631052E-2</v>
      </c>
      <c r="V17" s="27">
        <f t="shared" si="6"/>
        <v>2.5041736227045074E-4</v>
      </c>
      <c r="W17" s="27">
        <f t="shared" si="7"/>
        <v>0</v>
      </c>
      <c r="X17" s="22">
        <f t="shared" si="8"/>
        <v>2396</v>
      </c>
      <c r="Y17" s="22" t="s">
        <v>49</v>
      </c>
      <c r="AA17" s="38">
        <v>0</v>
      </c>
      <c r="AB17" s="37">
        <v>4089</v>
      </c>
      <c r="AC17" s="40">
        <v>0</v>
      </c>
      <c r="AD17" s="39">
        <v>828</v>
      </c>
      <c r="AE17" s="38">
        <v>0</v>
      </c>
      <c r="AF17" s="38">
        <v>0</v>
      </c>
      <c r="AG17" s="37">
        <v>1070</v>
      </c>
      <c r="AH17" s="38">
        <v>572</v>
      </c>
      <c r="AI17" s="37">
        <v>4546.8</v>
      </c>
      <c r="AJ17" s="40">
        <v>0</v>
      </c>
      <c r="AK17" s="38">
        <v>2</v>
      </c>
      <c r="AL17" s="38">
        <v>0.9</v>
      </c>
      <c r="AM17" s="39">
        <v>3</v>
      </c>
      <c r="AN17" s="38">
        <v>0</v>
      </c>
      <c r="AO17" s="38">
        <v>0</v>
      </c>
      <c r="AP17" s="40">
        <v>0</v>
      </c>
      <c r="AQ17" s="38">
        <v>765.3</v>
      </c>
      <c r="AR17" s="38">
        <v>0</v>
      </c>
      <c r="AS17" s="40">
        <v>103</v>
      </c>
      <c r="AT17" s="39">
        <v>0</v>
      </c>
      <c r="AU17" s="38">
        <v>0</v>
      </c>
      <c r="AV17" s="44">
        <v>0</v>
      </c>
      <c r="AW17" s="45">
        <v>0</v>
      </c>
      <c r="AX17" s="44">
        <v>0</v>
      </c>
      <c r="AY17" s="45">
        <v>0</v>
      </c>
      <c r="AZ17" s="45">
        <v>0</v>
      </c>
      <c r="BA17" s="45">
        <v>0</v>
      </c>
      <c r="BB17" s="45">
        <v>0</v>
      </c>
      <c r="BC17" s="46">
        <v>0</v>
      </c>
      <c r="BD17" s="45">
        <v>44</v>
      </c>
      <c r="BE17" s="45">
        <v>0</v>
      </c>
      <c r="BF17" s="45">
        <v>0</v>
      </c>
      <c r="BG17" s="45">
        <v>0</v>
      </c>
      <c r="BH17" s="44">
        <v>82.8</v>
      </c>
      <c r="BI17" s="44">
        <v>0</v>
      </c>
      <c r="BJ17" s="45">
        <v>0</v>
      </c>
      <c r="BK17" s="45">
        <v>0</v>
      </c>
      <c r="BL17" s="45">
        <v>0</v>
      </c>
      <c r="BM17" s="45">
        <v>0</v>
      </c>
      <c r="BN17" s="44">
        <v>0</v>
      </c>
      <c r="BO17" s="44">
        <v>0</v>
      </c>
      <c r="BP17" s="45">
        <v>0</v>
      </c>
      <c r="BQ17" s="44">
        <v>762</v>
      </c>
    </row>
    <row r="18" spans="1:69">
      <c r="A18" s="22">
        <v>17</v>
      </c>
      <c r="B18" s="36" t="s">
        <v>110</v>
      </c>
      <c r="C18" s="22" t="s">
        <v>14</v>
      </c>
      <c r="D18" s="22">
        <v>16530</v>
      </c>
      <c r="E18" s="22">
        <v>27976</v>
      </c>
      <c r="F18" s="22">
        <f t="shared" si="0"/>
        <v>2.9807999659044899</v>
      </c>
      <c r="G18" s="22">
        <v>5226</v>
      </c>
      <c r="H18" s="22">
        <v>38.200000000000003</v>
      </c>
      <c r="I18" s="22">
        <f t="shared" si="1"/>
        <v>4.0701515119227745</v>
      </c>
      <c r="J18" s="22">
        <f t="shared" si="2"/>
        <v>938.54</v>
      </c>
      <c r="K18" s="22">
        <f t="shared" si="3"/>
        <v>1407.81</v>
      </c>
      <c r="L18" s="22">
        <v>100</v>
      </c>
      <c r="M18" s="22">
        <v>500</v>
      </c>
      <c r="N18" s="22">
        <v>800</v>
      </c>
      <c r="O18" s="22">
        <f t="shared" ca="1" si="4"/>
        <v>0</v>
      </c>
      <c r="P18" s="22">
        <v>32.1</v>
      </c>
      <c r="Q18" s="37">
        <v>9385.4</v>
      </c>
      <c r="R18" s="58">
        <v>4.3323403999999998E-3</v>
      </c>
      <c r="S18" s="59">
        <v>5.8391236999999997E-3</v>
      </c>
      <c r="T18" s="47">
        <v>7073.9</v>
      </c>
      <c r="U18" s="22">
        <f t="shared" si="5"/>
        <v>0.75371321414111281</v>
      </c>
      <c r="V18" s="27">
        <f t="shared" si="6"/>
        <v>1.7953417009397576E-2</v>
      </c>
      <c r="W18" s="27">
        <f t="shared" si="7"/>
        <v>0.1319070044963454</v>
      </c>
      <c r="X18" s="22">
        <f t="shared" si="8"/>
        <v>1877.08</v>
      </c>
      <c r="Y18" s="22" t="s">
        <v>14</v>
      </c>
      <c r="Z18">
        <v>417.80309999999997</v>
      </c>
      <c r="AA18" s="38">
        <v>28.4</v>
      </c>
      <c r="AB18" s="37">
        <v>1900</v>
      </c>
      <c r="AC18" s="40">
        <v>422.1</v>
      </c>
      <c r="AD18" s="39">
        <v>57</v>
      </c>
      <c r="AE18" s="38">
        <v>0</v>
      </c>
      <c r="AF18" s="38">
        <v>0</v>
      </c>
      <c r="AG18" s="40">
        <v>513</v>
      </c>
      <c r="AH18" s="38">
        <v>77.8</v>
      </c>
      <c r="AI18" s="40">
        <v>0</v>
      </c>
      <c r="AJ18" s="40">
        <v>120.1</v>
      </c>
      <c r="AK18" s="38">
        <v>28</v>
      </c>
      <c r="AL18" s="38">
        <v>11</v>
      </c>
      <c r="AM18" s="39">
        <v>168.5</v>
      </c>
      <c r="AN18" s="38">
        <v>0</v>
      </c>
      <c r="AO18" s="38">
        <v>0</v>
      </c>
      <c r="AP18" s="37">
        <v>4169.5</v>
      </c>
      <c r="AQ18" s="38">
        <v>610</v>
      </c>
      <c r="AR18" s="38">
        <v>0</v>
      </c>
      <c r="AS18" s="40">
        <v>42</v>
      </c>
      <c r="AT18" s="41">
        <v>1238</v>
      </c>
      <c r="AU18" s="38">
        <v>0</v>
      </c>
      <c r="AV18" s="42">
        <v>1000</v>
      </c>
      <c r="AW18" s="45">
        <v>30</v>
      </c>
      <c r="AX18" s="44">
        <v>0</v>
      </c>
      <c r="AY18" s="45">
        <v>0</v>
      </c>
      <c r="AZ18" s="45">
        <v>3.6</v>
      </c>
      <c r="BA18" s="45">
        <v>0</v>
      </c>
      <c r="BB18" s="45">
        <v>0</v>
      </c>
      <c r="BC18" s="46">
        <v>0</v>
      </c>
      <c r="BD18" s="45">
        <v>0</v>
      </c>
      <c r="BE18" s="45">
        <v>0</v>
      </c>
      <c r="BF18" s="45">
        <v>0</v>
      </c>
      <c r="BG18" s="45">
        <v>0</v>
      </c>
      <c r="BH18" s="42">
        <v>4042.7</v>
      </c>
      <c r="BI18" s="42">
        <v>1560.9</v>
      </c>
      <c r="BJ18" s="45">
        <v>0</v>
      </c>
      <c r="BK18" s="45">
        <v>0</v>
      </c>
      <c r="BL18" s="45">
        <v>0</v>
      </c>
      <c r="BM18" s="45">
        <v>0</v>
      </c>
      <c r="BN18" s="44">
        <v>0</v>
      </c>
      <c r="BO18" s="44">
        <v>436.7</v>
      </c>
      <c r="BP18" s="45">
        <v>0</v>
      </c>
      <c r="BQ18" s="44">
        <v>0</v>
      </c>
    </row>
    <row r="19" spans="1:69">
      <c r="A19" s="22">
        <v>18</v>
      </c>
      <c r="B19" s="36" t="s">
        <v>111</v>
      </c>
      <c r="C19" s="22" t="s">
        <v>15</v>
      </c>
      <c r="D19" s="22">
        <v>27616</v>
      </c>
      <c r="E19" s="22">
        <v>10580</v>
      </c>
      <c r="F19" s="22">
        <f t="shared" si="0"/>
        <v>2.7009777641622628</v>
      </c>
      <c r="G19" s="22">
        <v>0</v>
      </c>
      <c r="H19" s="22">
        <v>55.7</v>
      </c>
      <c r="I19" s="22">
        <f t="shared" si="1"/>
        <v>14.219703351969571</v>
      </c>
      <c r="J19" s="22">
        <f t="shared" si="2"/>
        <v>391.71000000000004</v>
      </c>
      <c r="K19" s="22">
        <f t="shared" si="3"/>
        <v>587.56500000000005</v>
      </c>
      <c r="L19" s="22">
        <v>100</v>
      </c>
      <c r="M19" s="22">
        <v>500</v>
      </c>
      <c r="N19" s="22">
        <v>800</v>
      </c>
      <c r="O19" s="22">
        <f t="shared" ca="1" si="4"/>
        <v>1.45</v>
      </c>
      <c r="P19" s="22">
        <v>38.18</v>
      </c>
      <c r="Q19" s="37">
        <v>3917.1</v>
      </c>
      <c r="R19" s="58">
        <v>5.9102718000000002E-3</v>
      </c>
      <c r="S19" s="59">
        <v>7.7008281999999999E-3</v>
      </c>
      <c r="T19" s="47">
        <v>3155.7</v>
      </c>
      <c r="U19" s="22">
        <f t="shared" si="5"/>
        <v>0.80562150570575164</v>
      </c>
      <c r="V19" s="27">
        <f t="shared" si="6"/>
        <v>9.0883561818692407E-3</v>
      </c>
      <c r="W19" s="27">
        <f t="shared" si="7"/>
        <v>0</v>
      </c>
      <c r="X19" s="22">
        <f t="shared" si="8"/>
        <v>783.42000000000007</v>
      </c>
      <c r="Y19" s="22" t="s">
        <v>15</v>
      </c>
      <c r="Z19">
        <v>8.5723490000000009</v>
      </c>
      <c r="AA19" s="38">
        <v>0</v>
      </c>
      <c r="AB19" s="37">
        <v>1736.5</v>
      </c>
      <c r="AC19" s="40">
        <v>770.2</v>
      </c>
      <c r="AD19" s="39">
        <v>150</v>
      </c>
      <c r="AE19" s="38">
        <v>0</v>
      </c>
      <c r="AF19" s="38">
        <v>0</v>
      </c>
      <c r="AG19" s="40">
        <v>0</v>
      </c>
      <c r="AH19" s="38">
        <v>0</v>
      </c>
      <c r="AI19" s="40">
        <v>0</v>
      </c>
      <c r="AJ19" s="40">
        <v>0</v>
      </c>
      <c r="AK19" s="38">
        <v>0</v>
      </c>
      <c r="AL19" s="38">
        <v>8.6999999999999993</v>
      </c>
      <c r="AM19" s="39">
        <v>35.6</v>
      </c>
      <c r="AN19" s="38">
        <v>0</v>
      </c>
      <c r="AO19" s="38">
        <v>0</v>
      </c>
      <c r="AP19" s="40">
        <v>0</v>
      </c>
      <c r="AQ19" s="48">
        <v>1164.0999999999999</v>
      </c>
      <c r="AR19" s="38">
        <v>0</v>
      </c>
      <c r="AS19" s="40">
        <v>52</v>
      </c>
      <c r="AT19" s="39">
        <v>0</v>
      </c>
      <c r="AU19" s="38">
        <v>0</v>
      </c>
      <c r="AV19" s="42">
        <v>2117</v>
      </c>
      <c r="AW19" s="45">
        <v>45</v>
      </c>
      <c r="AX19" s="44">
        <v>0</v>
      </c>
      <c r="AY19" s="45">
        <v>0</v>
      </c>
      <c r="AZ19" s="45">
        <v>0</v>
      </c>
      <c r="BA19" s="45">
        <v>0</v>
      </c>
      <c r="BB19" s="45">
        <v>0</v>
      </c>
      <c r="BC19" s="46">
        <v>0</v>
      </c>
      <c r="BD19" s="45">
        <v>0</v>
      </c>
      <c r="BE19" s="45">
        <v>0</v>
      </c>
      <c r="BF19" s="45">
        <v>0</v>
      </c>
      <c r="BG19" s="45">
        <v>0</v>
      </c>
      <c r="BH19" s="44">
        <v>184.2</v>
      </c>
      <c r="BI19" s="44">
        <v>809.5</v>
      </c>
      <c r="BJ19" s="45">
        <v>0</v>
      </c>
      <c r="BK19" s="45">
        <v>0</v>
      </c>
      <c r="BL19" s="45">
        <v>0</v>
      </c>
      <c r="BM19" s="45">
        <v>0</v>
      </c>
      <c r="BN19" s="44">
        <v>0</v>
      </c>
      <c r="BO19" s="44">
        <v>0</v>
      </c>
      <c r="BP19" s="45">
        <v>0</v>
      </c>
      <c r="BQ19" s="44">
        <v>108</v>
      </c>
    </row>
    <row r="20" spans="1:69">
      <c r="A20" s="22">
        <v>19</v>
      </c>
      <c r="B20" s="49" t="s">
        <v>127</v>
      </c>
      <c r="C20" s="22" t="s">
        <v>25</v>
      </c>
      <c r="D20" s="22">
        <v>39806</v>
      </c>
      <c r="E20" s="22">
        <v>74792</v>
      </c>
      <c r="F20" s="22">
        <f t="shared" si="0"/>
        <v>5.1777802392556493</v>
      </c>
      <c r="G20" s="22">
        <v>0</v>
      </c>
      <c r="H20" s="22">
        <v>80</v>
      </c>
      <c r="I20" s="22">
        <f t="shared" si="1"/>
        <v>5.5383252104563585</v>
      </c>
      <c r="J20" s="22">
        <f t="shared" si="2"/>
        <v>1444.48</v>
      </c>
      <c r="K20" s="22">
        <f t="shared" si="3"/>
        <v>2166.7200000000003</v>
      </c>
      <c r="L20" s="22">
        <v>100</v>
      </c>
      <c r="M20" s="22">
        <v>500</v>
      </c>
      <c r="N20" s="22">
        <v>800</v>
      </c>
      <c r="O20" s="22">
        <f t="shared" ca="1" si="4"/>
        <v>0.16</v>
      </c>
      <c r="P20" s="22">
        <v>26.82</v>
      </c>
      <c r="Q20" s="37">
        <v>14444.8</v>
      </c>
      <c r="R20" s="58">
        <v>7.9811275099999995E-2</v>
      </c>
      <c r="S20" s="59">
        <v>4.1364740300000001E-2</v>
      </c>
      <c r="T20" s="47">
        <v>2238.1</v>
      </c>
      <c r="U20" s="22">
        <f t="shared" si="5"/>
        <v>0.15494157066902969</v>
      </c>
      <c r="V20" s="27">
        <f t="shared" si="6"/>
        <v>5.1921798848028359E-3</v>
      </c>
      <c r="W20" s="27">
        <f t="shared" si="7"/>
        <v>1.4988092600797519E-2</v>
      </c>
      <c r="X20" s="22">
        <f t="shared" si="8"/>
        <v>2888.96</v>
      </c>
      <c r="Y20" s="22" t="s">
        <v>25</v>
      </c>
      <c r="Z20">
        <v>857.04359999999997</v>
      </c>
      <c r="AA20" s="38">
        <v>20</v>
      </c>
      <c r="AB20" s="37">
        <v>5558.5</v>
      </c>
      <c r="AC20" s="40">
        <v>234</v>
      </c>
      <c r="AD20" s="39">
        <v>36</v>
      </c>
      <c r="AE20" s="38">
        <v>20.6</v>
      </c>
      <c r="AF20" s="38">
        <v>0</v>
      </c>
      <c r="AG20" s="40">
        <v>0</v>
      </c>
      <c r="AH20" s="38">
        <v>706.6</v>
      </c>
      <c r="AI20" s="37">
        <v>2520</v>
      </c>
      <c r="AJ20" s="40">
        <v>12</v>
      </c>
      <c r="AK20" s="38">
        <v>5</v>
      </c>
      <c r="AL20" s="38">
        <v>14.7</v>
      </c>
      <c r="AM20" s="39">
        <v>75</v>
      </c>
      <c r="AN20" s="38">
        <v>0</v>
      </c>
      <c r="AO20" s="38">
        <v>0</v>
      </c>
      <c r="AP20" s="37">
        <v>1859.9</v>
      </c>
      <c r="AQ20" s="48">
        <v>3137</v>
      </c>
      <c r="AR20" s="38">
        <v>0</v>
      </c>
      <c r="AS20" s="40">
        <v>29</v>
      </c>
      <c r="AT20" s="39">
        <v>216.5</v>
      </c>
      <c r="AU20" s="38">
        <v>0</v>
      </c>
      <c r="AV20" s="44">
        <v>170</v>
      </c>
      <c r="AW20" s="45">
        <v>0</v>
      </c>
      <c r="AX20" s="44">
        <v>0</v>
      </c>
      <c r="AY20" s="45">
        <v>0</v>
      </c>
      <c r="AZ20" s="45">
        <v>0</v>
      </c>
      <c r="BA20" s="45">
        <v>0</v>
      </c>
      <c r="BB20" s="45">
        <v>0</v>
      </c>
      <c r="BC20" s="46">
        <v>0</v>
      </c>
      <c r="BD20" s="45">
        <v>0</v>
      </c>
      <c r="BE20" s="45">
        <v>0</v>
      </c>
      <c r="BF20" s="45">
        <v>0</v>
      </c>
      <c r="BG20" s="45">
        <v>0</v>
      </c>
      <c r="BH20" s="42">
        <v>1587.9</v>
      </c>
      <c r="BI20" s="44">
        <v>480.2</v>
      </c>
      <c r="BJ20" s="45">
        <v>0</v>
      </c>
      <c r="BK20" s="45">
        <v>0</v>
      </c>
      <c r="BL20" s="45">
        <v>0</v>
      </c>
      <c r="BM20" s="45">
        <v>0</v>
      </c>
      <c r="BN20" s="44">
        <v>0</v>
      </c>
      <c r="BO20" s="44">
        <v>0</v>
      </c>
      <c r="BP20" s="45">
        <v>0</v>
      </c>
      <c r="BQ20" s="44">
        <v>0</v>
      </c>
    </row>
    <row r="21" spans="1:69">
      <c r="A21" s="22">
        <v>20</v>
      </c>
      <c r="B21" s="36" t="s">
        <v>112</v>
      </c>
      <c r="C21" s="22" t="s">
        <v>50</v>
      </c>
      <c r="D21" s="22">
        <v>42180</v>
      </c>
      <c r="E21" s="22">
        <v>42861</v>
      </c>
      <c r="F21" s="22">
        <f t="shared" si="0"/>
        <v>4.7031262001689838</v>
      </c>
      <c r="G21" s="22">
        <v>0</v>
      </c>
      <c r="H21" s="22">
        <v>72.099999999999994</v>
      </c>
      <c r="I21" s="22">
        <f t="shared" si="1"/>
        <v>7.911513941162915</v>
      </c>
      <c r="J21" s="22">
        <f t="shared" si="2"/>
        <v>911.32999999999993</v>
      </c>
      <c r="K21" s="22">
        <f t="shared" si="3"/>
        <v>1366.9949999999999</v>
      </c>
      <c r="L21" s="22">
        <v>100</v>
      </c>
      <c r="M21" s="22">
        <v>500</v>
      </c>
      <c r="N21" s="22">
        <v>800</v>
      </c>
      <c r="O21" s="22">
        <f t="shared" ca="1" si="4"/>
        <v>1.31</v>
      </c>
      <c r="P21" s="22">
        <v>27.83</v>
      </c>
      <c r="Q21" s="37">
        <v>9113.2999999999993</v>
      </c>
      <c r="R21" s="58">
        <v>2.6027133099999999E-2</v>
      </c>
      <c r="S21" s="59">
        <v>2.0360268800000001E-2</v>
      </c>
      <c r="T21" s="47">
        <v>2587.1</v>
      </c>
      <c r="U21" s="22">
        <f t="shared" si="5"/>
        <v>0.28388179912874589</v>
      </c>
      <c r="V21" s="27">
        <f t="shared" si="6"/>
        <v>2.5270758122743684E-2</v>
      </c>
      <c r="W21" s="27">
        <f t="shared" si="7"/>
        <v>0</v>
      </c>
      <c r="X21" s="22">
        <f t="shared" si="8"/>
        <v>1822.6599999999999</v>
      </c>
      <c r="Y21" s="22" t="s">
        <v>50</v>
      </c>
      <c r="AA21" s="38">
        <v>7.7</v>
      </c>
      <c r="AB21" s="37">
        <v>4223.1000000000004</v>
      </c>
      <c r="AC21" s="40">
        <v>963.2</v>
      </c>
      <c r="AD21" s="39">
        <v>0</v>
      </c>
      <c r="AE21" s="38">
        <v>0</v>
      </c>
      <c r="AF21" s="38">
        <v>0</v>
      </c>
      <c r="AG21" s="40">
        <v>0</v>
      </c>
      <c r="AH21" s="38">
        <v>5</v>
      </c>
      <c r="AI21" s="37">
        <v>3493</v>
      </c>
      <c r="AJ21" s="40">
        <v>0</v>
      </c>
      <c r="AK21" s="38">
        <v>0</v>
      </c>
      <c r="AL21" s="38">
        <v>9</v>
      </c>
      <c r="AM21" s="39">
        <v>230.3</v>
      </c>
      <c r="AN21" s="38">
        <v>0</v>
      </c>
      <c r="AO21" s="38">
        <v>0</v>
      </c>
      <c r="AP21" s="40">
        <v>0</v>
      </c>
      <c r="AQ21" s="38">
        <v>3</v>
      </c>
      <c r="AR21" s="38">
        <v>0</v>
      </c>
      <c r="AS21" s="40">
        <v>179.1</v>
      </c>
      <c r="AT21" s="39">
        <v>0</v>
      </c>
      <c r="AU21" s="38">
        <v>0</v>
      </c>
      <c r="AV21" s="42">
        <v>1210</v>
      </c>
      <c r="AW21" s="45">
        <v>51.1</v>
      </c>
      <c r="AX21" s="44">
        <v>0</v>
      </c>
      <c r="AY21" s="45">
        <v>0</v>
      </c>
      <c r="AZ21" s="45">
        <v>0</v>
      </c>
      <c r="BA21" s="45">
        <v>0</v>
      </c>
      <c r="BB21" s="45">
        <v>0</v>
      </c>
      <c r="BC21" s="46">
        <v>0</v>
      </c>
      <c r="BD21" s="45">
        <v>0</v>
      </c>
      <c r="BE21" s="45">
        <v>0</v>
      </c>
      <c r="BF21" s="45">
        <v>0</v>
      </c>
      <c r="BG21" s="45">
        <v>0</v>
      </c>
      <c r="BH21" s="44">
        <v>16</v>
      </c>
      <c r="BI21" s="44">
        <v>0</v>
      </c>
      <c r="BJ21" s="45">
        <v>0</v>
      </c>
      <c r="BK21" s="45">
        <v>0</v>
      </c>
      <c r="BL21" s="45">
        <v>0</v>
      </c>
      <c r="BM21" s="45">
        <v>0</v>
      </c>
      <c r="BN21" s="44">
        <v>0</v>
      </c>
      <c r="BO21" s="42">
        <v>1310</v>
      </c>
      <c r="BP21" s="45">
        <v>0</v>
      </c>
      <c r="BQ21" s="44">
        <v>15</v>
      </c>
    </row>
    <row r="22" spans="1:69">
      <c r="B22" s="5"/>
      <c r="Q22" s="6"/>
      <c r="AA22" s="7"/>
      <c r="AB22" s="9"/>
      <c r="AC22" s="9"/>
      <c r="AD22" s="8"/>
      <c r="AE22" s="7"/>
      <c r="AF22" s="7"/>
      <c r="AG22" s="9"/>
      <c r="AH22" s="7"/>
      <c r="AI22" s="6"/>
      <c r="AJ22" s="9"/>
      <c r="AK22" s="7"/>
      <c r="AL22" s="7"/>
      <c r="AM22" s="8"/>
      <c r="AN22" s="7"/>
      <c r="AO22" s="7"/>
      <c r="AP22" s="6"/>
      <c r="AQ22" s="7"/>
      <c r="AR22" s="7"/>
      <c r="AS22" s="9"/>
      <c r="AT22" s="8"/>
      <c r="AU22" s="7"/>
      <c r="AV22" s="13"/>
      <c r="AW22" s="14"/>
      <c r="AX22" s="13"/>
      <c r="AY22" s="14"/>
      <c r="AZ22" s="14"/>
      <c r="BA22" s="14"/>
      <c r="BB22" s="14"/>
      <c r="BC22" s="15"/>
      <c r="BD22" s="14"/>
      <c r="BE22" s="14"/>
      <c r="BF22" s="14"/>
      <c r="BG22" s="14"/>
      <c r="BH22" s="13"/>
      <c r="BI22" s="13"/>
      <c r="BJ22" s="14"/>
      <c r="BK22" s="14"/>
      <c r="BL22" s="14"/>
      <c r="BM22" s="14"/>
      <c r="BN22" s="13"/>
      <c r="BO22" s="13"/>
      <c r="BP22" s="14"/>
      <c r="BQ22" s="13"/>
    </row>
    <row r="23" spans="1:69">
      <c r="B23" s="5"/>
      <c r="Q23" s="6"/>
      <c r="AA23" s="7"/>
      <c r="AB23" s="6"/>
      <c r="AC23" s="6"/>
      <c r="AD23" s="10"/>
      <c r="AE23" s="7"/>
      <c r="AF23" s="7"/>
      <c r="AG23" s="6"/>
      <c r="AH23" s="11"/>
      <c r="AI23" s="6"/>
      <c r="AJ23" s="9"/>
      <c r="AK23" s="7"/>
      <c r="AL23" s="7"/>
      <c r="AM23" s="10"/>
      <c r="AN23" s="7"/>
      <c r="AO23" s="7"/>
      <c r="AP23" s="6"/>
      <c r="AQ23" s="11"/>
      <c r="AR23" s="7"/>
      <c r="AS23" s="6"/>
      <c r="AT23" s="10"/>
      <c r="AU23" s="7"/>
      <c r="AV23" s="16"/>
      <c r="AW23" s="14"/>
      <c r="AX23" s="13"/>
      <c r="AY23" s="14"/>
      <c r="AZ23" s="14"/>
      <c r="BA23" s="14"/>
      <c r="BB23" s="14"/>
      <c r="BC23" s="15"/>
      <c r="BD23" s="14"/>
      <c r="BE23" s="14"/>
      <c r="BF23" s="14"/>
      <c r="BG23" s="14"/>
      <c r="BH23" s="16"/>
      <c r="BI23" s="16"/>
      <c r="BJ23" s="14"/>
      <c r="BK23" s="14"/>
      <c r="BL23" s="14"/>
      <c r="BM23" s="14"/>
      <c r="BN23" s="13"/>
      <c r="BO23" s="16"/>
      <c r="BP23" s="14"/>
      <c r="BQ23" s="13"/>
    </row>
    <row r="24" spans="1:69">
      <c r="Q24" s="1"/>
      <c r="AV24" s="13"/>
      <c r="AW24" s="14"/>
      <c r="AX24" s="13"/>
      <c r="AY24" s="14"/>
      <c r="AZ24" s="14"/>
      <c r="BA24" s="14"/>
      <c r="BB24" s="14"/>
      <c r="BC24" s="15"/>
      <c r="BD24" s="14"/>
      <c r="BE24" s="14"/>
      <c r="BF24" s="14"/>
      <c r="BG24" s="14"/>
      <c r="BH24" s="16"/>
      <c r="BI24" s="16"/>
      <c r="BJ24" s="14"/>
      <c r="BK24" s="14"/>
      <c r="BL24" s="14"/>
      <c r="BM24" s="14"/>
      <c r="BN24" s="13"/>
      <c r="BO24" s="13"/>
      <c r="BP24" s="14"/>
      <c r="BQ24" s="13"/>
    </row>
    <row r="25" spans="1:69">
      <c r="AV25" s="13"/>
      <c r="AW25" s="14"/>
      <c r="AX25" s="13"/>
      <c r="AY25" s="14"/>
      <c r="AZ25" s="14"/>
      <c r="BA25" s="14"/>
      <c r="BB25" s="14"/>
      <c r="BC25" s="15"/>
      <c r="BD25" s="14"/>
      <c r="BE25" s="14"/>
      <c r="BF25" s="14"/>
      <c r="BG25" s="14"/>
      <c r="BH25" s="13"/>
      <c r="BI25" s="13"/>
      <c r="BJ25" s="14"/>
      <c r="BK25" s="14"/>
      <c r="BL25" s="14"/>
      <c r="BM25" s="14"/>
      <c r="BN25" s="13"/>
      <c r="BO25" s="13"/>
      <c r="BP25" s="14"/>
      <c r="BQ25" s="13"/>
    </row>
    <row r="26" spans="1:69">
      <c r="AV26" s="13"/>
      <c r="AW26" s="14"/>
      <c r="AX26" s="13"/>
      <c r="AY26" s="14"/>
      <c r="AZ26" s="14"/>
      <c r="BA26" s="14"/>
      <c r="BB26" s="14"/>
      <c r="BC26" s="15"/>
      <c r="BD26" s="14"/>
      <c r="BE26" s="14"/>
      <c r="BF26" s="14"/>
      <c r="BG26" s="14"/>
      <c r="BH26" s="13"/>
      <c r="BI26" s="13"/>
      <c r="BJ26" s="14"/>
      <c r="BK26" s="14"/>
      <c r="BL26" s="14"/>
      <c r="BM26" s="14"/>
      <c r="BN26" s="13"/>
      <c r="BO26" s="13"/>
      <c r="BP26" s="14"/>
      <c r="BQ26" s="13"/>
    </row>
    <row r="27" spans="1:69">
      <c r="AV27" s="12"/>
      <c r="AW27" s="12"/>
      <c r="AX27" s="12"/>
      <c r="AY27" s="18"/>
      <c r="AZ27" s="18"/>
      <c r="BA27" s="18"/>
      <c r="BB27" s="18"/>
      <c r="BC27" s="19"/>
      <c r="BD27" s="18"/>
      <c r="BE27" s="18"/>
      <c r="BF27" s="18"/>
      <c r="BG27" s="18"/>
      <c r="BH27" s="20"/>
      <c r="BI27" s="20"/>
      <c r="BJ27" s="18"/>
      <c r="BK27" s="18"/>
      <c r="BL27" s="18"/>
      <c r="BM27" s="18"/>
      <c r="BN27" s="21"/>
      <c r="BO27" s="20"/>
      <c r="BP27" s="12"/>
      <c r="BQ27" s="20"/>
    </row>
    <row r="28" spans="1:69">
      <c r="AV28" s="12"/>
      <c r="AW28" s="12"/>
      <c r="AX28" s="12"/>
      <c r="AY28" s="14"/>
      <c r="AZ28" s="14"/>
      <c r="BA28" s="14"/>
      <c r="BB28" s="14"/>
      <c r="BC28" s="15"/>
      <c r="BD28" s="14"/>
      <c r="BE28" s="14"/>
      <c r="BF28" s="14"/>
      <c r="BG28" s="14"/>
      <c r="BH28" s="16"/>
      <c r="BI28" s="16"/>
      <c r="BJ28" s="14"/>
      <c r="BK28" s="14"/>
      <c r="BL28" s="14"/>
      <c r="BM28" s="14"/>
      <c r="BN28" s="13"/>
      <c r="BO28" s="16"/>
      <c r="BP28" s="12"/>
      <c r="BQ28" s="16"/>
    </row>
    <row r="29" spans="1:69">
      <c r="AV29" s="13"/>
      <c r="AW29" s="14"/>
      <c r="AX29" s="13"/>
      <c r="AY29" s="14"/>
      <c r="AZ29" s="14"/>
      <c r="BA29" s="14"/>
      <c r="BB29" s="14"/>
      <c r="BC29" s="15"/>
      <c r="BD29" s="14"/>
      <c r="BE29" s="14"/>
      <c r="BF29" s="14"/>
      <c r="BG29" s="14"/>
      <c r="BH29" s="16"/>
      <c r="BI29" s="13"/>
      <c r="BJ29" s="14"/>
      <c r="BK29" s="14"/>
      <c r="BL29" s="14"/>
      <c r="BM29" s="14"/>
      <c r="BN29" s="13"/>
      <c r="BO29" s="16"/>
      <c r="BP29" s="14"/>
      <c r="BQ29" s="13"/>
    </row>
    <row r="30" spans="1:69">
      <c r="AV30" s="16"/>
      <c r="AW30" s="14"/>
      <c r="AX30" s="13"/>
      <c r="AY30" s="14"/>
      <c r="AZ30" s="14"/>
      <c r="BA30" s="14"/>
      <c r="BB30" s="14"/>
      <c r="BC30" s="15"/>
      <c r="BD30" s="14"/>
      <c r="BE30" s="14"/>
      <c r="BF30" s="14"/>
      <c r="BG30" s="14"/>
      <c r="BH30" s="13"/>
      <c r="BI30" s="13"/>
      <c r="BJ30" s="14"/>
      <c r="BK30" s="14"/>
      <c r="BL30" s="14"/>
      <c r="BM30" s="14"/>
      <c r="BN30" s="13"/>
      <c r="BO30" s="16"/>
      <c r="BP30" s="14"/>
      <c r="BQ30" s="13"/>
    </row>
    <row r="31" spans="1:69">
      <c r="AV31" s="13"/>
      <c r="AW31" s="14"/>
      <c r="AX31" s="13"/>
      <c r="AY31" s="14"/>
      <c r="AZ31" s="14"/>
      <c r="BA31" s="14"/>
      <c r="BB31" s="14"/>
      <c r="BC31" s="15"/>
      <c r="BD31" s="14"/>
      <c r="BE31" s="14"/>
      <c r="BF31" s="14"/>
      <c r="BG31" s="14"/>
      <c r="BH31" s="13"/>
      <c r="BI31" s="13"/>
      <c r="BJ31" s="14"/>
      <c r="BK31" s="14"/>
      <c r="BL31" s="14"/>
      <c r="BM31" s="14"/>
      <c r="BN31" s="13"/>
      <c r="BO31" s="13"/>
      <c r="BP31" s="14"/>
      <c r="BQ31" s="13"/>
    </row>
    <row r="32" spans="1:69">
      <c r="AV32" s="16"/>
      <c r="AW32" s="14"/>
      <c r="AX32" s="13"/>
      <c r="AY32" s="14"/>
      <c r="AZ32" s="14"/>
      <c r="BA32" s="14"/>
      <c r="BB32" s="14"/>
      <c r="BC32" s="15"/>
      <c r="BD32" s="14"/>
      <c r="BE32" s="14"/>
      <c r="BF32" s="14"/>
      <c r="BG32" s="14"/>
      <c r="BH32" s="13"/>
      <c r="BI32" s="13"/>
      <c r="BJ32" s="14"/>
      <c r="BK32" s="14"/>
      <c r="BL32" s="14"/>
      <c r="BM32" s="14"/>
      <c r="BN32" s="13"/>
      <c r="BO32" s="16"/>
      <c r="BP32" s="14"/>
      <c r="BQ32" s="13"/>
    </row>
    <row r="33" spans="48:69">
      <c r="AV33" s="13"/>
      <c r="AW33" s="14"/>
      <c r="AX33" s="13"/>
      <c r="AY33" s="14"/>
      <c r="AZ33" s="14"/>
      <c r="BA33" s="14"/>
      <c r="BB33" s="14"/>
      <c r="BC33" s="15"/>
      <c r="BD33" s="14"/>
      <c r="BE33" s="14"/>
      <c r="BF33" s="14"/>
      <c r="BG33" s="14"/>
      <c r="BH33" s="13"/>
      <c r="BI33" s="13"/>
      <c r="BJ33" s="14"/>
      <c r="BK33" s="14"/>
      <c r="BL33" s="14"/>
      <c r="BM33" s="14"/>
      <c r="BN33" s="13"/>
      <c r="BO33" s="13"/>
      <c r="BP33" s="14"/>
      <c r="BQ33" s="13"/>
    </row>
    <row r="34" spans="48:69">
      <c r="AV34" s="16"/>
      <c r="AW34" s="14"/>
      <c r="AX34" s="13"/>
      <c r="AY34" s="14"/>
      <c r="AZ34" s="14"/>
      <c r="BA34" s="14"/>
      <c r="BB34" s="14"/>
      <c r="BC34" s="15"/>
      <c r="BD34" s="14"/>
      <c r="BE34" s="14"/>
      <c r="BF34" s="14"/>
      <c r="BG34" s="14"/>
      <c r="BH34" s="16"/>
      <c r="BI34" s="13"/>
      <c r="BJ34" s="14"/>
      <c r="BK34" s="14"/>
      <c r="BL34" s="14"/>
      <c r="BM34" s="14"/>
      <c r="BN34" s="13"/>
      <c r="BO34" s="16"/>
      <c r="BP34" s="14"/>
      <c r="BQ34" s="16"/>
    </row>
    <row r="35" spans="48:69">
      <c r="AV35" s="16"/>
      <c r="AW35" s="14"/>
      <c r="AX35" s="13"/>
      <c r="AY35" s="14"/>
      <c r="AZ35" s="14"/>
      <c r="BA35" s="14"/>
      <c r="BB35" s="14"/>
      <c r="BC35" s="15"/>
      <c r="BD35" s="14"/>
      <c r="BE35" s="14"/>
      <c r="BF35" s="14"/>
      <c r="BG35" s="14"/>
      <c r="BH35" s="13"/>
      <c r="BI35" s="13"/>
      <c r="BJ35" s="14"/>
      <c r="BK35" s="14"/>
      <c r="BL35" s="14"/>
      <c r="BM35" s="14"/>
      <c r="BN35" s="13"/>
      <c r="BO35" s="13"/>
      <c r="BP35" s="14"/>
      <c r="BQ35" s="16"/>
    </row>
    <row r="36" spans="48:69">
      <c r="AV36" s="16"/>
      <c r="AW36" s="14"/>
      <c r="AX36" s="13"/>
      <c r="AY36" s="14"/>
      <c r="AZ36" s="14"/>
      <c r="BA36" s="14"/>
      <c r="BB36" s="14"/>
      <c r="BC36" s="15"/>
      <c r="BD36" s="14"/>
      <c r="BE36" s="14"/>
      <c r="BF36" s="14"/>
      <c r="BG36" s="14"/>
      <c r="BH36" s="13"/>
      <c r="BI36" s="13"/>
      <c r="BJ36" s="14"/>
      <c r="BK36" s="14"/>
      <c r="BL36" s="14"/>
      <c r="BM36" s="14"/>
      <c r="BN36" s="13"/>
      <c r="BO36" s="13"/>
      <c r="BP36" s="14"/>
      <c r="BQ36" s="13"/>
    </row>
    <row r="37" spans="48:69">
      <c r="AV37" s="13"/>
      <c r="AW37" s="14"/>
      <c r="AX37" s="13"/>
      <c r="AY37" s="14"/>
      <c r="AZ37" s="14"/>
      <c r="BA37" s="14"/>
      <c r="BB37" s="14"/>
      <c r="BC37" s="15"/>
      <c r="BD37" s="14"/>
      <c r="BE37" s="14"/>
      <c r="BF37" s="14"/>
      <c r="BG37" s="14"/>
      <c r="BH37" s="13"/>
      <c r="BI37" s="13"/>
      <c r="BJ37" s="14"/>
      <c r="BK37" s="14"/>
      <c r="BL37" s="14"/>
      <c r="BM37" s="14"/>
      <c r="BN37" s="13"/>
      <c r="BO37" s="13"/>
      <c r="BP37" s="14"/>
      <c r="BQ37" s="13"/>
    </row>
    <row r="38" spans="48:69">
      <c r="AV38" s="16"/>
      <c r="AW38" s="14"/>
      <c r="AX38" s="13"/>
      <c r="AY38" s="14"/>
      <c r="AZ38" s="14"/>
      <c r="BA38" s="14"/>
      <c r="BB38" s="14"/>
      <c r="BC38" s="15"/>
      <c r="BD38" s="14"/>
      <c r="BE38" s="14"/>
      <c r="BF38" s="14"/>
      <c r="BG38" s="14"/>
      <c r="BH38" s="16"/>
      <c r="BI38" s="16"/>
      <c r="BJ38" s="14"/>
      <c r="BK38" s="14"/>
      <c r="BL38" s="14"/>
      <c r="BM38" s="14"/>
      <c r="BN38" s="13"/>
      <c r="BO38" s="13"/>
      <c r="BP38" s="14"/>
      <c r="BQ38" s="13"/>
    </row>
    <row r="39" spans="48:69">
      <c r="AV39" s="13"/>
      <c r="AW39" s="14"/>
      <c r="AX39" s="13"/>
      <c r="AY39" s="14"/>
      <c r="AZ39" s="14"/>
      <c r="BA39" s="14"/>
      <c r="BB39" s="14"/>
      <c r="BC39" s="15"/>
      <c r="BD39" s="14"/>
      <c r="BE39" s="14"/>
      <c r="BF39" s="14"/>
      <c r="BG39" s="14"/>
      <c r="BH39" s="16"/>
      <c r="BI39" s="13"/>
      <c r="BJ39" s="14"/>
      <c r="BK39" s="14"/>
      <c r="BL39" s="14"/>
      <c r="BM39" s="14"/>
      <c r="BN39" s="13"/>
      <c r="BO39" s="13"/>
      <c r="BP39" s="14"/>
      <c r="BQ39" s="13"/>
    </row>
    <row r="40" spans="48:69">
      <c r="AV40" s="16"/>
      <c r="AW40" s="14"/>
      <c r="AX40" s="13"/>
      <c r="AY40" s="14"/>
      <c r="AZ40" s="14"/>
      <c r="BA40" s="14"/>
      <c r="BB40" s="14"/>
      <c r="BC40" s="15"/>
      <c r="BD40" s="14"/>
      <c r="BE40" s="14"/>
      <c r="BF40" s="14"/>
      <c r="BG40" s="14"/>
      <c r="BH40" s="16"/>
      <c r="BI40" s="16"/>
      <c r="BJ40" s="14"/>
      <c r="BK40" s="14"/>
      <c r="BL40" s="14"/>
      <c r="BM40" s="14"/>
      <c r="BN40" s="13"/>
      <c r="BO40" s="13"/>
      <c r="BP40" s="14"/>
      <c r="BQ40" s="13"/>
    </row>
    <row r="41" spans="48:69">
      <c r="AV41" s="16"/>
      <c r="AW41" s="17"/>
      <c r="AX41" s="13"/>
      <c r="AY41" s="14"/>
      <c r="AZ41" s="14"/>
      <c r="BA41" s="14"/>
      <c r="BB41" s="14"/>
      <c r="BC41" s="15"/>
      <c r="BD41" s="14"/>
      <c r="BE41" s="14"/>
      <c r="BF41" s="14"/>
      <c r="BG41" s="14"/>
      <c r="BH41" s="16"/>
      <c r="BI41" s="16"/>
      <c r="BJ41" s="14"/>
      <c r="BK41" s="14"/>
      <c r="BL41" s="14"/>
      <c r="BM41" s="14"/>
      <c r="BN41" s="13"/>
      <c r="BO41" s="16"/>
      <c r="BP41" s="14"/>
      <c r="BQ41" s="13"/>
    </row>
    <row r="42" spans="48:69">
      <c r="AV42" s="13"/>
      <c r="AW42" s="14"/>
      <c r="AX42" s="13"/>
      <c r="AY42" s="14"/>
      <c r="AZ42" s="14"/>
      <c r="BA42" s="14"/>
      <c r="BB42" s="14"/>
      <c r="BC42" s="15"/>
      <c r="BD42" s="14"/>
      <c r="BE42" s="14"/>
      <c r="BF42" s="14"/>
      <c r="BG42" s="14"/>
      <c r="BH42" s="13"/>
      <c r="BI42" s="13"/>
      <c r="BJ42" s="14"/>
      <c r="BK42" s="14"/>
      <c r="BL42" s="14"/>
      <c r="BM42" s="14"/>
      <c r="BN42" s="13"/>
      <c r="BO42" s="13"/>
      <c r="BP42" s="14"/>
      <c r="BQ42" s="13"/>
    </row>
    <row r="43" spans="48:69">
      <c r="AV43" s="16"/>
      <c r="AW43" s="17"/>
      <c r="AX43" s="13"/>
      <c r="AY43" s="14"/>
      <c r="AZ43" s="14"/>
      <c r="BA43" s="14"/>
      <c r="BB43" s="14"/>
      <c r="BC43" s="15"/>
      <c r="BD43" s="14"/>
      <c r="BE43" s="14"/>
      <c r="BF43" s="14"/>
      <c r="BG43" s="14"/>
      <c r="BH43" s="16"/>
      <c r="BI43" s="16"/>
      <c r="BJ43" s="14"/>
      <c r="BK43" s="14"/>
      <c r="BL43" s="14"/>
      <c r="BM43" s="14"/>
      <c r="BN43" s="13"/>
      <c r="BO43" s="16"/>
      <c r="BP43" s="14"/>
      <c r="BQ43" s="13"/>
    </row>
    <row r="44" spans="48:69">
      <c r="AV44" s="16"/>
      <c r="AW44" s="17"/>
      <c r="AX44" s="13"/>
      <c r="AY44" s="14"/>
      <c r="AZ44" s="14"/>
      <c r="BA44" s="14"/>
      <c r="BB44" s="14"/>
      <c r="BC44" s="15"/>
      <c r="BD44" s="14"/>
      <c r="BE44" s="14"/>
      <c r="BF44" s="14"/>
      <c r="BG44" s="14"/>
      <c r="BH44" s="16"/>
      <c r="BI44" s="13"/>
      <c r="BJ44" s="14"/>
      <c r="BK44" s="14"/>
      <c r="BL44" s="14"/>
      <c r="BM44" s="14"/>
      <c r="BN44" s="13"/>
      <c r="BO44" s="13"/>
      <c r="BP44" s="14"/>
      <c r="BQ44" s="13"/>
    </row>
    <row r="45" spans="48:69">
      <c r="AV45" s="16"/>
      <c r="AW45" s="14"/>
      <c r="AX45" s="13"/>
      <c r="AY45" s="14"/>
      <c r="AZ45" s="14"/>
      <c r="BA45" s="14"/>
      <c r="BB45" s="14"/>
      <c r="BC45" s="15"/>
      <c r="BD45" s="14"/>
      <c r="BE45" s="14"/>
      <c r="BF45" s="14"/>
      <c r="BG45" s="14"/>
      <c r="BH45" s="16"/>
      <c r="BI45" s="16"/>
      <c r="BJ45" s="14"/>
      <c r="BK45" s="14"/>
      <c r="BL45" s="14"/>
      <c r="BM45" s="14"/>
      <c r="BN45" s="13"/>
      <c r="BO45" s="16"/>
      <c r="BP45" s="14"/>
      <c r="BQ45" s="16"/>
    </row>
    <row r="46" spans="48:69">
      <c r="AV46" s="13"/>
      <c r="AW46" s="14"/>
      <c r="AX46" s="13"/>
      <c r="AY46" s="14"/>
      <c r="AZ46" s="14"/>
      <c r="BA46" s="14"/>
      <c r="BB46" s="14"/>
      <c r="BC46" s="15"/>
      <c r="BD46" s="14"/>
      <c r="BE46" s="14"/>
      <c r="BF46" s="14"/>
      <c r="BG46" s="14"/>
      <c r="BH46" s="16"/>
      <c r="BI46" s="13"/>
      <c r="BJ46" s="14"/>
      <c r="BK46" s="14"/>
      <c r="BL46" s="14"/>
      <c r="BM46" s="14"/>
      <c r="BN46" s="13"/>
      <c r="BO46" s="13"/>
      <c r="BP46" s="14"/>
      <c r="BQ46" s="13"/>
    </row>
    <row r="47" spans="48:69">
      <c r="AV47" s="13"/>
      <c r="AW47" s="14"/>
      <c r="AX47" s="13"/>
      <c r="AY47" s="14"/>
      <c r="AZ47" s="14"/>
      <c r="BA47" s="14"/>
      <c r="BB47" s="14"/>
      <c r="BC47" s="15"/>
      <c r="BD47" s="14"/>
      <c r="BE47" s="14"/>
      <c r="BF47" s="14"/>
      <c r="BG47" s="14"/>
      <c r="BH47" s="13"/>
      <c r="BI47" s="13"/>
      <c r="BJ47" s="14"/>
      <c r="BK47" s="14"/>
      <c r="BL47" s="14"/>
      <c r="BM47" s="14"/>
      <c r="BN47" s="13"/>
      <c r="BO47" s="13"/>
      <c r="BP47" s="14"/>
      <c r="BQ47" s="13"/>
    </row>
    <row r="48" spans="48:69">
      <c r="AV48" s="13"/>
      <c r="AW48" s="14"/>
      <c r="AX48" s="13"/>
      <c r="AY48" s="14"/>
      <c r="AZ48" s="14"/>
      <c r="BA48" s="14"/>
      <c r="BB48" s="14"/>
      <c r="BC48" s="15"/>
      <c r="BD48" s="14"/>
      <c r="BE48" s="14"/>
      <c r="BF48" s="14"/>
      <c r="BG48" s="14"/>
      <c r="BH48" s="13"/>
      <c r="BI48" s="13"/>
      <c r="BJ48" s="14"/>
      <c r="BK48" s="14"/>
      <c r="BL48" s="14"/>
      <c r="BM48" s="14"/>
      <c r="BN48" s="13"/>
      <c r="BO48" s="13"/>
      <c r="BP48" s="14"/>
      <c r="BQ48" s="13"/>
    </row>
    <row r="49" spans="48:69">
      <c r="AV49" s="16"/>
      <c r="AW49" s="14"/>
      <c r="AX49" s="13"/>
      <c r="AY49" s="14"/>
      <c r="AZ49" s="14"/>
      <c r="BA49" s="14"/>
      <c r="BB49" s="14"/>
      <c r="BC49" s="15"/>
      <c r="BD49" s="14"/>
      <c r="BE49" s="14"/>
      <c r="BF49" s="14"/>
      <c r="BG49" s="14"/>
      <c r="BH49" s="16"/>
      <c r="BI49" s="16"/>
      <c r="BJ49" s="14"/>
      <c r="BK49" s="14"/>
      <c r="BL49" s="14"/>
      <c r="BM49" s="14"/>
      <c r="BN49" s="13"/>
      <c r="BO49" s="16"/>
      <c r="BP49" s="14"/>
      <c r="BQ49" s="13"/>
    </row>
    <row r="50" spans="48:69">
      <c r="AV50" s="13"/>
      <c r="AW50" s="14"/>
      <c r="AX50" s="13"/>
      <c r="AY50" s="14"/>
      <c r="AZ50" s="14"/>
      <c r="BA50" s="14"/>
      <c r="BB50" s="14"/>
      <c r="BC50" s="15"/>
      <c r="BD50" s="14"/>
      <c r="BE50" s="14"/>
      <c r="BF50" s="14"/>
      <c r="BG50" s="14"/>
      <c r="BH50" s="16"/>
      <c r="BI50" s="16"/>
      <c r="BJ50" s="14"/>
      <c r="BK50" s="14"/>
      <c r="BL50" s="14"/>
      <c r="BM50" s="14"/>
      <c r="BN50" s="13"/>
      <c r="BO50" s="13"/>
      <c r="BP50" s="14"/>
      <c r="BQ50" s="13"/>
    </row>
    <row r="51" spans="48:69">
      <c r="AV51" s="13"/>
      <c r="AW51" s="14"/>
      <c r="AX51" s="13"/>
      <c r="AY51" s="14"/>
      <c r="AZ51" s="14"/>
      <c r="BA51" s="14"/>
      <c r="BB51" s="14"/>
      <c r="BC51" s="15"/>
      <c r="BD51" s="14"/>
      <c r="BE51" s="14"/>
      <c r="BF51" s="14"/>
      <c r="BG51" s="14"/>
      <c r="BH51" s="13"/>
      <c r="BI51" s="13"/>
      <c r="BJ51" s="14"/>
      <c r="BK51" s="14"/>
      <c r="BL51" s="14"/>
      <c r="BM51" s="14"/>
      <c r="BN51" s="13"/>
      <c r="BO51" s="13"/>
      <c r="BP51" s="14"/>
      <c r="BQ51" s="13"/>
    </row>
    <row r="52" spans="48:69">
      <c r="AV52" s="13"/>
      <c r="AW52" s="14"/>
      <c r="AX52" s="13"/>
      <c r="AY52" s="14"/>
      <c r="AZ52" s="14"/>
      <c r="BA52" s="14"/>
      <c r="BB52" s="14"/>
      <c r="BC52" s="15"/>
      <c r="BD52" s="14"/>
      <c r="BE52" s="14"/>
      <c r="BF52" s="14"/>
      <c r="BG52" s="14"/>
      <c r="BH52" s="13"/>
      <c r="BI52" s="13"/>
      <c r="BJ52" s="14"/>
      <c r="BK52" s="14"/>
      <c r="BL52" s="14"/>
      <c r="BM52" s="14"/>
      <c r="BN52" s="13"/>
      <c r="BO52" s="13"/>
      <c r="BP52" s="14"/>
      <c r="BQ52" s="13"/>
    </row>
    <row r="53" spans="48:69">
      <c r="AV53" s="12"/>
      <c r="AW53" s="12"/>
      <c r="AX53" s="12"/>
      <c r="AY53" s="18"/>
      <c r="AZ53" s="18"/>
      <c r="BA53" s="18"/>
      <c r="BB53" s="18"/>
      <c r="BC53" s="19"/>
      <c r="BD53" s="18"/>
      <c r="BE53" s="18"/>
      <c r="BF53" s="18"/>
      <c r="BG53" s="18"/>
      <c r="BH53" s="20"/>
      <c r="BI53" s="20"/>
      <c r="BJ53" s="18"/>
      <c r="BK53" s="18"/>
      <c r="BL53" s="18"/>
      <c r="BM53" s="18"/>
      <c r="BN53" s="21"/>
      <c r="BO53" s="20"/>
      <c r="BP53" s="12"/>
      <c r="BQ53" s="20"/>
    </row>
    <row r="54" spans="48:69">
      <c r="AV54" s="12"/>
      <c r="AW54" s="12"/>
      <c r="AX54" s="12"/>
      <c r="AY54" s="14"/>
      <c r="AZ54" s="14"/>
      <c r="BA54" s="14"/>
      <c r="BB54" s="14"/>
      <c r="BC54" s="15"/>
      <c r="BD54" s="14"/>
      <c r="BE54" s="14"/>
      <c r="BF54" s="14"/>
      <c r="BG54" s="14"/>
      <c r="BH54" s="16"/>
      <c r="BI54" s="16"/>
      <c r="BJ54" s="14"/>
      <c r="BK54" s="14"/>
      <c r="BL54" s="14"/>
      <c r="BM54" s="14"/>
      <c r="BN54" s="13"/>
      <c r="BO54" s="16"/>
      <c r="BP54" s="12"/>
      <c r="BQ54" s="16"/>
    </row>
  </sheetData>
  <conditionalFormatting sqref="E2:E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U1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966AD-FB33-4FCE-8E52-611BDF261806}">
  <dimension ref="A1:I70"/>
  <sheetViews>
    <sheetView zoomScale="90" zoomScaleNormal="90" workbookViewId="0">
      <selection activeCell="E17" sqref="E17"/>
    </sheetView>
  </sheetViews>
  <sheetFormatPr defaultRowHeight="14.5"/>
  <cols>
    <col min="1" max="1" width="26.7265625" customWidth="1"/>
  </cols>
  <sheetData>
    <row r="1" spans="1:3">
      <c r="A1" t="s">
        <v>51</v>
      </c>
      <c r="B1" t="s">
        <v>52</v>
      </c>
      <c r="C1" t="s">
        <v>53</v>
      </c>
    </row>
    <row r="2" spans="1:3">
      <c r="A2" t="s">
        <v>0</v>
      </c>
      <c r="B2" t="s">
        <v>60</v>
      </c>
      <c r="C2" t="s">
        <v>61</v>
      </c>
    </row>
    <row r="3" spans="1:3">
      <c r="A3" t="s">
        <v>28</v>
      </c>
      <c r="C3" t="s">
        <v>64</v>
      </c>
    </row>
    <row r="4" spans="1:3">
      <c r="A4" t="s">
        <v>29</v>
      </c>
      <c r="B4" t="s">
        <v>62</v>
      </c>
      <c r="C4" t="s">
        <v>63</v>
      </c>
    </row>
    <row r="5" spans="1:3">
      <c r="A5" t="s">
        <v>27</v>
      </c>
      <c r="B5" t="s">
        <v>54</v>
      </c>
      <c r="C5" t="s">
        <v>40</v>
      </c>
    </row>
    <row r="6" spans="1:3">
      <c r="A6" t="s">
        <v>30</v>
      </c>
      <c r="B6" t="s">
        <v>54</v>
      </c>
      <c r="C6" t="s">
        <v>41</v>
      </c>
    </row>
    <row r="7" spans="1:3">
      <c r="A7" t="s">
        <v>31</v>
      </c>
    </row>
    <row r="8" spans="1:3">
      <c r="A8" t="s">
        <v>32</v>
      </c>
      <c r="B8" t="s">
        <v>55</v>
      </c>
      <c r="C8" t="s">
        <v>56</v>
      </c>
    </row>
    <row r="9" spans="1:3">
      <c r="A9" t="s">
        <v>20</v>
      </c>
      <c r="B9" t="s">
        <v>57</v>
      </c>
      <c r="C9" t="s">
        <v>58</v>
      </c>
    </row>
    <row r="10" spans="1:3">
      <c r="A10" t="s">
        <v>5</v>
      </c>
      <c r="C10" t="s">
        <v>131</v>
      </c>
    </row>
    <row r="11" spans="1:3">
      <c r="A11" t="s">
        <v>59</v>
      </c>
      <c r="B11" t="s">
        <v>68</v>
      </c>
      <c r="C11" t="s">
        <v>138</v>
      </c>
    </row>
    <row r="12" spans="1:3">
      <c r="A12" t="s">
        <v>129</v>
      </c>
      <c r="B12" t="s">
        <v>68</v>
      </c>
      <c r="C12" t="s">
        <v>133</v>
      </c>
    </row>
    <row r="13" spans="1:3">
      <c r="A13" t="s">
        <v>1</v>
      </c>
      <c r="B13" t="s">
        <v>146</v>
      </c>
      <c r="C13" t="s">
        <v>61</v>
      </c>
    </row>
    <row r="14" spans="1:3">
      <c r="A14" t="s">
        <v>2</v>
      </c>
      <c r="B14" t="s">
        <v>146</v>
      </c>
      <c r="C14" t="s">
        <v>61</v>
      </c>
    </row>
    <row r="15" spans="1:3">
      <c r="A15" t="s">
        <v>3</v>
      </c>
      <c r="B15" t="s">
        <v>146</v>
      </c>
      <c r="C15" t="s">
        <v>61</v>
      </c>
    </row>
    <row r="16" spans="1:3">
      <c r="A16" t="s">
        <v>4</v>
      </c>
      <c r="C16" t="s">
        <v>61</v>
      </c>
    </row>
    <row r="17" spans="1:9">
      <c r="A17" t="s">
        <v>19</v>
      </c>
      <c r="B17" t="s">
        <v>65</v>
      </c>
      <c r="C17" t="s">
        <v>66</v>
      </c>
    </row>
    <row r="18" spans="1:9">
      <c r="A18" s="2" t="s">
        <v>36</v>
      </c>
      <c r="B18" t="s">
        <v>68</v>
      </c>
      <c r="C18" t="s">
        <v>67</v>
      </c>
    </row>
    <row r="19" spans="1:9">
      <c r="A19" s="3" t="s">
        <v>24</v>
      </c>
      <c r="B19" t="s">
        <v>134</v>
      </c>
      <c r="C19" t="s">
        <v>140</v>
      </c>
    </row>
    <row r="20" spans="1:9" ht="29">
      <c r="A20" s="3" t="s">
        <v>37</v>
      </c>
      <c r="B20" t="s">
        <v>134</v>
      </c>
      <c r="C20" t="s">
        <v>140</v>
      </c>
    </row>
    <row r="21" spans="1:9">
      <c r="A21" s="2" t="s">
        <v>38</v>
      </c>
      <c r="B21" t="s">
        <v>68</v>
      </c>
      <c r="C21" t="s">
        <v>141</v>
      </c>
    </row>
    <row r="22" spans="1:9" ht="29">
      <c r="A22" s="2" t="s">
        <v>39</v>
      </c>
      <c r="C22" t="s">
        <v>139</v>
      </c>
    </row>
    <row r="23" spans="1:9">
      <c r="A23" s="2" t="s">
        <v>21</v>
      </c>
      <c r="B23" t="s">
        <v>135</v>
      </c>
      <c r="C23" t="s">
        <v>139</v>
      </c>
    </row>
    <row r="24" spans="1:9">
      <c r="A24" s="2" t="s">
        <v>22</v>
      </c>
      <c r="B24" t="s">
        <v>136</v>
      </c>
      <c r="C24" t="s">
        <v>139</v>
      </c>
    </row>
    <row r="25" spans="1:9">
      <c r="A25" s="2" t="s">
        <v>23</v>
      </c>
      <c r="B25" t="s">
        <v>137</v>
      </c>
      <c r="C25" t="s">
        <v>130</v>
      </c>
    </row>
    <row r="26" spans="1:9">
      <c r="A26" s="2" t="s">
        <v>26</v>
      </c>
      <c r="C26" t="s">
        <v>132</v>
      </c>
    </row>
    <row r="27" spans="1:9">
      <c r="A27" s="2" t="s">
        <v>69</v>
      </c>
      <c r="B27" t="s">
        <v>68</v>
      </c>
      <c r="C27" t="s">
        <v>67</v>
      </c>
    </row>
    <row r="28" spans="1:9">
      <c r="A28" s="2" t="s">
        <v>70</v>
      </c>
      <c r="B28" t="s">
        <v>68</v>
      </c>
      <c r="C28" t="s">
        <v>67</v>
      </c>
      <c r="I28" s="22"/>
    </row>
    <row r="29" spans="1:9">
      <c r="A29" s="2" t="s">
        <v>71</v>
      </c>
      <c r="B29" t="s">
        <v>68</v>
      </c>
      <c r="C29" t="s">
        <v>67</v>
      </c>
      <c r="I29" s="22"/>
    </row>
    <row r="30" spans="1:9">
      <c r="A30" s="2" t="s">
        <v>72</v>
      </c>
      <c r="B30" t="s">
        <v>68</v>
      </c>
      <c r="C30" t="s">
        <v>67</v>
      </c>
      <c r="I30" s="22"/>
    </row>
    <row r="31" spans="1:9">
      <c r="A31" s="2" t="s">
        <v>73</v>
      </c>
      <c r="B31" t="s">
        <v>68</v>
      </c>
      <c r="C31" t="s">
        <v>67</v>
      </c>
      <c r="I31" s="22"/>
    </row>
    <row r="32" spans="1:9">
      <c r="A32" s="2" t="s">
        <v>74</v>
      </c>
      <c r="B32" t="s">
        <v>68</v>
      </c>
      <c r="C32" t="s">
        <v>67</v>
      </c>
      <c r="I32" s="22"/>
    </row>
    <row r="33" spans="1:9">
      <c r="A33" s="2" t="s">
        <v>75</v>
      </c>
      <c r="B33" t="s">
        <v>68</v>
      </c>
      <c r="C33" t="s">
        <v>67</v>
      </c>
      <c r="I33" s="22"/>
    </row>
    <row r="34" spans="1:9">
      <c r="A34" s="2" t="s">
        <v>76</v>
      </c>
      <c r="B34" t="s">
        <v>68</v>
      </c>
      <c r="C34" t="s">
        <v>67</v>
      </c>
      <c r="I34" s="22"/>
    </row>
    <row r="35" spans="1:9">
      <c r="A35" s="2" t="s">
        <v>16</v>
      </c>
      <c r="B35" t="s">
        <v>68</v>
      </c>
      <c r="C35" t="s">
        <v>67</v>
      </c>
      <c r="I35" s="22"/>
    </row>
    <row r="36" spans="1:9">
      <c r="A36" s="2" t="s">
        <v>77</v>
      </c>
      <c r="B36" t="s">
        <v>68</v>
      </c>
      <c r="C36" t="s">
        <v>67</v>
      </c>
      <c r="I36" s="22"/>
    </row>
    <row r="37" spans="1:9">
      <c r="A37" s="2" t="s">
        <v>78</v>
      </c>
      <c r="B37" t="s">
        <v>68</v>
      </c>
      <c r="C37" t="s">
        <v>67</v>
      </c>
      <c r="I37" s="22"/>
    </row>
    <row r="38" spans="1:9">
      <c r="A38" s="2" t="s">
        <v>79</v>
      </c>
      <c r="B38" t="s">
        <v>68</v>
      </c>
      <c r="C38" t="s">
        <v>67</v>
      </c>
      <c r="I38" s="22"/>
    </row>
    <row r="39" spans="1:9">
      <c r="A39" s="2" t="s">
        <v>17</v>
      </c>
      <c r="B39" t="s">
        <v>68</v>
      </c>
      <c r="C39" t="s">
        <v>67</v>
      </c>
      <c r="I39" s="22"/>
    </row>
    <row r="40" spans="1:9">
      <c r="A40" s="2" t="s">
        <v>33</v>
      </c>
      <c r="B40" t="s">
        <v>68</v>
      </c>
      <c r="C40" t="s">
        <v>67</v>
      </c>
      <c r="I40" s="22"/>
    </row>
    <row r="41" spans="1:9">
      <c r="A41" s="2" t="s">
        <v>34</v>
      </c>
      <c r="B41" t="s">
        <v>68</v>
      </c>
      <c r="C41" t="s">
        <v>67</v>
      </c>
    </row>
    <row r="42" spans="1:9">
      <c r="A42" s="2" t="s">
        <v>80</v>
      </c>
      <c r="B42" t="s">
        <v>68</v>
      </c>
      <c r="C42" t="s">
        <v>67</v>
      </c>
    </row>
    <row r="43" spans="1:9">
      <c r="A43" s="2" t="s">
        <v>81</v>
      </c>
      <c r="B43" t="s">
        <v>68</v>
      </c>
      <c r="C43" t="s">
        <v>67</v>
      </c>
    </row>
    <row r="44" spans="1:9">
      <c r="A44" s="2" t="s">
        <v>82</v>
      </c>
      <c r="B44" t="s">
        <v>68</v>
      </c>
      <c r="C44" t="s">
        <v>67</v>
      </c>
    </row>
    <row r="45" spans="1:9">
      <c r="A45" s="2" t="s">
        <v>83</v>
      </c>
      <c r="B45" t="s">
        <v>68</v>
      </c>
      <c r="C45" t="s">
        <v>67</v>
      </c>
    </row>
    <row r="46" spans="1:9">
      <c r="A46" s="2" t="s">
        <v>18</v>
      </c>
      <c r="B46" t="s">
        <v>68</v>
      </c>
      <c r="C46" t="s">
        <v>67</v>
      </c>
    </row>
    <row r="47" spans="1:9">
      <c r="A47" s="2" t="s">
        <v>35</v>
      </c>
      <c r="B47" t="s">
        <v>68</v>
      </c>
      <c r="C47" t="s">
        <v>67</v>
      </c>
    </row>
    <row r="48" spans="1:9">
      <c r="A48" s="22" t="s">
        <v>84</v>
      </c>
      <c r="B48" t="s">
        <v>68</v>
      </c>
      <c r="C48" t="s">
        <v>113</v>
      </c>
    </row>
    <row r="49" spans="1:3">
      <c r="A49" s="22" t="s">
        <v>85</v>
      </c>
      <c r="B49" t="s">
        <v>68</v>
      </c>
      <c r="C49" t="s">
        <v>113</v>
      </c>
    </row>
    <row r="50" spans="1:3">
      <c r="A50" s="22" t="s">
        <v>86</v>
      </c>
      <c r="B50" t="s">
        <v>68</v>
      </c>
      <c r="C50" t="s">
        <v>113</v>
      </c>
    </row>
    <row r="51" spans="1:3">
      <c r="A51" s="22" t="s">
        <v>87</v>
      </c>
      <c r="B51" t="s">
        <v>68</v>
      </c>
      <c r="C51" t="s">
        <v>113</v>
      </c>
    </row>
    <row r="52" spans="1:3">
      <c r="A52" s="22" t="s">
        <v>88</v>
      </c>
      <c r="B52" t="s">
        <v>68</v>
      </c>
      <c r="C52" t="s">
        <v>113</v>
      </c>
    </row>
    <row r="53" spans="1:3">
      <c r="A53" s="22" t="s">
        <v>89</v>
      </c>
      <c r="B53" t="s">
        <v>68</v>
      </c>
      <c r="C53" t="s">
        <v>113</v>
      </c>
    </row>
    <row r="54" spans="1:3">
      <c r="A54" s="22" t="s">
        <v>90</v>
      </c>
      <c r="B54" t="s">
        <v>68</v>
      </c>
      <c r="C54" t="s">
        <v>113</v>
      </c>
    </row>
    <row r="55" spans="1:3">
      <c r="A55" s="22" t="s">
        <v>91</v>
      </c>
      <c r="B55" t="s">
        <v>68</v>
      </c>
      <c r="C55" t="s">
        <v>113</v>
      </c>
    </row>
    <row r="56" spans="1:3">
      <c r="A56" s="22" t="s">
        <v>92</v>
      </c>
      <c r="B56" t="s">
        <v>68</v>
      </c>
      <c r="C56" t="s">
        <v>113</v>
      </c>
    </row>
    <row r="57" spans="1:3">
      <c r="A57" s="22" t="s">
        <v>93</v>
      </c>
      <c r="B57" t="s">
        <v>68</v>
      </c>
      <c r="C57" t="s">
        <v>113</v>
      </c>
    </row>
    <row r="58" spans="1:3">
      <c r="A58" s="22" t="s">
        <v>94</v>
      </c>
      <c r="B58" t="s">
        <v>68</v>
      </c>
      <c r="C58" t="s">
        <v>113</v>
      </c>
    </row>
    <row r="59" spans="1:3">
      <c r="A59" s="22" t="s">
        <v>95</v>
      </c>
      <c r="B59" t="s">
        <v>68</v>
      </c>
      <c r="C59" t="s">
        <v>113</v>
      </c>
    </row>
    <row r="60" spans="1:3">
      <c r="A60" s="22" t="s">
        <v>96</v>
      </c>
      <c r="B60" t="s">
        <v>68</v>
      </c>
      <c r="C60" t="s">
        <v>113</v>
      </c>
    </row>
    <row r="61" spans="1:3">
      <c r="A61" s="22" t="s">
        <v>97</v>
      </c>
      <c r="B61" t="s">
        <v>68</v>
      </c>
      <c r="C61" t="s">
        <v>113</v>
      </c>
    </row>
    <row r="62" spans="1:3">
      <c r="A62" s="22" t="s">
        <v>98</v>
      </c>
      <c r="B62" t="s">
        <v>68</v>
      </c>
      <c r="C62" t="s">
        <v>113</v>
      </c>
    </row>
    <row r="63" spans="1:3">
      <c r="A63" s="22" t="s">
        <v>99</v>
      </c>
      <c r="B63" t="s">
        <v>68</v>
      </c>
      <c r="C63" t="s">
        <v>113</v>
      </c>
    </row>
    <row r="64" spans="1:3">
      <c r="A64" s="22" t="s">
        <v>100</v>
      </c>
      <c r="B64" t="s">
        <v>68</v>
      </c>
      <c r="C64" t="s">
        <v>113</v>
      </c>
    </row>
    <row r="65" spans="1:3">
      <c r="A65" s="22" t="s">
        <v>101</v>
      </c>
      <c r="B65" t="s">
        <v>68</v>
      </c>
      <c r="C65" t="s">
        <v>113</v>
      </c>
    </row>
    <row r="66" spans="1:3">
      <c r="A66" s="22" t="s">
        <v>102</v>
      </c>
      <c r="B66" t="s">
        <v>68</v>
      </c>
      <c r="C66" t="s">
        <v>113</v>
      </c>
    </row>
    <row r="67" spans="1:3">
      <c r="A67" s="22" t="s">
        <v>103</v>
      </c>
      <c r="B67" t="s">
        <v>68</v>
      </c>
      <c r="C67" t="s">
        <v>113</v>
      </c>
    </row>
    <row r="68" spans="1:3">
      <c r="A68" s="22" t="s">
        <v>104</v>
      </c>
      <c r="B68" t="s">
        <v>68</v>
      </c>
      <c r="C68" t="s">
        <v>113</v>
      </c>
    </row>
    <row r="69" spans="1:3">
      <c r="A69" s="22" t="s">
        <v>105</v>
      </c>
      <c r="B69" t="s">
        <v>68</v>
      </c>
      <c r="C69" t="s">
        <v>113</v>
      </c>
    </row>
    <row r="70" spans="1:3">
      <c r="A70" s="22" t="s">
        <v>106</v>
      </c>
      <c r="B70" t="s">
        <v>68</v>
      </c>
      <c r="C70" t="s">
        <v>113</v>
      </c>
    </row>
  </sheetData>
  <phoneticPr fontId="6" type="noConversion"/>
  <conditionalFormatting sqref="A21:A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Abigail Weeks</dc:creator>
  <cp:lastModifiedBy>Abigail Weeks</cp:lastModifiedBy>
  <dcterms:created xsi:type="dcterms:W3CDTF">2025-07-12T22:13:12Z</dcterms:created>
  <dcterms:modified xsi:type="dcterms:W3CDTF">2025-08-25T01:44:18Z</dcterms:modified>
</cp:coreProperties>
</file>