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67" documentId="8_{65F57FD0-643B-4C4B-AF6C-2E78FE78B136}" xr6:coauthVersionLast="47" xr6:coauthVersionMax="47" xr10:uidLastSave="{7B87299C-68F4-4F33-931A-61FDFC32DDC2}"/>
  <bookViews>
    <workbookView xWindow="-28905" yWindow="0" windowWidth="14610" windowHeight="15585" xr2:uid="{0F65274D-4779-4E1C-BF1E-1388AE39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L8" i="1"/>
  <c r="F7" i="1"/>
  <c r="G7" i="1" s="1"/>
  <c r="L7" i="1"/>
  <c r="F6" i="1"/>
  <c r="G6" i="1" s="1"/>
  <c r="L6" i="1"/>
  <c r="L4" i="1"/>
  <c r="L5" i="1"/>
  <c r="L2" i="1"/>
  <c r="H3" i="1"/>
</calcChain>
</file>

<file path=xl/sharedStrings.xml><?xml version="1.0" encoding="utf-8"?>
<sst xmlns="http://schemas.openxmlformats.org/spreadsheetml/2006/main" count="17" uniqueCount="17">
  <si>
    <t>fuel_type</t>
  </si>
  <si>
    <t>solar</t>
  </si>
  <si>
    <t>solar_storage</t>
  </si>
  <si>
    <t>wind</t>
  </si>
  <si>
    <t>available_hours</t>
  </si>
  <si>
    <t>storage</t>
  </si>
  <si>
    <t>peak_hour_availability</t>
  </si>
  <si>
    <t>off_peak_hour_availability</t>
  </si>
  <si>
    <t>ELCC</t>
  </si>
  <si>
    <t>LMP needed to cover levelized costs</t>
  </si>
  <si>
    <t>Generation 2024 GWh</t>
  </si>
  <si>
    <t>installed capacity 2024 MW</t>
  </si>
  <si>
    <t>wind_offshore</t>
  </si>
  <si>
    <t>bid_price</t>
  </si>
  <si>
    <t>atb_capex</t>
  </si>
  <si>
    <t>atb_capex_multiplier</t>
  </si>
  <si>
    <t>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</si>
</sst>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81AE-84CE-411B-9949-4A4526E4E5FE}">
  <dimension ref="A1:L8"/>
  <sheetViews>
    <sheetView tabSelected="1" workbookViewId="0">
      <selection activeCell="B22" sqref="B22"/>
    </sheetView>
  </sheetViews>
  <sheetFormatPr defaultRowHeight="14.5" x14ac:dyDescent="0.35"/>
  <cols>
    <col min="1" max="3" width="14.81640625" customWidth="1"/>
    <col min="4" max="4" width="18.1796875" customWidth="1"/>
    <col min="5" max="5" width="18.453125" customWidth="1"/>
    <col min="6" max="6" width="31.1796875" customWidth="1"/>
    <col min="7" max="7" width="37.1796875" customWidth="1"/>
    <col min="10" max="10" width="13.54296875" customWidth="1"/>
    <col min="11" max="11" width="11.7265625" customWidth="1"/>
    <col min="12" max="12" width="20.1796875" customWidth="1"/>
  </cols>
  <sheetData>
    <row r="1" spans="1:12" x14ac:dyDescent="0.35">
      <c r="A1" t="s">
        <v>0</v>
      </c>
      <c r="B1" t="s">
        <v>14</v>
      </c>
      <c r="C1" t="s">
        <v>15</v>
      </c>
      <c r="D1" t="s">
        <v>13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2" x14ac:dyDescent="0.35">
      <c r="A2" t="s">
        <v>1</v>
      </c>
      <c r="B2">
        <v>1483</v>
      </c>
      <c r="C2">
        <v>0.3</v>
      </c>
      <c r="D2">
        <v>1</v>
      </c>
      <c r="E2">
        <v>3000</v>
      </c>
      <c r="F2">
        <v>1000</v>
      </c>
      <c r="G2">
        <v>2000</v>
      </c>
      <c r="H2">
        <v>0.08</v>
      </c>
      <c r="I2">
        <v>49</v>
      </c>
      <c r="J2">
        <v>17547</v>
      </c>
      <c r="K2">
        <v>24011</v>
      </c>
      <c r="L2">
        <f>((J2*1000)/K2)/0.38</f>
        <v>1923.1317225219143</v>
      </c>
    </row>
    <row r="3" spans="1:12" x14ac:dyDescent="0.35">
      <c r="A3" t="s">
        <v>2</v>
      </c>
      <c r="B3">
        <v>2478</v>
      </c>
      <c r="C3">
        <v>0.3</v>
      </c>
      <c r="D3">
        <v>1.5</v>
      </c>
      <c r="E3">
        <v>6000</v>
      </c>
      <c r="F3">
        <v>4000</v>
      </c>
      <c r="G3">
        <v>2000</v>
      </c>
      <c r="H3">
        <f>(0.58+0.08)/2</f>
        <v>0.32999999999999996</v>
      </c>
      <c r="J3">
        <v>0</v>
      </c>
      <c r="K3">
        <v>0</v>
      </c>
      <c r="L3">
        <v>0</v>
      </c>
    </row>
    <row r="4" spans="1:12" x14ac:dyDescent="0.35">
      <c r="A4" t="s">
        <v>5</v>
      </c>
      <c r="B4">
        <v>2911</v>
      </c>
      <c r="C4">
        <v>0.3</v>
      </c>
      <c r="D4">
        <v>2</v>
      </c>
      <c r="E4">
        <v>4000</v>
      </c>
      <c r="F4">
        <v>4000</v>
      </c>
      <c r="G4">
        <v>0</v>
      </c>
      <c r="H4">
        <v>0.57999999999999996</v>
      </c>
      <c r="J4">
        <v>51</v>
      </c>
      <c r="K4">
        <v>730.6</v>
      </c>
      <c r="L4">
        <f>J4*1000/K4</f>
        <v>69.805639200656998</v>
      </c>
    </row>
    <row r="5" spans="1:12" x14ac:dyDescent="0.35">
      <c r="A5" t="s">
        <v>3</v>
      </c>
      <c r="B5">
        <v>2000.5</v>
      </c>
      <c r="C5">
        <v>0.3</v>
      </c>
      <c r="D5">
        <v>2.5</v>
      </c>
      <c r="E5">
        <v>5000</v>
      </c>
      <c r="F5">
        <v>2500</v>
      </c>
      <c r="G5">
        <v>2500</v>
      </c>
      <c r="H5">
        <v>0.41</v>
      </c>
      <c r="I5">
        <v>59</v>
      </c>
      <c r="J5">
        <v>31384</v>
      </c>
      <c r="K5">
        <v>24084.9</v>
      </c>
      <c r="L5">
        <f>(J5*1000/K5)/0.13</f>
        <v>10023.516170521139</v>
      </c>
    </row>
    <row r="6" spans="1:12" x14ac:dyDescent="0.35">
      <c r="A6" t="s">
        <v>16</v>
      </c>
      <c r="B6">
        <v>1556</v>
      </c>
      <c r="C6">
        <v>0.3</v>
      </c>
      <c r="D6">
        <v>3</v>
      </c>
      <c r="E6">
        <v>8000</v>
      </c>
      <c r="F6">
        <f>E6/7</f>
        <v>1142.8571428571429</v>
      </c>
      <c r="G6">
        <f>E6-F6</f>
        <v>6857.1428571428569</v>
      </c>
      <c r="H6">
        <v>0.74</v>
      </c>
      <c r="I6">
        <v>39</v>
      </c>
      <c r="J6">
        <v>376249.8</v>
      </c>
      <c r="K6">
        <v>168654.1</v>
      </c>
      <c r="L6">
        <f>(J6*1000/K6)/0.71</f>
        <v>3142.107400737058</v>
      </c>
    </row>
    <row r="7" spans="1:12" x14ac:dyDescent="0.35">
      <c r="A7" t="s">
        <v>12</v>
      </c>
      <c r="B7">
        <v>6318.5</v>
      </c>
      <c r="C7">
        <v>0.3</v>
      </c>
      <c r="D7">
        <v>3</v>
      </c>
      <c r="E7">
        <v>8000</v>
      </c>
      <c r="F7">
        <f>E7/7</f>
        <v>1142.8571428571429</v>
      </c>
      <c r="G7">
        <f>E7-F7</f>
        <v>6857.1428571428569</v>
      </c>
      <c r="H7">
        <v>0.74</v>
      </c>
      <c r="I7">
        <v>39</v>
      </c>
      <c r="J7">
        <v>376249.8</v>
      </c>
      <c r="K7">
        <v>168654.1</v>
      </c>
      <c r="L7">
        <f>(J7*1000/K7)/0.71</f>
        <v>3142.107400737058</v>
      </c>
    </row>
    <row r="8" spans="1:12" x14ac:dyDescent="0.35">
      <c r="D8">
        <v>3</v>
      </c>
      <c r="E8">
        <v>8000</v>
      </c>
      <c r="F8">
        <f>E8/7</f>
        <v>1142.8571428571429</v>
      </c>
      <c r="G8">
        <f>E8-F8</f>
        <v>6857.1428571428569</v>
      </c>
      <c r="H8">
        <v>0.74</v>
      </c>
      <c r="I8">
        <v>39</v>
      </c>
      <c r="J8">
        <v>376249.8</v>
      </c>
      <c r="K8">
        <v>168654.1</v>
      </c>
      <c r="L8">
        <f>(J8*1000/K8)/0.71</f>
        <v>3142.107400737058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2025-07-14T16:51:27Z</dcterms:created>
  <dcterms:modified xsi:type="dcterms:W3CDTF">2025-08-22T22:36:39Z</dcterms:modified>
</cp:coreProperties>
</file>