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33" i="1"/>
  <c r="E34" i="1"/>
  <c r="E33" i="1"/>
  <c r="I34" i="1"/>
  <c r="I33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H34" i="1" l="1"/>
  <c r="D1" i="1"/>
  <c r="H33" i="1"/>
  <c r="H53" i="1"/>
  <c r="H49" i="1"/>
  <c r="H45" i="1"/>
  <c r="H41" i="1"/>
  <c r="H37" i="1"/>
  <c r="H56" i="1"/>
  <c r="H52" i="1"/>
  <c r="H48" i="1"/>
  <c r="H44" i="1"/>
  <c r="H40" i="1"/>
  <c r="H36" i="1"/>
  <c r="H55" i="1"/>
  <c r="H51" i="1"/>
  <c r="H47" i="1"/>
  <c r="H43" i="1"/>
  <c r="H39" i="1"/>
  <c r="H35" i="1"/>
  <c r="H54" i="1"/>
  <c r="H50" i="1"/>
  <c r="H46" i="1"/>
  <c r="H42" i="1"/>
  <c r="H38" i="1"/>
  <c r="D13" i="1"/>
  <c r="D17" i="1"/>
  <c r="D21" i="1"/>
  <c r="D25" i="1"/>
  <c r="D10" i="1"/>
  <c r="D18" i="1"/>
  <c r="D2" i="1"/>
  <c r="D6" i="1"/>
  <c r="D14" i="1"/>
  <c r="D22" i="1"/>
  <c r="D3" i="1"/>
  <c r="D11" i="1"/>
  <c r="D15" i="1"/>
  <c r="D19" i="1"/>
  <c r="D23" i="1"/>
  <c r="D7" i="1"/>
  <c r="D4" i="1"/>
  <c r="D12" i="1"/>
  <c r="D24" i="1"/>
  <c r="D8" i="1"/>
  <c r="D16" i="1"/>
  <c r="D20" i="1"/>
  <c r="D5" i="1"/>
  <c r="D9" i="1"/>
  <c r="O11" i="1"/>
  <c r="L6" i="1" s="1"/>
  <c r="O10" i="1"/>
  <c r="E12" i="1" l="1"/>
  <c r="E11" i="1"/>
  <c r="E5" i="1"/>
  <c r="K3" i="1"/>
  <c r="O17" i="1"/>
  <c r="R13" i="1" s="1"/>
  <c r="R15" i="1" s="1"/>
  <c r="E2" i="1"/>
  <c r="E3" i="1" s="1"/>
  <c r="E9" i="1" s="1"/>
  <c r="K14" i="1"/>
  <c r="L24" i="1"/>
  <c r="L16" i="1"/>
  <c r="L8" i="1"/>
  <c r="L2" i="1"/>
  <c r="K10" i="1"/>
  <c r="L21" i="1"/>
  <c r="L13" i="1"/>
  <c r="L5" i="1"/>
  <c r="K22" i="1"/>
  <c r="K6" i="1"/>
  <c r="L20" i="1"/>
  <c r="L12" i="1"/>
  <c r="L4" i="1"/>
  <c r="K18" i="1"/>
  <c r="L25" i="1"/>
  <c r="L17" i="1"/>
  <c r="L9" i="1"/>
  <c r="K21" i="1"/>
  <c r="K13" i="1"/>
  <c r="K5" i="1"/>
  <c r="K24" i="1"/>
  <c r="K20" i="1"/>
  <c r="K16" i="1"/>
  <c r="K12" i="1"/>
  <c r="K8" i="1"/>
  <c r="K4" i="1"/>
  <c r="L23" i="1"/>
  <c r="L19" i="1"/>
  <c r="L15" i="1"/>
  <c r="L11" i="1"/>
  <c r="L7" i="1"/>
  <c r="L3" i="1"/>
  <c r="K25" i="1"/>
  <c r="K17" i="1"/>
  <c r="K9" i="1"/>
  <c r="K2" i="1"/>
  <c r="K23" i="1"/>
  <c r="K19" i="1"/>
  <c r="K15" i="1"/>
  <c r="K11" i="1"/>
  <c r="K7" i="1"/>
  <c r="L22" i="1"/>
  <c r="L18" i="1"/>
  <c r="L14" i="1"/>
  <c r="L10" i="1"/>
  <c r="K27" i="1" l="1"/>
  <c r="L27" i="1"/>
  <c r="O13" i="1"/>
  <c r="O15" i="1" s="1"/>
  <c r="O12" i="1"/>
  <c r="O14" i="1" s="1"/>
</calcChain>
</file>

<file path=xl/sharedStrings.xml><?xml version="1.0" encoding="utf-8"?>
<sst xmlns="http://schemas.openxmlformats.org/spreadsheetml/2006/main" count="39" uniqueCount="38">
  <si>
    <t>Congruent</t>
  </si>
  <si>
    <t>Incongruent</t>
  </si>
  <si>
    <t>--&gt; SD Congruent</t>
  </si>
  <si>
    <t>--&gt; SD Incongruent</t>
  </si>
  <si>
    <t>--&gt; Mean Congruent</t>
  </si>
  <si>
    <t>--&gt; Mean Incongruent</t>
  </si>
  <si>
    <t>--&gt; Variance Congruent</t>
  </si>
  <si>
    <t>--&gt; Variance Incongruent</t>
  </si>
  <si>
    <t>--&gt; Mean Difference</t>
  </si>
  <si>
    <t>--&gt; n</t>
  </si>
  <si>
    <t>Alternative hypothesis</t>
  </si>
  <si>
    <t xml:space="preserve">null hypothesis </t>
  </si>
  <si>
    <t>SS1</t>
  </si>
  <si>
    <t>SS2</t>
  </si>
  <si>
    <t>--&gt; Pooled variance Sp^2</t>
  </si>
  <si>
    <t>independent variable</t>
  </si>
  <si>
    <t>Congruent/incongruent condition</t>
  </si>
  <si>
    <t>dependent variable</t>
  </si>
  <si>
    <t>Performance of users(time taken)</t>
  </si>
  <si>
    <t>t statistic</t>
  </si>
  <si>
    <t>alpha level</t>
  </si>
  <si>
    <t>t critical value</t>
  </si>
  <si>
    <t>--&gt; standard error</t>
  </si>
  <si>
    <t>r^2</t>
  </si>
  <si>
    <t>dependent samples</t>
  </si>
  <si>
    <t>--&gt; DOF</t>
  </si>
  <si>
    <t>1- tailed on the negative side</t>
  </si>
  <si>
    <t>incongruent mean = congruent mean</t>
  </si>
  <si>
    <t>incongruent mean &lt; congruent mean</t>
  </si>
  <si>
    <t>incongruent mean &gt; congruent mean</t>
  </si>
  <si>
    <t>incongruent mean != congruent mean</t>
  </si>
  <si>
    <t>D</t>
  </si>
  <si>
    <t>STD DEV</t>
  </si>
  <si>
    <t>T-STATISTIC</t>
  </si>
  <si>
    <t>T-CRITICAL</t>
  </si>
  <si>
    <t>STD ERR</t>
  </si>
  <si>
    <t>REJECT NULL</t>
  </si>
  <si>
    <t>COHEN'S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</si>
</sst>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Congruent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7122462817147861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Sheet1!$G$33:$G$56</c:f>
              <c:numCache>
                <c:formatCode>General</c:formatCode>
                <c:ptCount val="24"/>
                <c:pt idx="0">
                  <c:v>8.6300000000000008</c:v>
                </c:pt>
                <c:pt idx="1">
                  <c:v>8.9870000000000001</c:v>
                </c:pt>
                <c:pt idx="2">
                  <c:v>9.4009999999999998</c:v>
                </c:pt>
                <c:pt idx="3">
                  <c:v>9.5640000000000001</c:v>
                </c:pt>
                <c:pt idx="4">
                  <c:v>10.638999999999999</c:v>
                </c:pt>
                <c:pt idx="5">
                  <c:v>11.343999999999999</c:v>
                </c:pt>
                <c:pt idx="6">
                  <c:v>12.079000000000001</c:v>
                </c:pt>
                <c:pt idx="7">
                  <c:v>12.13</c:v>
                </c:pt>
                <c:pt idx="8">
                  <c:v>12.238</c:v>
                </c:pt>
                <c:pt idx="9">
                  <c:v>12.369</c:v>
                </c:pt>
                <c:pt idx="10">
                  <c:v>12.944000000000001</c:v>
                </c:pt>
                <c:pt idx="11">
                  <c:v>14.233000000000001</c:v>
                </c:pt>
                <c:pt idx="12">
                  <c:v>14.48</c:v>
                </c:pt>
                <c:pt idx="13">
                  <c:v>14.669</c:v>
                </c:pt>
                <c:pt idx="14">
                  <c:v>14.692</c:v>
                </c:pt>
                <c:pt idx="15">
                  <c:v>15.073</c:v>
                </c:pt>
                <c:pt idx="16">
                  <c:v>15.298</c:v>
                </c:pt>
                <c:pt idx="17">
                  <c:v>16.004000000000001</c:v>
                </c:pt>
                <c:pt idx="18">
                  <c:v>16.791</c:v>
                </c:pt>
                <c:pt idx="19">
                  <c:v>16.928999999999998</c:v>
                </c:pt>
                <c:pt idx="20">
                  <c:v>18.2</c:v>
                </c:pt>
                <c:pt idx="21">
                  <c:v>18.495000000000001</c:v>
                </c:pt>
                <c:pt idx="22">
                  <c:v>19.71</c:v>
                </c:pt>
                <c:pt idx="23">
                  <c:v>22.327999999999999</c:v>
                </c:pt>
              </c:numCache>
            </c:numRef>
          </c:xVal>
          <c:yVal>
            <c:numRef>
              <c:f>Sheet1!$H$33:$H$56</c:f>
              <c:numCache>
                <c:formatCode>General</c:formatCode>
                <c:ptCount val="24"/>
                <c:pt idx="0">
                  <c:v>3.4131743177977833E-2</c:v>
                </c:pt>
                <c:pt idx="1">
                  <c:v>3.9820531548230897E-2</c:v>
                </c:pt>
                <c:pt idx="2">
                  <c:v>4.6993311547925354E-2</c:v>
                </c:pt>
                <c:pt idx="3">
                  <c:v>4.9965909594593703E-2</c:v>
                </c:pt>
                <c:pt idx="4">
                  <c:v>7.0884232993356333E-2</c:v>
                </c:pt>
                <c:pt idx="5">
                  <c:v>8.4665753133513558E-2</c:v>
                </c:pt>
                <c:pt idx="6">
                  <c:v>9.7548256354708568E-2</c:v>
                </c:pt>
                <c:pt idx="7">
                  <c:v>9.8349175865845101E-2</c:v>
                </c:pt>
                <c:pt idx="8">
                  <c:v>9.9996274039808819E-2</c:v>
                </c:pt>
                <c:pt idx="9">
                  <c:v>0.1018997372738155</c:v>
                </c:pt>
                <c:pt idx="10">
                  <c:v>0.10885734109141164</c:v>
                </c:pt>
                <c:pt idx="11">
                  <c:v>0.11433744565086891</c:v>
                </c:pt>
                <c:pt idx="12">
                  <c:v>0.11362931947179644</c:v>
                </c:pt>
                <c:pt idx="13">
                  <c:v>0.11270730595146629</c:v>
                </c:pt>
                <c:pt idx="14">
                  <c:v>0.11257300762779311</c:v>
                </c:pt>
                <c:pt idx="15">
                  <c:v>0.10967403989448868</c:v>
                </c:pt>
                <c:pt idx="16">
                  <c:v>0.10739251006073475</c:v>
                </c:pt>
                <c:pt idx="17">
                  <c:v>9.7852257926190012E-2</c:v>
                </c:pt>
                <c:pt idx="18">
                  <c:v>8.4046037797588097E-2</c:v>
                </c:pt>
                <c:pt idx="19">
                  <c:v>8.140512229754826E-2</c:v>
                </c:pt>
                <c:pt idx="20">
                  <c:v>5.6353229428504931E-2</c:v>
                </c:pt>
                <c:pt idx="21">
                  <c:v>5.076708734521021E-2</c:v>
                </c:pt>
                <c:pt idx="22">
                  <c:v>3.0622733834942167E-2</c:v>
                </c:pt>
                <c:pt idx="23">
                  <c:v>6.8158987933695427E-3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4F-4635-8537-B4169BFEE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98608"/>
        <c:axId val="324698936"/>
      </c:scatterChart>
      <c:valAx>
        <c:axId val="3246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98936"/>
        <c:crosses val="autoZero"/>
        <c:crossBetween val="midCat"/>
      </c:valAx>
      <c:valAx>
        <c:axId val="32469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9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Stroop</a:t>
            </a:r>
            <a:r>
              <a:rPr lang="en-US" baseline="0"/>
              <a:t> effect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7122462817147861"/>
          <c:h val="0.72088764946048411"/>
        </c:manualLayout>
      </c:layout>
      <c:scatterChart>
        <c:scatterStyle val="smoothMarker"/>
        <c:varyColors val="0"/>
        <c:ser>
          <c:idx val="1"/>
          <c:order val="0"/>
          <c:xVal>
            <c:numRef>
              <c:f>Sheet1!$C$33:$C$56</c:f>
              <c:numCache>
                <c:formatCode>General</c:formatCode>
                <c:ptCount val="24"/>
                <c:pt idx="0">
                  <c:v>15.686999999999999</c:v>
                </c:pt>
                <c:pt idx="1">
                  <c:v>17.393999999999998</c:v>
                </c:pt>
                <c:pt idx="2">
                  <c:v>17.425000000000001</c:v>
                </c:pt>
                <c:pt idx="3">
                  <c:v>17.510000000000002</c:v>
                </c:pt>
                <c:pt idx="4">
                  <c:v>17.96</c:v>
                </c:pt>
                <c:pt idx="5">
                  <c:v>18.643999999999998</c:v>
                </c:pt>
                <c:pt idx="6">
                  <c:v>18.741</c:v>
                </c:pt>
                <c:pt idx="7">
                  <c:v>19.277999999999999</c:v>
                </c:pt>
                <c:pt idx="8">
                  <c:v>20.329999999999998</c:v>
                </c:pt>
                <c:pt idx="9">
                  <c:v>20.428999999999998</c:v>
                </c:pt>
                <c:pt idx="10">
                  <c:v>20.762</c:v>
                </c:pt>
                <c:pt idx="11">
                  <c:v>20.878</c:v>
                </c:pt>
                <c:pt idx="12">
                  <c:v>21.157</c:v>
                </c:pt>
                <c:pt idx="13">
                  <c:v>21.213999999999999</c:v>
                </c:pt>
                <c:pt idx="14">
                  <c:v>22.058</c:v>
                </c:pt>
                <c:pt idx="15">
                  <c:v>22.158000000000001</c:v>
                </c:pt>
                <c:pt idx="16">
                  <c:v>22.803000000000001</c:v>
                </c:pt>
                <c:pt idx="17">
                  <c:v>23.893999999999998</c:v>
                </c:pt>
                <c:pt idx="18">
                  <c:v>24.524000000000001</c:v>
                </c:pt>
                <c:pt idx="19">
                  <c:v>24.571999999999999</c:v>
                </c:pt>
                <c:pt idx="20">
                  <c:v>25.138999999999999</c:v>
                </c:pt>
                <c:pt idx="21">
                  <c:v>26.282</c:v>
                </c:pt>
                <c:pt idx="22">
                  <c:v>34.287999999999997</c:v>
                </c:pt>
                <c:pt idx="23">
                  <c:v>35.255000000000003</c:v>
                </c:pt>
              </c:numCache>
            </c:numRef>
          </c:xVal>
          <c:yVal>
            <c:numRef>
              <c:f>Sheet1!$D$33:$D$56</c:f>
              <c:numCache>
                <c:formatCode>General</c:formatCode>
                <c:ptCount val="24"/>
                <c:pt idx="0">
                  <c:v>3.4258471962899571E-2</c:v>
                </c:pt>
                <c:pt idx="1">
                  <c:v>5.2339780045103458E-2</c:v>
                </c:pt>
                <c:pt idx="2">
                  <c:v>5.2679794420988066E-2</c:v>
                </c:pt>
                <c:pt idx="3">
                  <c:v>5.3611479817954936E-2</c:v>
                </c:pt>
                <c:pt idx="4">
                  <c:v>5.8505293911988582E-2</c:v>
                </c:pt>
                <c:pt idx="5">
                  <c:v>6.5648130828966519E-2</c:v>
                </c:pt>
                <c:pt idx="6">
                  <c:v>6.6614828472204207E-2</c:v>
                </c:pt>
                <c:pt idx="7">
                  <c:v>7.1674494300329489E-2</c:v>
                </c:pt>
                <c:pt idx="8">
                  <c:v>7.9650706747516661E-2</c:v>
                </c:pt>
                <c:pt idx="9">
                  <c:v>8.0237991237715953E-2</c:v>
                </c:pt>
                <c:pt idx="10">
                  <c:v>8.1977551338400748E-2</c:v>
                </c:pt>
                <c:pt idx="11">
                  <c:v>8.2494865275631102E-2</c:v>
                </c:pt>
                <c:pt idx="12">
                  <c:v>8.3543495371627585E-2</c:v>
                </c:pt>
                <c:pt idx="13">
                  <c:v>8.3723003178809915E-2</c:v>
                </c:pt>
                <c:pt idx="14">
                  <c:v>8.4949228735481441E-2</c:v>
                </c:pt>
                <c:pt idx="15">
                  <c:v>8.4913765085662993E-2</c:v>
                </c:pt>
                <c:pt idx="16">
                  <c:v>8.3767756691680392E-2</c:v>
                </c:pt>
                <c:pt idx="17">
                  <c:v>7.8423432879716579E-2</c:v>
                </c:pt>
                <c:pt idx="18">
                  <c:v>7.3660859808288445E-2</c:v>
                </c:pt>
                <c:pt idx="19">
                  <c:v>7.3256010472661351E-2</c:v>
                </c:pt>
                <c:pt idx="20">
                  <c:v>6.8098293601881535E-2</c:v>
                </c:pt>
                <c:pt idx="21">
                  <c:v>5.6230679014105799E-2</c:v>
                </c:pt>
                <c:pt idx="22">
                  <c:v>2.7940464687045436E-3</c:v>
                </c:pt>
                <c:pt idx="23">
                  <c:v>1.597070151731408E-3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B9-459E-9D3C-A97F2723CCD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Sheet1!$G$33:$G$56</c:f>
              <c:numCache>
                <c:formatCode>General</c:formatCode>
                <c:ptCount val="24"/>
                <c:pt idx="0">
                  <c:v>8.6300000000000008</c:v>
                </c:pt>
                <c:pt idx="1">
                  <c:v>8.9870000000000001</c:v>
                </c:pt>
                <c:pt idx="2">
                  <c:v>9.4009999999999998</c:v>
                </c:pt>
                <c:pt idx="3">
                  <c:v>9.5640000000000001</c:v>
                </c:pt>
                <c:pt idx="4">
                  <c:v>10.638999999999999</c:v>
                </c:pt>
                <c:pt idx="5">
                  <c:v>11.343999999999999</c:v>
                </c:pt>
                <c:pt idx="6">
                  <c:v>12.079000000000001</c:v>
                </c:pt>
                <c:pt idx="7">
                  <c:v>12.13</c:v>
                </c:pt>
                <c:pt idx="8">
                  <c:v>12.238</c:v>
                </c:pt>
                <c:pt idx="9">
                  <c:v>12.369</c:v>
                </c:pt>
                <c:pt idx="10">
                  <c:v>12.944000000000001</c:v>
                </c:pt>
                <c:pt idx="11">
                  <c:v>14.233000000000001</c:v>
                </c:pt>
                <c:pt idx="12">
                  <c:v>14.48</c:v>
                </c:pt>
                <c:pt idx="13">
                  <c:v>14.669</c:v>
                </c:pt>
                <c:pt idx="14">
                  <c:v>14.692</c:v>
                </c:pt>
                <c:pt idx="15">
                  <c:v>15.073</c:v>
                </c:pt>
                <c:pt idx="16">
                  <c:v>15.298</c:v>
                </c:pt>
                <c:pt idx="17">
                  <c:v>16.004000000000001</c:v>
                </c:pt>
                <c:pt idx="18">
                  <c:v>16.791</c:v>
                </c:pt>
                <c:pt idx="19">
                  <c:v>16.928999999999998</c:v>
                </c:pt>
                <c:pt idx="20">
                  <c:v>18.2</c:v>
                </c:pt>
                <c:pt idx="21">
                  <c:v>18.495000000000001</c:v>
                </c:pt>
                <c:pt idx="22">
                  <c:v>19.71</c:v>
                </c:pt>
                <c:pt idx="23">
                  <c:v>22.327999999999999</c:v>
                </c:pt>
              </c:numCache>
            </c:numRef>
          </c:xVal>
          <c:yVal>
            <c:numRef>
              <c:f>Sheet1!$H$33:$H$56</c:f>
              <c:numCache>
                <c:formatCode>General</c:formatCode>
                <c:ptCount val="24"/>
                <c:pt idx="0">
                  <c:v>3.4131743177977833E-2</c:v>
                </c:pt>
                <c:pt idx="1">
                  <c:v>3.9820531548230897E-2</c:v>
                </c:pt>
                <c:pt idx="2">
                  <c:v>4.6993311547925354E-2</c:v>
                </c:pt>
                <c:pt idx="3">
                  <c:v>4.9965909594593703E-2</c:v>
                </c:pt>
                <c:pt idx="4">
                  <c:v>7.0884232993356333E-2</c:v>
                </c:pt>
                <c:pt idx="5">
                  <c:v>8.4665753133513558E-2</c:v>
                </c:pt>
                <c:pt idx="6">
                  <c:v>9.7548256354708568E-2</c:v>
                </c:pt>
                <c:pt idx="7">
                  <c:v>9.8349175865845101E-2</c:v>
                </c:pt>
                <c:pt idx="8">
                  <c:v>9.9996274039808819E-2</c:v>
                </c:pt>
                <c:pt idx="9">
                  <c:v>0.1018997372738155</c:v>
                </c:pt>
                <c:pt idx="10">
                  <c:v>0.10885734109141164</c:v>
                </c:pt>
                <c:pt idx="11">
                  <c:v>0.11433744565086891</c:v>
                </c:pt>
                <c:pt idx="12">
                  <c:v>0.11362931947179644</c:v>
                </c:pt>
                <c:pt idx="13">
                  <c:v>0.11270730595146629</c:v>
                </c:pt>
                <c:pt idx="14">
                  <c:v>0.11257300762779311</c:v>
                </c:pt>
                <c:pt idx="15">
                  <c:v>0.10967403989448868</c:v>
                </c:pt>
                <c:pt idx="16">
                  <c:v>0.10739251006073475</c:v>
                </c:pt>
                <c:pt idx="17">
                  <c:v>9.7852257926190012E-2</c:v>
                </c:pt>
                <c:pt idx="18">
                  <c:v>8.4046037797588097E-2</c:v>
                </c:pt>
                <c:pt idx="19">
                  <c:v>8.140512229754826E-2</c:v>
                </c:pt>
                <c:pt idx="20">
                  <c:v>5.6353229428504931E-2</c:v>
                </c:pt>
                <c:pt idx="21">
                  <c:v>5.076708734521021E-2</c:v>
                </c:pt>
                <c:pt idx="22">
                  <c:v>3.0622733834942167E-2</c:v>
                </c:pt>
                <c:pt idx="23">
                  <c:v>6.8158987933695427E-3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B9-459E-9D3C-A97F2723C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98608"/>
        <c:axId val="324698936"/>
      </c:scatterChart>
      <c:valAx>
        <c:axId val="3246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98936"/>
        <c:crosses val="autoZero"/>
        <c:crossBetween val="midCat"/>
      </c:valAx>
      <c:valAx>
        <c:axId val="324698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4698608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480060</xdr:colOff>
      <xdr:row>37</xdr:row>
      <xdr:rowOff>64770</xdr:rowOff>
    </xdr:from>
    <xdr:to>
      <xdr:col>15</xdr:col>
      <xdr:colOff>1706880</xdr:colOff>
      <xdr:row>52</xdr:row>
      <xdr:rowOff>64770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617220</xdr:colOff>
      <xdr:row>37</xdr:row>
      <xdr:rowOff>156210</xdr:rowOff>
    </xdr:from>
    <xdr:to>
      <xdr:col>11</xdr:col>
      <xdr:colOff>91440</xdr:colOff>
      <xdr:row>52</xdr:row>
      <xdr:rowOff>156210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C26" workbookViewId="0">
      <selection activeCell="M34" sqref="M34"/>
    </sheetView>
  </sheetViews>
  <sheetFormatPr defaultRowHeight="14.4" x14ac:dyDescent="0.3"/>
  <cols>
    <col min="1" max="1" width="12.21875" customWidth="1"/>
    <col min="2" max="10" width="12.6640625" customWidth="1"/>
    <col min="11" max="11" width="11" customWidth="1"/>
    <col min="12" max="12" width="12.77734375" customWidth="1"/>
    <col min="15" max="15" width="18.21875" bestFit="1" customWidth="1"/>
    <col min="16" max="16" width="28.6640625" bestFit="1" customWidth="1"/>
    <col min="18" max="18" width="24.109375" bestFit="1" customWidth="1"/>
    <col min="19" max="19" width="34.33203125" customWidth="1"/>
  </cols>
  <sheetData>
    <row r="1" spans="1:19" s="1" customFormat="1" x14ac:dyDescent="0.3">
      <c r="A1" s="1" t="s">
        <v>0</v>
      </c>
      <c r="B1" s="1" t="s">
        <v>1</v>
      </c>
      <c r="C1" s="1" t="s">
        <v>31</v>
      </c>
      <c r="D1" s="1">
        <f>AVERAGE(C2:C25)</f>
        <v>-7.964791666666664</v>
      </c>
      <c r="R1" s="1" t="s">
        <v>24</v>
      </c>
    </row>
    <row r="2" spans="1:19" x14ac:dyDescent="0.3">
      <c r="A2">
        <v>12.079000000000001</v>
      </c>
      <c r="B2">
        <v>19.277999999999999</v>
      </c>
      <c r="C2">
        <f>A2-B2</f>
        <v>-7.1989999999999981</v>
      </c>
      <c r="D2">
        <f>(C2-$D$1)^2</f>
        <v>0.58643687673611011</v>
      </c>
      <c r="E2">
        <f>(SUM(D2:D25))/23</f>
        <v>23.666540867753621</v>
      </c>
      <c r="K2">
        <f t="shared" ref="K2:K25" si="0">(A2-$O$10)^2</f>
        <v>3.8892770156250007</v>
      </c>
      <c r="L2">
        <f t="shared" ref="L2:L25" si="1">(B2-$O$11)^2</f>
        <v>7.4961876736111321</v>
      </c>
    </row>
    <row r="3" spans="1:19" x14ac:dyDescent="0.3">
      <c r="A3">
        <v>16.791</v>
      </c>
      <c r="B3">
        <v>18.741</v>
      </c>
      <c r="C3">
        <f t="shared" ref="C3:C25" si="2">A3-B3</f>
        <v>-1.9499999999999993</v>
      </c>
      <c r="D3">
        <f t="shared" ref="D3:D25" si="3">(C3-$D$1)^2</f>
        <v>36.177718793402754</v>
      </c>
      <c r="E3">
        <f>SQRT(E2)</f>
        <v>4.8648269103590538</v>
      </c>
      <c r="F3" t="s">
        <v>32</v>
      </c>
      <c r="K3">
        <f t="shared" si="0"/>
        <v>7.5069150156249975</v>
      </c>
      <c r="L3">
        <f t="shared" si="1"/>
        <v>10.72507917361113</v>
      </c>
      <c r="O3" t="s">
        <v>15</v>
      </c>
      <c r="P3" t="s">
        <v>16</v>
      </c>
      <c r="R3" s="4" t="s">
        <v>11</v>
      </c>
      <c r="S3" t="s">
        <v>27</v>
      </c>
    </row>
    <row r="4" spans="1:19" x14ac:dyDescent="0.3">
      <c r="A4">
        <v>9.5640000000000001</v>
      </c>
      <c r="B4">
        <v>21.213999999999999</v>
      </c>
      <c r="C4">
        <f t="shared" si="2"/>
        <v>-11.649999999999999</v>
      </c>
      <c r="D4">
        <f t="shared" si="3"/>
        <v>13.580760460069452</v>
      </c>
      <c r="E4">
        <v>0.99299999999999999</v>
      </c>
      <c r="F4" t="s">
        <v>35</v>
      </c>
      <c r="K4">
        <f t="shared" si="0"/>
        <v>20.134290765625007</v>
      </c>
      <c r="L4">
        <f t="shared" si="1"/>
        <v>0.64307034027778409</v>
      </c>
      <c r="O4" t="s">
        <v>17</v>
      </c>
      <c r="P4" t="s">
        <v>18</v>
      </c>
      <c r="R4" t="s">
        <v>10</v>
      </c>
      <c r="S4" t="s">
        <v>28</v>
      </c>
    </row>
    <row r="5" spans="1:19" x14ac:dyDescent="0.3">
      <c r="A5">
        <v>8.6300000000000008</v>
      </c>
      <c r="B5">
        <v>15.686999999999999</v>
      </c>
      <c r="C5">
        <f t="shared" si="2"/>
        <v>-7.0569999999999986</v>
      </c>
      <c r="D5">
        <f t="shared" si="3"/>
        <v>0.8240857100694422</v>
      </c>
      <c r="E5">
        <f>D1/E4</f>
        <v>-8.0209382343068114</v>
      </c>
      <c r="F5" t="s">
        <v>33</v>
      </c>
      <c r="K5">
        <f t="shared" si="0"/>
        <v>29.388596265625001</v>
      </c>
      <c r="L5">
        <f t="shared" si="1"/>
        <v>40.055186173611155</v>
      </c>
      <c r="S5" t="s">
        <v>29</v>
      </c>
    </row>
    <row r="6" spans="1:19" x14ac:dyDescent="0.3">
      <c r="A6">
        <v>14.669</v>
      </c>
      <c r="B6">
        <v>22.803000000000001</v>
      </c>
      <c r="C6">
        <f t="shared" si="2"/>
        <v>-8.1340000000000003</v>
      </c>
      <c r="D6">
        <f t="shared" si="3"/>
        <v>2.8631460069445447E-2</v>
      </c>
      <c r="E6">
        <v>1.714</v>
      </c>
      <c r="F6" t="s">
        <v>34</v>
      </c>
      <c r="K6">
        <f t="shared" si="0"/>
        <v>0.38176951562499967</v>
      </c>
      <c r="L6">
        <f t="shared" si="1"/>
        <v>0.61950017361110832</v>
      </c>
      <c r="O6">
        <v>24</v>
      </c>
      <c r="P6" s="3" t="s">
        <v>9</v>
      </c>
      <c r="S6" t="s">
        <v>30</v>
      </c>
    </row>
    <row r="7" spans="1:19" x14ac:dyDescent="0.3">
      <c r="A7">
        <v>12.238</v>
      </c>
      <c r="B7">
        <v>20.878</v>
      </c>
      <c r="C7">
        <f t="shared" si="2"/>
        <v>-8.64</v>
      </c>
      <c r="D7">
        <f t="shared" si="3"/>
        <v>0.4559062934027821</v>
      </c>
      <c r="E7" t="s">
        <v>36</v>
      </c>
      <c r="K7">
        <f t="shared" si="0"/>
        <v>3.2874222656250045</v>
      </c>
      <c r="L7">
        <f t="shared" si="1"/>
        <v>1.2948543402777835</v>
      </c>
      <c r="O7">
        <v>23</v>
      </c>
      <c r="P7" s="3" t="s">
        <v>25</v>
      </c>
      <c r="R7" t="s">
        <v>26</v>
      </c>
    </row>
    <row r="8" spans="1:19" x14ac:dyDescent="0.3">
      <c r="A8">
        <v>14.692</v>
      </c>
      <c r="B8">
        <v>24.571999999999999</v>
      </c>
      <c r="C8">
        <f t="shared" si="2"/>
        <v>-9.879999999999999</v>
      </c>
      <c r="D8">
        <f t="shared" si="3"/>
        <v>3.6680229600694507</v>
      </c>
      <c r="K8">
        <f t="shared" si="0"/>
        <v>0.41072076562499926</v>
      </c>
      <c r="L8">
        <f t="shared" si="1"/>
        <v>6.5335620069444271</v>
      </c>
      <c r="P8" s="3"/>
    </row>
    <row r="9" spans="1:19" x14ac:dyDescent="0.3">
      <c r="A9">
        <v>8.9870000000000001</v>
      </c>
      <c r="B9">
        <v>17.393999999999998</v>
      </c>
      <c r="C9">
        <f t="shared" si="2"/>
        <v>-8.4069999999999983</v>
      </c>
      <c r="D9">
        <f t="shared" si="3"/>
        <v>0.1955482100694452</v>
      </c>
      <c r="E9">
        <f>D1/E3</f>
        <v>-1.6372199491222625</v>
      </c>
      <c r="F9" t="s">
        <v>37</v>
      </c>
      <c r="K9">
        <f t="shared" si="0"/>
        <v>25.645362015625008</v>
      </c>
      <c r="L9">
        <f t="shared" si="1"/>
        <v>21.362113673611152</v>
      </c>
    </row>
    <row r="10" spans="1:19" x14ac:dyDescent="0.3">
      <c r="A10">
        <v>9.4009999999999998</v>
      </c>
      <c r="B10">
        <v>20.762</v>
      </c>
      <c r="C10">
        <f t="shared" si="2"/>
        <v>-11.361000000000001</v>
      </c>
      <c r="D10">
        <f t="shared" si="3"/>
        <v>11.5342310434028</v>
      </c>
      <c r="K10">
        <f t="shared" si="0"/>
        <v>21.623662515625011</v>
      </c>
      <c r="L10">
        <f t="shared" si="1"/>
        <v>1.5723070069444498</v>
      </c>
      <c r="O10" s="2">
        <f>AVERAGE(A2:A25)</f>
        <v>14.051125000000001</v>
      </c>
      <c r="P10" s="3" t="s">
        <v>4</v>
      </c>
    </row>
    <row r="11" spans="1:19" x14ac:dyDescent="0.3">
      <c r="A11">
        <v>14.48</v>
      </c>
      <c r="B11">
        <v>26.282</v>
      </c>
      <c r="C11">
        <f t="shared" si="2"/>
        <v>-11.802</v>
      </c>
      <c r="D11">
        <f t="shared" si="3"/>
        <v>14.724167793402795</v>
      </c>
      <c r="E11">
        <f>D1+(E6*E4)</f>
        <v>-6.2627896666666638</v>
      </c>
      <c r="F11">
        <v>-6.2626999999999997</v>
      </c>
      <c r="K11">
        <f t="shared" si="0"/>
        <v>0.18393376562499972</v>
      </c>
      <c r="L11">
        <f t="shared" si="1"/>
        <v>18.199467006944424</v>
      </c>
      <c r="O11" s="2">
        <f>AVERAGE(B2:B25)</f>
        <v>22.015916666666669</v>
      </c>
      <c r="P11" s="3" t="s">
        <v>5</v>
      </c>
      <c r="R11">
        <v>0.05</v>
      </c>
      <c r="S11" t="s">
        <v>20</v>
      </c>
    </row>
    <row r="12" spans="1:19" x14ac:dyDescent="0.3">
      <c r="A12">
        <v>22.327999999999999</v>
      </c>
      <c r="B12">
        <v>24.524000000000001</v>
      </c>
      <c r="C12">
        <f t="shared" si="2"/>
        <v>-2.1960000000000015</v>
      </c>
      <c r="D12">
        <f t="shared" si="3"/>
        <v>33.278957293402733</v>
      </c>
      <c r="E12">
        <f>D1-(E6*E4)</f>
        <v>-9.6667936666666634</v>
      </c>
      <c r="F12">
        <v>-9.6667000000000005</v>
      </c>
      <c r="K12">
        <f t="shared" si="0"/>
        <v>68.506659765624974</v>
      </c>
      <c r="L12">
        <f t="shared" si="1"/>
        <v>6.290482006944436</v>
      </c>
      <c r="O12">
        <f>AVERAGE(K2:K25)</f>
        <v>12.141152859375003</v>
      </c>
      <c r="P12" s="3" t="s">
        <v>6</v>
      </c>
      <c r="R12" s="5">
        <v>-1.714</v>
      </c>
      <c r="S12" t="s">
        <v>21</v>
      </c>
    </row>
    <row r="13" spans="1:19" x14ac:dyDescent="0.3">
      <c r="A13">
        <v>15.298</v>
      </c>
      <c r="B13">
        <v>18.643999999999998</v>
      </c>
      <c r="C13">
        <f t="shared" si="2"/>
        <v>-3.3459999999999983</v>
      </c>
      <c r="D13">
        <f t="shared" si="3"/>
        <v>21.333236460069436</v>
      </c>
      <c r="K13">
        <f t="shared" si="0"/>
        <v>1.5546972656249982</v>
      </c>
      <c r="L13">
        <f t="shared" si="1"/>
        <v>11.369822006944473</v>
      </c>
      <c r="O13">
        <f>AVERAGE(L2:L25)</f>
        <v>22.052933826388891</v>
      </c>
      <c r="P13" s="3" t="s">
        <v>7</v>
      </c>
      <c r="R13">
        <f>O17/O21</f>
        <v>-6.533873393491934</v>
      </c>
      <c r="S13" t="s">
        <v>19</v>
      </c>
    </row>
    <row r="14" spans="1:19" x14ac:dyDescent="0.3">
      <c r="A14">
        <v>15.073</v>
      </c>
      <c r="B14">
        <v>17.510000000000002</v>
      </c>
      <c r="C14">
        <f t="shared" si="2"/>
        <v>-2.4370000000000012</v>
      </c>
      <c r="D14">
        <f t="shared" si="3"/>
        <v>30.556480710069401</v>
      </c>
      <c r="E14">
        <f>(E5*E5)/((E5*E5)+(23*23))</f>
        <v>0.10843014713071948</v>
      </c>
      <c r="F14" t="s">
        <v>23</v>
      </c>
      <c r="K14">
        <f t="shared" si="0"/>
        <v>1.0442285156249993</v>
      </c>
      <c r="L14">
        <f t="shared" si="1"/>
        <v>20.303285006944453</v>
      </c>
      <c r="O14">
        <f>SQRT(O12)</f>
        <v>3.4844157127666331</v>
      </c>
      <c r="P14" s="3" t="s">
        <v>2</v>
      </c>
    </row>
    <row r="15" spans="1:19" x14ac:dyDescent="0.3">
      <c r="A15">
        <v>16.928999999999998</v>
      </c>
      <c r="B15">
        <v>20.329999999999998</v>
      </c>
      <c r="C15">
        <f t="shared" si="2"/>
        <v>-3.4009999999999998</v>
      </c>
      <c r="D15">
        <f t="shared" si="3"/>
        <v>20.828194376736089</v>
      </c>
      <c r="K15">
        <f t="shared" si="0"/>
        <v>8.2821645156249861</v>
      </c>
      <c r="L15">
        <f t="shared" si="1"/>
        <v>2.8423150069444589</v>
      </c>
      <c r="O15">
        <f>SQRT(O13)</f>
        <v>4.6960551345133172</v>
      </c>
      <c r="P15" s="3" t="s">
        <v>3</v>
      </c>
      <c r="R15">
        <f>(R13^2)/((R13^2)+O8)</f>
        <v>1</v>
      </c>
      <c r="S15" t="s">
        <v>23</v>
      </c>
    </row>
    <row r="16" spans="1:19" x14ac:dyDescent="0.3">
      <c r="A16">
        <v>18.2</v>
      </c>
      <c r="B16">
        <v>35.255000000000003</v>
      </c>
      <c r="C16">
        <f t="shared" si="2"/>
        <v>-17.055000000000003</v>
      </c>
      <c r="D16">
        <f t="shared" si="3"/>
        <v>82.631887543402897</v>
      </c>
      <c r="K16">
        <f t="shared" si="0"/>
        <v>17.213163765624987</v>
      </c>
      <c r="L16">
        <f t="shared" si="1"/>
        <v>175.27332750694444</v>
      </c>
    </row>
    <row r="17" spans="1:16" x14ac:dyDescent="0.3">
      <c r="A17">
        <v>12.13</v>
      </c>
      <c r="B17">
        <v>22.158000000000001</v>
      </c>
      <c r="C17">
        <f t="shared" si="2"/>
        <v>-10.028</v>
      </c>
      <c r="D17">
        <f t="shared" si="3"/>
        <v>4.2568286267361239</v>
      </c>
      <c r="K17">
        <f t="shared" si="0"/>
        <v>3.6907212656249997</v>
      </c>
      <c r="L17">
        <f t="shared" si="1"/>
        <v>2.0187673611110735E-2</v>
      </c>
      <c r="O17">
        <f>O10-O11</f>
        <v>-7.9647916666666685</v>
      </c>
      <c r="P17" s="3" t="s">
        <v>8</v>
      </c>
    </row>
    <row r="18" spans="1:16" x14ac:dyDescent="0.3">
      <c r="A18">
        <v>18.495000000000001</v>
      </c>
      <c r="B18">
        <v>25.138999999999999</v>
      </c>
      <c r="C18">
        <f t="shared" si="2"/>
        <v>-6.6439999999999984</v>
      </c>
      <c r="D18">
        <f t="shared" si="3"/>
        <v>1.7444906267361087</v>
      </c>
      <c r="K18">
        <f t="shared" si="0"/>
        <v>19.748025015625004</v>
      </c>
      <c r="L18">
        <f t="shared" si="1"/>
        <v>9.7536495069444236</v>
      </c>
    </row>
    <row r="19" spans="1:16" x14ac:dyDescent="0.3">
      <c r="A19">
        <v>10.638999999999999</v>
      </c>
      <c r="B19">
        <v>20.428999999999998</v>
      </c>
      <c r="C19">
        <f t="shared" si="2"/>
        <v>-9.7899999999999991</v>
      </c>
      <c r="D19">
        <f t="shared" si="3"/>
        <v>3.331385460069451</v>
      </c>
      <c r="K19">
        <f t="shared" si="0"/>
        <v>11.642597015625009</v>
      </c>
      <c r="L19">
        <f t="shared" si="1"/>
        <v>2.5183045069444576</v>
      </c>
    </row>
    <row r="20" spans="1:16" x14ac:dyDescent="0.3">
      <c r="A20">
        <v>11.343999999999999</v>
      </c>
      <c r="B20">
        <v>17.425000000000001</v>
      </c>
      <c r="C20">
        <f t="shared" si="2"/>
        <v>-6.0810000000000013</v>
      </c>
      <c r="D20">
        <f t="shared" si="3"/>
        <v>3.5486710434027628</v>
      </c>
      <c r="K20">
        <f t="shared" si="0"/>
        <v>7.3285257656250069</v>
      </c>
      <c r="L20">
        <f t="shared" si="1"/>
        <v>21.076515840277796</v>
      </c>
      <c r="O20">
        <v>17.84</v>
      </c>
      <c r="P20" s="3" t="s">
        <v>14</v>
      </c>
    </row>
    <row r="21" spans="1:16" x14ac:dyDescent="0.3">
      <c r="A21">
        <v>12.369</v>
      </c>
      <c r="B21">
        <v>34.287999999999997</v>
      </c>
      <c r="C21">
        <f t="shared" si="2"/>
        <v>-21.918999999999997</v>
      </c>
      <c r="D21">
        <f t="shared" si="3"/>
        <v>194.71993021006946</v>
      </c>
      <c r="K21">
        <f t="shared" si="0"/>
        <v>2.8295445156250034</v>
      </c>
      <c r="L21">
        <f t="shared" si="1"/>
        <v>150.60402934027763</v>
      </c>
      <c r="O21">
        <v>1.2190000000000001</v>
      </c>
      <c r="P21" s="3" t="s">
        <v>22</v>
      </c>
    </row>
    <row r="22" spans="1:16" x14ac:dyDescent="0.3">
      <c r="A22">
        <v>12.944000000000001</v>
      </c>
      <c r="B22">
        <v>23.893999999999998</v>
      </c>
      <c r="C22">
        <f t="shared" si="2"/>
        <v>-10.949999999999998</v>
      </c>
      <c r="D22">
        <f t="shared" si="3"/>
        <v>8.9114687934027792</v>
      </c>
      <c r="K22">
        <f t="shared" si="0"/>
        <v>1.2257257656249998</v>
      </c>
      <c r="L22">
        <f t="shared" si="1"/>
        <v>3.5271970069444287</v>
      </c>
      <c r="P22" s="3"/>
    </row>
    <row r="23" spans="1:16" x14ac:dyDescent="0.3">
      <c r="A23">
        <v>14.233000000000001</v>
      </c>
      <c r="B23">
        <v>17.96</v>
      </c>
      <c r="C23">
        <f t="shared" si="2"/>
        <v>-3.7270000000000003</v>
      </c>
      <c r="D23">
        <f t="shared" si="3"/>
        <v>17.958878210069418</v>
      </c>
      <c r="K23">
        <f t="shared" si="0"/>
        <v>3.3078515624999923E-2</v>
      </c>
      <c r="L23">
        <f t="shared" si="1"/>
        <v>16.450460006944457</v>
      </c>
    </row>
    <row r="24" spans="1:16" x14ac:dyDescent="0.3">
      <c r="A24">
        <v>19.71</v>
      </c>
      <c r="B24">
        <v>22.058</v>
      </c>
      <c r="C24">
        <f t="shared" si="2"/>
        <v>-2.347999999999999</v>
      </c>
      <c r="D24">
        <f t="shared" si="3"/>
        <v>31.548348626736093</v>
      </c>
      <c r="K24">
        <f t="shared" si="0"/>
        <v>32.022866265624998</v>
      </c>
      <c r="L24">
        <f t="shared" si="1"/>
        <v>1.7710069444442133E-3</v>
      </c>
    </row>
    <row r="25" spans="1:16" x14ac:dyDescent="0.3">
      <c r="A25">
        <v>16.004000000000001</v>
      </c>
      <c r="B25">
        <v>21.157</v>
      </c>
      <c r="C25">
        <f t="shared" si="2"/>
        <v>-5.1529999999999987</v>
      </c>
      <c r="D25">
        <f t="shared" si="3"/>
        <v>7.9061723767361034</v>
      </c>
      <c r="K25">
        <f t="shared" si="0"/>
        <v>3.8137207656250021</v>
      </c>
      <c r="L25">
        <f t="shared" si="1"/>
        <v>0.73773784027778211</v>
      </c>
    </row>
    <row r="27" spans="1:16" x14ac:dyDescent="0.3">
      <c r="K27">
        <f>SUM(K2:K25)</f>
        <v>291.38766862500006</v>
      </c>
      <c r="L27">
        <f>SUM(L2:L25)</f>
        <v>529.27041183333336</v>
      </c>
    </row>
    <row r="28" spans="1:16" x14ac:dyDescent="0.3">
      <c r="K28" t="s">
        <v>12</v>
      </c>
      <c r="L28" t="s">
        <v>13</v>
      </c>
    </row>
    <row r="33" spans="3:9" x14ac:dyDescent="0.3">
      <c r="C33">
        <v>15.686999999999999</v>
      </c>
      <c r="D33">
        <f>_xlfn.NORM.DIST(C33,$E$33,$E$34,FALSE)</f>
        <v>3.4258471962899571E-2</v>
      </c>
      <c r="E33">
        <f>AVERAGE(C33:C56)</f>
        <v>22.015916666666669</v>
      </c>
      <c r="G33">
        <v>8.6300000000000008</v>
      </c>
      <c r="H33">
        <f>_xlfn.NORM.DIST(G33,$I$33,$I$34,FALSE)</f>
        <v>3.4131743177977833E-2</v>
      </c>
      <c r="I33" s="1">
        <f>AVERAGE(G33:G56)</f>
        <v>14.051124999999997</v>
      </c>
    </row>
    <row r="34" spans="3:9" x14ac:dyDescent="0.3">
      <c r="C34">
        <v>17.393999999999998</v>
      </c>
      <c r="D34">
        <f t="shared" ref="D34:D56" si="4">_xlfn.NORM.DIST(C34,$E$33,$E$34,FALSE)</f>
        <v>5.2339780045103458E-2</v>
      </c>
      <c r="E34">
        <f>_xlfn.STDEV.P(C33:C56)</f>
        <v>4.6960551345133021</v>
      </c>
      <c r="G34">
        <v>8.9870000000000001</v>
      </c>
      <c r="H34">
        <f>_xlfn.NORM.DIST(G34,$I$33,$I$34,FALSE)</f>
        <v>3.9820531548230897E-2</v>
      </c>
      <c r="I34">
        <f>_xlfn.STDEV.P(G33:G56)</f>
        <v>3.4844157127666464</v>
      </c>
    </row>
    <row r="35" spans="3:9" x14ac:dyDescent="0.3">
      <c r="C35">
        <v>17.425000000000001</v>
      </c>
      <c r="D35">
        <f t="shared" si="4"/>
        <v>5.2679794420988066E-2</v>
      </c>
      <c r="G35">
        <v>9.4009999999999998</v>
      </c>
      <c r="H35">
        <f>_xlfn.NORM.DIST(G35,$I$33,$I$34,FALSE)</f>
        <v>4.6993311547925354E-2</v>
      </c>
    </row>
    <row r="36" spans="3:9" x14ac:dyDescent="0.3">
      <c r="C36">
        <v>17.510000000000002</v>
      </c>
      <c r="D36">
        <f t="shared" si="4"/>
        <v>5.3611479817954936E-2</v>
      </c>
      <c r="G36">
        <v>9.5640000000000001</v>
      </c>
      <c r="H36">
        <f>_xlfn.NORM.DIST(G36,$I$33,$I$34,FALSE)</f>
        <v>4.9965909594593703E-2</v>
      </c>
    </row>
    <row r="37" spans="3:9" x14ac:dyDescent="0.3">
      <c r="C37">
        <v>17.96</v>
      </c>
      <c r="D37">
        <f t="shared" si="4"/>
        <v>5.8505293911988582E-2</v>
      </c>
      <c r="G37">
        <v>10.638999999999999</v>
      </c>
      <c r="H37">
        <f>_xlfn.NORM.DIST(G37,$I$33,$I$34,FALSE)</f>
        <v>7.0884232993356333E-2</v>
      </c>
    </row>
    <row r="38" spans="3:9" x14ac:dyDescent="0.3">
      <c r="C38">
        <v>18.643999999999998</v>
      </c>
      <c r="D38">
        <f t="shared" si="4"/>
        <v>6.5648130828966519E-2</v>
      </c>
      <c r="G38">
        <v>11.343999999999999</v>
      </c>
      <c r="H38">
        <f>_xlfn.NORM.DIST(G38,$I$33,$I$34,FALSE)</f>
        <v>8.4665753133513558E-2</v>
      </c>
    </row>
    <row r="39" spans="3:9" x14ac:dyDescent="0.3">
      <c r="C39">
        <v>18.741</v>
      </c>
      <c r="D39">
        <f t="shared" si="4"/>
        <v>6.6614828472204207E-2</v>
      </c>
      <c r="G39">
        <v>12.079000000000001</v>
      </c>
      <c r="H39">
        <f>_xlfn.NORM.DIST(G39,$I$33,$I$34,FALSE)</f>
        <v>9.7548256354708568E-2</v>
      </c>
    </row>
    <row r="40" spans="3:9" x14ac:dyDescent="0.3">
      <c r="C40">
        <v>19.277999999999999</v>
      </c>
      <c r="D40">
        <f t="shared" si="4"/>
        <v>7.1674494300329489E-2</v>
      </c>
      <c r="G40">
        <v>12.13</v>
      </c>
      <c r="H40">
        <f>_xlfn.NORM.DIST(G40,$I$33,$I$34,FALSE)</f>
        <v>9.8349175865845101E-2</v>
      </c>
    </row>
    <row r="41" spans="3:9" x14ac:dyDescent="0.3">
      <c r="C41">
        <v>20.329999999999998</v>
      </c>
      <c r="D41">
        <f t="shared" si="4"/>
        <v>7.9650706747516661E-2</v>
      </c>
      <c r="G41">
        <v>12.238</v>
      </c>
      <c r="H41">
        <f>_xlfn.NORM.DIST(G41,$I$33,$I$34,FALSE)</f>
        <v>9.9996274039808819E-2</v>
      </c>
    </row>
    <row r="42" spans="3:9" x14ac:dyDescent="0.3">
      <c r="C42">
        <v>20.428999999999998</v>
      </c>
      <c r="D42">
        <f t="shared" si="4"/>
        <v>8.0237991237715953E-2</v>
      </c>
      <c r="G42">
        <v>12.369</v>
      </c>
      <c r="H42">
        <f>_xlfn.NORM.DIST(G42,$I$33,$I$34,FALSE)</f>
        <v>0.1018997372738155</v>
      </c>
    </row>
    <row r="43" spans="3:9" x14ac:dyDescent="0.3">
      <c r="C43">
        <v>20.762</v>
      </c>
      <c r="D43">
        <f t="shared" si="4"/>
        <v>8.1977551338400748E-2</v>
      </c>
      <c r="G43">
        <v>12.944000000000001</v>
      </c>
      <c r="H43">
        <f>_xlfn.NORM.DIST(G43,$I$33,$I$34,FALSE)</f>
        <v>0.10885734109141164</v>
      </c>
    </row>
    <row r="44" spans="3:9" x14ac:dyDescent="0.3">
      <c r="C44">
        <v>20.878</v>
      </c>
      <c r="D44">
        <f t="shared" si="4"/>
        <v>8.2494865275631102E-2</v>
      </c>
      <c r="G44">
        <v>14.233000000000001</v>
      </c>
      <c r="H44">
        <f>_xlfn.NORM.DIST(G44,$I$33,$I$34,FALSE)</f>
        <v>0.11433744565086891</v>
      </c>
    </row>
    <row r="45" spans="3:9" x14ac:dyDescent="0.3">
      <c r="C45">
        <v>21.157</v>
      </c>
      <c r="D45">
        <f t="shared" si="4"/>
        <v>8.3543495371627585E-2</v>
      </c>
      <c r="G45">
        <v>14.48</v>
      </c>
      <c r="H45">
        <f>_xlfn.NORM.DIST(G45,$I$33,$I$34,FALSE)</f>
        <v>0.11362931947179644</v>
      </c>
    </row>
    <row r="46" spans="3:9" x14ac:dyDescent="0.3">
      <c r="C46">
        <v>21.213999999999999</v>
      </c>
      <c r="D46">
        <f t="shared" si="4"/>
        <v>8.3723003178809915E-2</v>
      </c>
      <c r="G46">
        <v>14.669</v>
      </c>
      <c r="H46">
        <f>_xlfn.NORM.DIST(G46,$I$33,$I$34,FALSE)</f>
        <v>0.11270730595146629</v>
      </c>
    </row>
    <row r="47" spans="3:9" x14ac:dyDescent="0.3">
      <c r="C47">
        <v>22.058</v>
      </c>
      <c r="D47">
        <f t="shared" si="4"/>
        <v>8.4949228735481441E-2</v>
      </c>
      <c r="G47">
        <v>14.692</v>
      </c>
      <c r="H47">
        <f>_xlfn.NORM.DIST(G47,$I$33,$I$34,FALSE)</f>
        <v>0.11257300762779311</v>
      </c>
    </row>
    <row r="48" spans="3:9" x14ac:dyDescent="0.3">
      <c r="C48">
        <v>22.158000000000001</v>
      </c>
      <c r="D48">
        <f t="shared" si="4"/>
        <v>8.4913765085662993E-2</v>
      </c>
      <c r="G48">
        <v>15.073</v>
      </c>
      <c r="H48">
        <f>_xlfn.NORM.DIST(G48,$I$33,$I$34,FALSE)</f>
        <v>0.10967403989448868</v>
      </c>
    </row>
    <row r="49" spans="3:8" x14ac:dyDescent="0.3">
      <c r="C49">
        <v>22.803000000000001</v>
      </c>
      <c r="D49">
        <f t="shared" si="4"/>
        <v>8.3767756691680392E-2</v>
      </c>
      <c r="G49">
        <v>15.298</v>
      </c>
      <c r="H49">
        <f>_xlfn.NORM.DIST(G49,$I$33,$I$34,FALSE)</f>
        <v>0.10739251006073475</v>
      </c>
    </row>
    <row r="50" spans="3:8" x14ac:dyDescent="0.3">
      <c r="C50">
        <v>23.893999999999998</v>
      </c>
      <c r="D50">
        <f t="shared" si="4"/>
        <v>7.8423432879716579E-2</v>
      </c>
      <c r="G50">
        <v>16.004000000000001</v>
      </c>
      <c r="H50">
        <f>_xlfn.NORM.DIST(G50,$I$33,$I$34,FALSE)</f>
        <v>9.7852257926190012E-2</v>
      </c>
    </row>
    <row r="51" spans="3:8" x14ac:dyDescent="0.3">
      <c r="C51">
        <v>24.524000000000001</v>
      </c>
      <c r="D51">
        <f t="shared" si="4"/>
        <v>7.3660859808288445E-2</v>
      </c>
      <c r="G51">
        <v>16.791</v>
      </c>
      <c r="H51">
        <f>_xlfn.NORM.DIST(G51,$I$33,$I$34,FALSE)</f>
        <v>8.4046037797588097E-2</v>
      </c>
    </row>
    <row r="52" spans="3:8" x14ac:dyDescent="0.3">
      <c r="C52">
        <v>24.571999999999999</v>
      </c>
      <c r="D52">
        <f t="shared" si="4"/>
        <v>7.3256010472661351E-2</v>
      </c>
      <c r="G52">
        <v>16.928999999999998</v>
      </c>
      <c r="H52">
        <f>_xlfn.NORM.DIST(G52,$I$33,$I$34,FALSE)</f>
        <v>8.140512229754826E-2</v>
      </c>
    </row>
    <row r="53" spans="3:8" x14ac:dyDescent="0.3">
      <c r="C53">
        <v>25.138999999999999</v>
      </c>
      <c r="D53">
        <f t="shared" si="4"/>
        <v>6.8098293601881535E-2</v>
      </c>
      <c r="G53">
        <v>18.2</v>
      </c>
      <c r="H53">
        <f>_xlfn.NORM.DIST(G53,$I$33,$I$34,FALSE)</f>
        <v>5.6353229428504931E-2</v>
      </c>
    </row>
    <row r="54" spans="3:8" x14ac:dyDescent="0.3">
      <c r="C54">
        <v>26.282</v>
      </c>
      <c r="D54">
        <f t="shared" si="4"/>
        <v>5.6230679014105799E-2</v>
      </c>
      <c r="G54">
        <v>18.495000000000001</v>
      </c>
      <c r="H54">
        <f>_xlfn.NORM.DIST(G54,$I$33,$I$34,FALSE)</f>
        <v>5.076708734521021E-2</v>
      </c>
    </row>
    <row r="55" spans="3:8" x14ac:dyDescent="0.3">
      <c r="C55">
        <v>34.287999999999997</v>
      </c>
      <c r="D55">
        <f t="shared" si="4"/>
        <v>2.7940464687045436E-3</v>
      </c>
      <c r="G55">
        <v>19.71</v>
      </c>
      <c r="H55">
        <f>_xlfn.NORM.DIST(G55,$I$33,$I$34,FALSE)</f>
        <v>3.0622733834942167E-2</v>
      </c>
    </row>
    <row r="56" spans="3:8" x14ac:dyDescent="0.3">
      <c r="C56">
        <v>35.255000000000003</v>
      </c>
      <c r="D56">
        <f t="shared" si="4"/>
        <v>1.597070151731408E-3</v>
      </c>
      <c r="G56">
        <v>22.327999999999999</v>
      </c>
      <c r="H56">
        <f>_xlfn.NORM.DIST(G56,$I$33,$I$34,FALSE)</f>
        <v>6.8158987933695427E-3</v>
      </c>
    </row>
  </sheetData>
  <sortState ref="C33:C56">
    <sortCondition ref="C3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Abinesh Sankar</dc:creator>
  <cp:lastModifiedBy>Abinesh Sankar</cp:lastModifiedBy>
  <dcterms:created xsi:type="dcterms:W3CDTF">2017-07-02T21:11:15Z</dcterms:created>
  <dcterms:modified xsi:type="dcterms:W3CDTF">2017-07-03T23:45:30Z</dcterms:modified>
</cp:coreProperties>
</file>