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D:\KULYEAH SM 4\Prak Siscer\Responsi SCPK 123190144\"/>
    </mc:Choice>
  </mc:AlternateContent>
  <xr:revisionPtr revIDLastSave="0" documentId="13_ncr:1_{3851982C-7ED3-47E9-893D-E7CD3C7A8C77}" xr6:coauthVersionLast="45" xr6:coauthVersionMax="45" xr10:uidLastSave="{00000000-0000-0000-0000-000000000000}"/>
  <bookViews>
    <workbookView xWindow="2964" yWindow="2964" windowWidth="17280" windowHeight="8964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3" i="1" l="1"/>
  <c r="G67" i="1" s="1"/>
  <c r="G70" i="1" s="1"/>
  <c r="H67" i="1" l="1"/>
  <c r="H70" i="1" s="1"/>
  <c r="E67" i="1"/>
  <c r="E70" i="1" s="1"/>
  <c r="F67" i="1"/>
  <c r="F70" i="1" s="1"/>
  <c r="P11" i="1" l="1"/>
  <c r="P12" i="1"/>
  <c r="P10" i="1"/>
  <c r="P9" i="1"/>
  <c r="P8" i="1"/>
  <c r="G21" i="1"/>
  <c r="G37" i="1"/>
  <c r="G12" i="1"/>
  <c r="G44" i="1"/>
  <c r="G45" i="1"/>
  <c r="G20" i="1"/>
  <c r="G28" i="1"/>
  <c r="G53" i="1"/>
  <c r="G11" i="1"/>
  <c r="G43" i="1"/>
  <c r="G19" i="1"/>
  <c r="G51" i="1"/>
  <c r="G52" i="1"/>
  <c r="G29" i="1"/>
  <c r="G36" i="1"/>
  <c r="G10" i="1"/>
  <c r="G49" i="1"/>
  <c r="G48" i="1"/>
  <c r="G31" i="1"/>
  <c r="G22" i="1"/>
  <c r="G54" i="1"/>
  <c r="G42" i="1"/>
  <c r="G17" i="1"/>
  <c r="G39" i="1"/>
  <c r="G26" i="1"/>
  <c r="G41" i="1"/>
  <c r="G40" i="1"/>
  <c r="G23" i="1"/>
  <c r="G13" i="1"/>
  <c r="G15" i="1"/>
  <c r="G8" i="1"/>
  <c r="G9" i="1"/>
  <c r="G33" i="1"/>
  <c r="G32" i="1"/>
  <c r="G14" i="1"/>
  <c r="G5" i="1"/>
  <c r="G46" i="1"/>
  <c r="G50" i="1"/>
  <c r="G35" i="1"/>
  <c r="G25" i="1"/>
  <c r="G24" i="1"/>
  <c r="G6" i="1"/>
  <c r="G7" i="1"/>
  <c r="G18" i="1"/>
  <c r="G16" i="1"/>
  <c r="G30" i="1"/>
  <c r="G34" i="1"/>
  <c r="G27" i="1"/>
  <c r="G47" i="1"/>
  <c r="G38" i="1"/>
  <c r="I67" i="1"/>
  <c r="H9" i="1" l="1"/>
  <c r="H8" i="1"/>
  <c r="H15" i="1"/>
  <c r="G55" i="1"/>
  <c r="Q8" i="1" s="1"/>
  <c r="H28" i="1"/>
  <c r="H5" i="1"/>
  <c r="H14" i="1"/>
  <c r="H49" i="1"/>
  <c r="H11" i="1"/>
  <c r="H26" i="1" l="1"/>
  <c r="H33" i="1"/>
  <c r="H41" i="1"/>
  <c r="H27" i="1"/>
  <c r="H24" i="1"/>
  <c r="Q11" i="1"/>
  <c r="I15" i="1"/>
  <c r="H34" i="1"/>
  <c r="Q12" i="1"/>
  <c r="H29" i="1"/>
  <c r="H50" i="1"/>
  <c r="Q10" i="1"/>
  <c r="H53" i="1"/>
  <c r="H23" i="1"/>
  <c r="H17" i="1"/>
  <c r="H39" i="1"/>
  <c r="H45" i="1"/>
  <c r="I45" i="1" s="1"/>
  <c r="H12" i="1"/>
  <c r="H52" i="1"/>
  <c r="Q9" i="1"/>
  <c r="H22" i="1"/>
  <c r="H36" i="1"/>
  <c r="H32" i="1"/>
  <c r="H38" i="1"/>
  <c r="H19" i="1"/>
  <c r="H13" i="1"/>
  <c r="H47" i="1"/>
  <c r="I47" i="1" s="1"/>
  <c r="H44" i="1"/>
  <c r="I44" i="1" s="1"/>
  <c r="H51" i="1"/>
  <c r="H37" i="1"/>
  <c r="H46" i="1"/>
  <c r="H54" i="1"/>
  <c r="H21" i="1"/>
  <c r="H18" i="1"/>
  <c r="H30" i="1"/>
  <c r="H6" i="1"/>
  <c r="I28" i="1" s="1"/>
  <c r="H7" i="1"/>
  <c r="H43" i="1"/>
  <c r="H35" i="1"/>
  <c r="I35" i="1" s="1"/>
  <c r="H25" i="1"/>
  <c r="I25" i="1" s="1"/>
  <c r="H42" i="1"/>
  <c r="H31" i="1"/>
  <c r="H48" i="1"/>
  <c r="H40" i="1"/>
  <c r="H16" i="1"/>
  <c r="H20" i="1"/>
  <c r="H10" i="1"/>
  <c r="I7" i="1" l="1"/>
  <c r="I23" i="1"/>
  <c r="I27" i="1"/>
  <c r="I53" i="1"/>
  <c r="I11" i="1"/>
  <c r="I43" i="1"/>
  <c r="I38" i="1"/>
  <c r="I30" i="1"/>
  <c r="I32" i="1"/>
  <c r="I49" i="1"/>
  <c r="I41" i="1"/>
  <c r="I39" i="1"/>
  <c r="I20" i="1"/>
  <c r="I18" i="1"/>
  <c r="I36" i="1"/>
  <c r="I33" i="1"/>
  <c r="I17" i="1"/>
  <c r="I16" i="1"/>
  <c r="I21" i="1"/>
  <c r="I22" i="1"/>
  <c r="I50" i="1"/>
  <c r="I26" i="1"/>
  <c r="I24" i="1"/>
  <c r="I40" i="1"/>
  <c r="I54" i="1"/>
  <c r="I9" i="1"/>
  <c r="I29" i="1"/>
  <c r="I5" i="1"/>
  <c r="R11" i="1" s="1"/>
  <c r="I19" i="1"/>
  <c r="I48" i="1"/>
  <c r="I46" i="1"/>
  <c r="I8" i="1"/>
  <c r="I6" i="1"/>
  <c r="R12" i="1" s="1"/>
  <c r="I31" i="1"/>
  <c r="I37" i="1"/>
  <c r="I52" i="1"/>
  <c r="I14" i="1"/>
  <c r="I13" i="1"/>
  <c r="I10" i="1"/>
  <c r="I42" i="1"/>
  <c r="I51" i="1"/>
  <c r="I12" i="1"/>
  <c r="I34" i="1"/>
  <c r="R8" i="1"/>
  <c r="H55" i="1"/>
  <c r="R9" i="1" l="1"/>
  <c r="R10" i="1"/>
</calcChain>
</file>

<file path=xl/sharedStrings.xml><?xml version="1.0" encoding="utf-8"?>
<sst xmlns="http://schemas.openxmlformats.org/spreadsheetml/2006/main" count="47" uniqueCount="35">
  <si>
    <t>Tabel Alternatif</t>
  </si>
  <si>
    <t>Kode</t>
  </si>
  <si>
    <t>Alternatif</t>
  </si>
  <si>
    <t>X2</t>
  </si>
  <si>
    <t>X3</t>
  </si>
  <si>
    <t>X4</t>
  </si>
  <si>
    <t>Y</t>
  </si>
  <si>
    <t>House age</t>
  </si>
  <si>
    <t>distance to the nearest MRT station</t>
  </si>
  <si>
    <t>number of convenience stores</t>
  </si>
  <si>
    <t>House Price of unit area</t>
  </si>
  <si>
    <t>No</t>
  </si>
  <si>
    <t>Bobot</t>
  </si>
  <si>
    <t>Cost/benefit</t>
  </si>
  <si>
    <t>Jumlah</t>
  </si>
  <si>
    <t>nilai relatif bobot</t>
  </si>
  <si>
    <t>Bobot/kriteria</t>
  </si>
  <si>
    <t>x2</t>
  </si>
  <si>
    <t>x3</t>
  </si>
  <si>
    <t>x4</t>
  </si>
  <si>
    <t>y</t>
  </si>
  <si>
    <t>bobot kepentingan</t>
  </si>
  <si>
    <t>Total wj</t>
  </si>
  <si>
    <t>pangkat</t>
  </si>
  <si>
    <t>Cost</t>
  </si>
  <si>
    <t>benefit</t>
  </si>
  <si>
    <t>cost</t>
  </si>
  <si>
    <t>Vektor S</t>
  </si>
  <si>
    <t>preferensi relatif</t>
  </si>
  <si>
    <t>Rank</t>
  </si>
  <si>
    <t>house age</t>
  </si>
  <si>
    <t>house price of unit area</t>
  </si>
  <si>
    <t>WP</t>
  </si>
  <si>
    <t>5 Ranking Teratas</t>
  </si>
  <si>
    <t>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</si>
</sst>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charset val="136"/>
      <scheme val="minor"/>
    </font>
    <font>
      <sz val="12"/>
      <name val="新細明體"/>
      <family val="1"/>
      <charset val="136"/>
    </font>
    <font>
      <sz val="14"/>
      <color rgb="FF000000"/>
      <name val="Calibri"/>
      <family val="2"/>
    </font>
    <font>
      <sz val="11"/>
      <color theme="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70C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>
      <alignment vertical="center"/>
    </xf>
    <xf numFmtId="0" fontId="3" fillId="0" borderId="0">
      <alignment vertical="center"/>
    </xf>
  </cellStyleXfs>
  <cellXfs count="37">
    <xf numFmtId="0" fontId="0" fillId="0" borderId="0" xfId="0"/>
    <xf numFmtId="0" fontId="0" fillId="2" borderId="1" xfId="0" applyFill="1" applyBorder="1"/>
    <xf numFmtId="0" fontId="0" fillId="0" borderId="1" xfId="0" applyBorder="1"/>
    <xf numFmtId="0" fontId="3" fillId="3" borderId="1" xfId="2" applyFill="1" applyBorder="1">
      <alignment vertical="center"/>
    </xf>
    <xf numFmtId="0" fontId="4" fillId="4" borderId="1" xfId="1" applyFont="1" applyFill="1" applyBorder="1">
      <alignment vertical="center"/>
    </xf>
    <xf numFmtId="0" fontId="0" fillId="6" borderId="1" xfId="0" applyFill="1" applyBorder="1"/>
    <xf numFmtId="0" fontId="1" fillId="5" borderId="1" xfId="0" applyFont="1" applyFill="1" applyBorder="1"/>
    <xf numFmtId="0" fontId="0" fillId="0" borderId="0" xfId="0" applyFill="1" applyBorder="1"/>
    <xf numFmtId="0" fontId="0" fillId="0" borderId="1" xfId="0" applyFill="1" applyBorder="1"/>
    <xf numFmtId="0" fontId="2" fillId="3" borderId="1" xfId="1" applyFill="1" applyBorder="1">
      <alignment vertical="center"/>
    </xf>
    <xf numFmtId="164" fontId="0" fillId="3" borderId="1" xfId="0" applyNumberFormat="1" applyFill="1" applyBorder="1"/>
    <xf numFmtId="0" fontId="1" fillId="5" borderId="1" xfId="0" applyFont="1" applyFill="1" applyBorder="1" applyAlignment="1">
      <alignment horizontal="right"/>
    </xf>
    <xf numFmtId="164" fontId="1" fillId="5" borderId="1" xfId="0" applyNumberFormat="1" applyFont="1" applyFill="1" applyBorder="1"/>
    <xf numFmtId="1" fontId="0" fillId="0" borderId="0" xfId="0" applyNumberFormat="1"/>
    <xf numFmtId="1" fontId="4" fillId="4" borderId="1" xfId="1" applyNumberFormat="1" applyFont="1" applyFill="1" applyBorder="1">
      <alignment vertical="center"/>
    </xf>
    <xf numFmtId="1" fontId="0" fillId="3" borderId="1" xfId="0" applyNumberFormat="1" applyFill="1" applyBorder="1"/>
    <xf numFmtId="1" fontId="1" fillId="6" borderId="1" xfId="0" applyNumberFormat="1" applyFont="1" applyFill="1" applyBorder="1"/>
    <xf numFmtId="1" fontId="0" fillId="2" borderId="1" xfId="0" applyNumberFormat="1" applyFill="1" applyBorder="1" applyAlignment="1">
      <alignment horizontal="center"/>
    </xf>
    <xf numFmtId="1" fontId="1" fillId="5" borderId="1" xfId="0" applyNumberFormat="1" applyFont="1" applyFill="1" applyBorder="1"/>
    <xf numFmtId="0" fontId="0" fillId="4" borderId="1" xfId="0" applyFill="1" applyBorder="1"/>
    <xf numFmtId="0" fontId="0" fillId="0" borderId="0" xfId="0" applyFont="1"/>
    <xf numFmtId="0" fontId="6" fillId="4" borderId="1" xfId="2" applyFont="1" applyFill="1" applyBorder="1">
      <alignment vertical="center"/>
    </xf>
    <xf numFmtId="0" fontId="6" fillId="3" borderId="1" xfId="2" applyFont="1" applyFill="1" applyBorder="1">
      <alignment vertical="center"/>
    </xf>
    <xf numFmtId="0" fontId="7" fillId="3" borderId="1" xfId="1" applyFont="1" applyFill="1" applyBorder="1">
      <alignment vertical="center"/>
    </xf>
    <xf numFmtId="164" fontId="0" fillId="3" borderId="1" xfId="0" applyNumberFormat="1" applyFont="1" applyFill="1" applyBorder="1"/>
    <xf numFmtId="1" fontId="0" fillId="3" borderId="1" xfId="0" applyNumberFormat="1" applyFont="1" applyFill="1" applyBorder="1"/>
    <xf numFmtId="0" fontId="0" fillId="3" borderId="1" xfId="0" applyFont="1" applyFill="1" applyBorder="1"/>
    <xf numFmtId="0" fontId="8" fillId="4" borderId="1" xfId="1" applyFont="1" applyFill="1" applyBorder="1">
      <alignment vertical="center"/>
    </xf>
    <xf numFmtId="1" fontId="8" fillId="4" borderId="1" xfId="1" applyNumberFormat="1" applyFont="1" applyFill="1" applyBorder="1">
      <alignment vertical="center"/>
    </xf>
    <xf numFmtId="0" fontId="0" fillId="0" borderId="0" xfId="0" applyAlignment="1">
      <alignment horizontal="left"/>
    </xf>
    <xf numFmtId="0" fontId="1" fillId="5" borderId="2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5" fillId="7" borderId="0" xfId="0" applyFont="1" applyFill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3">
    <cellStyle name="Normal" xfId="0" builtinId="0"/>
    <cellStyle name="Normal 2" xfId="1" xr:uid="{00000000-0005-0000-0000-000001000000}"/>
    <cellStyle name="一般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R70"/>
  <sheetViews>
    <sheetView tabSelected="1" topLeftCell="A32" zoomScale="65" workbookViewId="0">
      <selection activeCell="I60" sqref="I60"/>
    </sheetView>
  </sheetViews>
  <sheetFormatPr defaultRowHeight="14.4"/>
  <cols>
    <col min="2" max="2" width="5.44140625" style="20" customWidth="1"/>
    <col min="3" max="3" width="14.6640625" customWidth="1"/>
    <col min="4" max="4" width="22.88671875" customWidth="1"/>
    <col min="5" max="5" width="22.21875" customWidth="1"/>
    <col min="6" max="6" width="27.5546875" customWidth="1"/>
    <col min="7" max="7" width="17.21875" customWidth="1"/>
    <col min="8" max="8" width="16.109375" customWidth="1"/>
    <col min="9" max="9" width="17" style="13" customWidth="1"/>
    <col min="10" max="10" width="14.88671875" customWidth="1"/>
    <col min="11" max="11" width="9.88671875" customWidth="1"/>
    <col min="12" max="12" width="21.5546875" customWidth="1"/>
    <col min="13" max="13" width="18.88671875" customWidth="1"/>
    <col min="14" max="14" width="21.33203125" customWidth="1"/>
    <col min="15" max="15" width="16.21875" customWidth="1"/>
    <col min="16" max="16" width="14.109375" customWidth="1"/>
    <col min="17" max="17" width="14.21875" customWidth="1"/>
    <col min="18" max="18" width="8.88671875" style="13"/>
  </cols>
  <sheetData>
    <row r="2" spans="1:18">
      <c r="E2" s="32" t="s">
        <v>32</v>
      </c>
      <c r="F2" s="32"/>
      <c r="G2" s="32"/>
    </row>
    <row r="4" spans="1:18" ht="18">
      <c r="A4" s="20"/>
      <c r="B4" s="21" t="s">
        <v>11</v>
      </c>
      <c r="C4" s="27" t="s">
        <v>30</v>
      </c>
      <c r="D4" s="27" t="s">
        <v>8</v>
      </c>
      <c r="E4" s="27" t="s">
        <v>9</v>
      </c>
      <c r="F4" s="27" t="s">
        <v>31</v>
      </c>
      <c r="G4" s="27" t="s">
        <v>27</v>
      </c>
      <c r="H4" s="27" t="s">
        <v>28</v>
      </c>
      <c r="I4" s="28" t="s">
        <v>29</v>
      </c>
    </row>
    <row r="5" spans="1:18" ht="15.6">
      <c r="A5" s="20"/>
      <c r="B5" s="22">
        <v>1</v>
      </c>
      <c r="C5" s="22">
        <v>32</v>
      </c>
      <c r="D5" s="22">
        <v>84.878820000000005</v>
      </c>
      <c r="E5" s="22">
        <v>10</v>
      </c>
      <c r="F5" s="23">
        <v>37.9</v>
      </c>
      <c r="G5" s="24">
        <f>(C5^$E$70)*(D5^$F$70)*(E5^$G$70)*(F5^$H$70)</f>
        <v>0.12504614921091534</v>
      </c>
      <c r="H5" s="24">
        <f>G5/$G$55</f>
        <v>4.102980139649548E-2</v>
      </c>
      <c r="I5" s="25">
        <f>RANK(H5,$H$5:$H$54,0)+COUNTIF($H$5:H5,H5)-1</f>
        <v>4</v>
      </c>
    </row>
    <row r="6" spans="1:18" ht="15.6">
      <c r="A6" s="20"/>
      <c r="B6" s="22">
        <v>2</v>
      </c>
      <c r="C6" s="22">
        <v>19.5</v>
      </c>
      <c r="D6" s="22">
        <v>306.59469999999999</v>
      </c>
      <c r="E6" s="22">
        <v>9</v>
      </c>
      <c r="F6" s="23">
        <v>42.2</v>
      </c>
      <c r="G6" s="24">
        <f t="shared" ref="G6:G54" si="0">(C6^$E$70)*(D6^$F$70)*(E6^$G$70)*(F6^$H$70)</f>
        <v>8.2133008969644872E-2</v>
      </c>
      <c r="H6" s="24">
        <f t="shared" ref="H6:H54" si="1">G6/$G$55</f>
        <v>2.6949258872715057E-2</v>
      </c>
      <c r="I6" s="25">
        <f>RANK(H6,$H$5:$H$54,0)+COUNTIF($H$5:H6,H6)-1</f>
        <v>12</v>
      </c>
      <c r="K6" s="29" t="s">
        <v>33</v>
      </c>
      <c r="L6" s="29"/>
    </row>
    <row r="7" spans="1:18" ht="18">
      <c r="A7" s="20"/>
      <c r="B7" s="22">
        <v>3</v>
      </c>
      <c r="C7" s="22">
        <v>13.3</v>
      </c>
      <c r="D7" s="22">
        <v>561.98450000000003</v>
      </c>
      <c r="E7" s="22">
        <v>5</v>
      </c>
      <c r="F7" s="23">
        <v>47.3</v>
      </c>
      <c r="G7" s="24">
        <f t="shared" si="0"/>
        <v>5.8788930423940941E-2</v>
      </c>
      <c r="H7" s="24">
        <f t="shared" si="1"/>
        <v>1.928966349486062E-2</v>
      </c>
      <c r="I7" s="25">
        <f>RANK(H7,$H$5:$H$54,0)+COUNTIF($H$5:H7,H7)-1</f>
        <v>21</v>
      </c>
      <c r="K7" s="19" t="s">
        <v>34</v>
      </c>
      <c r="L7" s="4" t="s">
        <v>30</v>
      </c>
      <c r="M7" s="4" t="s">
        <v>8</v>
      </c>
      <c r="N7" s="4" t="s">
        <v>9</v>
      </c>
      <c r="O7" s="4" t="s">
        <v>31</v>
      </c>
      <c r="P7" s="4" t="s">
        <v>27</v>
      </c>
      <c r="Q7" s="4" t="s">
        <v>28</v>
      </c>
      <c r="R7" s="14" t="s">
        <v>29</v>
      </c>
    </row>
    <row r="8" spans="1:18" ht="15.6">
      <c r="A8" s="20"/>
      <c r="B8" s="22">
        <v>4</v>
      </c>
      <c r="C8" s="22">
        <v>13.3</v>
      </c>
      <c r="D8" s="22">
        <v>561.98450000000003</v>
      </c>
      <c r="E8" s="22">
        <v>5</v>
      </c>
      <c r="F8" s="23">
        <v>54.8</v>
      </c>
      <c r="G8" s="24">
        <f t="shared" si="0"/>
        <v>5.8127103263717617E-2</v>
      </c>
      <c r="H8" s="24">
        <f t="shared" si="1"/>
        <v>1.9072506572283435E-2</v>
      </c>
      <c r="I8" s="25">
        <f>RANK(H8,$H$5:$H$54,0)+COUNTIF($H$5:H8,H8)-1</f>
        <v>22</v>
      </c>
      <c r="K8" s="3">
        <v>20</v>
      </c>
      <c r="L8" s="3">
        <v>1.5</v>
      </c>
      <c r="M8" s="3">
        <v>23.382840000000002</v>
      </c>
      <c r="N8" s="3">
        <v>7</v>
      </c>
      <c r="O8" s="9">
        <v>47.7</v>
      </c>
      <c r="P8" s="10">
        <f t="shared" ref="P8:P10" si="2">(L8^$E$70)*(M8^$F$70)*(N8^$G$70)*(O8^$H$70)</f>
        <v>0.36625029064524389</v>
      </c>
      <c r="Q8" s="10">
        <f t="shared" ref="Q8:Q10" si="3">P8/$G$55</f>
        <v>0.12017304636256143</v>
      </c>
      <c r="R8" s="15">
        <f>RANK(Q8,$H$5:$H$54,0)+COUNTIF($H$5:Q8,Q8)-1</f>
        <v>1</v>
      </c>
    </row>
    <row r="9" spans="1:18" ht="15.6">
      <c r="A9" s="20"/>
      <c r="B9" s="22">
        <v>5</v>
      </c>
      <c r="C9" s="22">
        <v>5</v>
      </c>
      <c r="D9" s="22">
        <v>390.5684</v>
      </c>
      <c r="E9" s="22">
        <v>5</v>
      </c>
      <c r="F9" s="23">
        <v>43.1</v>
      </c>
      <c r="G9" s="24">
        <f t="shared" si="0"/>
        <v>8.5355463441520882E-2</v>
      </c>
      <c r="H9" s="24">
        <f t="shared" si="1"/>
        <v>2.8006601844287188E-2</v>
      </c>
      <c r="I9" s="25">
        <f>RANK(H9,$H$5:$H$54,0)+COUNTIF($H$5:H9,H9)-1</f>
        <v>10</v>
      </c>
      <c r="K9" s="3">
        <v>12</v>
      </c>
      <c r="L9" s="3">
        <v>6.3</v>
      </c>
      <c r="M9" s="3">
        <v>90.456059999999994</v>
      </c>
      <c r="N9" s="3">
        <v>9</v>
      </c>
      <c r="O9" s="9">
        <v>58.1</v>
      </c>
      <c r="P9" s="10">
        <f t="shared" si="2"/>
        <v>0.16632900667940465</v>
      </c>
      <c r="Q9" s="10">
        <f t="shared" si="3"/>
        <v>5.4575419983717767E-2</v>
      </c>
      <c r="R9" s="15">
        <f>RANK(Q9,$H$5:$H$54,0)+COUNTIF($H$5:Q9,Q9)-1</f>
        <v>2</v>
      </c>
    </row>
    <row r="10" spans="1:18" ht="15.6">
      <c r="A10" s="20"/>
      <c r="B10" s="22">
        <v>6</v>
      </c>
      <c r="C10" s="22">
        <v>7.1</v>
      </c>
      <c r="D10" s="22">
        <v>2175.0300000000002</v>
      </c>
      <c r="E10" s="22">
        <v>3</v>
      </c>
      <c r="F10" s="23">
        <v>32.1</v>
      </c>
      <c r="G10" s="24">
        <f t="shared" si="0"/>
        <v>3.5549772166978473E-2</v>
      </c>
      <c r="H10" s="24">
        <f t="shared" si="1"/>
        <v>1.1664494275961819E-2</v>
      </c>
      <c r="I10" s="25">
        <f>RANK(H10,$H$5:$H$54,0)+COUNTIF($H$5:H10,H10)-1</f>
        <v>34</v>
      </c>
      <c r="K10" s="3">
        <v>17</v>
      </c>
      <c r="L10" s="3">
        <v>1</v>
      </c>
      <c r="M10" s="3">
        <v>292.99779999999998</v>
      </c>
      <c r="N10" s="3">
        <v>6</v>
      </c>
      <c r="O10" s="9">
        <v>70.099999999999994</v>
      </c>
      <c r="P10" s="10">
        <f t="shared" si="2"/>
        <v>0.14081822328715699</v>
      </c>
      <c r="Q10" s="10">
        <f t="shared" si="3"/>
        <v>4.6204891321635869E-2</v>
      </c>
      <c r="R10" s="15">
        <f>RANK(Q10,$H$5:$H$54,0)+COUNTIF($H$5:Q10,Q10)-1</f>
        <v>3</v>
      </c>
    </row>
    <row r="11" spans="1:18" ht="15.6">
      <c r="A11" s="20"/>
      <c r="B11" s="22">
        <v>7</v>
      </c>
      <c r="C11" s="22">
        <v>34.5</v>
      </c>
      <c r="D11" s="22">
        <v>623.47310000000004</v>
      </c>
      <c r="E11" s="22">
        <v>7</v>
      </c>
      <c r="F11" s="23">
        <v>40.299999999999997</v>
      </c>
      <c r="G11" s="24">
        <f t="shared" si="0"/>
        <v>5.0901893798961512E-2</v>
      </c>
      <c r="H11" s="24">
        <f t="shared" si="1"/>
        <v>1.6701790550576908E-2</v>
      </c>
      <c r="I11" s="25">
        <f>RANK(H11,$H$5:$H$54,0)+COUNTIF($H$5:H11,H11)-1</f>
        <v>25</v>
      </c>
      <c r="K11" s="3">
        <v>1</v>
      </c>
      <c r="L11" s="3">
        <v>32</v>
      </c>
      <c r="M11" s="3">
        <v>84.878820000000005</v>
      </c>
      <c r="N11" s="3">
        <v>10</v>
      </c>
      <c r="O11" s="9">
        <v>37.9</v>
      </c>
      <c r="P11" s="10">
        <f>(L11^$E$70)*(M11^$F$70)*(N11^$G$70)*(O11^$H$70)</f>
        <v>0.12504614921091534</v>
      </c>
      <c r="Q11" s="10">
        <f>P11/$G$55</f>
        <v>4.102980139649548E-2</v>
      </c>
      <c r="R11" s="15">
        <f>RANK(Q11,$H$5:$H$54,0)+COUNTIF($H$5:Q11,Q11)-1</f>
        <v>5</v>
      </c>
    </row>
    <row r="12" spans="1:18" ht="15.6">
      <c r="A12" s="20"/>
      <c r="B12" s="22">
        <v>8</v>
      </c>
      <c r="C12" s="22">
        <v>20.3</v>
      </c>
      <c r="D12" s="22">
        <v>287.60250000000002</v>
      </c>
      <c r="E12" s="22">
        <v>6</v>
      </c>
      <c r="F12" s="23">
        <v>46.7</v>
      </c>
      <c r="G12" s="24">
        <f t="shared" si="0"/>
        <v>7.3047074080834343E-2</v>
      </c>
      <c r="H12" s="24">
        <f t="shared" si="1"/>
        <v>2.3968006700282353E-2</v>
      </c>
      <c r="I12" s="25">
        <f>RANK(H12,$H$5:$H$54,0)+COUNTIF($H$5:H12,H12)-1</f>
        <v>15</v>
      </c>
      <c r="K12" s="3">
        <v>27</v>
      </c>
      <c r="L12" s="3">
        <v>3.1</v>
      </c>
      <c r="M12" s="3">
        <v>383.86239999999998</v>
      </c>
      <c r="N12" s="3">
        <v>5</v>
      </c>
      <c r="O12" s="9">
        <v>56.2</v>
      </c>
      <c r="P12" s="10">
        <f t="shared" ref="P12" si="4">(L12^$E$70)*(M12^$F$70)*(N12^$G$70)*(O12^$H$70)</f>
        <v>9.4008635673626564E-2</v>
      </c>
      <c r="Q12" s="10">
        <f t="shared" ref="Q12" si="5">P12/$G$55</f>
        <v>3.0845857114228555E-2</v>
      </c>
      <c r="R12" s="15">
        <f>RANK(Q12,$H$5:$H$54,0)+COUNTIF($H$5:Q12,Q12)-1</f>
        <v>5</v>
      </c>
    </row>
    <row r="13" spans="1:18" ht="15.6">
      <c r="A13" s="20"/>
      <c r="B13" s="22">
        <v>9</v>
      </c>
      <c r="C13" s="22">
        <v>31.7</v>
      </c>
      <c r="D13" s="22">
        <v>5512.0379999999996</v>
      </c>
      <c r="E13" s="22">
        <v>1</v>
      </c>
      <c r="F13" s="23">
        <v>18.8</v>
      </c>
      <c r="G13" s="24">
        <f t="shared" si="0"/>
        <v>1.3080469562628511E-2</v>
      </c>
      <c r="H13" s="24">
        <f t="shared" si="1"/>
        <v>4.2919279938986241E-3</v>
      </c>
      <c r="I13" s="25">
        <f>RANK(H13,$H$5:$H$54,0)+COUNTIF($H$5:H13,H13)-1</f>
        <v>45</v>
      </c>
    </row>
    <row r="14" spans="1:18" ht="15.6">
      <c r="A14" s="20"/>
      <c r="B14" s="22">
        <v>10</v>
      </c>
      <c r="C14" s="22">
        <v>17.899999999999999</v>
      </c>
      <c r="D14" s="22">
        <v>1783.18</v>
      </c>
      <c r="E14" s="22">
        <v>3</v>
      </c>
      <c r="F14" s="23">
        <v>22.1</v>
      </c>
      <c r="G14" s="24">
        <f t="shared" si="0"/>
        <v>3.1901575594660316E-2</v>
      </c>
      <c r="H14" s="24">
        <f t="shared" si="1"/>
        <v>1.0467457967669621E-2</v>
      </c>
      <c r="I14" s="25">
        <f>RANK(H14,$H$5:$H$54,0)+COUNTIF($H$5:H14,H14)-1</f>
        <v>37</v>
      </c>
    </row>
    <row r="15" spans="1:18" ht="15.6">
      <c r="A15" s="20"/>
      <c r="B15" s="22">
        <v>11</v>
      </c>
      <c r="C15" s="22">
        <v>34.799999999999997</v>
      </c>
      <c r="D15" s="22">
        <v>405.21339999999998</v>
      </c>
      <c r="E15" s="22">
        <v>1</v>
      </c>
      <c r="F15" s="23">
        <v>41.4</v>
      </c>
      <c r="G15" s="24">
        <f t="shared" si="0"/>
        <v>3.2878424234847728E-2</v>
      </c>
      <c r="H15" s="24">
        <f t="shared" si="1"/>
        <v>1.0787978878983117E-2</v>
      </c>
      <c r="I15" s="25">
        <f>RANK(H15,$H$5:$H$54,0)+COUNTIF($H$5:H15,H15)-1</f>
        <v>36</v>
      </c>
    </row>
    <row r="16" spans="1:18" ht="15.6">
      <c r="A16" s="20"/>
      <c r="B16" s="22">
        <v>12</v>
      </c>
      <c r="C16" s="22">
        <v>6.3</v>
      </c>
      <c r="D16" s="22">
        <v>90.456059999999994</v>
      </c>
      <c r="E16" s="22">
        <v>9</v>
      </c>
      <c r="F16" s="23">
        <v>58.1</v>
      </c>
      <c r="G16" s="24">
        <f t="shared" si="0"/>
        <v>0.16632900667940465</v>
      </c>
      <c r="H16" s="24">
        <f t="shared" si="1"/>
        <v>5.4575419983717767E-2</v>
      </c>
      <c r="I16" s="25">
        <f>RANK(H16,$H$5:$H$54,0)+COUNTIF($H$5:H16,H16)-1</f>
        <v>2</v>
      </c>
    </row>
    <row r="17" spans="1:9" ht="15.6">
      <c r="A17" s="20"/>
      <c r="B17" s="22">
        <v>13</v>
      </c>
      <c r="C17" s="22">
        <v>13</v>
      </c>
      <c r="D17" s="22">
        <v>492.23129999999998</v>
      </c>
      <c r="E17" s="22">
        <v>5</v>
      </c>
      <c r="F17" s="23">
        <v>39.299999999999997</v>
      </c>
      <c r="G17" s="24">
        <f t="shared" si="0"/>
        <v>6.3082451133387785E-2</v>
      </c>
      <c r="H17" s="24">
        <f t="shared" si="1"/>
        <v>2.069844179880672E-2</v>
      </c>
      <c r="I17" s="25">
        <f>RANK(H17,$H$5:$H$54,0)+COUNTIF($H$5:H17,H17)-1</f>
        <v>20</v>
      </c>
    </row>
    <row r="18" spans="1:9" ht="15.6">
      <c r="A18" s="20"/>
      <c r="B18" s="22">
        <v>14</v>
      </c>
      <c r="C18" s="22">
        <v>20.399999999999999</v>
      </c>
      <c r="D18" s="22">
        <v>2469.645</v>
      </c>
      <c r="E18" s="22">
        <v>4</v>
      </c>
      <c r="F18" s="23">
        <v>23.8</v>
      </c>
      <c r="G18" s="24">
        <f t="shared" si="0"/>
        <v>2.9667224088500817E-2</v>
      </c>
      <c r="H18" s="24">
        <f t="shared" si="1"/>
        <v>9.7343286460056921E-3</v>
      </c>
      <c r="I18" s="25">
        <f>RANK(H18,$H$5:$H$54,0)+COUNTIF($H$5:H18,H18)-1</f>
        <v>39</v>
      </c>
    </row>
    <row r="19" spans="1:9" ht="15.6">
      <c r="A19" s="20"/>
      <c r="B19" s="22">
        <v>15</v>
      </c>
      <c r="C19" s="22">
        <v>13.2</v>
      </c>
      <c r="D19" s="22">
        <v>1164.838</v>
      </c>
      <c r="E19" s="22">
        <v>4</v>
      </c>
      <c r="F19" s="23">
        <v>34.299999999999997</v>
      </c>
      <c r="G19" s="24">
        <f t="shared" si="0"/>
        <v>4.2581680805192777E-2</v>
      </c>
      <c r="H19" s="24">
        <f t="shared" si="1"/>
        <v>1.3971784957721166E-2</v>
      </c>
      <c r="I19" s="25">
        <f>RANK(H19,$H$5:$H$54,0)+COUNTIF($H$5:H19,H19)-1</f>
        <v>30</v>
      </c>
    </row>
    <row r="20" spans="1:9" ht="15.6">
      <c r="A20" s="20"/>
      <c r="B20" s="22">
        <v>16</v>
      </c>
      <c r="C20" s="22">
        <v>35.700000000000003</v>
      </c>
      <c r="D20" s="22">
        <v>579.20830000000001</v>
      </c>
      <c r="E20" s="22">
        <v>2</v>
      </c>
      <c r="F20" s="23">
        <v>50.5</v>
      </c>
      <c r="G20" s="24">
        <f t="shared" si="0"/>
        <v>3.4726849926546344E-2</v>
      </c>
      <c r="H20" s="24">
        <f t="shared" si="1"/>
        <v>1.1394479275078112E-2</v>
      </c>
      <c r="I20" s="25">
        <f>RANK(H20,$H$5:$H$54,0)+COUNTIF($H$5:H20,H20)-1</f>
        <v>35</v>
      </c>
    </row>
    <row r="21" spans="1:9" ht="15.6">
      <c r="A21" s="20"/>
      <c r="B21" s="22">
        <v>17</v>
      </c>
      <c r="C21" s="22">
        <v>1</v>
      </c>
      <c r="D21" s="22">
        <v>292.99779999999998</v>
      </c>
      <c r="E21" s="22">
        <v>6</v>
      </c>
      <c r="F21" s="23">
        <v>70.099999999999994</v>
      </c>
      <c r="G21" s="24">
        <f t="shared" si="0"/>
        <v>0.14081822328715699</v>
      </c>
      <c r="H21" s="24">
        <f t="shared" si="1"/>
        <v>4.6204891321635869E-2</v>
      </c>
      <c r="I21" s="25">
        <f>RANK(H21,$H$5:$H$54,0)+COUNTIF($H$5:H21,H21)-1</f>
        <v>3</v>
      </c>
    </row>
    <row r="22" spans="1:9" ht="15.6">
      <c r="A22" s="20"/>
      <c r="B22" s="22">
        <v>18</v>
      </c>
      <c r="C22" s="22">
        <v>17.7</v>
      </c>
      <c r="D22" s="22">
        <v>350.85149999999999</v>
      </c>
      <c r="E22" s="22">
        <v>1</v>
      </c>
      <c r="F22" s="23">
        <v>37.4</v>
      </c>
      <c r="G22" s="24">
        <f t="shared" si="0"/>
        <v>4.093760720715308E-2</v>
      </c>
      <c r="H22" s="24">
        <f t="shared" si="1"/>
        <v>1.3432336013195795E-2</v>
      </c>
      <c r="I22" s="25">
        <f>RANK(H22,$H$5:$H$54,0)+COUNTIF($H$5:H22,H22)-1</f>
        <v>31</v>
      </c>
    </row>
    <row r="23" spans="1:9" ht="15.6">
      <c r="A23" s="20"/>
      <c r="B23" s="22">
        <v>19</v>
      </c>
      <c r="C23" s="22">
        <v>16.899999999999999</v>
      </c>
      <c r="D23" s="22">
        <v>368.13630000000001</v>
      </c>
      <c r="E23" s="22">
        <v>8</v>
      </c>
      <c r="F23" s="23">
        <v>42.3</v>
      </c>
      <c r="G23" s="24">
        <f t="shared" si="0"/>
        <v>7.6293206044116671E-2</v>
      </c>
      <c r="H23" s="24">
        <f t="shared" si="1"/>
        <v>2.5033118665750729E-2</v>
      </c>
      <c r="I23" s="25">
        <f>RANK(H23,$H$5:$H$54,0)+COUNTIF($H$5:H23,H23)-1</f>
        <v>14</v>
      </c>
    </row>
    <row r="24" spans="1:9" ht="15.6">
      <c r="A24" s="20"/>
      <c r="B24" s="22">
        <v>20</v>
      </c>
      <c r="C24" s="22">
        <v>1.5</v>
      </c>
      <c r="D24" s="22">
        <v>23.382840000000002</v>
      </c>
      <c r="E24" s="22">
        <v>7</v>
      </c>
      <c r="F24" s="23">
        <v>47.7</v>
      </c>
      <c r="G24" s="24">
        <f t="shared" si="0"/>
        <v>0.36625029064524389</v>
      </c>
      <c r="H24" s="24">
        <f t="shared" si="1"/>
        <v>0.12017304636256143</v>
      </c>
      <c r="I24" s="25">
        <f>RANK(H24,$H$5:$H$54,0)+COUNTIF($H$5:H24,H24)-1</f>
        <v>1</v>
      </c>
    </row>
    <row r="25" spans="1:9" ht="15.6">
      <c r="A25" s="20"/>
      <c r="B25" s="22">
        <v>21</v>
      </c>
      <c r="C25" s="22">
        <v>4.5</v>
      </c>
      <c r="D25" s="22">
        <v>2275.877</v>
      </c>
      <c r="E25" s="22">
        <v>3</v>
      </c>
      <c r="F25" s="23">
        <v>29.3</v>
      </c>
      <c r="G25" s="24">
        <f t="shared" si="0"/>
        <v>3.9085722824576279E-2</v>
      </c>
      <c r="H25" s="24">
        <f t="shared" si="1"/>
        <v>1.282470076088396E-2</v>
      </c>
      <c r="I25" s="25">
        <f>RANK(H25,$H$5:$H$54,0)+COUNTIF($H$5:H25,H25)-1</f>
        <v>32</v>
      </c>
    </row>
    <row r="26" spans="1:9" ht="15.6">
      <c r="A26" s="20"/>
      <c r="B26" s="22">
        <v>22</v>
      </c>
      <c r="C26" s="22">
        <v>10.5</v>
      </c>
      <c r="D26" s="22">
        <v>279.17259999999999</v>
      </c>
      <c r="E26" s="22">
        <v>7</v>
      </c>
      <c r="F26" s="23">
        <v>51.6</v>
      </c>
      <c r="G26" s="24">
        <f t="shared" si="0"/>
        <v>8.9517616074756515E-2</v>
      </c>
      <c r="H26" s="24">
        <f t="shared" si="1"/>
        <v>2.9372276013393483E-2</v>
      </c>
      <c r="I26" s="25">
        <f>RANK(H26,$H$5:$H$54,0)+COUNTIF($H$5:H26,H26)-1</f>
        <v>8</v>
      </c>
    </row>
    <row r="27" spans="1:9" ht="15.6">
      <c r="A27" s="20"/>
      <c r="B27" s="22">
        <v>23</v>
      </c>
      <c r="C27" s="22">
        <v>14.7</v>
      </c>
      <c r="D27" s="22">
        <v>1360.1389999999999</v>
      </c>
      <c r="E27" s="22">
        <v>1</v>
      </c>
      <c r="F27" s="23">
        <v>24.6</v>
      </c>
      <c r="G27" s="24">
        <f t="shared" si="0"/>
        <v>2.6205938934356764E-2</v>
      </c>
      <c r="H27" s="24">
        <f t="shared" si="1"/>
        <v>8.59862120241516E-3</v>
      </c>
      <c r="I27" s="25">
        <f>RANK(H27,$H$5:$H$54,0)+COUNTIF($H$5:H27,H27)-1</f>
        <v>43</v>
      </c>
    </row>
    <row r="28" spans="1:9" ht="15.6">
      <c r="A28" s="20"/>
      <c r="B28" s="22">
        <v>24</v>
      </c>
      <c r="C28" s="22">
        <v>10.1</v>
      </c>
      <c r="D28" s="22">
        <v>279.17259999999999</v>
      </c>
      <c r="E28" s="22">
        <v>7</v>
      </c>
      <c r="F28" s="23">
        <v>47.9</v>
      </c>
      <c r="G28" s="24">
        <f t="shared" si="0"/>
        <v>9.0842026315444968E-2</v>
      </c>
      <c r="H28" s="24">
        <f t="shared" si="1"/>
        <v>2.9806837889035702E-2</v>
      </c>
      <c r="I28" s="25">
        <f>RANK(H28,$H$5:$H$54,0)+COUNTIF($H$5:H28,H28)-1</f>
        <v>7</v>
      </c>
    </row>
    <row r="29" spans="1:9" ht="15.6">
      <c r="A29" s="20"/>
      <c r="B29" s="22">
        <v>25</v>
      </c>
      <c r="C29" s="22">
        <v>39.6</v>
      </c>
      <c r="D29" s="22">
        <v>480.6977</v>
      </c>
      <c r="E29" s="22">
        <v>4</v>
      </c>
      <c r="F29" s="23">
        <v>38.799999999999997</v>
      </c>
      <c r="G29" s="24">
        <f t="shared" si="0"/>
        <v>4.6009050025989519E-2</v>
      </c>
      <c r="H29" s="24">
        <f t="shared" si="1"/>
        <v>1.5096363997772698E-2</v>
      </c>
      <c r="I29" s="25">
        <f>RANK(H29,$H$5:$H$54,0)+COUNTIF($H$5:H29,H29)-1</f>
        <v>29</v>
      </c>
    </row>
    <row r="30" spans="1:9" ht="15.6">
      <c r="A30" s="20"/>
      <c r="B30" s="22">
        <v>26</v>
      </c>
      <c r="C30" s="22">
        <v>29.3</v>
      </c>
      <c r="D30" s="22">
        <v>1487.8679999999999</v>
      </c>
      <c r="E30" s="22">
        <v>2</v>
      </c>
      <c r="F30" s="23">
        <v>27</v>
      </c>
      <c r="G30" s="24">
        <f t="shared" si="0"/>
        <v>2.6533510845318901E-2</v>
      </c>
      <c r="H30" s="24">
        <f t="shared" si="1"/>
        <v>8.7061032043373263E-3</v>
      </c>
      <c r="I30" s="25">
        <f>RANK(H30,$H$5:$H$54,0)+COUNTIF($H$5:H30,H30)-1</f>
        <v>42</v>
      </c>
    </row>
    <row r="31" spans="1:9" ht="15.6">
      <c r="A31" s="20"/>
      <c r="B31" s="22">
        <v>27</v>
      </c>
      <c r="C31" s="22">
        <v>3.1</v>
      </c>
      <c r="D31" s="22">
        <v>383.86239999999998</v>
      </c>
      <c r="E31" s="22">
        <v>5</v>
      </c>
      <c r="F31" s="23">
        <v>56.2</v>
      </c>
      <c r="G31" s="24">
        <f t="shared" si="0"/>
        <v>9.4008635673626564E-2</v>
      </c>
      <c r="H31" s="24">
        <f t="shared" si="1"/>
        <v>3.0845857114228555E-2</v>
      </c>
      <c r="I31" s="25">
        <f>RANK(H31,$H$5:$H$54,0)+COUNTIF($H$5:H31,H31)-1</f>
        <v>5</v>
      </c>
    </row>
    <row r="32" spans="1:9" ht="15.6">
      <c r="A32" s="20"/>
      <c r="B32" s="22">
        <v>28</v>
      </c>
      <c r="C32" s="22">
        <v>10.4</v>
      </c>
      <c r="D32" s="22">
        <v>276.44900000000001</v>
      </c>
      <c r="E32" s="22">
        <v>5</v>
      </c>
      <c r="F32" s="23">
        <v>33.6</v>
      </c>
      <c r="G32" s="24">
        <f t="shared" si="0"/>
        <v>8.3921700885297837E-2</v>
      </c>
      <c r="H32" s="24">
        <f t="shared" si="1"/>
        <v>2.7536159585147008E-2</v>
      </c>
      <c r="I32" s="25">
        <f>RANK(H32,$H$5:$H$54,0)+COUNTIF($H$5:H32,H32)-1</f>
        <v>11</v>
      </c>
    </row>
    <row r="33" spans="1:9" ht="15.6">
      <c r="A33" s="20"/>
      <c r="B33" s="22">
        <v>29</v>
      </c>
      <c r="C33" s="22">
        <v>19.2</v>
      </c>
      <c r="D33" s="22">
        <v>557.47799999999995</v>
      </c>
      <c r="E33" s="22">
        <v>4</v>
      </c>
      <c r="F33" s="23">
        <v>47</v>
      </c>
      <c r="G33" s="24">
        <f t="shared" si="0"/>
        <v>5.0610245346729289E-2</v>
      </c>
      <c r="H33" s="24">
        <f t="shared" si="1"/>
        <v>1.6606095655946444E-2</v>
      </c>
      <c r="I33" s="25">
        <f>RANK(H33,$H$5:$H$54,0)+COUNTIF($H$5:H33,H33)-1</f>
        <v>26</v>
      </c>
    </row>
    <row r="34" spans="1:9" ht="15.6">
      <c r="A34" s="20"/>
      <c r="B34" s="22">
        <v>30</v>
      </c>
      <c r="C34" s="22">
        <v>7.1</v>
      </c>
      <c r="D34" s="22">
        <v>451.24380000000002</v>
      </c>
      <c r="E34" s="22">
        <v>5</v>
      </c>
      <c r="F34" s="23">
        <v>57.1</v>
      </c>
      <c r="G34" s="24">
        <f t="shared" si="0"/>
        <v>7.287359620153859E-2</v>
      </c>
      <c r="H34" s="24">
        <f t="shared" si="1"/>
        <v>2.391108561171541E-2</v>
      </c>
      <c r="I34" s="25">
        <f>RANK(H34,$H$5:$H$54,0)+COUNTIF($H$5:H34,H34)-1</f>
        <v>17</v>
      </c>
    </row>
    <row r="35" spans="1:9" ht="15.6">
      <c r="A35" s="20"/>
      <c r="B35" s="22">
        <v>31</v>
      </c>
      <c r="C35" s="22">
        <v>25.9</v>
      </c>
      <c r="D35" s="22">
        <v>4519.6899999999996</v>
      </c>
      <c r="E35" s="22">
        <v>0</v>
      </c>
      <c r="F35" s="23">
        <v>22.1</v>
      </c>
      <c r="G35" s="26">
        <f>(C35^$E$70)*(D35^$F$70)*(E35^$G$70)*(F35^$H$70)</f>
        <v>0</v>
      </c>
      <c r="H35" s="26">
        <f>G35/$G$55</f>
        <v>0</v>
      </c>
      <c r="I35" s="25">
        <f>RANK(H35,$H$5:$H$54,0)+COUNTIF($H$5:H35,H35)-1</f>
        <v>46</v>
      </c>
    </row>
    <row r="36" spans="1:9" ht="15.6">
      <c r="A36" s="20"/>
      <c r="B36" s="22">
        <v>32</v>
      </c>
      <c r="C36" s="22">
        <v>29.6</v>
      </c>
      <c r="D36" s="22">
        <v>769.40340000000003</v>
      </c>
      <c r="E36" s="22">
        <v>7</v>
      </c>
      <c r="F36" s="23">
        <v>25</v>
      </c>
      <c r="G36" s="24">
        <f t="shared" si="0"/>
        <v>5.0455462707597938E-2</v>
      </c>
      <c r="H36" s="24">
        <f t="shared" si="1"/>
        <v>1.6555308798588103E-2</v>
      </c>
      <c r="I36" s="25">
        <f>RANK(H36,$H$5:$H$54,0)+COUNTIF($H$5:H36,H36)-1</f>
        <v>27</v>
      </c>
    </row>
    <row r="37" spans="1:9" ht="15.6">
      <c r="A37" s="20"/>
      <c r="B37" s="22">
        <v>33</v>
      </c>
      <c r="C37" s="22">
        <v>37.9</v>
      </c>
      <c r="D37" s="22">
        <v>488.5727</v>
      </c>
      <c r="E37" s="22">
        <v>1</v>
      </c>
      <c r="F37" s="23">
        <v>34.200000000000003</v>
      </c>
      <c r="G37" s="24">
        <f t="shared" si="0"/>
        <v>3.0443396124616561E-2</v>
      </c>
      <c r="H37" s="24">
        <f t="shared" si="1"/>
        <v>9.9890040973674727E-3</v>
      </c>
      <c r="I37" s="25">
        <f>RANK(H37,$H$5:$H$54,0)+COUNTIF($H$5:H37,H37)-1</f>
        <v>38</v>
      </c>
    </row>
    <row r="38" spans="1:9" ht="15.6">
      <c r="A38" s="20"/>
      <c r="B38" s="22">
        <v>34</v>
      </c>
      <c r="C38" s="22">
        <v>16.5</v>
      </c>
      <c r="D38" s="22">
        <v>323.65499999999997</v>
      </c>
      <c r="E38" s="22">
        <v>6</v>
      </c>
      <c r="F38" s="23">
        <v>49.3</v>
      </c>
      <c r="G38" s="24">
        <f t="shared" si="0"/>
        <v>7.2918554314069545E-2</v>
      </c>
      <c r="H38" s="24">
        <f t="shared" si="1"/>
        <v>2.3925837144968903E-2</v>
      </c>
      <c r="I38" s="25">
        <f>RANK(H38,$H$5:$H$54,0)+COUNTIF($H$5:H38,H38)-1</f>
        <v>16</v>
      </c>
    </row>
    <row r="39" spans="1:9" ht="15.6">
      <c r="A39" s="20"/>
      <c r="B39" s="22">
        <v>35</v>
      </c>
      <c r="C39" s="22">
        <v>15.4</v>
      </c>
      <c r="D39" s="22">
        <v>205.36699999999999</v>
      </c>
      <c r="E39" s="22">
        <v>7</v>
      </c>
      <c r="F39" s="23">
        <v>55.1</v>
      </c>
      <c r="G39" s="24">
        <f t="shared" si="0"/>
        <v>9.1752375198983938E-2</v>
      </c>
      <c r="H39" s="24">
        <f t="shared" si="1"/>
        <v>3.010553908158602E-2</v>
      </c>
      <c r="I39" s="25">
        <f>RANK(H39,$H$5:$H$54,0)+COUNTIF($H$5:H39,H39)-1</f>
        <v>6</v>
      </c>
    </row>
    <row r="40" spans="1:9" ht="15.6">
      <c r="A40" s="20"/>
      <c r="B40" s="22">
        <v>36</v>
      </c>
      <c r="C40" s="22">
        <v>13.9</v>
      </c>
      <c r="D40" s="22">
        <v>4079.4180000000001</v>
      </c>
      <c r="E40" s="22">
        <v>0</v>
      </c>
      <c r="F40" s="23">
        <v>27.3</v>
      </c>
      <c r="G40" s="26">
        <f t="shared" si="0"/>
        <v>0</v>
      </c>
      <c r="H40" s="26">
        <f t="shared" si="1"/>
        <v>0</v>
      </c>
      <c r="I40" s="25">
        <f>RANK(H40,$H$5:$H$54,0)+COUNTIF($H$5:H40,H40)-1</f>
        <v>47</v>
      </c>
    </row>
    <row r="41" spans="1:9" ht="15.6">
      <c r="A41" s="20"/>
      <c r="B41" s="22">
        <v>37</v>
      </c>
      <c r="C41" s="22">
        <v>14.7</v>
      </c>
      <c r="D41" s="22">
        <v>1935.009</v>
      </c>
      <c r="E41" s="22">
        <v>2</v>
      </c>
      <c r="F41" s="23">
        <v>22.9</v>
      </c>
      <c r="G41" s="24">
        <f t="shared" si="0"/>
        <v>2.847948418574435E-2</v>
      </c>
      <c r="H41" s="24">
        <f t="shared" si="1"/>
        <v>9.3446106688563658E-3</v>
      </c>
      <c r="I41" s="25">
        <f>RANK(H41,$H$5:$H$54,0)+COUNTIF($H$5:H41,H41)-1</f>
        <v>40</v>
      </c>
    </row>
    <row r="42" spans="1:9" ht="15.6">
      <c r="A42" s="20"/>
      <c r="B42" s="22">
        <v>38</v>
      </c>
      <c r="C42" s="22">
        <v>12</v>
      </c>
      <c r="D42" s="22">
        <v>1360.1389999999999</v>
      </c>
      <c r="E42" s="22">
        <v>1</v>
      </c>
      <c r="F42" s="23">
        <v>25.3</v>
      </c>
      <c r="G42" s="24">
        <f t="shared" si="0"/>
        <v>2.740321275529416E-2</v>
      </c>
      <c r="H42" s="24">
        <f t="shared" si="1"/>
        <v>8.9914674227927864E-3</v>
      </c>
      <c r="I42" s="25">
        <f>RANK(H42,$H$5:$H$54,0)+COUNTIF($H$5:H42,H42)-1</f>
        <v>41</v>
      </c>
    </row>
    <row r="43" spans="1:9" ht="15.6">
      <c r="A43" s="20"/>
      <c r="B43" s="22">
        <v>39</v>
      </c>
      <c r="C43" s="22">
        <v>3.1</v>
      </c>
      <c r="D43" s="22">
        <v>577.9615</v>
      </c>
      <c r="E43" s="22">
        <v>6</v>
      </c>
      <c r="F43" s="23">
        <v>47.7</v>
      </c>
      <c r="G43" s="24">
        <f t="shared" si="0"/>
        <v>8.603088372980161E-2</v>
      </c>
      <c r="H43" s="24">
        <f t="shared" si="1"/>
        <v>2.8228218906965221E-2</v>
      </c>
      <c r="I43" s="25">
        <f>RANK(H43,$H$5:$H$54,0)+COUNTIF($H$5:H43,H43)-1</f>
        <v>9</v>
      </c>
    </row>
    <row r="44" spans="1:9" ht="15.6">
      <c r="A44" s="20"/>
      <c r="B44" s="22">
        <v>40</v>
      </c>
      <c r="C44" s="22">
        <v>16.2</v>
      </c>
      <c r="D44" s="22">
        <v>289.32479999999998</v>
      </c>
      <c r="E44" s="22">
        <v>5</v>
      </c>
      <c r="F44" s="23">
        <v>46.2</v>
      </c>
      <c r="G44" s="24">
        <f t="shared" si="0"/>
        <v>7.2646160935329288E-2</v>
      </c>
      <c r="H44" s="24">
        <f t="shared" si="1"/>
        <v>2.3836460172531455E-2</v>
      </c>
      <c r="I44" s="25">
        <f>RANK(H44,$H$5:$H$54,0)+COUNTIF($H$5:H44,H44)-1</f>
        <v>18</v>
      </c>
    </row>
    <row r="45" spans="1:9" ht="15.6">
      <c r="A45" s="20"/>
      <c r="B45" s="22">
        <v>41</v>
      </c>
      <c r="C45" s="22">
        <v>13.6</v>
      </c>
      <c r="D45" s="22">
        <v>4082.0149999999999</v>
      </c>
      <c r="E45" s="22">
        <v>0</v>
      </c>
      <c r="F45" s="23">
        <v>15.9</v>
      </c>
      <c r="G45" s="26">
        <f t="shared" si="0"/>
        <v>0</v>
      </c>
      <c r="H45" s="26">
        <f t="shared" si="1"/>
        <v>0</v>
      </c>
      <c r="I45" s="25">
        <f>RANK(H45,$H$5:$H$54,0)+COUNTIF($H$5:H45,H45)-1</f>
        <v>48</v>
      </c>
    </row>
    <row r="46" spans="1:9" ht="15.6">
      <c r="A46" s="20"/>
      <c r="B46" s="22">
        <v>42</v>
      </c>
      <c r="C46" s="22">
        <v>16.8</v>
      </c>
      <c r="D46" s="22">
        <v>4066.587</v>
      </c>
      <c r="E46" s="22">
        <v>0</v>
      </c>
      <c r="F46" s="23">
        <v>18.2</v>
      </c>
      <c r="G46" s="26">
        <f t="shared" si="0"/>
        <v>0</v>
      </c>
      <c r="H46" s="26">
        <f t="shared" si="1"/>
        <v>0</v>
      </c>
      <c r="I46" s="25">
        <f>RANK(H46,$H$5:$H$54,0)+COUNTIF($H$5:H46,H46)-1</f>
        <v>49</v>
      </c>
    </row>
    <row r="47" spans="1:9" ht="15.6">
      <c r="A47" s="20"/>
      <c r="B47" s="22">
        <v>43</v>
      </c>
      <c r="C47" s="22">
        <v>36.1</v>
      </c>
      <c r="D47" s="22">
        <v>519.46169999999995</v>
      </c>
      <c r="E47" s="22">
        <v>5</v>
      </c>
      <c r="F47" s="23">
        <v>34.700000000000003</v>
      </c>
      <c r="G47" s="24">
        <f t="shared" si="0"/>
        <v>4.9284732730360388E-2</v>
      </c>
      <c r="H47" s="24">
        <f t="shared" si="1"/>
        <v>1.617117207180286E-2</v>
      </c>
      <c r="I47" s="25">
        <f>RANK(H47,$H$5:$H$54,0)+COUNTIF($H$5:H47,H47)-1</f>
        <v>28</v>
      </c>
    </row>
    <row r="48" spans="1:9" ht="15.6">
      <c r="A48" s="20"/>
      <c r="B48" s="22">
        <v>44</v>
      </c>
      <c r="C48" s="22">
        <v>34.4</v>
      </c>
      <c r="D48" s="22">
        <v>512.78710000000001</v>
      </c>
      <c r="E48" s="22">
        <v>6</v>
      </c>
      <c r="F48" s="23">
        <v>34.1</v>
      </c>
      <c r="G48" s="24">
        <f t="shared" si="0"/>
        <v>5.3046051733589943E-2</v>
      </c>
      <c r="H48" s="24">
        <f t="shared" si="1"/>
        <v>1.7405325803566889E-2</v>
      </c>
      <c r="I48" s="25">
        <f>RANK(H48,$H$5:$H$54,0)+COUNTIF($H$5:H48,H48)-1</f>
        <v>24</v>
      </c>
    </row>
    <row r="49" spans="1:9" ht="15.6">
      <c r="A49" s="20"/>
      <c r="B49" s="22">
        <v>45</v>
      </c>
      <c r="C49" s="22">
        <v>2.7</v>
      </c>
      <c r="D49" s="22">
        <v>533.47619999999995</v>
      </c>
      <c r="E49" s="22">
        <v>4</v>
      </c>
      <c r="F49" s="23">
        <v>53.9</v>
      </c>
      <c r="G49" s="24">
        <f t="shared" si="0"/>
        <v>8.0096622795779157E-2</v>
      </c>
      <c r="H49" s="24">
        <f t="shared" si="1"/>
        <v>2.6281085395902494E-2</v>
      </c>
      <c r="I49" s="25">
        <f>RANK(H49,$H$5:$H$54,0)+COUNTIF($H$5:H49,H49)-1</f>
        <v>13</v>
      </c>
    </row>
    <row r="50" spans="1:9" ht="15.6">
      <c r="A50" s="20"/>
      <c r="B50" s="22">
        <v>46</v>
      </c>
      <c r="C50" s="22">
        <v>36.6</v>
      </c>
      <c r="D50" s="22">
        <v>488.8193</v>
      </c>
      <c r="E50" s="22">
        <v>8</v>
      </c>
      <c r="F50" s="23">
        <v>38.299999999999997</v>
      </c>
      <c r="G50" s="24">
        <f t="shared" si="0"/>
        <v>5.7676403141800822E-2</v>
      </c>
      <c r="H50" s="24">
        <f t="shared" si="1"/>
        <v>1.8924624077633949E-2</v>
      </c>
      <c r="I50" s="25">
        <f>RANK(H50,$H$5:$H$54,0)+COUNTIF($H$5:H50,H50)-1</f>
        <v>23</v>
      </c>
    </row>
    <row r="51" spans="1:9" ht="15.6">
      <c r="A51" s="20"/>
      <c r="B51" s="22">
        <v>47</v>
      </c>
      <c r="C51" s="22">
        <v>21.7</v>
      </c>
      <c r="D51" s="22">
        <v>463.96230000000003</v>
      </c>
      <c r="E51" s="22">
        <v>9</v>
      </c>
      <c r="F51" s="23">
        <v>42</v>
      </c>
      <c r="G51" s="24">
        <f t="shared" si="0"/>
        <v>6.8353962944589633E-2</v>
      </c>
      <c r="H51" s="24">
        <f t="shared" si="1"/>
        <v>2.2428115875439639E-2</v>
      </c>
      <c r="I51" s="25">
        <f>RANK(H51,$H$5:$H$54,0)+COUNTIF($H$5:H51,H51)-1</f>
        <v>19</v>
      </c>
    </row>
    <row r="52" spans="1:9" ht="15.6">
      <c r="A52" s="20"/>
      <c r="B52" s="22">
        <v>48</v>
      </c>
      <c r="C52" s="22">
        <v>35.9</v>
      </c>
      <c r="D52" s="22">
        <v>640.73910000000001</v>
      </c>
      <c r="E52" s="22">
        <v>3</v>
      </c>
      <c r="F52" s="23">
        <v>61.5</v>
      </c>
      <c r="G52" s="24">
        <f t="shared" si="0"/>
        <v>3.7225456523931243E-2</v>
      </c>
      <c r="H52" s="24">
        <f t="shared" si="1"/>
        <v>1.2214315256478547E-2</v>
      </c>
      <c r="I52" s="25">
        <f>RANK(H52,$H$5:$H$54,0)+COUNTIF($H$5:H52,H52)-1</f>
        <v>33</v>
      </c>
    </row>
    <row r="53" spans="1:9" ht="15.6">
      <c r="A53" s="20"/>
      <c r="B53" s="22">
        <v>49</v>
      </c>
      <c r="C53" s="22">
        <v>24.2</v>
      </c>
      <c r="D53" s="22">
        <v>4605.7489999999998</v>
      </c>
      <c r="E53" s="22">
        <v>0</v>
      </c>
      <c r="F53" s="23">
        <v>13.4</v>
      </c>
      <c r="G53" s="26">
        <f t="shared" si="0"/>
        <v>0</v>
      </c>
      <c r="H53" s="26">
        <f t="shared" si="1"/>
        <v>0</v>
      </c>
      <c r="I53" s="25">
        <f>RANK(H53,$H$5:$H$54,0)+COUNTIF($H$5:H53,H53)-1</f>
        <v>50</v>
      </c>
    </row>
    <row r="54" spans="1:9" ht="15.6">
      <c r="A54" s="20"/>
      <c r="B54" s="22">
        <v>50</v>
      </c>
      <c r="C54" s="22">
        <v>29.4</v>
      </c>
      <c r="D54" s="22">
        <v>4510.3590000000004</v>
      </c>
      <c r="E54" s="22">
        <v>1</v>
      </c>
      <c r="F54" s="23">
        <v>13.2</v>
      </c>
      <c r="G54" s="24">
        <f t="shared" si="0"/>
        <v>1.4773616102232047E-2</v>
      </c>
      <c r="H54" s="24">
        <f t="shared" si="1"/>
        <v>4.8474786181559332E-3</v>
      </c>
      <c r="I54" s="25">
        <f>RANK(H54,$H$5:$H$54,0)+COUNTIF($H$5:H54,H54)-1</f>
        <v>44</v>
      </c>
    </row>
    <row r="55" spans="1:9">
      <c r="A55" s="20"/>
      <c r="B55"/>
      <c r="F55" s="11" t="s">
        <v>14</v>
      </c>
      <c r="G55" s="12">
        <f>SUM(G5:G54)</f>
        <v>3.0476908236167097</v>
      </c>
      <c r="H55" s="6">
        <f>SUM(H5:H54)</f>
        <v>0.99999999999999989</v>
      </c>
      <c r="I55" s="16"/>
    </row>
    <row r="57" spans="1:9">
      <c r="D57" t="s">
        <v>0</v>
      </c>
    </row>
    <row r="58" spans="1:9">
      <c r="D58" s="33" t="s">
        <v>2</v>
      </c>
      <c r="E58" s="34"/>
      <c r="F58" s="1" t="s">
        <v>1</v>
      </c>
      <c r="G58" s="1" t="s">
        <v>12</v>
      </c>
      <c r="H58" s="1" t="s">
        <v>13</v>
      </c>
    </row>
    <row r="59" spans="1:9">
      <c r="D59" s="35" t="s">
        <v>7</v>
      </c>
      <c r="E59" s="36"/>
      <c r="F59" s="2" t="s">
        <v>3</v>
      </c>
      <c r="G59" s="2">
        <v>3</v>
      </c>
      <c r="H59" s="2" t="s">
        <v>24</v>
      </c>
    </row>
    <row r="60" spans="1:9">
      <c r="D60" s="35" t="s">
        <v>8</v>
      </c>
      <c r="E60" s="36"/>
      <c r="F60" s="2" t="s">
        <v>4</v>
      </c>
      <c r="G60" s="2">
        <v>5</v>
      </c>
      <c r="H60" s="2" t="s">
        <v>24</v>
      </c>
    </row>
    <row r="61" spans="1:9">
      <c r="D61" s="35" t="s">
        <v>9</v>
      </c>
      <c r="E61" s="36"/>
      <c r="F61" s="2" t="s">
        <v>5</v>
      </c>
      <c r="G61" s="2">
        <v>4</v>
      </c>
      <c r="H61" s="2" t="s">
        <v>25</v>
      </c>
    </row>
    <row r="62" spans="1:9">
      <c r="D62" s="35" t="s">
        <v>10</v>
      </c>
      <c r="E62" s="36"/>
      <c r="F62" s="2" t="s">
        <v>6</v>
      </c>
      <c r="G62" s="2">
        <v>1</v>
      </c>
      <c r="H62" s="2" t="s">
        <v>26</v>
      </c>
    </row>
    <row r="63" spans="1:9">
      <c r="D63" s="30" t="s">
        <v>14</v>
      </c>
      <c r="E63" s="31"/>
      <c r="F63" s="5"/>
      <c r="G63" s="6">
        <f>SUM(G59:G62)</f>
        <v>13</v>
      </c>
      <c r="H63" s="5"/>
    </row>
    <row r="65" spans="4:9">
      <c r="D65" t="s">
        <v>15</v>
      </c>
    </row>
    <row r="66" spans="4:9">
      <c r="D66" s="1" t="s">
        <v>16</v>
      </c>
      <c r="E66" s="1" t="s">
        <v>17</v>
      </c>
      <c r="F66" s="1" t="s">
        <v>18</v>
      </c>
      <c r="G66" s="1" t="s">
        <v>19</v>
      </c>
      <c r="H66" s="1" t="s">
        <v>20</v>
      </c>
      <c r="I66" s="17" t="s">
        <v>22</v>
      </c>
    </row>
    <row r="67" spans="4:9">
      <c r="D67" s="2" t="s">
        <v>21</v>
      </c>
      <c r="E67" s="2">
        <f>G59/G63</f>
        <v>0.23076923076923078</v>
      </c>
      <c r="F67" s="2">
        <f>G60/G63</f>
        <v>0.38461538461538464</v>
      </c>
      <c r="G67" s="2">
        <f>G61/G63</f>
        <v>0.30769230769230771</v>
      </c>
      <c r="H67" s="2">
        <f>G62/G63</f>
        <v>7.6923076923076927E-2</v>
      </c>
      <c r="I67" s="18">
        <f>SUM(E67:H67)</f>
        <v>1</v>
      </c>
    </row>
    <row r="68" spans="4:9">
      <c r="D68" s="7"/>
    </row>
    <row r="69" spans="4:9">
      <c r="D69" s="7" t="s">
        <v>23</v>
      </c>
    </row>
    <row r="70" spans="4:9">
      <c r="D70" s="8" t="s">
        <v>23</v>
      </c>
      <c r="E70" s="2">
        <f>E67*(-1)</f>
        <v>-0.23076923076923078</v>
      </c>
      <c r="F70" s="2">
        <f>F67*(-1)</f>
        <v>-0.38461538461538464</v>
      </c>
      <c r="G70" s="2">
        <f>G67*1</f>
        <v>0.30769230769230771</v>
      </c>
      <c r="H70" s="2">
        <f>H67*(-1)</f>
        <v>-7.6923076923076927E-2</v>
      </c>
    </row>
  </sheetData>
  <mergeCells count="8">
    <mergeCell ref="K6:L6"/>
    <mergeCell ref="D63:E63"/>
    <mergeCell ref="E2:G2"/>
    <mergeCell ref="D58:E58"/>
    <mergeCell ref="D59:E59"/>
    <mergeCell ref="D60:E60"/>
    <mergeCell ref="D61:E61"/>
    <mergeCell ref="D62:E62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Abigail</dc:creator>
  <cp:lastModifiedBy>Abigail</cp:lastModifiedBy>
  <dcterms:created xsi:type="dcterms:W3CDTF">2021-06-25T07:02:15Z</dcterms:created>
  <dcterms:modified xsi:type="dcterms:W3CDTF">2021-06-25T23:26:27Z</dcterms:modified>
</cp:coreProperties>
</file>