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DELL\Desktop\Datasets\"/>
    </mc:Choice>
  </mc:AlternateContent>
  <xr:revisionPtr revIDLastSave="0" documentId="13_ncr:11_{9EC55DB0-7D0D-4869-BD0A-EFCB239EACF3}" xr6:coauthVersionLast="47" xr6:coauthVersionMax="47" xr10:uidLastSave="{00000000-0000-0000-0000-000000000000}"/>
  <bookViews>
    <workbookView xWindow="-120" yWindow="-120" windowWidth="20730" windowHeight="11160" xr2:uid="{26D4546B-D2A1-4444-8EAF-A6228F96F0C1}"/>
  </bookViews>
  <sheets>
    <sheet name="Data" sheetId="1" r:id="rId1"/>
    <sheet name="Sheet1" sheetId="2" r:id="rId2"/>
    <sheet name="Sheet2" sheetId="3" r:id="rId3"/>
    <sheet name="Sheet3" sheetId="5" r:id="rId4"/>
    <sheet name="Sheet5" sheetId="6" r:id="rId5"/>
    <sheet name="Sheet7" sheetId="8" r:id="rId6"/>
    <sheet name="Sheet9" sheetId="10" r:id="rId7"/>
  </sheets>
  <definedNames>
    <definedName name="_xlnm._FilterDatabase" localSheetId="0" hidden="1">Data!$C$10:$G$10</definedName>
    <definedName name="_xlnm._FilterDatabase" localSheetId="2" hidden="1">Sheet2!$C$10:$G$32</definedName>
    <definedName name="_xlnm._FilterDatabase" localSheetId="3" hidden="1">Sheet3!$C$4:$E$10</definedName>
    <definedName name="_xlcn.WorksheetConnection_chocolates.xlsxDatas1" hidden="1">Datas[]</definedName>
    <definedName name="Slicer_Sales_Person">#N/A</definedName>
  </definedNames>
  <calcPr calcId="181029"/>
  <pivotCaches>
    <pivotCache cacheId="9" r:id="rId8"/>
    <pivotCache cacheId="2"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 name="Datas" connection="WorksheetConnection_chocolates.xlsx!Datas"/>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5" i="5" l="1"/>
  <c r="E6" i="5"/>
  <c r="E9" i="5"/>
  <c r="E10" i="5"/>
  <c r="E5" i="5"/>
  <c r="E8" i="5"/>
  <c r="D8" i="5"/>
  <c r="D6" i="5"/>
  <c r="D9" i="5"/>
  <c r="D10" i="5"/>
  <c r="E7" i="5"/>
  <c r="D7" i="5"/>
  <c r="E34" i="3"/>
  <c r="F4" i="2"/>
  <c r="G4" i="2"/>
  <c r="F5" i="2"/>
  <c r="G5" i="2"/>
  <c r="F6" i="2"/>
  <c r="G6" i="2"/>
  <c r="F7" i="2"/>
  <c r="G7" i="2"/>
  <c r="F8" i="2"/>
  <c r="G8" i="2"/>
  <c r="F9" i="2"/>
  <c r="G9" i="2"/>
  <c r="F10" i="2"/>
  <c r="G1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27C0EF-122C-420E-8FDC-F064CA9303B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61961D2-B5BE-4DF0-8FE3-E7060E96ED8C}" name="WorksheetConnection_chocolates.xlsx!Datas" type="102" refreshedVersion="7" minRefreshableVersion="5">
    <extLst>
      <ext xmlns:x15="http://schemas.microsoft.com/office/spreadsheetml/2010/11/main" uri="{DE250136-89BD-433C-8126-D09CA5730AF9}">
        <x15:connection id="Datas" autoDelete="1">
          <x15:rangePr sourceName="_xlcn.WorksheetConnection_chocolates.xlsxDatas1"/>
        </x15:connection>
      </ext>
    </extLst>
  </connection>
</connections>
</file>

<file path=xl/sharedStrings.xml><?xml version="1.0" encoding="utf-8"?>
<sst xmlns="http://schemas.openxmlformats.org/spreadsheetml/2006/main" count="1107" uniqueCount="80">
  <si>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</si>
  <si>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</si>
  <si>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</si>
  <si>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</si>
  <si>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</si>
  <si>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</si>
  <si>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</si>
  <si>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</si>
  <si>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</si>
  <si>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</si>
  <si>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</si>
  <si>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</si>
  <si>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</si>
  <si>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</si>
  <si>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</si>
  <si>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</si>
  <si>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</si>
  <si>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</si>
  <si>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</si>
  <si>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</si>
  <si>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</si>
  <si>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</si>
  <si>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</si>
  <si>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</si>
  <si>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</si>
  <si>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</si>
  <si>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</si>
  <si>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</si>
  <si>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</si>
  <si>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</si>
  <si>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</si>
  <si>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</si>
  <si>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</si>
  <si>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</si>
  <si>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</si>
  <si>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</si>
  <si>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</si>
  <si>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</si>
  <si>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</si>
  <si>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</si>
  <si>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</si>
  <si>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</si>
  <si>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</si>
  <si>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</si>
  <si>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</si>
  <si>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</si>
  <si>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</si>
  <si>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</si>
  <si>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</si>
  <si>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</si>
  <si>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</si>
  <si>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</si>
  <si>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</si>
  <si>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</si>
  <si>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</si>
  <si>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</si>
  <si>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</si>
  <si>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Max</t>
  </si>
  <si>
    <t>Min</t>
  </si>
  <si>
    <t>1st Quart</t>
  </si>
  <si>
    <t>2nd Qua</t>
  </si>
  <si>
    <t>3rd Quart</t>
  </si>
  <si>
    <t>How many unique products are there?</t>
  </si>
  <si>
    <t>QUICK STATISTICS</t>
  </si>
  <si>
    <t>Country</t>
  </si>
  <si>
    <t xml:space="preserve"> </t>
  </si>
  <si>
    <t xml:space="preserve">        Units</t>
  </si>
  <si>
    <t xml:space="preserve">      Amount</t>
  </si>
  <si>
    <t>Row Labels</t>
  </si>
  <si>
    <t>Grand Total</t>
  </si>
  <si>
    <t>Sum of Amount</t>
  </si>
  <si>
    <t>Sum of Units</t>
  </si>
  <si>
    <t>Sales per Unit</t>
  </si>
  <si>
    <r>
      <t xml:space="preserve">              </t>
    </r>
    <r>
      <rPr>
        <b/>
        <sz val="14"/>
        <color rgb="FFFF0000"/>
        <rFont val="Calibri"/>
        <family val="2"/>
        <scheme val="minor"/>
      </rPr>
      <t>1.</t>
    </r>
    <r>
      <rPr>
        <sz val="11"/>
        <color theme="1"/>
        <rFont val="Calibri"/>
        <family val="2"/>
        <scheme val="minor"/>
      </rPr>
      <t xml:space="preserve"> </t>
    </r>
  </si>
  <si>
    <t xml:space="preserve">2.        QUICK STATISTICS </t>
  </si>
  <si>
    <t>3.     Sales by Country using Formulas</t>
  </si>
  <si>
    <t>4.    Sales by Country Using Pivot Table</t>
  </si>
  <si>
    <t>5.      Top 5 products per $ per Unit</t>
  </si>
  <si>
    <t>7.      Best Sales Person by Country</t>
  </si>
  <si>
    <t>SALES DATA ANALYSIS WITH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</si>
</sst>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quot;$&quot;#,##0_);[Red]\(&quot;$&quot;#,##0\)"/>
    <numFmt numFmtId="165" formatCode="&quot;$&quot;#,##0.00_);[Red]\(&quot;$&quot;#,##0.00\)"/>
    <numFmt numFmtId="166" formatCode="_-[$$-409]* #,##0_ ;_-[$$-409]* \-#,##0\ ;_-[$$-409]* &quot;-&quot;??_ ;_-@_ "/>
    <numFmt numFmtId="167" formatCode="[$$-409]#,##0"/>
    <numFmt numFmtId="168" formatCode="\$#,##0.00;\(\$#,##0.00\);\$#,##0.00"/>
  </numFmts>
  <fonts count="7" x14ac:knownFonts="1">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b/>
      <sz val="14"/>
      <color rgb="FFFF0000"/>
      <name val="Arial"/>
      <family val="2"/>
    </font>
    <font>
      <b/>
      <sz val="14"/>
      <color rgb="FFFF0000"/>
      <name val="Calibri"/>
      <family val="2"/>
      <scheme val="minor"/>
    </font>
    <font>
      <b/>
      <sz val="16"/>
      <color rgb="FFFF0000"/>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right/>
      <top style="dotted">
        <color theme="0" tint="-0.24994659260841701"/>
      </top>
      <bottom style="dotted">
        <color theme="0" tint="-0.24994659260841701"/>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24">
    <xf numFmtId="0" fontId="0" fillId="0" borderId="0" xfId="0"/>
    <xf numFmtId="0" fontId="0" fillId="2" borderId="0" xfId="0" applyFill="1"/>
    <xf numFmtId="164" fontId="0" fillId="0" borderId="0" xfId="0" applyNumberFormat="1"/>
    <xf numFmtId="3" fontId="0" fillId="0" borderId="0" xfId="0" applyNumberFormat="1"/>
    <xf numFmtId="0" fontId="1" fillId="0" borderId="0" xfId="0" applyFont="1"/>
    <xf numFmtId="0" fontId="1" fillId="0" borderId="1" xfId="0" applyFont="1" applyBorder="1"/>
    <xf numFmtId="0" fontId="0" fillId="0" borderId="1" xfId="0" applyBorder="1"/>
    <xf numFmtId="0" fontId="1" fillId="2" borderId="0" xfId="0" applyFont="1" applyFill="1"/>
    <xf numFmtId="0" fontId="1" fillId="0" borderId="0" xfId="0" applyFont="1" applyAlignment="1">
      <alignment horizontal="right"/>
    </xf>
    <xf numFmtId="165" fontId="0" fillId="0" borderId="0" xfId="0" applyNumberFormat="1"/>
    <xf numFmtId="0" fontId="4" fillId="0" borderId="0" xfId="0" applyFont="1"/>
    <xf numFmtId="0" fontId="5" fillId="0" borderId="0" xfId="0" applyFont="1"/>
    <xf numFmtId="3" fontId="0" fillId="0" borderId="0" xfId="1" applyNumberFormat="1" applyFont="1"/>
    <xf numFmtId="0" fontId="3" fillId="0" borderId="0" xfId="0" applyFont="1"/>
    <xf numFmtId="3" fontId="3" fillId="0" borderId="0" xfId="1" applyNumberFormat="1" applyFont="1"/>
    <xf numFmtId="0" fontId="0" fillId="0" borderId="0" xfId="0" applyNumberFormat="1"/>
    <xf numFmtId="166" fontId="0" fillId="0" borderId="0" xfId="2" applyNumberFormat="1" applyFont="1"/>
    <xf numFmtId="166" fontId="3" fillId="0" borderId="0" xfId="2" applyNumberFormat="1" applyFont="1"/>
    <xf numFmtId="0" fontId="6" fillId="0" borderId="0" xfId="0" applyFon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0" fontId="0" fillId="0" borderId="0" xfId="0" applyAlignment="1">
      <alignment horizontal="left" indent="1"/>
    </xf>
  </cellXfs>
  <cellStyles count="3">
    <cellStyle name="Comma" xfId="1" builtinId="3"/>
    <cellStyle name="Currency" xfId="2" builtinId="4"/>
    <cellStyle name="Normal" xfId="0" builtinId="0"/>
  </cellStyles>
  <dxfs count="9">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8</xdr:col>
      <xdr:colOff>342900</xdr:colOff>
      <xdr:row>5</xdr:row>
      <xdr:rowOff>161925</xdr:rowOff>
    </xdr:from>
    <xdr:to>
      <xdr:col>13</xdr:col>
      <xdr:colOff>28576</xdr:colOff>
      <xdr:row>14</xdr:row>
      <xdr:rowOff>114301</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69C5A4B8-99B4-42F6-B606-9DBDDD341577}"/>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076950" y="1162050"/>
              <a:ext cx="2733676" cy="1666876"/>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55.666915046299" createdVersion="7" refreshedVersion="7" minRefreshableVersion="3" recordCount="300" xr:uid="{0EFB813E-E158-474D-AC79-9EFA95458083}">
  <cacheSource type="worksheet">
    <worksheetSource name="Data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ount="268">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714"/>
        <n v="3850"/>
      </sharedItems>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66279586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55.889865972225" backgroundQuery="1" createdVersion="7" refreshedVersion="7" minRefreshableVersion="3" recordCount="0" supportSubquery="1" supportAdvancedDrill="1" xr:uid="{7B855993-8861-47F1-A281-F825AA9611D3}">
  <cacheSource type="external" connectionId="1"/>
  <cacheFields count="2">
    <cacheField name="[Datas].[Product].[Product]" caption="Product" numFmtId="0" hierarchy="2" level="1">
      <sharedItems count="5">
        <s v="85% Dark Bars"/>
        <s v="After Nines"/>
        <s v="Baker's Choco Chips"/>
        <s v="Peanut Butter Cubes"/>
        <s v="Raspberry Choco"/>
      </sharedItems>
    </cacheField>
    <cacheField name="[Measures].[Sales per Unit]" caption="Sales per Unit" numFmtId="0" hierarchy="7" level="32767"/>
  </cacheFields>
  <cacheHierarchies count="10">
    <cacheHierarchy uniqueName="[Datas].[Sales Person]" caption="Sales Person" attribute="1" defaultMemberUniqueName="[Datas].[Sales Person].[All]" allUniqueName="[Datas].[Sales Person].[All]" dimensionUniqueName="[Datas]" displayFolder="" count="0" memberValueDatatype="130" unbalanced="0"/>
    <cacheHierarchy uniqueName="[Datas].[Geography]" caption="Geography" attribute="1" defaultMemberUniqueName="[Datas].[Geography].[All]" allUniqueName="[Datas].[Geography].[All]" dimensionUniqueName="[Datas]" displayFolder="" count="0" memberValueDatatype="130" unbalanced="0"/>
    <cacheHierarchy uniqueName="[Datas].[Product]" caption="Product" attribute="1" defaultMemberUniqueName="[Datas].[Product].[All]" allUniqueName="[Datas].[Product].[All]" dimensionUniqueName="[Datas]" displayFolder="" count="2" memberValueDatatype="130" unbalanced="0">
      <fieldsUsage count="2">
        <fieldUsage x="-1"/>
        <fieldUsage x="0"/>
      </fieldsUsage>
    </cacheHierarchy>
    <cacheHierarchy uniqueName="[Datas].[Amount]" caption="Amount" attribute="1" defaultMemberUniqueName="[Datas].[Amount].[All]" allUniqueName="[Datas].[Amount].[All]" dimensionUniqueName="[Datas]" displayFolder="" count="0" memberValueDatatype="20" unbalanced="0"/>
    <cacheHierarchy uniqueName="[Datas].[Units]" caption="Units" attribute="1" defaultMemberUniqueName="[Datas].[Units].[All]" allUniqueName="[Datas].[Units].[All]" dimensionUniqueName="[Datas]" displayFolder="" count="0" memberValueDatatype="20" unbalanced="0"/>
    <cacheHierarchy uniqueName="[Measures].[Sum of Amount]" caption="Sum of Amount" measure="1" displayFolder="" measureGroup="Datas"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s" count="0">
      <extLst>
        <ext xmlns:x15="http://schemas.microsoft.com/office/spreadsheetml/2010/11/main" uri="{B97F6D7D-B522-45F9-BDA1-12C45D357490}">
          <x15:cacheHierarchy aggregatedColumn="4"/>
        </ext>
      </extLst>
    </cacheHierarchy>
    <cacheHierarchy uniqueName="[Measures].[Sales per Unit]" caption="Sales per Unit" measure="1" displayFolder="" measureGroup="Datas" count="0" oneField="1">
      <fieldsUsage count="1">
        <fieldUsage x="1"/>
      </fieldsUsage>
    </cacheHierarchy>
    <cacheHierarchy uniqueName="[Measures].[__XL_Count Datas]" caption="__XL_Count Datas" measure="1" displayFolder="" measureGroup="Datas" count="0" hidden="1"/>
    <cacheHierarchy uniqueName="[Measures].[__No measures defined]" caption="__No measures defined" measure="1" displayFolder="" count="0" hidden="1"/>
  </cacheHierarchies>
  <kpis count="0"/>
  <dimensions count="2">
    <dimension name="Datas" uniqueName="[Datas]" caption="Datas"/>
    <dimension measure="1" name="Measures" uniqueName="[Measures]" caption="Measures"/>
  </dimensions>
  <measureGroups count="1">
    <measureGroup name="Datas" caption="Data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x v="0"/>
    <n v="114"/>
  </r>
  <r>
    <x v="1"/>
    <x v="1"/>
    <s v="Choco Coated Almonds"/>
    <x v="1"/>
    <n v="459"/>
  </r>
  <r>
    <x v="2"/>
    <x v="1"/>
    <s v="Almond Choco"/>
    <x v="2"/>
    <n v="147"/>
  </r>
  <r>
    <x v="3"/>
    <x v="2"/>
    <s v="Drinking Coco"/>
    <x v="3"/>
    <n v="288"/>
  </r>
  <r>
    <x v="4"/>
    <x v="3"/>
    <s v="White Choc"/>
    <x v="4"/>
    <n v="414"/>
  </r>
  <r>
    <x v="0"/>
    <x v="1"/>
    <s v="Peanut Butter Cubes"/>
    <x v="5"/>
    <n v="432"/>
  </r>
  <r>
    <x v="4"/>
    <x v="4"/>
    <s v="Smooth Sliky Salty"/>
    <x v="6"/>
    <n v="54"/>
  </r>
  <r>
    <x v="1"/>
    <x v="1"/>
    <s v="After Nines"/>
    <x v="7"/>
    <n v="210"/>
  </r>
  <r>
    <x v="5"/>
    <x v="4"/>
    <s v="50% Dark Bites"/>
    <x v="8"/>
    <n v="75"/>
  </r>
  <r>
    <x v="6"/>
    <x v="0"/>
    <s v="50% Dark Bites"/>
    <x v="9"/>
    <n v="12"/>
  </r>
  <r>
    <x v="7"/>
    <x v="3"/>
    <s v="White Choc"/>
    <x v="10"/>
    <n v="462"/>
  </r>
  <r>
    <x v="8"/>
    <x v="0"/>
    <s v="Eclairs"/>
    <x v="11"/>
    <n v="144"/>
  </r>
  <r>
    <x v="2"/>
    <x v="4"/>
    <s v="Mint Chip Choco"/>
    <x v="12"/>
    <n v="120"/>
  </r>
  <r>
    <x v="7"/>
    <x v="5"/>
    <s v="Milk Bars"/>
    <x v="13"/>
    <n v="54"/>
  </r>
  <r>
    <x v="8"/>
    <x v="1"/>
    <s v="White Choc"/>
    <x v="14"/>
    <n v="234"/>
  </r>
  <r>
    <x v="8"/>
    <x v="1"/>
    <s v="Manuka Honey Choco"/>
    <x v="15"/>
    <n v="66"/>
  </r>
  <r>
    <x v="4"/>
    <x v="0"/>
    <s v="Smooth Sliky Salty"/>
    <x v="16"/>
    <n v="87"/>
  </r>
  <r>
    <x v="6"/>
    <x v="5"/>
    <s v="Orange Choco"/>
    <x v="17"/>
    <n v="339"/>
  </r>
  <r>
    <x v="3"/>
    <x v="5"/>
    <s v="After Nines"/>
    <x v="18"/>
    <n v="144"/>
  </r>
  <r>
    <x v="7"/>
    <x v="3"/>
    <s v="Orange Choco"/>
    <x v="19"/>
    <n v="162"/>
  </r>
  <r>
    <x v="2"/>
    <x v="5"/>
    <s v="Fruit &amp; Nut Bars"/>
    <x v="20"/>
    <n v="90"/>
  </r>
  <r>
    <x v="1"/>
    <x v="4"/>
    <s v="Fruit &amp; Nut Bars"/>
    <x v="21"/>
    <n v="234"/>
  </r>
  <r>
    <x v="9"/>
    <x v="4"/>
    <s v="After Nines"/>
    <x v="22"/>
    <n v="141"/>
  </r>
  <r>
    <x v="1"/>
    <x v="0"/>
    <s v="99% Dark &amp; Pure"/>
    <x v="23"/>
    <n v="204"/>
  </r>
  <r>
    <x v="3"/>
    <x v="1"/>
    <s v="Raspberry Choco"/>
    <x v="15"/>
    <n v="186"/>
  </r>
  <r>
    <x v="3"/>
    <x v="2"/>
    <s v="Milk Bars"/>
    <x v="24"/>
    <n v="231"/>
  </r>
  <r>
    <x v="8"/>
    <x v="3"/>
    <s v="Mint Chip Choco"/>
    <x v="25"/>
    <n v="168"/>
  </r>
  <r>
    <x v="9"/>
    <x v="1"/>
    <s v="Orange Choco"/>
    <x v="26"/>
    <n v="195"/>
  </r>
  <r>
    <x v="6"/>
    <x v="2"/>
    <s v="Fruit &amp; Nut Bars"/>
    <x v="27"/>
    <n v="15"/>
  </r>
  <r>
    <x v="9"/>
    <x v="0"/>
    <s v="Fruit &amp; Nut Bars"/>
    <x v="28"/>
    <n v="30"/>
  </r>
  <r>
    <x v="3"/>
    <x v="0"/>
    <s v="85% Dark Bars"/>
    <x v="29"/>
    <n v="102"/>
  </r>
  <r>
    <x v="7"/>
    <x v="1"/>
    <s v="99% Dark &amp; Pure"/>
    <x v="30"/>
    <n v="15"/>
  </r>
  <r>
    <x v="1"/>
    <x v="3"/>
    <s v="70% Dark Bites"/>
    <x v="31"/>
    <n v="183"/>
  </r>
  <r>
    <x v="0"/>
    <x v="3"/>
    <s v="After Nines"/>
    <x v="32"/>
    <n v="12"/>
  </r>
  <r>
    <x v="3"/>
    <x v="3"/>
    <s v="50% Dark Bites"/>
    <x v="33"/>
    <n v="72"/>
  </r>
  <r>
    <x v="4"/>
    <x v="4"/>
    <s v="Organic Choco Syrup"/>
    <x v="34"/>
    <n v="282"/>
  </r>
  <r>
    <x v="7"/>
    <x v="3"/>
    <s v="Caramel Stuffed Bars"/>
    <x v="35"/>
    <n v="144"/>
  </r>
  <r>
    <x v="4"/>
    <x v="0"/>
    <s v="Mint Chip Choco"/>
    <x v="36"/>
    <n v="405"/>
  </r>
  <r>
    <x v="5"/>
    <x v="5"/>
    <s v="Choco Coated Almonds"/>
    <x v="37"/>
    <n v="75"/>
  </r>
  <r>
    <x v="0"/>
    <x v="5"/>
    <s v="Organic Choco Syrup"/>
    <x v="38"/>
    <n v="135"/>
  </r>
  <r>
    <x v="6"/>
    <x v="5"/>
    <s v="Organic Choco Syrup"/>
    <x v="39"/>
    <n v="21"/>
  </r>
  <r>
    <x v="7"/>
    <x v="4"/>
    <s v="Fruit &amp; Nut Bars"/>
    <x v="40"/>
    <n v="153"/>
  </r>
  <r>
    <x v="4"/>
    <x v="5"/>
    <s v="Raspberry Choco"/>
    <x v="41"/>
    <n v="15"/>
  </r>
  <r>
    <x v="8"/>
    <x v="1"/>
    <s v="50% Dark Bites"/>
    <x v="42"/>
    <n v="255"/>
  </r>
  <r>
    <x v="7"/>
    <x v="0"/>
    <s v="99% Dark &amp; Pure"/>
    <x v="43"/>
    <n v="18"/>
  </r>
  <r>
    <x v="4"/>
    <x v="0"/>
    <s v="Fruit &amp; Nut Bars"/>
    <x v="44"/>
    <n v="189"/>
  </r>
  <r>
    <x v="6"/>
    <x v="4"/>
    <s v="Choco Coated Almonds"/>
    <x v="45"/>
    <n v="21"/>
  </r>
  <r>
    <x v="8"/>
    <x v="2"/>
    <s v="Mint Chip Choco"/>
    <x v="46"/>
    <n v="36"/>
  </r>
  <r>
    <x v="4"/>
    <x v="5"/>
    <s v="Manuka Honey Choco"/>
    <x v="47"/>
    <n v="75"/>
  </r>
  <r>
    <x v="0"/>
    <x v="5"/>
    <s v="Eclairs"/>
    <x v="48"/>
    <n v="156"/>
  </r>
  <r>
    <x v="6"/>
    <x v="2"/>
    <s v="Mint Chip Choco"/>
    <x v="49"/>
    <n v="39"/>
  </r>
  <r>
    <x v="4"/>
    <x v="2"/>
    <s v="Spicy Special Slims"/>
    <x v="50"/>
    <n v="63"/>
  </r>
  <r>
    <x v="7"/>
    <x v="2"/>
    <s v="Manuka Honey Choco"/>
    <x v="51"/>
    <n v="75"/>
  </r>
  <r>
    <x v="7"/>
    <x v="4"/>
    <s v="Caramel Stuffed Bars"/>
    <x v="52"/>
    <n v="183"/>
  </r>
  <r>
    <x v="3"/>
    <x v="1"/>
    <s v="Milk Bars"/>
    <x v="53"/>
    <n v="69"/>
  </r>
  <r>
    <x v="0"/>
    <x v="2"/>
    <s v="White Choc"/>
    <x v="54"/>
    <n v="30"/>
  </r>
  <r>
    <x v="3"/>
    <x v="5"/>
    <s v="Eclairs"/>
    <x v="55"/>
    <n v="39"/>
  </r>
  <r>
    <x v="8"/>
    <x v="5"/>
    <s v="Choco Coated Almonds"/>
    <x v="56"/>
    <n v="504"/>
  </r>
  <r>
    <x v="2"/>
    <x v="0"/>
    <s v="Manuka Honey Choco"/>
    <x v="57"/>
    <n v="273"/>
  </r>
  <r>
    <x v="6"/>
    <x v="0"/>
    <s v="Smooth Sliky Salty"/>
    <x v="58"/>
    <n v="48"/>
  </r>
  <r>
    <x v="4"/>
    <x v="5"/>
    <s v="Organic Choco Syrup"/>
    <x v="59"/>
    <n v="207"/>
  </r>
  <r>
    <x v="4"/>
    <x v="2"/>
    <s v="Choco Coated Almonds"/>
    <x v="60"/>
    <n v="9"/>
  </r>
  <r>
    <x v="9"/>
    <x v="2"/>
    <s v="Fruit &amp; Nut Bars"/>
    <x v="61"/>
    <n v="261"/>
  </r>
  <r>
    <x v="4"/>
    <x v="4"/>
    <s v="Mint Chip Choco"/>
    <x v="62"/>
    <n v="6"/>
  </r>
  <r>
    <x v="1"/>
    <x v="0"/>
    <s v="Raspberry Choco"/>
    <x v="63"/>
    <n v="30"/>
  </r>
  <r>
    <x v="5"/>
    <x v="5"/>
    <s v="Orange Choco"/>
    <x v="22"/>
    <n v="138"/>
  </r>
  <r>
    <x v="5"/>
    <x v="0"/>
    <s v="Eclairs"/>
    <x v="64"/>
    <n v="111"/>
  </r>
  <r>
    <x v="6"/>
    <x v="1"/>
    <s v="Drinking Coco"/>
    <x v="42"/>
    <n v="15"/>
  </r>
  <r>
    <x v="0"/>
    <x v="5"/>
    <s v="99% Dark &amp; Pure"/>
    <x v="65"/>
    <n v="162"/>
  </r>
  <r>
    <x v="6"/>
    <x v="5"/>
    <s v="99% Dark &amp; Pure"/>
    <x v="66"/>
    <n v="195"/>
  </r>
  <r>
    <x v="9"/>
    <x v="4"/>
    <s v="50% Dark Bites"/>
    <x v="67"/>
    <n v="525"/>
  </r>
  <r>
    <x v="5"/>
    <x v="5"/>
    <s v="Peanut Butter Cubes"/>
    <x v="68"/>
    <n v="48"/>
  </r>
  <r>
    <x v="2"/>
    <x v="5"/>
    <s v="Caramel Stuffed Bars"/>
    <x v="69"/>
    <n v="150"/>
  </r>
  <r>
    <x v="2"/>
    <x v="5"/>
    <s v="Orange Choco"/>
    <x v="70"/>
    <n v="492"/>
  </r>
  <r>
    <x v="6"/>
    <x v="5"/>
    <s v="Manuka Honey Choco"/>
    <x v="71"/>
    <n v="102"/>
  </r>
  <r>
    <x v="8"/>
    <x v="2"/>
    <s v="Fruit &amp; Nut Bars"/>
    <x v="72"/>
    <n v="165"/>
  </r>
  <r>
    <x v="3"/>
    <x v="2"/>
    <s v="Caramel Stuffed Bars"/>
    <x v="73"/>
    <n v="309"/>
  </r>
  <r>
    <x v="4"/>
    <x v="2"/>
    <s v="Eclairs"/>
    <x v="74"/>
    <n v="156"/>
  </r>
  <r>
    <x v="2"/>
    <x v="1"/>
    <s v="Baker's Choco Chips"/>
    <x v="75"/>
    <n v="159"/>
  </r>
  <r>
    <x v="6"/>
    <x v="1"/>
    <s v="Raspberry Choco"/>
    <x v="76"/>
    <n v="201"/>
  </r>
  <r>
    <x v="1"/>
    <x v="3"/>
    <s v="Smooth Sliky Salty"/>
    <x v="77"/>
    <n v="210"/>
  </r>
  <r>
    <x v="7"/>
    <x v="4"/>
    <s v="Milk Bars"/>
    <x v="78"/>
    <n v="51"/>
  </r>
  <r>
    <x v="8"/>
    <x v="2"/>
    <s v="White Choc"/>
    <x v="47"/>
    <n v="39"/>
  </r>
  <r>
    <x v="9"/>
    <x v="1"/>
    <s v="Drinking Coco"/>
    <x v="79"/>
    <n v="279"/>
  </r>
  <r>
    <x v="9"/>
    <x v="4"/>
    <s v="Milk Bars"/>
    <x v="80"/>
    <n v="123"/>
  </r>
  <r>
    <x v="7"/>
    <x v="3"/>
    <s v="Organic Choco Syrup"/>
    <x v="81"/>
    <n v="81"/>
  </r>
  <r>
    <x v="0"/>
    <x v="0"/>
    <s v="99% Dark &amp; Pure"/>
    <x v="16"/>
    <n v="21"/>
  </r>
  <r>
    <x v="8"/>
    <x v="2"/>
    <s v="Caramel Stuffed Bars"/>
    <x v="82"/>
    <n v="162"/>
  </r>
  <r>
    <x v="9"/>
    <x v="1"/>
    <s v="Spicy Special Slims"/>
    <x v="83"/>
    <n v="228"/>
  </r>
  <r>
    <x v="9"/>
    <x v="2"/>
    <s v="Manuka Honey Choco"/>
    <x v="84"/>
    <n v="342"/>
  </r>
  <r>
    <x v="6"/>
    <x v="4"/>
    <s v="Milk Bars"/>
    <x v="85"/>
    <n v="54"/>
  </r>
  <r>
    <x v="3"/>
    <x v="1"/>
    <s v="Caramel Stuffed Bars"/>
    <x v="86"/>
    <n v="216"/>
  </r>
  <r>
    <x v="8"/>
    <x v="5"/>
    <s v="Baker's Choco Chips"/>
    <x v="87"/>
    <n v="54"/>
  </r>
  <r>
    <x v="4"/>
    <x v="4"/>
    <s v="White Choc"/>
    <x v="88"/>
    <n v="75"/>
  </r>
  <r>
    <x v="2"/>
    <x v="0"/>
    <s v="Fruit &amp; Nut Bars"/>
    <x v="89"/>
    <n v="93"/>
  </r>
  <r>
    <x v="2"/>
    <x v="0"/>
    <s v="White Choc"/>
    <x v="90"/>
    <n v="156"/>
  </r>
  <r>
    <x v="2"/>
    <x v="4"/>
    <s v="Eclairs"/>
    <x v="91"/>
    <n v="9"/>
  </r>
  <r>
    <x v="8"/>
    <x v="2"/>
    <s v="99% Dark &amp; Pure"/>
    <x v="8"/>
    <n v="18"/>
  </r>
  <r>
    <x v="0"/>
    <x v="1"/>
    <s v="Choco Coated Almonds"/>
    <x v="92"/>
    <n v="234"/>
  </r>
  <r>
    <x v="8"/>
    <x v="5"/>
    <s v="Caramel Stuffed Bars"/>
    <x v="93"/>
    <n v="312"/>
  </r>
  <r>
    <x v="5"/>
    <x v="2"/>
    <s v="99% Dark &amp; Pure"/>
    <x v="94"/>
    <n v="300"/>
  </r>
  <r>
    <x v="7"/>
    <x v="2"/>
    <s v="Organic Choco Syrup"/>
    <x v="95"/>
    <n v="519"/>
  </r>
  <r>
    <x v="3"/>
    <x v="0"/>
    <s v="Spicy Special Slims"/>
    <x v="96"/>
    <n v="9"/>
  </r>
  <r>
    <x v="6"/>
    <x v="1"/>
    <s v="Almond Choco"/>
    <x v="97"/>
    <n v="9"/>
  </r>
  <r>
    <x v="0"/>
    <x v="2"/>
    <s v="Peanut Butter Cubes"/>
    <x v="98"/>
    <n v="90"/>
  </r>
  <r>
    <x v="5"/>
    <x v="5"/>
    <s v="White Choc"/>
    <x v="99"/>
    <n v="96"/>
  </r>
  <r>
    <x v="7"/>
    <x v="2"/>
    <s v="Mint Chip Choco"/>
    <x v="100"/>
    <n v="21"/>
  </r>
  <r>
    <x v="0"/>
    <x v="5"/>
    <s v="Baker's Choco Chips"/>
    <x v="101"/>
    <n v="48"/>
  </r>
  <r>
    <x v="9"/>
    <x v="2"/>
    <s v="Organic Choco Syrup"/>
    <x v="102"/>
    <n v="72"/>
  </r>
  <r>
    <x v="1"/>
    <x v="1"/>
    <s v="Manuka Honey Choco"/>
    <x v="103"/>
    <n v="168"/>
  </r>
  <r>
    <x v="6"/>
    <x v="3"/>
    <s v="Baker's Choco Chips"/>
    <x v="104"/>
    <n v="51"/>
  </r>
  <r>
    <x v="3"/>
    <x v="2"/>
    <s v="99% Dark &amp; Pure"/>
    <x v="105"/>
    <n v="192"/>
  </r>
  <r>
    <x v="5"/>
    <x v="0"/>
    <s v="50% Dark Bites"/>
    <x v="106"/>
    <n v="225"/>
  </r>
  <r>
    <x v="4"/>
    <x v="5"/>
    <s v="Baker's Choco Chips"/>
    <x v="107"/>
    <n v="456"/>
  </r>
  <r>
    <x v="9"/>
    <x v="5"/>
    <s v="White Choc"/>
    <x v="108"/>
    <n v="93"/>
  </r>
  <r>
    <x v="4"/>
    <x v="5"/>
    <s v="Almond Choco"/>
    <x v="109"/>
    <n v="48"/>
  </r>
  <r>
    <x v="4"/>
    <x v="0"/>
    <s v="Drinking Coco"/>
    <x v="110"/>
    <n v="102"/>
  </r>
  <r>
    <x v="5"/>
    <x v="1"/>
    <s v="70% Dark Bites"/>
    <x v="111"/>
    <n v="252"/>
  </r>
  <r>
    <x v="7"/>
    <x v="0"/>
    <s v="Drinking Coco"/>
    <x v="112"/>
    <n v="138"/>
  </r>
  <r>
    <x v="0"/>
    <x v="4"/>
    <s v="White Choc"/>
    <x v="113"/>
    <n v="90"/>
  </r>
  <r>
    <x v="3"/>
    <x v="0"/>
    <s v="70% Dark Bites"/>
    <x v="114"/>
    <n v="240"/>
  </r>
  <r>
    <x v="0"/>
    <x v="4"/>
    <s v="Almond Choco"/>
    <x v="115"/>
    <n v="102"/>
  </r>
  <r>
    <x v="3"/>
    <x v="1"/>
    <s v="Organic Choco Syrup"/>
    <x v="116"/>
    <n v="129"/>
  </r>
  <r>
    <x v="1"/>
    <x v="1"/>
    <s v="Organic Choco Syrup"/>
    <x v="117"/>
    <n v="300"/>
  </r>
  <r>
    <x v="4"/>
    <x v="4"/>
    <s v="Peanut Butter Cubes"/>
    <x v="2"/>
    <n v="135"/>
  </r>
  <r>
    <x v="5"/>
    <x v="1"/>
    <s v="85% Dark Bars"/>
    <x v="118"/>
    <n v="114"/>
  </r>
  <r>
    <x v="5"/>
    <x v="1"/>
    <s v="50% Dark Bites"/>
    <x v="119"/>
    <n v="63"/>
  </r>
  <r>
    <x v="5"/>
    <x v="2"/>
    <s v="Manuka Honey Choco"/>
    <x v="120"/>
    <n v="252"/>
  </r>
  <r>
    <x v="9"/>
    <x v="2"/>
    <s v="Choco Coated Almonds"/>
    <x v="121"/>
    <n v="303"/>
  </r>
  <r>
    <x v="5"/>
    <x v="3"/>
    <s v="Eclairs"/>
    <x v="122"/>
    <n v="246"/>
  </r>
  <r>
    <x v="1"/>
    <x v="4"/>
    <s v="After Nines"/>
    <x v="123"/>
    <n v="84"/>
  </r>
  <r>
    <x v="5"/>
    <x v="5"/>
    <s v="Eclairs"/>
    <x v="56"/>
    <n v="39"/>
  </r>
  <r>
    <x v="6"/>
    <x v="2"/>
    <s v="Eclairs"/>
    <x v="47"/>
    <n v="348"/>
  </r>
  <r>
    <x v="5"/>
    <x v="0"/>
    <s v="Peanut Butter Cubes"/>
    <x v="124"/>
    <n v="48"/>
  </r>
  <r>
    <x v="6"/>
    <x v="0"/>
    <s v="After Nines"/>
    <x v="125"/>
    <n v="75"/>
  </r>
  <r>
    <x v="5"/>
    <x v="4"/>
    <s v="Caramel Stuffed Bars"/>
    <x v="126"/>
    <n v="258"/>
  </r>
  <r>
    <x v="4"/>
    <x v="3"/>
    <s v="Eclairs"/>
    <x v="127"/>
    <n v="27"/>
  </r>
  <r>
    <x v="1"/>
    <x v="4"/>
    <s v="Choco Coated Almonds"/>
    <x v="128"/>
    <n v="213"/>
  </r>
  <r>
    <x v="6"/>
    <x v="1"/>
    <s v="Manuka Honey Choco"/>
    <x v="129"/>
    <n v="357"/>
  </r>
  <r>
    <x v="2"/>
    <x v="0"/>
    <s v="Almond Choco"/>
    <x v="130"/>
    <n v="207"/>
  </r>
  <r>
    <x v="1"/>
    <x v="0"/>
    <s v="70% Dark Bites"/>
    <x v="131"/>
    <n v="150"/>
  </r>
  <r>
    <x v="3"/>
    <x v="2"/>
    <s v="Baker's Choco Chips"/>
    <x v="75"/>
    <n v="204"/>
  </r>
  <r>
    <x v="5"/>
    <x v="1"/>
    <s v="Organic Choco Syrup"/>
    <x v="132"/>
    <n v="21"/>
  </r>
  <r>
    <x v="3"/>
    <x v="5"/>
    <s v="Peanut Butter Cubes"/>
    <x v="133"/>
    <n v="174"/>
  </r>
  <r>
    <x v="7"/>
    <x v="0"/>
    <s v="Eclairs"/>
    <x v="134"/>
    <n v="201"/>
  </r>
  <r>
    <x v="1"/>
    <x v="4"/>
    <s v="Milk Bars"/>
    <x v="135"/>
    <n v="510"/>
  </r>
  <r>
    <x v="4"/>
    <x v="3"/>
    <s v="Manuka Honey Choco"/>
    <x v="136"/>
    <n v="378"/>
  </r>
  <r>
    <x v="2"/>
    <x v="5"/>
    <s v="Spicy Special Slims"/>
    <x v="137"/>
    <n v="27"/>
  </r>
  <r>
    <x v="7"/>
    <x v="3"/>
    <s v="Mint Chip Choco"/>
    <x v="138"/>
    <n v="117"/>
  </r>
  <r>
    <x v="4"/>
    <x v="4"/>
    <s v="Spicy Special Slims"/>
    <x v="139"/>
    <n v="36"/>
  </r>
  <r>
    <x v="1"/>
    <x v="1"/>
    <s v="Peanut Butter Cubes"/>
    <x v="140"/>
    <n v="126"/>
  </r>
  <r>
    <x v="2"/>
    <x v="3"/>
    <s v="White Choc"/>
    <x v="141"/>
    <n v="72"/>
  </r>
  <r>
    <x v="5"/>
    <x v="2"/>
    <s v="After Nines"/>
    <x v="142"/>
    <n v="42"/>
  </r>
  <r>
    <x v="0"/>
    <x v="3"/>
    <s v="Manuka Honey Choco"/>
    <x v="143"/>
    <n v="135"/>
  </r>
  <r>
    <x v="5"/>
    <x v="5"/>
    <s v="85% Dark Bars"/>
    <x v="144"/>
    <n v="189"/>
  </r>
  <r>
    <x v="4"/>
    <x v="0"/>
    <s v="Caramel Stuffed Bars"/>
    <x v="145"/>
    <n v="459"/>
  </r>
  <r>
    <x v="6"/>
    <x v="5"/>
    <s v="Raspberry Choco"/>
    <x v="146"/>
    <n v="201"/>
  </r>
  <r>
    <x v="4"/>
    <x v="5"/>
    <s v="70% Dark Bites"/>
    <x v="147"/>
    <n v="366"/>
  </r>
  <r>
    <x v="8"/>
    <x v="0"/>
    <s v="Manuka Honey Choco"/>
    <x v="148"/>
    <n v="324"/>
  </r>
  <r>
    <x v="2"/>
    <x v="1"/>
    <s v="Raspberry Choco"/>
    <x v="149"/>
    <n v="243"/>
  </r>
  <r>
    <x v="7"/>
    <x v="3"/>
    <s v="Spicy Special Slims"/>
    <x v="150"/>
    <n v="213"/>
  </r>
  <r>
    <x v="0"/>
    <x v="1"/>
    <s v="70% Dark Bites"/>
    <x v="151"/>
    <n v="447"/>
  </r>
  <r>
    <x v="0"/>
    <x v="4"/>
    <s v="Milk Bars"/>
    <x v="152"/>
    <n v="297"/>
  </r>
  <r>
    <x v="5"/>
    <x v="1"/>
    <s v="Mint Chip Choco"/>
    <x v="153"/>
    <n v="27"/>
  </r>
  <r>
    <x v="0"/>
    <x v="5"/>
    <s v="Fruit &amp; Nut Bars"/>
    <x v="154"/>
    <n v="75"/>
  </r>
  <r>
    <x v="9"/>
    <x v="3"/>
    <s v="Peanut Butter Cubes"/>
    <x v="155"/>
    <n v="30"/>
  </r>
  <r>
    <x v="5"/>
    <x v="2"/>
    <s v="Drinking Coco"/>
    <x v="12"/>
    <n v="177"/>
  </r>
  <r>
    <x v="0"/>
    <x v="5"/>
    <s v="Peanut Butter Cubes"/>
    <x v="156"/>
    <n v="159"/>
  </r>
  <r>
    <x v="8"/>
    <x v="1"/>
    <s v="Peanut Butter Cubes"/>
    <x v="135"/>
    <n v="306"/>
  </r>
  <r>
    <x v="8"/>
    <x v="5"/>
    <s v="Orange Choco"/>
    <x v="157"/>
    <n v="18"/>
  </r>
  <r>
    <x v="5"/>
    <x v="1"/>
    <s v="99% Dark &amp; Pure"/>
    <x v="158"/>
    <n v="240"/>
  </r>
  <r>
    <x v="6"/>
    <x v="5"/>
    <s v="Peanut Butter Cubes"/>
    <x v="159"/>
    <n v="93"/>
  </r>
  <r>
    <x v="9"/>
    <x v="5"/>
    <s v="Baker's Choco Chips"/>
    <x v="9"/>
    <n v="9"/>
  </r>
  <r>
    <x v="1"/>
    <x v="5"/>
    <s v="Mint Chip Choco"/>
    <x v="160"/>
    <n v="219"/>
  </r>
  <r>
    <x v="7"/>
    <x v="3"/>
    <s v="After Nines"/>
    <x v="99"/>
    <n v="141"/>
  </r>
  <r>
    <x v="3"/>
    <x v="0"/>
    <s v="Orange Choco"/>
    <x v="161"/>
    <n v="123"/>
  </r>
  <r>
    <x v="0"/>
    <x v="4"/>
    <s v="85% Dark Bars"/>
    <x v="162"/>
    <n v="51"/>
  </r>
  <r>
    <x v="4"/>
    <x v="2"/>
    <s v="Almond Choco"/>
    <x v="163"/>
    <n v="120"/>
  </r>
  <r>
    <x v="1"/>
    <x v="3"/>
    <s v="Baker's Choco Chips"/>
    <x v="164"/>
    <n v="27"/>
  </r>
  <r>
    <x v="2"/>
    <x v="2"/>
    <s v="Organic Choco Syrup"/>
    <x v="165"/>
    <n v="204"/>
  </r>
  <r>
    <x v="4"/>
    <x v="4"/>
    <s v="Milk Bars"/>
    <x v="61"/>
    <n v="123"/>
  </r>
  <r>
    <x v="9"/>
    <x v="0"/>
    <s v="Caramel Stuffed Bars"/>
    <x v="166"/>
    <n v="27"/>
  </r>
  <r>
    <x v="3"/>
    <x v="0"/>
    <s v="Baker's Choco Chips"/>
    <x v="167"/>
    <n v="177"/>
  </r>
  <r>
    <x v="8"/>
    <x v="3"/>
    <s v="Baker's Choco Chips"/>
    <x v="168"/>
    <n v="171"/>
  </r>
  <r>
    <x v="9"/>
    <x v="5"/>
    <s v="99% Dark &amp; Pure"/>
    <x v="169"/>
    <n v="204"/>
  </r>
  <r>
    <x v="8"/>
    <x v="5"/>
    <s v="50% Dark Bites"/>
    <x v="170"/>
    <n v="276"/>
  </r>
  <r>
    <x v="1"/>
    <x v="0"/>
    <s v="Baker's Choco Chips"/>
    <x v="171"/>
    <n v="45"/>
  </r>
  <r>
    <x v="0"/>
    <x v="4"/>
    <s v="Manuka Honey Choco"/>
    <x v="113"/>
    <n v="45"/>
  </r>
  <r>
    <x v="4"/>
    <x v="1"/>
    <s v="Organic Choco Syrup"/>
    <x v="172"/>
    <n v="177"/>
  </r>
  <r>
    <x v="6"/>
    <x v="2"/>
    <s v="Milk Bars"/>
    <x v="173"/>
    <n v="63"/>
  </r>
  <r>
    <x v="2"/>
    <x v="3"/>
    <s v="Drinking Coco"/>
    <x v="174"/>
    <n v="204"/>
  </r>
  <r>
    <x v="1"/>
    <x v="0"/>
    <s v="After Nines"/>
    <x v="175"/>
    <n v="195"/>
  </r>
  <r>
    <x v="5"/>
    <x v="5"/>
    <s v="50% Dark Bites"/>
    <x v="176"/>
    <n v="369"/>
  </r>
  <r>
    <x v="8"/>
    <x v="5"/>
    <s v="White Choc"/>
    <x v="177"/>
    <n v="42"/>
  </r>
  <r>
    <x v="4"/>
    <x v="0"/>
    <s v="70% Dark Bites"/>
    <x v="178"/>
    <n v="81"/>
  </r>
  <r>
    <x v="2"/>
    <x v="0"/>
    <s v="Baker's Choco Chips"/>
    <x v="179"/>
    <n v="246"/>
  </r>
  <r>
    <x v="2"/>
    <x v="5"/>
    <s v="Eclairs"/>
    <x v="180"/>
    <n v="174"/>
  </r>
  <r>
    <x v="1"/>
    <x v="1"/>
    <s v="70% Dark Bites"/>
    <x v="181"/>
    <n v="81"/>
  </r>
  <r>
    <x v="0"/>
    <x v="1"/>
    <s v="After Nines"/>
    <x v="182"/>
    <n v="372"/>
  </r>
  <r>
    <x v="0"/>
    <x v="1"/>
    <s v="Mint Chip Choco"/>
    <x v="183"/>
    <n v="174"/>
  </r>
  <r>
    <x v="3"/>
    <x v="2"/>
    <s v="Choco Coated Almonds"/>
    <x v="184"/>
    <n v="84"/>
  </r>
  <r>
    <x v="3"/>
    <x v="5"/>
    <s v="Mint Chip Choco"/>
    <x v="185"/>
    <n v="225"/>
  </r>
  <r>
    <x v="6"/>
    <x v="2"/>
    <s v="70% Dark Bites"/>
    <x v="114"/>
    <n v="105"/>
  </r>
  <r>
    <x v="0"/>
    <x v="3"/>
    <s v="Caramel Stuffed Bars"/>
    <x v="186"/>
    <n v="225"/>
  </r>
  <r>
    <x v="7"/>
    <x v="0"/>
    <s v="50% Dark Bites"/>
    <x v="187"/>
    <n v="54"/>
  </r>
  <r>
    <x v="5"/>
    <x v="0"/>
    <s v="Baker's Choco Chips"/>
    <x v="188"/>
    <n v="0"/>
  </r>
  <r>
    <x v="6"/>
    <x v="3"/>
    <s v="85% Dark Bars"/>
    <x v="65"/>
    <n v="171"/>
  </r>
  <r>
    <x v="2"/>
    <x v="5"/>
    <s v="Mint Chip Choco"/>
    <x v="62"/>
    <n v="189"/>
  </r>
  <r>
    <x v="5"/>
    <x v="4"/>
    <s v="Drinking Coco"/>
    <x v="189"/>
    <n v="270"/>
  </r>
  <r>
    <x v="4"/>
    <x v="3"/>
    <s v="70% Dark Bites"/>
    <x v="190"/>
    <n v="63"/>
  </r>
  <r>
    <x v="3"/>
    <x v="4"/>
    <s v="White Choc"/>
    <x v="191"/>
    <n v="21"/>
  </r>
  <r>
    <x v="5"/>
    <x v="0"/>
    <s v="After Nines"/>
    <x v="192"/>
    <n v="207"/>
  </r>
  <r>
    <x v="2"/>
    <x v="0"/>
    <s v="Orange Choco"/>
    <x v="193"/>
    <n v="96"/>
  </r>
  <r>
    <x v="6"/>
    <x v="3"/>
    <s v="After Nines"/>
    <x v="194"/>
    <n v="81"/>
  </r>
  <r>
    <x v="2"/>
    <x v="3"/>
    <s v="85% Dark Bars"/>
    <x v="195"/>
    <n v="306"/>
  </r>
  <r>
    <x v="9"/>
    <x v="3"/>
    <s v="Spicy Special Slims"/>
    <x v="196"/>
    <n v="279"/>
  </r>
  <r>
    <x v="7"/>
    <x v="4"/>
    <s v="Almond Choco"/>
    <x v="197"/>
    <n v="3"/>
  </r>
  <r>
    <x v="5"/>
    <x v="3"/>
    <s v="Organic Choco Syrup"/>
    <x v="198"/>
    <n v="198"/>
  </r>
  <r>
    <x v="6"/>
    <x v="3"/>
    <s v="Drinking Coco"/>
    <x v="199"/>
    <n v="249"/>
  </r>
  <r>
    <x v="4"/>
    <x v="5"/>
    <s v="Mint Chip Choco"/>
    <x v="200"/>
    <n v="75"/>
  </r>
  <r>
    <x v="2"/>
    <x v="2"/>
    <s v="Choco Coated Almonds"/>
    <x v="201"/>
    <n v="189"/>
  </r>
  <r>
    <x v="5"/>
    <x v="2"/>
    <s v="Choco Coated Almonds"/>
    <x v="202"/>
    <n v="87"/>
  </r>
  <r>
    <x v="3"/>
    <x v="2"/>
    <s v="70% Dark Bites"/>
    <x v="60"/>
    <n v="174"/>
  </r>
  <r>
    <x v="7"/>
    <x v="3"/>
    <s v="Raspberry Choco"/>
    <x v="203"/>
    <n v="36"/>
  </r>
  <r>
    <x v="2"/>
    <x v="4"/>
    <s v="85% Dark Bars"/>
    <x v="204"/>
    <n v="60"/>
  </r>
  <r>
    <x v="8"/>
    <x v="1"/>
    <s v="Fruit &amp; Nut Bars"/>
    <x v="103"/>
    <n v="78"/>
  </r>
  <r>
    <x v="2"/>
    <x v="2"/>
    <s v="70% Dark Bites"/>
    <x v="205"/>
    <n v="57"/>
  </r>
  <r>
    <x v="2"/>
    <x v="0"/>
    <s v="Caramel Stuffed Bars"/>
    <x v="206"/>
    <n v="45"/>
  </r>
  <r>
    <x v="3"/>
    <x v="4"/>
    <s v="After Nines"/>
    <x v="207"/>
    <n v="3"/>
  </r>
  <r>
    <x v="9"/>
    <x v="1"/>
    <s v="Raspberry Choco"/>
    <x v="208"/>
    <n v="6"/>
  </r>
  <r>
    <x v="6"/>
    <x v="0"/>
    <s v="White Choc"/>
    <x v="209"/>
    <n v="21"/>
  </r>
  <r>
    <x v="6"/>
    <x v="2"/>
    <s v="Drinking Coco"/>
    <x v="210"/>
    <n v="3"/>
  </r>
  <r>
    <x v="1"/>
    <x v="5"/>
    <s v="Smooth Sliky Salty"/>
    <x v="211"/>
    <n v="288"/>
  </r>
  <r>
    <x v="4"/>
    <x v="2"/>
    <s v="Milk Bars"/>
    <x v="212"/>
    <n v="30"/>
  </r>
  <r>
    <x v="0"/>
    <x v="4"/>
    <s v="Baker's Choco Chips"/>
    <x v="213"/>
    <n v="87"/>
  </r>
  <r>
    <x v="0"/>
    <x v="3"/>
    <s v="Organic Choco Syrup"/>
    <x v="214"/>
    <n v="30"/>
  </r>
  <r>
    <x v="6"/>
    <x v="4"/>
    <s v="99% Dark &amp; Pure"/>
    <x v="215"/>
    <n v="168"/>
  </r>
  <r>
    <x v="0"/>
    <x v="2"/>
    <s v="Organic Choco Syrup"/>
    <x v="216"/>
    <n v="306"/>
  </r>
  <r>
    <x v="4"/>
    <x v="1"/>
    <s v="Almond Choco"/>
    <x v="217"/>
    <n v="402"/>
  </r>
  <r>
    <x v="8"/>
    <x v="0"/>
    <s v="Caramel Stuffed Bars"/>
    <x v="218"/>
    <n v="327"/>
  </r>
  <r>
    <x v="0"/>
    <x v="0"/>
    <s v="Organic Choco Syrup"/>
    <x v="219"/>
    <n v="93"/>
  </r>
  <r>
    <x v="9"/>
    <x v="1"/>
    <s v="50% Dark Bites"/>
    <x v="220"/>
    <n v="96"/>
  </r>
  <r>
    <x v="1"/>
    <x v="3"/>
    <s v="Drinking Coco"/>
    <x v="221"/>
    <n v="27"/>
  </r>
  <r>
    <x v="2"/>
    <x v="4"/>
    <s v="Baker's Choco Chips"/>
    <x v="222"/>
    <n v="99"/>
  </r>
  <r>
    <x v="2"/>
    <x v="4"/>
    <s v="Peanut Butter Cubes"/>
    <x v="223"/>
    <n v="87"/>
  </r>
  <r>
    <x v="9"/>
    <x v="0"/>
    <s v="Spicy Special Slims"/>
    <x v="224"/>
    <n v="288"/>
  </r>
  <r>
    <x v="1"/>
    <x v="1"/>
    <s v="Orange Choco"/>
    <x v="225"/>
    <n v="363"/>
  </r>
  <r>
    <x v="9"/>
    <x v="5"/>
    <s v="Eclairs"/>
    <x v="226"/>
    <n v="87"/>
  </r>
  <r>
    <x v="4"/>
    <x v="5"/>
    <s v="Eclairs"/>
    <x v="227"/>
    <n v="150"/>
  </r>
  <r>
    <x v="7"/>
    <x v="1"/>
    <s v="Eclairs"/>
    <x v="228"/>
    <n v="303"/>
  </r>
  <r>
    <x v="5"/>
    <x v="1"/>
    <s v="Caramel Stuffed Bars"/>
    <x v="229"/>
    <n v="288"/>
  </r>
  <r>
    <x v="9"/>
    <x v="2"/>
    <s v="Milk Bars"/>
    <x v="230"/>
    <n v="75"/>
  </r>
  <r>
    <x v="0"/>
    <x v="4"/>
    <s v="Smooth Sliky Salty"/>
    <x v="231"/>
    <n v="39"/>
  </r>
  <r>
    <x v="4"/>
    <x v="5"/>
    <s v="Choco Coated Almonds"/>
    <x v="232"/>
    <n v="123"/>
  </r>
  <r>
    <x v="0"/>
    <x v="2"/>
    <s v="Almond Choco"/>
    <x v="233"/>
    <n v="36"/>
  </r>
  <r>
    <x v="6"/>
    <x v="5"/>
    <s v="After Nines"/>
    <x v="171"/>
    <n v="237"/>
  </r>
  <r>
    <x v="0"/>
    <x v="2"/>
    <s v="Milk Bars"/>
    <x v="234"/>
    <n v="201"/>
  </r>
  <r>
    <x v="7"/>
    <x v="2"/>
    <s v="Eclairs"/>
    <x v="235"/>
    <n v="48"/>
  </r>
  <r>
    <x v="6"/>
    <x v="1"/>
    <s v="After Nines"/>
    <x v="236"/>
    <n v="84"/>
  </r>
  <r>
    <x v="1"/>
    <x v="0"/>
    <s v="Spicy Special Slims"/>
    <x v="237"/>
    <n v="87"/>
  </r>
  <r>
    <x v="5"/>
    <x v="4"/>
    <s v="70% Dark Bites"/>
    <x v="238"/>
    <n v="312"/>
  </r>
  <r>
    <x v="8"/>
    <x v="3"/>
    <s v="Caramel Stuffed Bars"/>
    <x v="159"/>
    <n v="102"/>
  </r>
  <r>
    <x v="1"/>
    <x v="4"/>
    <s v="Spicy Special Slims"/>
    <x v="239"/>
    <n v="78"/>
  </r>
  <r>
    <x v="8"/>
    <x v="5"/>
    <s v="Fruit &amp; Nut Bars"/>
    <x v="240"/>
    <n v="117"/>
  </r>
  <r>
    <x v="3"/>
    <x v="1"/>
    <s v="99% Dark &amp; Pure"/>
    <x v="213"/>
    <n v="99"/>
  </r>
  <r>
    <x v="0"/>
    <x v="1"/>
    <s v="85% Dark Bars"/>
    <x v="190"/>
    <n v="48"/>
  </r>
  <r>
    <x v="5"/>
    <x v="5"/>
    <s v="Raspberry Choco"/>
    <x v="241"/>
    <n v="24"/>
  </r>
  <r>
    <x v="0"/>
    <x v="3"/>
    <s v="Raspberry Choco"/>
    <x v="242"/>
    <n v="42"/>
  </r>
  <r>
    <x v="4"/>
    <x v="1"/>
    <s v="Orange Choco"/>
    <x v="243"/>
    <n v="270"/>
  </r>
  <r>
    <x v="1"/>
    <x v="2"/>
    <s v="Fruit &amp; Nut Bars"/>
    <x v="48"/>
    <n v="150"/>
  </r>
  <r>
    <x v="7"/>
    <x v="0"/>
    <s v="Raspberry Choco"/>
    <x v="244"/>
    <n v="42"/>
  </r>
  <r>
    <x v="0"/>
    <x v="1"/>
    <s v="Manuka Honey Choco"/>
    <x v="245"/>
    <n v="126"/>
  </r>
  <r>
    <x v="4"/>
    <x v="0"/>
    <s v="Baker's Choco Chips"/>
    <x v="246"/>
    <n v="6"/>
  </r>
  <r>
    <x v="8"/>
    <x v="1"/>
    <s v="Raspberry Choco"/>
    <x v="121"/>
    <n v="276"/>
  </r>
  <r>
    <x v="8"/>
    <x v="5"/>
    <s v="Eclairs"/>
    <x v="206"/>
    <n v="93"/>
  </r>
  <r>
    <x v="7"/>
    <x v="2"/>
    <s v="Smooth Sliky Salty"/>
    <x v="247"/>
    <n v="246"/>
  </r>
  <r>
    <x v="4"/>
    <x v="3"/>
    <s v="85% Dark Bars"/>
    <x v="248"/>
    <n v="3"/>
  </r>
  <r>
    <x v="1"/>
    <x v="4"/>
    <s v="Organic Choco Syrup"/>
    <x v="249"/>
    <n v="63"/>
  </r>
  <r>
    <x v="6"/>
    <x v="1"/>
    <s v="Smooth Sliky Salty"/>
    <x v="117"/>
    <n v="246"/>
  </r>
  <r>
    <x v="7"/>
    <x v="5"/>
    <s v="99% Dark &amp; Pure"/>
    <x v="250"/>
    <n v="120"/>
  </r>
  <r>
    <x v="7"/>
    <x v="4"/>
    <s v="Smooth Sliky Salty"/>
    <x v="251"/>
    <n v="348"/>
  </r>
  <r>
    <x v="3"/>
    <x v="5"/>
    <s v="Fruit &amp; Nut Bars"/>
    <x v="252"/>
    <n v="126"/>
  </r>
  <r>
    <x v="4"/>
    <x v="1"/>
    <s v="70% Dark Bites"/>
    <x v="253"/>
    <n v="123"/>
  </r>
  <r>
    <x v="6"/>
    <x v="4"/>
    <s v="White Choc"/>
    <x v="254"/>
    <n v="45"/>
  </r>
  <r>
    <x v="9"/>
    <x v="4"/>
    <s v="Almond Choco"/>
    <x v="255"/>
    <n v="126"/>
  </r>
  <r>
    <x v="0"/>
    <x v="0"/>
    <s v="Manuka Honey Choco"/>
    <x v="256"/>
    <n v="72"/>
  </r>
  <r>
    <x v="4"/>
    <x v="2"/>
    <s v="Manuka Honey Choco"/>
    <x v="257"/>
    <n v="135"/>
  </r>
  <r>
    <x v="9"/>
    <x v="5"/>
    <s v="After Nines"/>
    <x v="258"/>
    <n v="24"/>
  </r>
  <r>
    <x v="5"/>
    <x v="2"/>
    <s v="Smooth Sliky Salty"/>
    <x v="259"/>
    <n v="117"/>
  </r>
  <r>
    <x v="8"/>
    <x v="3"/>
    <s v="Manuka Honey Choco"/>
    <x v="260"/>
    <n v="51"/>
  </r>
  <r>
    <x v="7"/>
    <x v="3"/>
    <s v="Fruit &amp; Nut Bars"/>
    <x v="261"/>
    <n v="36"/>
  </r>
  <r>
    <x v="2"/>
    <x v="1"/>
    <s v="Organic Choco Syrup"/>
    <x v="262"/>
    <n v="144"/>
  </r>
  <r>
    <x v="2"/>
    <x v="2"/>
    <s v="White Choc"/>
    <x v="263"/>
    <n v="114"/>
  </r>
  <r>
    <x v="5"/>
    <x v="0"/>
    <s v="70% Dark Bites"/>
    <x v="264"/>
    <n v="54"/>
  </r>
  <r>
    <x v="5"/>
    <x v="0"/>
    <s v="Mint Chip Choco"/>
    <x v="64"/>
    <n v="333"/>
  </r>
  <r>
    <x v="8"/>
    <x v="0"/>
    <s v="Almond Choco"/>
    <x v="62"/>
    <n v="366"/>
  </r>
  <r>
    <x v="8"/>
    <x v="4"/>
    <s v="Baker's Choco Chips"/>
    <x v="265"/>
    <n v="303"/>
  </r>
  <r>
    <x v="7"/>
    <x v="3"/>
    <s v="Peanut Butter Cubes"/>
    <x v="65"/>
    <n v="126"/>
  </r>
  <r>
    <x v="3"/>
    <x v="0"/>
    <s v="Raspberry Choco"/>
    <x v="266"/>
    <n v="231"/>
  </r>
  <r>
    <x v="2"/>
    <x v="4"/>
    <s v="White Choc"/>
    <x v="267"/>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FA6683-2690-4FC5-AF6D-1551B956D7D8}"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7:G14" firstHeaderRow="0" firstDataRow="1" firstDataCol="1"/>
  <pivotFields count="5">
    <pivotField showAll="0">
      <items count="11">
        <item h="1" x="7"/>
        <item h="1" x="1"/>
        <item h="1" x="3"/>
        <item h="1" x="5"/>
        <item h="1" x="4"/>
        <item h="1" x="6"/>
        <item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7">
    <i>
      <x v="2"/>
    </i>
    <i>
      <x v="1"/>
    </i>
    <i>
      <x v="3"/>
    </i>
    <i>
      <x v="5"/>
    </i>
    <i>
      <x v="4"/>
    </i>
    <i>
      <x/>
    </i>
    <i t="grand">
      <x/>
    </i>
  </rowItems>
  <colFields count="1">
    <field x="-2"/>
  </colFields>
  <colItems count="2">
    <i>
      <x/>
    </i>
    <i i="1">
      <x v="1"/>
    </i>
  </colItems>
  <dataFields count="2">
    <dataField name="Sum of Amount" fld="3" baseField="0" baseItem="0" numFmtId="167"/>
    <dataField name="Sum of Units" fld="4" baseField="0" baseItem="0"/>
  </dataFields>
  <pivotTableStyleInfo name="PivotStyleLight17"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F85CE5-68E4-4411-99D2-571F1B5BDA4D}" name="PivotTable2"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C6:D12"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ocolates.xlsx!Datas">
        <x15:activeTabTopLevelEntity name="[Data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25CA18-512B-4417-9CF5-3805F9F5E152}" name="PivotTable8"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5:F18" firstHeaderRow="1" firstDataRow="1" firstDataCol="1"/>
  <pivotFields count="5">
    <pivotField axis="axisRow" showAll="0" measureFilter="1" sortType="descending">
      <items count="11">
        <item x="0"/>
        <item x="9"/>
        <item x="2"/>
        <item x="8"/>
        <item x="6"/>
        <item x="4"/>
        <item x="5"/>
        <item x="3"/>
        <item x="1"/>
        <item x="7"/>
        <item t="default"/>
      </items>
      <autoSortScope>
        <pivotArea dataOnly="0" outline="0" fieldPosition="0">
          <references count="1">
            <reference field="4294967294" count="1" selected="0">
              <x v="0"/>
            </reference>
          </references>
        </pivotArea>
      </autoSortScope>
    </pivotField>
    <pivotField axis="axisRow" showAll="0" sortType="ascending">
      <items count="7">
        <item x="4"/>
        <item x="2"/>
        <item x="5"/>
        <item x="0"/>
        <item x="3"/>
        <item x="1"/>
        <item t="default"/>
      </items>
    </pivotField>
    <pivotField showAll="0"/>
    <pivotField dataField="1" numFmtId="164"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numFmtId="3" showAll="0"/>
  </pivotFields>
  <rowFields count="2">
    <field x="1"/>
    <field x="0"/>
  </rowFields>
  <rowItems count="13">
    <i>
      <x/>
    </i>
    <i r="1">
      <x v="4"/>
    </i>
    <i>
      <x v="1"/>
    </i>
    <i r="1">
      <x v="4"/>
    </i>
    <i>
      <x v="2"/>
    </i>
    <i r="1">
      <x v="4"/>
    </i>
    <i>
      <x v="3"/>
    </i>
    <i r="1">
      <x v="6"/>
    </i>
    <i>
      <x v="4"/>
    </i>
    <i r="1">
      <x v="9"/>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6"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A17AEBB-C826-473F-8638-8B5E93A22A1D}" sourceName="Sales Person">
  <pivotTables>
    <pivotTable tabId="6" name="PivotTable1"/>
  </pivotTables>
  <data>
    <tabular pivotCacheId="1662795860">
      <items count="10">
        <i x="7"/>
        <i x="1"/>
        <i x="3"/>
        <i x="5"/>
        <i x="4"/>
        <i x="6"/>
        <i x="8" s="1"/>
        <i x="2"/>
        <i x="9"/>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09BBE22-C1E5-4BF1-A4C4-0CC486CB70BC}" cache="Slicer_Sales_Person" caption="Sales Pers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0:Z32" totalsRowShown="0">
  <autoFilter ref="Y10:Z32" xr:uid="{6DAC1E92-D947-4232-891E-65555AD7A47E}"/>
  <tableColumns count="2">
    <tableColumn id="1" xr3:uid="{1B8963D1-E60F-4400-A175-651A513B826F}" name="Product"/>
    <tableColumn id="2" xr3:uid="{1798A7DA-FB9F-46D3-AA0A-B6BCA4A81AC3}" name="Cost per unit"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A6AEF5-E4D3-4B52-B02D-AB93CDF17682}" name="Datas" displayName="Datas" ref="C10:G310" totalsRowShown="0" headerRowDxfId="7">
  <autoFilter ref="C10:G310" xr:uid="{A0A6AEF5-E4D3-4B52-B02D-AB93CDF17682}"/>
  <tableColumns count="5">
    <tableColumn id="1" xr3:uid="{5D749C7E-ACA7-41F6-866B-E9140B6ECB07}" name="Sales Person"/>
    <tableColumn id="2" xr3:uid="{DF86FB28-7C17-4C2A-8805-F6EAA201F9B0}" name="Geography"/>
    <tableColumn id="3" xr3:uid="{1408255B-72E6-47E8-8FC1-ED5B9140CB6B}" name="Product"/>
    <tableColumn id="4" xr3:uid="{1B0673A7-6822-450A-A711-160A27AC00C1}" name="Amount" dataDxfId="6"/>
    <tableColumn id="5" xr3:uid="{5DF8D226-1170-4C5C-B7E8-17AA88E192B6}" name="Units"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DEAE42E-357A-49D0-A6C6-9D8E256F8EF3}" name="products6" displayName="products6" ref="Y10:Z32" totalsRowShown="0">
  <autoFilter ref="Y10:Z32" xr:uid="{EDEAE42E-357A-49D0-A6C6-9D8E256F8EF3}"/>
  <tableColumns count="2">
    <tableColumn id="1" xr3:uid="{85D6D7FF-0BE5-43F9-8604-8B33DEC3C6B8}" name="Product"/>
    <tableColumn id="2" xr3:uid="{744A2452-C0C2-47B3-B419-AE4F262FC7B9}" name="Cost per unit"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E3BC6D0-A94E-4149-8E35-BB026885BF70}" name="Datas7" displayName="Datas7" ref="C10:G32" totalsRowShown="0" headerRowDxfId="3">
  <tableColumns count="5">
    <tableColumn id="1" xr3:uid="{6FBC3114-A065-4821-913D-29D3F4D527FA}" name="Sales Person"/>
    <tableColumn id="2" xr3:uid="{9CBA8AD3-EFD1-42DD-AD22-7150EFD55AFB}" name="Geography"/>
    <tableColumn id="3" xr3:uid="{75FFF1B3-D9A3-4EB1-9C48-D7AC3DDAAC02}" name="Product"/>
    <tableColumn id="4" xr3:uid="{588855BF-2F3B-4479-B679-E15D7EE20D16}" name="Amount" dataDxfId="2"/>
    <tableColumn id="5" xr3:uid="{04130426-4FD3-4F25-9BEF-8913D299AB45}" name="Unit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1:Z657"/>
  <sheetViews>
    <sheetView showGridLines="0" tabSelected="1" topLeftCell="E1" zoomScale="145" zoomScaleNormal="145" workbookViewId="0">
      <selection activeCell="G4" sqref="G4"/>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10" max="10" width="3.85546875" customWidth="1"/>
    <col min="11" max="11" width="53.85546875" customWidth="1"/>
    <col min="25" max="25" width="21.85546875" bestFit="1" customWidth="1"/>
    <col min="26" max="26" width="14.42578125" customWidth="1"/>
    <col min="31" max="31" width="21.85546875" customWidth="1"/>
  </cols>
  <sheetData>
    <row r="1" spans="3:26" ht="21" x14ac:dyDescent="0.35">
      <c r="F1" s="18" t="s">
        <v>79</v>
      </c>
    </row>
    <row r="10" spans="3:26" x14ac:dyDescent="0.25">
      <c r="C10" s="4" t="s">
        <v>11</v>
      </c>
      <c r="D10" s="4" t="s">
        <v>12</v>
      </c>
      <c r="E10" s="4" t="s">
        <v>0</v>
      </c>
      <c r="F10" s="8" t="s">
        <v>1</v>
      </c>
      <c r="G10" s="8" t="s">
        <v>49</v>
      </c>
      <c r="J10" s="7" t="s">
        <v>42</v>
      </c>
      <c r="K10" s="1"/>
      <c r="Y10" t="s">
        <v>0</v>
      </c>
      <c r="Z10" t="s">
        <v>50</v>
      </c>
    </row>
    <row r="11" spans="3:26" x14ac:dyDescent="0.25">
      <c r="C11" t="s">
        <v>40</v>
      </c>
      <c r="D11" t="s">
        <v>37</v>
      </c>
      <c r="E11" t="s">
        <v>30</v>
      </c>
      <c r="F11" s="2">
        <v>1624</v>
      </c>
      <c r="G11" s="3">
        <v>114</v>
      </c>
      <c r="J11" s="5">
        <v>1</v>
      </c>
      <c r="K11" s="6" t="s">
        <v>43</v>
      </c>
      <c r="Y11" t="s">
        <v>13</v>
      </c>
      <c r="Z11" s="9">
        <v>9.33</v>
      </c>
    </row>
    <row r="12" spans="3:26" x14ac:dyDescent="0.25">
      <c r="C12" t="s">
        <v>8</v>
      </c>
      <c r="D12" t="s">
        <v>35</v>
      </c>
      <c r="E12" t="s">
        <v>32</v>
      </c>
      <c r="F12" s="2">
        <v>6706</v>
      </c>
      <c r="G12" s="3">
        <v>459</v>
      </c>
      <c r="J12" s="5">
        <v>2</v>
      </c>
      <c r="K12" s="6" t="s">
        <v>52</v>
      </c>
      <c r="Y12" t="s">
        <v>14</v>
      </c>
      <c r="Z12" s="9">
        <v>11.7</v>
      </c>
    </row>
    <row r="13" spans="3:26" x14ac:dyDescent="0.25">
      <c r="C13" t="s">
        <v>9</v>
      </c>
      <c r="D13" t="s">
        <v>35</v>
      </c>
      <c r="E13" t="s">
        <v>4</v>
      </c>
      <c r="F13" s="2">
        <v>959</v>
      </c>
      <c r="G13" s="3">
        <v>147</v>
      </c>
      <c r="J13" s="5">
        <v>3</v>
      </c>
      <c r="K13" s="6" t="s">
        <v>44</v>
      </c>
      <c r="Y13" t="s">
        <v>4</v>
      </c>
      <c r="Z13" s="9">
        <v>11.88</v>
      </c>
    </row>
    <row r="14" spans="3:26" x14ac:dyDescent="0.25">
      <c r="C14" t="s">
        <v>41</v>
      </c>
      <c r="D14" t="s">
        <v>36</v>
      </c>
      <c r="E14" t="s">
        <v>18</v>
      </c>
      <c r="F14" s="2">
        <v>9632</v>
      </c>
      <c r="G14" s="3">
        <v>288</v>
      </c>
      <c r="J14" s="5">
        <v>4</v>
      </c>
      <c r="K14" s="6" t="s">
        <v>45</v>
      </c>
      <c r="Y14" t="s">
        <v>15</v>
      </c>
      <c r="Z14" s="9">
        <v>11.73</v>
      </c>
    </row>
    <row r="15" spans="3:26" x14ac:dyDescent="0.25">
      <c r="C15" t="s">
        <v>6</v>
      </c>
      <c r="D15" t="s">
        <v>39</v>
      </c>
      <c r="E15" t="s">
        <v>25</v>
      </c>
      <c r="F15" s="2">
        <v>2100</v>
      </c>
      <c r="G15" s="3">
        <v>414</v>
      </c>
      <c r="J15" s="5">
        <v>5</v>
      </c>
      <c r="K15" s="6" t="s">
        <v>53</v>
      </c>
      <c r="Y15" t="s">
        <v>16</v>
      </c>
      <c r="Z15" s="9">
        <v>8.7899999999999991</v>
      </c>
    </row>
    <row r="16" spans="3:26" x14ac:dyDescent="0.25">
      <c r="C16" t="s">
        <v>40</v>
      </c>
      <c r="D16" t="s">
        <v>35</v>
      </c>
      <c r="E16" t="s">
        <v>33</v>
      </c>
      <c r="F16" s="2">
        <v>8869</v>
      </c>
      <c r="G16" s="3">
        <v>432</v>
      </c>
      <c r="J16" s="5">
        <v>6</v>
      </c>
      <c r="K16" s="6" t="s">
        <v>54</v>
      </c>
      <c r="Y16" t="s">
        <v>17</v>
      </c>
      <c r="Z16" s="9">
        <v>3.11</v>
      </c>
    </row>
    <row r="17" spans="3:26" x14ac:dyDescent="0.25">
      <c r="C17" t="s">
        <v>6</v>
      </c>
      <c r="D17" t="s">
        <v>38</v>
      </c>
      <c r="E17" t="s">
        <v>31</v>
      </c>
      <c r="F17" s="2">
        <v>2681</v>
      </c>
      <c r="G17" s="3">
        <v>54</v>
      </c>
      <c r="J17" s="5">
        <v>7</v>
      </c>
      <c r="K17" s="6" t="s">
        <v>48</v>
      </c>
      <c r="Y17" t="s">
        <v>18</v>
      </c>
      <c r="Z17" s="9">
        <v>6.47</v>
      </c>
    </row>
    <row r="18" spans="3:26" x14ac:dyDescent="0.25">
      <c r="C18" t="s">
        <v>8</v>
      </c>
      <c r="D18" t="s">
        <v>35</v>
      </c>
      <c r="E18" t="s">
        <v>22</v>
      </c>
      <c r="F18" s="2">
        <v>5012</v>
      </c>
      <c r="G18" s="3">
        <v>210</v>
      </c>
      <c r="J18" s="5">
        <v>8</v>
      </c>
      <c r="K18" s="6" t="s">
        <v>51</v>
      </c>
      <c r="Y18" t="s">
        <v>19</v>
      </c>
      <c r="Z18" s="9">
        <v>7.64</v>
      </c>
    </row>
    <row r="19" spans="3:26" x14ac:dyDescent="0.25">
      <c r="C19" t="s">
        <v>7</v>
      </c>
      <c r="D19" t="s">
        <v>38</v>
      </c>
      <c r="E19" t="s">
        <v>14</v>
      </c>
      <c r="F19" s="2">
        <v>1281</v>
      </c>
      <c r="G19" s="3">
        <v>75</v>
      </c>
      <c r="J19" s="5">
        <v>9</v>
      </c>
      <c r="K19" s="6" t="s">
        <v>46</v>
      </c>
      <c r="Y19" t="s">
        <v>20</v>
      </c>
      <c r="Z19" s="9">
        <v>10.62</v>
      </c>
    </row>
    <row r="20" spans="3:26" x14ac:dyDescent="0.25">
      <c r="C20" t="s">
        <v>5</v>
      </c>
      <c r="D20" t="s">
        <v>37</v>
      </c>
      <c r="E20" t="s">
        <v>14</v>
      </c>
      <c r="F20" s="2">
        <v>4991</v>
      </c>
      <c r="G20" s="3">
        <v>12</v>
      </c>
      <c r="J20" s="5">
        <v>10</v>
      </c>
      <c r="K20" s="6" t="s">
        <v>47</v>
      </c>
      <c r="Y20" t="s">
        <v>21</v>
      </c>
      <c r="Z20" s="9">
        <v>9</v>
      </c>
    </row>
    <row r="21" spans="3:26" x14ac:dyDescent="0.25">
      <c r="C21" t="s">
        <v>2</v>
      </c>
      <c r="D21" t="s">
        <v>39</v>
      </c>
      <c r="E21" t="s">
        <v>25</v>
      </c>
      <c r="F21" s="2">
        <v>1785</v>
      </c>
      <c r="G21" s="3">
        <v>462</v>
      </c>
      <c r="Y21" t="s">
        <v>22</v>
      </c>
      <c r="Z21" s="9">
        <v>9.77</v>
      </c>
    </row>
    <row r="22" spans="3:26" x14ac:dyDescent="0.25">
      <c r="C22" t="s">
        <v>3</v>
      </c>
      <c r="D22" t="s">
        <v>37</v>
      </c>
      <c r="E22" t="s">
        <v>17</v>
      </c>
      <c r="F22" s="2">
        <v>3983</v>
      </c>
      <c r="G22" s="3">
        <v>144</v>
      </c>
      <c r="Y22" t="s">
        <v>23</v>
      </c>
      <c r="Z22" s="9">
        <v>6.49</v>
      </c>
    </row>
    <row r="23" spans="3:26" x14ac:dyDescent="0.25">
      <c r="C23" t="s">
        <v>9</v>
      </c>
      <c r="D23" t="s">
        <v>38</v>
      </c>
      <c r="E23" t="s">
        <v>16</v>
      </c>
      <c r="F23" s="2">
        <v>2646</v>
      </c>
      <c r="G23" s="3">
        <v>120</v>
      </c>
      <c r="Y23" t="s">
        <v>24</v>
      </c>
      <c r="Z23" s="9">
        <v>4.97</v>
      </c>
    </row>
    <row r="24" spans="3:26" x14ac:dyDescent="0.25">
      <c r="C24" t="s">
        <v>2</v>
      </c>
      <c r="D24" t="s">
        <v>34</v>
      </c>
      <c r="E24" t="s">
        <v>13</v>
      </c>
      <c r="F24" s="2">
        <v>252</v>
      </c>
      <c r="G24" s="3">
        <v>54</v>
      </c>
      <c r="Y24" t="s">
        <v>25</v>
      </c>
      <c r="Z24" s="9">
        <v>13.15</v>
      </c>
    </row>
    <row r="25" spans="3:26" x14ac:dyDescent="0.25">
      <c r="C25" t="s">
        <v>3</v>
      </c>
      <c r="D25" t="s">
        <v>35</v>
      </c>
      <c r="E25" t="s">
        <v>25</v>
      </c>
      <c r="F25" s="2">
        <v>2464</v>
      </c>
      <c r="G25" s="3">
        <v>234</v>
      </c>
      <c r="Y25" t="s">
        <v>26</v>
      </c>
      <c r="Z25" s="9">
        <v>5.6</v>
      </c>
    </row>
    <row r="26" spans="3:26" x14ac:dyDescent="0.25">
      <c r="C26" t="s">
        <v>3</v>
      </c>
      <c r="D26" t="s">
        <v>35</v>
      </c>
      <c r="E26" t="s">
        <v>29</v>
      </c>
      <c r="F26" s="2">
        <v>2114</v>
      </c>
      <c r="G26" s="3">
        <v>66</v>
      </c>
      <c r="Y26" t="s">
        <v>27</v>
      </c>
      <c r="Z26" s="9">
        <v>16.73</v>
      </c>
    </row>
    <row r="27" spans="3:26" x14ac:dyDescent="0.25">
      <c r="C27" t="s">
        <v>6</v>
      </c>
      <c r="D27" t="s">
        <v>37</v>
      </c>
      <c r="E27" t="s">
        <v>31</v>
      </c>
      <c r="F27" s="2">
        <v>7693</v>
      </c>
      <c r="G27" s="3">
        <v>87</v>
      </c>
      <c r="Y27" t="s">
        <v>28</v>
      </c>
      <c r="Z27" s="9">
        <v>10.38</v>
      </c>
    </row>
    <row r="28" spans="3:26" x14ac:dyDescent="0.25">
      <c r="C28" t="s">
        <v>5</v>
      </c>
      <c r="D28" t="s">
        <v>34</v>
      </c>
      <c r="E28" t="s">
        <v>20</v>
      </c>
      <c r="F28" s="2">
        <v>15610</v>
      </c>
      <c r="G28" s="3">
        <v>339</v>
      </c>
      <c r="Y28" t="s">
        <v>29</v>
      </c>
      <c r="Z28" s="9">
        <v>7.16</v>
      </c>
    </row>
    <row r="29" spans="3:26" x14ac:dyDescent="0.25">
      <c r="C29" t="s">
        <v>41</v>
      </c>
      <c r="D29" t="s">
        <v>34</v>
      </c>
      <c r="E29" t="s">
        <v>22</v>
      </c>
      <c r="F29" s="2">
        <v>336</v>
      </c>
      <c r="G29" s="3">
        <v>144</v>
      </c>
      <c r="Y29" t="s">
        <v>30</v>
      </c>
      <c r="Z29" s="9">
        <v>14.49</v>
      </c>
    </row>
    <row r="30" spans="3:26" x14ac:dyDescent="0.25">
      <c r="C30" t="s">
        <v>2</v>
      </c>
      <c r="D30" t="s">
        <v>39</v>
      </c>
      <c r="E30" t="s">
        <v>20</v>
      </c>
      <c r="F30" s="2">
        <v>9443</v>
      </c>
      <c r="G30" s="3">
        <v>162</v>
      </c>
      <c r="Y30" t="s">
        <v>31</v>
      </c>
      <c r="Z30" s="9">
        <v>5.79</v>
      </c>
    </row>
    <row r="31" spans="3:26" x14ac:dyDescent="0.25">
      <c r="C31" t="s">
        <v>9</v>
      </c>
      <c r="D31" t="s">
        <v>34</v>
      </c>
      <c r="E31" t="s">
        <v>23</v>
      </c>
      <c r="F31" s="2">
        <v>8155</v>
      </c>
      <c r="G31" s="3">
        <v>90</v>
      </c>
      <c r="Y31" t="s">
        <v>32</v>
      </c>
      <c r="Z31" s="9">
        <v>8.65</v>
      </c>
    </row>
    <row r="32" spans="3:26" x14ac:dyDescent="0.25">
      <c r="C32" t="s">
        <v>8</v>
      </c>
      <c r="D32" t="s">
        <v>38</v>
      </c>
      <c r="E32" t="s">
        <v>23</v>
      </c>
      <c r="F32" s="2">
        <v>1701</v>
      </c>
      <c r="G32" s="3">
        <v>234</v>
      </c>
      <c r="Y32" t="s">
        <v>33</v>
      </c>
      <c r="Z32" s="9">
        <v>12.37</v>
      </c>
    </row>
    <row r="33" spans="3:7" x14ac:dyDescent="0.25">
      <c r="C33" t="s">
        <v>10</v>
      </c>
      <c r="D33" t="s">
        <v>38</v>
      </c>
      <c r="E33" t="s">
        <v>22</v>
      </c>
      <c r="F33" s="2">
        <v>2205</v>
      </c>
      <c r="G33" s="3">
        <v>141</v>
      </c>
    </row>
    <row r="34" spans="3:7" x14ac:dyDescent="0.25">
      <c r="C34" t="s">
        <v>8</v>
      </c>
      <c r="D34" t="s">
        <v>37</v>
      </c>
      <c r="E34" t="s">
        <v>19</v>
      </c>
      <c r="F34" s="2">
        <v>1771</v>
      </c>
      <c r="G34" s="3">
        <v>204</v>
      </c>
    </row>
    <row r="35" spans="3:7" x14ac:dyDescent="0.25">
      <c r="C35" t="s">
        <v>41</v>
      </c>
      <c r="D35" t="s">
        <v>35</v>
      </c>
      <c r="E35" t="s">
        <v>15</v>
      </c>
      <c r="F35" s="2">
        <v>2114</v>
      </c>
      <c r="G35" s="3">
        <v>186</v>
      </c>
    </row>
    <row r="36" spans="3:7" x14ac:dyDescent="0.25">
      <c r="C36" t="s">
        <v>41</v>
      </c>
      <c r="D36" t="s">
        <v>36</v>
      </c>
      <c r="E36" t="s">
        <v>13</v>
      </c>
      <c r="F36" s="2">
        <v>10311</v>
      </c>
      <c r="G36" s="3">
        <v>231</v>
      </c>
    </row>
    <row r="37" spans="3:7" x14ac:dyDescent="0.25">
      <c r="C37" t="s">
        <v>3</v>
      </c>
      <c r="D37" t="s">
        <v>39</v>
      </c>
      <c r="E37" t="s">
        <v>16</v>
      </c>
      <c r="F37" s="2">
        <v>21</v>
      </c>
      <c r="G37" s="3">
        <v>168</v>
      </c>
    </row>
    <row r="38" spans="3:7" x14ac:dyDescent="0.25">
      <c r="C38" t="s">
        <v>10</v>
      </c>
      <c r="D38" t="s">
        <v>35</v>
      </c>
      <c r="E38" t="s">
        <v>20</v>
      </c>
      <c r="F38" s="2">
        <v>1974</v>
      </c>
      <c r="G38" s="3">
        <v>195</v>
      </c>
    </row>
    <row r="39" spans="3:7" x14ac:dyDescent="0.25">
      <c r="C39" t="s">
        <v>5</v>
      </c>
      <c r="D39" t="s">
        <v>36</v>
      </c>
      <c r="E39" t="s">
        <v>23</v>
      </c>
      <c r="F39" s="2">
        <v>6314</v>
      </c>
      <c r="G39" s="3">
        <v>15</v>
      </c>
    </row>
    <row r="40" spans="3:7" x14ac:dyDescent="0.25">
      <c r="C40" t="s">
        <v>10</v>
      </c>
      <c r="D40" t="s">
        <v>37</v>
      </c>
      <c r="E40" t="s">
        <v>23</v>
      </c>
      <c r="F40" s="2">
        <v>4683</v>
      </c>
      <c r="G40" s="3">
        <v>30</v>
      </c>
    </row>
    <row r="41" spans="3:7" x14ac:dyDescent="0.25">
      <c r="C41" t="s">
        <v>41</v>
      </c>
      <c r="D41" t="s">
        <v>37</v>
      </c>
      <c r="E41" t="s">
        <v>24</v>
      </c>
      <c r="F41" s="2">
        <v>6398</v>
      </c>
      <c r="G41" s="3">
        <v>102</v>
      </c>
    </row>
    <row r="42" spans="3:7" x14ac:dyDescent="0.25">
      <c r="C42" t="s">
        <v>2</v>
      </c>
      <c r="D42" t="s">
        <v>35</v>
      </c>
      <c r="E42" t="s">
        <v>19</v>
      </c>
      <c r="F42" s="2">
        <v>553</v>
      </c>
      <c r="G42" s="3">
        <v>15</v>
      </c>
    </row>
    <row r="43" spans="3:7" x14ac:dyDescent="0.25">
      <c r="C43" t="s">
        <v>8</v>
      </c>
      <c r="D43" t="s">
        <v>39</v>
      </c>
      <c r="E43" t="s">
        <v>30</v>
      </c>
      <c r="F43" s="2">
        <v>7021</v>
      </c>
      <c r="G43" s="3">
        <v>183</v>
      </c>
    </row>
    <row r="44" spans="3:7" x14ac:dyDescent="0.25">
      <c r="C44" t="s">
        <v>40</v>
      </c>
      <c r="D44" t="s">
        <v>39</v>
      </c>
      <c r="E44" t="s">
        <v>22</v>
      </c>
      <c r="F44" s="2">
        <v>5817</v>
      </c>
      <c r="G44" s="3">
        <v>12</v>
      </c>
    </row>
    <row r="45" spans="3:7" x14ac:dyDescent="0.25">
      <c r="C45" t="s">
        <v>41</v>
      </c>
      <c r="D45" t="s">
        <v>39</v>
      </c>
      <c r="E45" t="s">
        <v>14</v>
      </c>
      <c r="F45" s="2">
        <v>3976</v>
      </c>
      <c r="G45" s="3">
        <v>72</v>
      </c>
    </row>
    <row r="46" spans="3:7" x14ac:dyDescent="0.25">
      <c r="C46" t="s">
        <v>6</v>
      </c>
      <c r="D46" t="s">
        <v>38</v>
      </c>
      <c r="E46" t="s">
        <v>27</v>
      </c>
      <c r="F46" s="2">
        <v>1134</v>
      </c>
      <c r="G46" s="3">
        <v>282</v>
      </c>
    </row>
    <row r="47" spans="3:7" x14ac:dyDescent="0.25">
      <c r="C47" t="s">
        <v>2</v>
      </c>
      <c r="D47" t="s">
        <v>39</v>
      </c>
      <c r="E47" t="s">
        <v>28</v>
      </c>
      <c r="F47" s="2">
        <v>6027</v>
      </c>
      <c r="G47" s="3">
        <v>144</v>
      </c>
    </row>
    <row r="48" spans="3:7" x14ac:dyDescent="0.25">
      <c r="C48" t="s">
        <v>6</v>
      </c>
      <c r="D48" t="s">
        <v>37</v>
      </c>
      <c r="E48" t="s">
        <v>16</v>
      </c>
      <c r="F48" s="2">
        <v>1904</v>
      </c>
      <c r="G48" s="3">
        <v>405</v>
      </c>
    </row>
    <row r="49" spans="3:7" x14ac:dyDescent="0.25">
      <c r="C49" t="s">
        <v>7</v>
      </c>
      <c r="D49" t="s">
        <v>34</v>
      </c>
      <c r="E49" t="s">
        <v>32</v>
      </c>
      <c r="F49" s="2">
        <v>3262</v>
      </c>
      <c r="G49" s="3">
        <v>75</v>
      </c>
    </row>
    <row r="50" spans="3:7" x14ac:dyDescent="0.25">
      <c r="C50" t="s">
        <v>40</v>
      </c>
      <c r="D50" t="s">
        <v>34</v>
      </c>
      <c r="E50" t="s">
        <v>27</v>
      </c>
      <c r="F50" s="2">
        <v>2289</v>
      </c>
      <c r="G50" s="3">
        <v>135</v>
      </c>
    </row>
    <row r="51" spans="3:7" x14ac:dyDescent="0.25">
      <c r="C51" t="s">
        <v>5</v>
      </c>
      <c r="D51" t="s">
        <v>34</v>
      </c>
      <c r="E51" t="s">
        <v>27</v>
      </c>
      <c r="F51" s="2">
        <v>6986</v>
      </c>
      <c r="G51" s="3">
        <v>21</v>
      </c>
    </row>
    <row r="52" spans="3:7" x14ac:dyDescent="0.25">
      <c r="C52" t="s">
        <v>2</v>
      </c>
      <c r="D52" t="s">
        <v>38</v>
      </c>
      <c r="E52" t="s">
        <v>23</v>
      </c>
      <c r="F52" s="2">
        <v>4417</v>
      </c>
      <c r="G52" s="3">
        <v>153</v>
      </c>
    </row>
    <row r="53" spans="3:7" x14ac:dyDescent="0.25">
      <c r="C53" t="s">
        <v>6</v>
      </c>
      <c r="D53" t="s">
        <v>34</v>
      </c>
      <c r="E53" t="s">
        <v>15</v>
      </c>
      <c r="F53" s="2">
        <v>1442</v>
      </c>
      <c r="G53" s="3">
        <v>15</v>
      </c>
    </row>
    <row r="54" spans="3:7" x14ac:dyDescent="0.25">
      <c r="C54" t="s">
        <v>3</v>
      </c>
      <c r="D54" t="s">
        <v>35</v>
      </c>
      <c r="E54" t="s">
        <v>14</v>
      </c>
      <c r="F54" s="2">
        <v>2415</v>
      </c>
      <c r="G54" s="3">
        <v>255</v>
      </c>
    </row>
    <row r="55" spans="3:7" x14ac:dyDescent="0.25">
      <c r="C55" t="s">
        <v>2</v>
      </c>
      <c r="D55" t="s">
        <v>37</v>
      </c>
      <c r="E55" t="s">
        <v>19</v>
      </c>
      <c r="F55" s="2">
        <v>238</v>
      </c>
      <c r="G55" s="3">
        <v>18</v>
      </c>
    </row>
    <row r="56" spans="3:7" x14ac:dyDescent="0.25">
      <c r="C56" t="s">
        <v>6</v>
      </c>
      <c r="D56" t="s">
        <v>37</v>
      </c>
      <c r="E56" t="s">
        <v>23</v>
      </c>
      <c r="F56" s="2">
        <v>4949</v>
      </c>
      <c r="G56" s="3">
        <v>189</v>
      </c>
    </row>
    <row r="57" spans="3:7" x14ac:dyDescent="0.25">
      <c r="C57" t="s">
        <v>5</v>
      </c>
      <c r="D57" t="s">
        <v>38</v>
      </c>
      <c r="E57" t="s">
        <v>32</v>
      </c>
      <c r="F57" s="2">
        <v>5075</v>
      </c>
      <c r="G57" s="3">
        <v>21</v>
      </c>
    </row>
    <row r="58" spans="3:7" x14ac:dyDescent="0.25">
      <c r="C58" t="s">
        <v>3</v>
      </c>
      <c r="D58" t="s">
        <v>36</v>
      </c>
      <c r="E58" t="s">
        <v>16</v>
      </c>
      <c r="F58" s="2">
        <v>9198</v>
      </c>
      <c r="G58" s="3">
        <v>36</v>
      </c>
    </row>
    <row r="59" spans="3:7" x14ac:dyDescent="0.25">
      <c r="C59" t="s">
        <v>6</v>
      </c>
      <c r="D59" t="s">
        <v>34</v>
      </c>
      <c r="E59" t="s">
        <v>29</v>
      </c>
      <c r="F59" s="2">
        <v>3339</v>
      </c>
      <c r="G59" s="3">
        <v>75</v>
      </c>
    </row>
    <row r="60" spans="3:7" x14ac:dyDescent="0.25">
      <c r="C60" t="s">
        <v>40</v>
      </c>
      <c r="D60" t="s">
        <v>34</v>
      </c>
      <c r="E60" t="s">
        <v>17</v>
      </c>
      <c r="F60" s="2">
        <v>5019</v>
      </c>
      <c r="G60" s="3">
        <v>156</v>
      </c>
    </row>
    <row r="61" spans="3:7" x14ac:dyDescent="0.25">
      <c r="C61" t="s">
        <v>5</v>
      </c>
      <c r="D61" t="s">
        <v>36</v>
      </c>
      <c r="E61" t="s">
        <v>16</v>
      </c>
      <c r="F61" s="2">
        <v>16184</v>
      </c>
      <c r="G61" s="3">
        <v>39</v>
      </c>
    </row>
    <row r="62" spans="3:7" x14ac:dyDescent="0.25">
      <c r="C62" t="s">
        <v>6</v>
      </c>
      <c r="D62" t="s">
        <v>36</v>
      </c>
      <c r="E62" t="s">
        <v>21</v>
      </c>
      <c r="F62" s="2">
        <v>497</v>
      </c>
      <c r="G62" s="3">
        <v>63</v>
      </c>
    </row>
    <row r="63" spans="3:7" x14ac:dyDescent="0.25">
      <c r="C63" t="s">
        <v>2</v>
      </c>
      <c r="D63" t="s">
        <v>36</v>
      </c>
      <c r="E63" t="s">
        <v>29</v>
      </c>
      <c r="F63" s="2">
        <v>8211</v>
      </c>
      <c r="G63" s="3">
        <v>75</v>
      </c>
    </row>
    <row r="64" spans="3:7" x14ac:dyDescent="0.25">
      <c r="C64" t="s">
        <v>2</v>
      </c>
      <c r="D64" t="s">
        <v>38</v>
      </c>
      <c r="E64" t="s">
        <v>28</v>
      </c>
      <c r="F64" s="2">
        <v>6580</v>
      </c>
      <c r="G64" s="3">
        <v>183</v>
      </c>
    </row>
    <row r="65" spans="3:7" x14ac:dyDescent="0.25">
      <c r="C65" t="s">
        <v>41</v>
      </c>
      <c r="D65" t="s">
        <v>35</v>
      </c>
      <c r="E65" t="s">
        <v>13</v>
      </c>
      <c r="F65" s="2">
        <v>4760</v>
      </c>
      <c r="G65" s="3">
        <v>69</v>
      </c>
    </row>
    <row r="66" spans="3:7" x14ac:dyDescent="0.25">
      <c r="C66" t="s">
        <v>40</v>
      </c>
      <c r="D66" t="s">
        <v>36</v>
      </c>
      <c r="E66" t="s">
        <v>25</v>
      </c>
      <c r="F66" s="2">
        <v>5439</v>
      </c>
      <c r="G66" s="3">
        <v>30</v>
      </c>
    </row>
    <row r="67" spans="3:7" x14ac:dyDescent="0.25">
      <c r="C67" t="s">
        <v>41</v>
      </c>
      <c r="D67" t="s">
        <v>34</v>
      </c>
      <c r="E67" t="s">
        <v>17</v>
      </c>
      <c r="F67" s="2">
        <v>1463</v>
      </c>
      <c r="G67" s="3">
        <v>39</v>
      </c>
    </row>
    <row r="68" spans="3:7" x14ac:dyDescent="0.25">
      <c r="C68" t="s">
        <v>3</v>
      </c>
      <c r="D68" t="s">
        <v>34</v>
      </c>
      <c r="E68" t="s">
        <v>32</v>
      </c>
      <c r="F68" s="2">
        <v>7777</v>
      </c>
      <c r="G68" s="3">
        <v>504</v>
      </c>
    </row>
    <row r="69" spans="3:7" x14ac:dyDescent="0.25">
      <c r="C69" t="s">
        <v>9</v>
      </c>
      <c r="D69" t="s">
        <v>37</v>
      </c>
      <c r="E69" t="s">
        <v>29</v>
      </c>
      <c r="F69" s="2">
        <v>1085</v>
      </c>
      <c r="G69" s="3">
        <v>273</v>
      </c>
    </row>
    <row r="70" spans="3:7" x14ac:dyDescent="0.25">
      <c r="C70" t="s">
        <v>5</v>
      </c>
      <c r="D70" t="s">
        <v>37</v>
      </c>
      <c r="E70" t="s">
        <v>31</v>
      </c>
      <c r="F70" s="2">
        <v>182</v>
      </c>
      <c r="G70" s="3">
        <v>48</v>
      </c>
    </row>
    <row r="71" spans="3:7" x14ac:dyDescent="0.25">
      <c r="C71" t="s">
        <v>6</v>
      </c>
      <c r="D71" t="s">
        <v>34</v>
      </c>
      <c r="E71" t="s">
        <v>27</v>
      </c>
      <c r="F71" s="2">
        <v>4242</v>
      </c>
      <c r="G71" s="3">
        <v>207</v>
      </c>
    </row>
    <row r="72" spans="3:7" x14ac:dyDescent="0.25">
      <c r="C72" t="s">
        <v>6</v>
      </c>
      <c r="D72" t="s">
        <v>36</v>
      </c>
      <c r="E72" t="s">
        <v>32</v>
      </c>
      <c r="F72" s="2">
        <v>6118</v>
      </c>
      <c r="G72" s="3">
        <v>9</v>
      </c>
    </row>
    <row r="73" spans="3:7" x14ac:dyDescent="0.25">
      <c r="C73" t="s">
        <v>10</v>
      </c>
      <c r="D73" t="s">
        <v>36</v>
      </c>
      <c r="E73" t="s">
        <v>23</v>
      </c>
      <c r="F73" s="2">
        <v>2317</v>
      </c>
      <c r="G73" s="3">
        <v>261</v>
      </c>
    </row>
    <row r="74" spans="3:7" x14ac:dyDescent="0.25">
      <c r="C74" t="s">
        <v>6</v>
      </c>
      <c r="D74" t="s">
        <v>38</v>
      </c>
      <c r="E74" t="s">
        <v>16</v>
      </c>
      <c r="F74" s="2">
        <v>938</v>
      </c>
      <c r="G74" s="3">
        <v>6</v>
      </c>
    </row>
    <row r="75" spans="3:7" x14ac:dyDescent="0.25">
      <c r="C75" t="s">
        <v>8</v>
      </c>
      <c r="D75" t="s">
        <v>37</v>
      </c>
      <c r="E75" t="s">
        <v>15</v>
      </c>
      <c r="F75" s="2">
        <v>9709</v>
      </c>
      <c r="G75" s="3">
        <v>30</v>
      </c>
    </row>
    <row r="76" spans="3:7" x14ac:dyDescent="0.25">
      <c r="C76" t="s">
        <v>7</v>
      </c>
      <c r="D76" t="s">
        <v>34</v>
      </c>
      <c r="E76" t="s">
        <v>20</v>
      </c>
      <c r="F76" s="2">
        <v>2205</v>
      </c>
      <c r="G76" s="3">
        <v>138</v>
      </c>
    </row>
    <row r="77" spans="3:7" x14ac:dyDescent="0.25">
      <c r="C77" t="s">
        <v>7</v>
      </c>
      <c r="D77" t="s">
        <v>37</v>
      </c>
      <c r="E77" t="s">
        <v>17</v>
      </c>
      <c r="F77" s="2">
        <v>4487</v>
      </c>
      <c r="G77" s="3">
        <v>111</v>
      </c>
    </row>
    <row r="78" spans="3:7" x14ac:dyDescent="0.25">
      <c r="C78" t="s">
        <v>5</v>
      </c>
      <c r="D78" t="s">
        <v>35</v>
      </c>
      <c r="E78" t="s">
        <v>18</v>
      </c>
      <c r="F78" s="2">
        <v>2415</v>
      </c>
      <c r="G78" s="3">
        <v>15</v>
      </c>
    </row>
    <row r="79" spans="3:7" x14ac:dyDescent="0.25">
      <c r="C79" t="s">
        <v>40</v>
      </c>
      <c r="D79" t="s">
        <v>34</v>
      </c>
      <c r="E79" t="s">
        <v>19</v>
      </c>
      <c r="F79" s="2">
        <v>4018</v>
      </c>
      <c r="G79" s="3">
        <v>162</v>
      </c>
    </row>
    <row r="80" spans="3:7" x14ac:dyDescent="0.25">
      <c r="C80" t="s">
        <v>5</v>
      </c>
      <c r="D80" t="s">
        <v>34</v>
      </c>
      <c r="E80" t="s">
        <v>19</v>
      </c>
      <c r="F80" s="2">
        <v>861</v>
      </c>
      <c r="G80" s="3">
        <v>195</v>
      </c>
    </row>
    <row r="81" spans="3:7" x14ac:dyDescent="0.25">
      <c r="C81" t="s">
        <v>10</v>
      </c>
      <c r="D81" t="s">
        <v>38</v>
      </c>
      <c r="E81" t="s">
        <v>14</v>
      </c>
      <c r="F81" s="2">
        <v>5586</v>
      </c>
      <c r="G81" s="3">
        <v>525</v>
      </c>
    </row>
    <row r="82" spans="3:7" x14ac:dyDescent="0.25">
      <c r="C82" t="s">
        <v>7</v>
      </c>
      <c r="D82" t="s">
        <v>34</v>
      </c>
      <c r="E82" t="s">
        <v>33</v>
      </c>
      <c r="F82" s="2">
        <v>2226</v>
      </c>
      <c r="G82" s="3">
        <v>48</v>
      </c>
    </row>
    <row r="83" spans="3:7" x14ac:dyDescent="0.25">
      <c r="C83" t="s">
        <v>9</v>
      </c>
      <c r="D83" t="s">
        <v>34</v>
      </c>
      <c r="E83" t="s">
        <v>28</v>
      </c>
      <c r="F83" s="2">
        <v>14329</v>
      </c>
      <c r="G83" s="3">
        <v>150</v>
      </c>
    </row>
    <row r="84" spans="3:7" x14ac:dyDescent="0.25">
      <c r="C84" t="s">
        <v>9</v>
      </c>
      <c r="D84" t="s">
        <v>34</v>
      </c>
      <c r="E84" t="s">
        <v>20</v>
      </c>
      <c r="F84" s="2">
        <v>8463</v>
      </c>
      <c r="G84" s="3">
        <v>492</v>
      </c>
    </row>
    <row r="85" spans="3:7" x14ac:dyDescent="0.25">
      <c r="C85" t="s">
        <v>5</v>
      </c>
      <c r="D85" t="s">
        <v>34</v>
      </c>
      <c r="E85" t="s">
        <v>29</v>
      </c>
      <c r="F85" s="2">
        <v>2891</v>
      </c>
      <c r="G85" s="3">
        <v>102</v>
      </c>
    </row>
    <row r="86" spans="3:7" x14ac:dyDescent="0.25">
      <c r="C86" t="s">
        <v>3</v>
      </c>
      <c r="D86" t="s">
        <v>36</v>
      </c>
      <c r="E86" t="s">
        <v>23</v>
      </c>
      <c r="F86" s="2">
        <v>3773</v>
      </c>
      <c r="G86" s="3">
        <v>165</v>
      </c>
    </row>
    <row r="87" spans="3:7" x14ac:dyDescent="0.25">
      <c r="C87" t="s">
        <v>41</v>
      </c>
      <c r="D87" t="s">
        <v>36</v>
      </c>
      <c r="E87" t="s">
        <v>28</v>
      </c>
      <c r="F87" s="2">
        <v>854</v>
      </c>
      <c r="G87" s="3">
        <v>309</v>
      </c>
    </row>
    <row r="88" spans="3:7" x14ac:dyDescent="0.25">
      <c r="C88" t="s">
        <v>6</v>
      </c>
      <c r="D88" t="s">
        <v>36</v>
      </c>
      <c r="E88" t="s">
        <v>17</v>
      </c>
      <c r="F88" s="2">
        <v>4970</v>
      </c>
      <c r="G88" s="3">
        <v>156</v>
      </c>
    </row>
    <row r="89" spans="3:7" x14ac:dyDescent="0.25">
      <c r="C89" t="s">
        <v>9</v>
      </c>
      <c r="D89" t="s">
        <v>35</v>
      </c>
      <c r="E89" t="s">
        <v>26</v>
      </c>
      <c r="F89" s="2">
        <v>98</v>
      </c>
      <c r="G89" s="3">
        <v>159</v>
      </c>
    </row>
    <row r="90" spans="3:7" x14ac:dyDescent="0.25">
      <c r="C90" t="s">
        <v>5</v>
      </c>
      <c r="D90" t="s">
        <v>35</v>
      </c>
      <c r="E90" t="s">
        <v>15</v>
      </c>
      <c r="F90" s="2">
        <v>13391</v>
      </c>
      <c r="G90" s="3">
        <v>201</v>
      </c>
    </row>
    <row r="91" spans="3:7" x14ac:dyDescent="0.25">
      <c r="C91" t="s">
        <v>8</v>
      </c>
      <c r="D91" t="s">
        <v>39</v>
      </c>
      <c r="E91" t="s">
        <v>31</v>
      </c>
      <c r="F91" s="2">
        <v>8890</v>
      </c>
      <c r="G91" s="3">
        <v>210</v>
      </c>
    </row>
    <row r="92" spans="3:7" x14ac:dyDescent="0.25">
      <c r="C92" t="s">
        <v>2</v>
      </c>
      <c r="D92" t="s">
        <v>38</v>
      </c>
      <c r="E92" t="s">
        <v>13</v>
      </c>
      <c r="F92" s="2">
        <v>56</v>
      </c>
      <c r="G92" s="3">
        <v>51</v>
      </c>
    </row>
    <row r="93" spans="3:7" x14ac:dyDescent="0.25">
      <c r="C93" t="s">
        <v>3</v>
      </c>
      <c r="D93" t="s">
        <v>36</v>
      </c>
      <c r="E93" t="s">
        <v>25</v>
      </c>
      <c r="F93" s="2">
        <v>3339</v>
      </c>
      <c r="G93" s="3">
        <v>39</v>
      </c>
    </row>
    <row r="94" spans="3:7" x14ac:dyDescent="0.25">
      <c r="C94" t="s">
        <v>10</v>
      </c>
      <c r="D94" t="s">
        <v>35</v>
      </c>
      <c r="E94" t="s">
        <v>18</v>
      </c>
      <c r="F94" s="2">
        <v>3808</v>
      </c>
      <c r="G94" s="3">
        <v>279</v>
      </c>
    </row>
    <row r="95" spans="3:7" x14ac:dyDescent="0.25">
      <c r="C95" t="s">
        <v>10</v>
      </c>
      <c r="D95" t="s">
        <v>38</v>
      </c>
      <c r="E95" t="s">
        <v>13</v>
      </c>
      <c r="F95" s="2">
        <v>63</v>
      </c>
      <c r="G95" s="3">
        <v>123</v>
      </c>
    </row>
    <row r="96" spans="3:7" x14ac:dyDescent="0.25">
      <c r="C96" t="s">
        <v>2</v>
      </c>
      <c r="D96" t="s">
        <v>39</v>
      </c>
      <c r="E96" t="s">
        <v>27</v>
      </c>
      <c r="F96" s="2">
        <v>7812</v>
      </c>
      <c r="G96" s="3">
        <v>81</v>
      </c>
    </row>
    <row r="97" spans="3:7" x14ac:dyDescent="0.25">
      <c r="C97" t="s">
        <v>40</v>
      </c>
      <c r="D97" t="s">
        <v>37</v>
      </c>
      <c r="E97" t="s">
        <v>19</v>
      </c>
      <c r="F97" s="2">
        <v>7693</v>
      </c>
      <c r="G97" s="3">
        <v>21</v>
      </c>
    </row>
    <row r="98" spans="3:7" x14ac:dyDescent="0.25">
      <c r="C98" t="s">
        <v>3</v>
      </c>
      <c r="D98" t="s">
        <v>36</v>
      </c>
      <c r="E98" t="s">
        <v>28</v>
      </c>
      <c r="F98" s="2">
        <v>973</v>
      </c>
      <c r="G98" s="3">
        <v>162</v>
      </c>
    </row>
    <row r="99" spans="3:7" x14ac:dyDescent="0.25">
      <c r="C99" t="s">
        <v>10</v>
      </c>
      <c r="D99" t="s">
        <v>35</v>
      </c>
      <c r="E99" t="s">
        <v>21</v>
      </c>
      <c r="F99" s="2">
        <v>567</v>
      </c>
      <c r="G99" s="3">
        <v>228</v>
      </c>
    </row>
    <row r="100" spans="3:7" x14ac:dyDescent="0.25">
      <c r="C100" t="s">
        <v>10</v>
      </c>
      <c r="D100" t="s">
        <v>36</v>
      </c>
      <c r="E100" t="s">
        <v>29</v>
      </c>
      <c r="F100" s="2">
        <v>2471</v>
      </c>
      <c r="G100" s="3">
        <v>342</v>
      </c>
    </row>
    <row r="101" spans="3:7" x14ac:dyDescent="0.25">
      <c r="C101" t="s">
        <v>5</v>
      </c>
      <c r="D101" t="s">
        <v>38</v>
      </c>
      <c r="E101" t="s">
        <v>13</v>
      </c>
      <c r="F101" s="2">
        <v>7189</v>
      </c>
      <c r="G101" s="3">
        <v>54</v>
      </c>
    </row>
    <row r="102" spans="3:7" x14ac:dyDescent="0.25">
      <c r="C102" t="s">
        <v>41</v>
      </c>
      <c r="D102" t="s">
        <v>35</v>
      </c>
      <c r="E102" t="s">
        <v>28</v>
      </c>
      <c r="F102" s="2">
        <v>7455</v>
      </c>
      <c r="G102" s="3">
        <v>216</v>
      </c>
    </row>
    <row r="103" spans="3:7" x14ac:dyDescent="0.25">
      <c r="C103" t="s">
        <v>3</v>
      </c>
      <c r="D103" t="s">
        <v>34</v>
      </c>
      <c r="E103" t="s">
        <v>26</v>
      </c>
      <c r="F103" s="2">
        <v>3108</v>
      </c>
      <c r="G103" s="3">
        <v>54</v>
      </c>
    </row>
    <row r="104" spans="3:7" x14ac:dyDescent="0.25">
      <c r="C104" t="s">
        <v>6</v>
      </c>
      <c r="D104" t="s">
        <v>38</v>
      </c>
      <c r="E104" t="s">
        <v>25</v>
      </c>
      <c r="F104" s="2">
        <v>469</v>
      </c>
      <c r="G104" s="3">
        <v>75</v>
      </c>
    </row>
    <row r="105" spans="3:7" x14ac:dyDescent="0.25">
      <c r="C105" t="s">
        <v>9</v>
      </c>
      <c r="D105" t="s">
        <v>37</v>
      </c>
      <c r="E105" t="s">
        <v>23</v>
      </c>
      <c r="F105" s="2">
        <v>2737</v>
      </c>
      <c r="G105" s="3">
        <v>93</v>
      </c>
    </row>
    <row r="106" spans="3:7" x14ac:dyDescent="0.25">
      <c r="C106" t="s">
        <v>9</v>
      </c>
      <c r="D106" t="s">
        <v>37</v>
      </c>
      <c r="E106" t="s">
        <v>25</v>
      </c>
      <c r="F106" s="2">
        <v>4305</v>
      </c>
      <c r="G106" s="3">
        <v>156</v>
      </c>
    </row>
    <row r="107" spans="3:7" x14ac:dyDescent="0.25">
      <c r="C107" t="s">
        <v>9</v>
      </c>
      <c r="D107" t="s">
        <v>38</v>
      </c>
      <c r="E107" t="s">
        <v>17</v>
      </c>
      <c r="F107" s="2">
        <v>2408</v>
      </c>
      <c r="G107" s="3">
        <v>9</v>
      </c>
    </row>
    <row r="108" spans="3:7" x14ac:dyDescent="0.25">
      <c r="C108" t="s">
        <v>3</v>
      </c>
      <c r="D108" t="s">
        <v>36</v>
      </c>
      <c r="E108" t="s">
        <v>19</v>
      </c>
      <c r="F108" s="2">
        <v>1281</v>
      </c>
      <c r="G108" s="3">
        <v>18</v>
      </c>
    </row>
    <row r="109" spans="3:7" x14ac:dyDescent="0.25">
      <c r="C109" t="s">
        <v>40</v>
      </c>
      <c r="D109" t="s">
        <v>35</v>
      </c>
      <c r="E109" t="s">
        <v>32</v>
      </c>
      <c r="F109" s="2">
        <v>12348</v>
      </c>
      <c r="G109" s="3">
        <v>234</v>
      </c>
    </row>
    <row r="110" spans="3:7" x14ac:dyDescent="0.25">
      <c r="C110" t="s">
        <v>3</v>
      </c>
      <c r="D110" t="s">
        <v>34</v>
      </c>
      <c r="E110" t="s">
        <v>28</v>
      </c>
      <c r="F110" s="2">
        <v>3689</v>
      </c>
      <c r="G110" s="3">
        <v>312</v>
      </c>
    </row>
    <row r="111" spans="3:7" x14ac:dyDescent="0.25">
      <c r="C111" t="s">
        <v>7</v>
      </c>
      <c r="D111" t="s">
        <v>36</v>
      </c>
      <c r="E111" t="s">
        <v>19</v>
      </c>
      <c r="F111" s="2">
        <v>2870</v>
      </c>
      <c r="G111" s="3">
        <v>300</v>
      </c>
    </row>
    <row r="112" spans="3:7" x14ac:dyDescent="0.25">
      <c r="C112" t="s">
        <v>2</v>
      </c>
      <c r="D112" t="s">
        <v>36</v>
      </c>
      <c r="E112" t="s">
        <v>27</v>
      </c>
      <c r="F112" s="2">
        <v>798</v>
      </c>
      <c r="G112" s="3">
        <v>519</v>
      </c>
    </row>
    <row r="113" spans="3:7" x14ac:dyDescent="0.25">
      <c r="C113" t="s">
        <v>41</v>
      </c>
      <c r="D113" t="s">
        <v>37</v>
      </c>
      <c r="E113" t="s">
        <v>21</v>
      </c>
      <c r="F113" s="2">
        <v>2933</v>
      </c>
      <c r="G113" s="3">
        <v>9</v>
      </c>
    </row>
    <row r="114" spans="3:7" x14ac:dyDescent="0.25">
      <c r="C114" t="s">
        <v>5</v>
      </c>
      <c r="D114" t="s">
        <v>35</v>
      </c>
      <c r="E114" t="s">
        <v>4</v>
      </c>
      <c r="F114" s="2">
        <v>2744</v>
      </c>
      <c r="G114" s="3">
        <v>9</v>
      </c>
    </row>
    <row r="115" spans="3:7" x14ac:dyDescent="0.25">
      <c r="C115" t="s">
        <v>40</v>
      </c>
      <c r="D115" t="s">
        <v>36</v>
      </c>
      <c r="E115" t="s">
        <v>33</v>
      </c>
      <c r="F115" s="2">
        <v>9772</v>
      </c>
      <c r="G115" s="3">
        <v>90</v>
      </c>
    </row>
    <row r="116" spans="3:7" x14ac:dyDescent="0.25">
      <c r="C116" t="s">
        <v>7</v>
      </c>
      <c r="D116" t="s">
        <v>34</v>
      </c>
      <c r="E116" t="s">
        <v>25</v>
      </c>
      <c r="F116" s="2">
        <v>1568</v>
      </c>
      <c r="G116" s="3">
        <v>96</v>
      </c>
    </row>
    <row r="117" spans="3:7" x14ac:dyDescent="0.25">
      <c r="C117" t="s">
        <v>2</v>
      </c>
      <c r="D117" t="s">
        <v>36</v>
      </c>
      <c r="E117" t="s">
        <v>16</v>
      </c>
      <c r="F117" s="2">
        <v>11417</v>
      </c>
      <c r="G117" s="3">
        <v>21</v>
      </c>
    </row>
    <row r="118" spans="3:7" x14ac:dyDescent="0.25">
      <c r="C118" t="s">
        <v>40</v>
      </c>
      <c r="D118" t="s">
        <v>34</v>
      </c>
      <c r="E118" t="s">
        <v>26</v>
      </c>
      <c r="F118" s="2">
        <v>6748</v>
      </c>
      <c r="G118" s="3">
        <v>48</v>
      </c>
    </row>
    <row r="119" spans="3:7" x14ac:dyDescent="0.25">
      <c r="C119" t="s">
        <v>10</v>
      </c>
      <c r="D119" t="s">
        <v>36</v>
      </c>
      <c r="E119" t="s">
        <v>27</v>
      </c>
      <c r="F119" s="2">
        <v>1407</v>
      </c>
      <c r="G119" s="3">
        <v>72</v>
      </c>
    </row>
    <row r="120" spans="3:7" x14ac:dyDescent="0.25">
      <c r="C120" t="s">
        <v>8</v>
      </c>
      <c r="D120" t="s">
        <v>35</v>
      </c>
      <c r="E120" t="s">
        <v>29</v>
      </c>
      <c r="F120" s="2">
        <v>2023</v>
      </c>
      <c r="G120" s="3">
        <v>168</v>
      </c>
    </row>
    <row r="121" spans="3:7" x14ac:dyDescent="0.25">
      <c r="C121" t="s">
        <v>5</v>
      </c>
      <c r="D121" t="s">
        <v>39</v>
      </c>
      <c r="E121" t="s">
        <v>26</v>
      </c>
      <c r="F121" s="2">
        <v>5236</v>
      </c>
      <c r="G121" s="3">
        <v>51</v>
      </c>
    </row>
    <row r="122" spans="3:7" x14ac:dyDescent="0.25">
      <c r="C122" t="s">
        <v>41</v>
      </c>
      <c r="D122" t="s">
        <v>36</v>
      </c>
      <c r="E122" t="s">
        <v>19</v>
      </c>
      <c r="F122" s="2">
        <v>1925</v>
      </c>
      <c r="G122" s="3">
        <v>192</v>
      </c>
    </row>
    <row r="123" spans="3:7" x14ac:dyDescent="0.25">
      <c r="C123" t="s">
        <v>7</v>
      </c>
      <c r="D123" t="s">
        <v>37</v>
      </c>
      <c r="E123" t="s">
        <v>14</v>
      </c>
      <c r="F123" s="2">
        <v>6608</v>
      </c>
      <c r="G123" s="3">
        <v>225</v>
      </c>
    </row>
    <row r="124" spans="3:7" x14ac:dyDescent="0.25">
      <c r="C124" t="s">
        <v>6</v>
      </c>
      <c r="D124" t="s">
        <v>34</v>
      </c>
      <c r="E124" t="s">
        <v>26</v>
      </c>
      <c r="F124" s="2">
        <v>8008</v>
      </c>
      <c r="G124" s="3">
        <v>456</v>
      </c>
    </row>
    <row r="125" spans="3:7" x14ac:dyDescent="0.25">
      <c r="C125" t="s">
        <v>10</v>
      </c>
      <c r="D125" t="s">
        <v>34</v>
      </c>
      <c r="E125" t="s">
        <v>25</v>
      </c>
      <c r="F125" s="2">
        <v>1428</v>
      </c>
      <c r="G125" s="3">
        <v>93</v>
      </c>
    </row>
    <row r="126" spans="3:7" x14ac:dyDescent="0.25">
      <c r="C126" t="s">
        <v>6</v>
      </c>
      <c r="D126" t="s">
        <v>34</v>
      </c>
      <c r="E126" t="s">
        <v>4</v>
      </c>
      <c r="F126" s="2">
        <v>525</v>
      </c>
      <c r="G126" s="3">
        <v>48</v>
      </c>
    </row>
    <row r="127" spans="3:7" x14ac:dyDescent="0.25">
      <c r="C127" t="s">
        <v>6</v>
      </c>
      <c r="D127" t="s">
        <v>37</v>
      </c>
      <c r="E127" t="s">
        <v>18</v>
      </c>
      <c r="F127" s="2">
        <v>1505</v>
      </c>
      <c r="G127" s="3">
        <v>102</v>
      </c>
    </row>
    <row r="128" spans="3:7" x14ac:dyDescent="0.25">
      <c r="C128" t="s">
        <v>7</v>
      </c>
      <c r="D128" t="s">
        <v>35</v>
      </c>
      <c r="E128" t="s">
        <v>30</v>
      </c>
      <c r="F128" s="2">
        <v>6755</v>
      </c>
      <c r="G128" s="3">
        <v>252</v>
      </c>
    </row>
    <row r="129" spans="3:7" x14ac:dyDescent="0.25">
      <c r="C129" t="s">
        <v>2</v>
      </c>
      <c r="D129" t="s">
        <v>37</v>
      </c>
      <c r="E129" t="s">
        <v>18</v>
      </c>
      <c r="F129" s="2">
        <v>11571</v>
      </c>
      <c r="G129" s="3">
        <v>138</v>
      </c>
    </row>
    <row r="130" spans="3:7" x14ac:dyDescent="0.25">
      <c r="C130" t="s">
        <v>40</v>
      </c>
      <c r="D130" t="s">
        <v>38</v>
      </c>
      <c r="E130" t="s">
        <v>25</v>
      </c>
      <c r="F130" s="2">
        <v>2541</v>
      </c>
      <c r="G130" s="3">
        <v>90</v>
      </c>
    </row>
    <row r="131" spans="3:7" x14ac:dyDescent="0.25">
      <c r="C131" t="s">
        <v>41</v>
      </c>
      <c r="D131" t="s">
        <v>37</v>
      </c>
      <c r="E131" t="s">
        <v>30</v>
      </c>
      <c r="F131" s="2">
        <v>1526</v>
      </c>
      <c r="G131" s="3">
        <v>240</v>
      </c>
    </row>
    <row r="132" spans="3:7" x14ac:dyDescent="0.25">
      <c r="C132" t="s">
        <v>40</v>
      </c>
      <c r="D132" t="s">
        <v>38</v>
      </c>
      <c r="E132" t="s">
        <v>4</v>
      </c>
      <c r="F132" s="2">
        <v>6125</v>
      </c>
      <c r="G132" s="3">
        <v>102</v>
      </c>
    </row>
    <row r="133" spans="3:7" x14ac:dyDescent="0.25">
      <c r="C133" t="s">
        <v>41</v>
      </c>
      <c r="D133" t="s">
        <v>35</v>
      </c>
      <c r="E133" t="s">
        <v>27</v>
      </c>
      <c r="F133" s="2">
        <v>847</v>
      </c>
      <c r="G133" s="3">
        <v>129</v>
      </c>
    </row>
    <row r="134" spans="3:7" x14ac:dyDescent="0.25">
      <c r="C134" t="s">
        <v>8</v>
      </c>
      <c r="D134" t="s">
        <v>35</v>
      </c>
      <c r="E134" t="s">
        <v>27</v>
      </c>
      <c r="F134" s="2">
        <v>4753</v>
      </c>
      <c r="G134" s="3">
        <v>300</v>
      </c>
    </row>
    <row r="135" spans="3:7" x14ac:dyDescent="0.25">
      <c r="C135" t="s">
        <v>6</v>
      </c>
      <c r="D135" t="s">
        <v>38</v>
      </c>
      <c r="E135" t="s">
        <v>33</v>
      </c>
      <c r="F135" s="2">
        <v>959</v>
      </c>
      <c r="G135" s="3">
        <v>135</v>
      </c>
    </row>
    <row r="136" spans="3:7" x14ac:dyDescent="0.25">
      <c r="C136" t="s">
        <v>7</v>
      </c>
      <c r="D136" t="s">
        <v>35</v>
      </c>
      <c r="E136" t="s">
        <v>24</v>
      </c>
      <c r="F136" s="2">
        <v>2793</v>
      </c>
      <c r="G136" s="3">
        <v>114</v>
      </c>
    </row>
    <row r="137" spans="3:7" x14ac:dyDescent="0.25">
      <c r="C137" t="s">
        <v>7</v>
      </c>
      <c r="D137" t="s">
        <v>35</v>
      </c>
      <c r="E137" t="s">
        <v>14</v>
      </c>
      <c r="F137" s="2">
        <v>4606</v>
      </c>
      <c r="G137" s="3">
        <v>63</v>
      </c>
    </row>
    <row r="138" spans="3:7" x14ac:dyDescent="0.25">
      <c r="C138" t="s">
        <v>7</v>
      </c>
      <c r="D138" t="s">
        <v>36</v>
      </c>
      <c r="E138" t="s">
        <v>29</v>
      </c>
      <c r="F138" s="2">
        <v>5551</v>
      </c>
      <c r="G138" s="3">
        <v>252</v>
      </c>
    </row>
    <row r="139" spans="3:7" x14ac:dyDescent="0.25">
      <c r="C139" t="s">
        <v>10</v>
      </c>
      <c r="D139" t="s">
        <v>36</v>
      </c>
      <c r="E139" t="s">
        <v>32</v>
      </c>
      <c r="F139" s="2">
        <v>6657</v>
      </c>
      <c r="G139" s="3">
        <v>303</v>
      </c>
    </row>
    <row r="140" spans="3:7" x14ac:dyDescent="0.25">
      <c r="C140" t="s">
        <v>7</v>
      </c>
      <c r="D140" t="s">
        <v>39</v>
      </c>
      <c r="E140" t="s">
        <v>17</v>
      </c>
      <c r="F140" s="2">
        <v>4438</v>
      </c>
      <c r="G140" s="3">
        <v>246</v>
      </c>
    </row>
    <row r="141" spans="3:7" x14ac:dyDescent="0.25">
      <c r="C141" t="s">
        <v>8</v>
      </c>
      <c r="D141" t="s">
        <v>38</v>
      </c>
      <c r="E141" t="s">
        <v>22</v>
      </c>
      <c r="F141" s="2">
        <v>168</v>
      </c>
      <c r="G141" s="3">
        <v>84</v>
      </c>
    </row>
    <row r="142" spans="3:7" x14ac:dyDescent="0.25">
      <c r="C142" t="s">
        <v>7</v>
      </c>
      <c r="D142" t="s">
        <v>34</v>
      </c>
      <c r="E142" t="s">
        <v>17</v>
      </c>
      <c r="F142" s="2">
        <v>7777</v>
      </c>
      <c r="G142" s="3">
        <v>39</v>
      </c>
    </row>
    <row r="143" spans="3:7" x14ac:dyDescent="0.25">
      <c r="C143" t="s">
        <v>5</v>
      </c>
      <c r="D143" t="s">
        <v>36</v>
      </c>
      <c r="E143" t="s">
        <v>17</v>
      </c>
      <c r="F143" s="2">
        <v>3339</v>
      </c>
      <c r="G143" s="3">
        <v>348</v>
      </c>
    </row>
    <row r="144" spans="3:7" x14ac:dyDescent="0.25">
      <c r="C144" t="s">
        <v>7</v>
      </c>
      <c r="D144" t="s">
        <v>37</v>
      </c>
      <c r="E144" t="s">
        <v>33</v>
      </c>
      <c r="F144" s="2">
        <v>6391</v>
      </c>
      <c r="G144" s="3">
        <v>48</v>
      </c>
    </row>
    <row r="145" spans="3:7" x14ac:dyDescent="0.25">
      <c r="C145" t="s">
        <v>5</v>
      </c>
      <c r="D145" t="s">
        <v>37</v>
      </c>
      <c r="E145" t="s">
        <v>22</v>
      </c>
      <c r="F145" s="2">
        <v>518</v>
      </c>
      <c r="G145" s="3">
        <v>75</v>
      </c>
    </row>
    <row r="146" spans="3:7" x14ac:dyDescent="0.25">
      <c r="C146" t="s">
        <v>7</v>
      </c>
      <c r="D146" t="s">
        <v>38</v>
      </c>
      <c r="E146" t="s">
        <v>28</v>
      </c>
      <c r="F146" s="2">
        <v>5677</v>
      </c>
      <c r="G146" s="3">
        <v>258</v>
      </c>
    </row>
    <row r="147" spans="3:7" x14ac:dyDescent="0.25">
      <c r="C147" t="s">
        <v>6</v>
      </c>
      <c r="D147" t="s">
        <v>39</v>
      </c>
      <c r="E147" t="s">
        <v>17</v>
      </c>
      <c r="F147" s="2">
        <v>6048</v>
      </c>
      <c r="G147" s="3">
        <v>27</v>
      </c>
    </row>
    <row r="148" spans="3:7" x14ac:dyDescent="0.25">
      <c r="C148" t="s">
        <v>8</v>
      </c>
      <c r="D148" t="s">
        <v>38</v>
      </c>
      <c r="E148" t="s">
        <v>32</v>
      </c>
      <c r="F148" s="2">
        <v>3752</v>
      </c>
      <c r="G148" s="3">
        <v>213</v>
      </c>
    </row>
    <row r="149" spans="3:7" x14ac:dyDescent="0.25">
      <c r="C149" t="s">
        <v>5</v>
      </c>
      <c r="D149" t="s">
        <v>35</v>
      </c>
      <c r="E149" t="s">
        <v>29</v>
      </c>
      <c r="F149" s="2">
        <v>4480</v>
      </c>
      <c r="G149" s="3">
        <v>357</v>
      </c>
    </row>
    <row r="150" spans="3:7" x14ac:dyDescent="0.25">
      <c r="C150" t="s">
        <v>9</v>
      </c>
      <c r="D150" t="s">
        <v>37</v>
      </c>
      <c r="E150" t="s">
        <v>4</v>
      </c>
      <c r="F150" s="2">
        <v>259</v>
      </c>
      <c r="G150" s="3">
        <v>207</v>
      </c>
    </row>
    <row r="151" spans="3:7" x14ac:dyDescent="0.25">
      <c r="C151" t="s">
        <v>8</v>
      </c>
      <c r="D151" t="s">
        <v>37</v>
      </c>
      <c r="E151" t="s">
        <v>30</v>
      </c>
      <c r="F151" s="2">
        <v>42</v>
      </c>
      <c r="G151" s="3">
        <v>150</v>
      </c>
    </row>
    <row r="152" spans="3:7" x14ac:dyDescent="0.25">
      <c r="C152" t="s">
        <v>41</v>
      </c>
      <c r="D152" t="s">
        <v>36</v>
      </c>
      <c r="E152" t="s">
        <v>26</v>
      </c>
      <c r="F152" s="2">
        <v>98</v>
      </c>
      <c r="G152" s="3">
        <v>204</v>
      </c>
    </row>
    <row r="153" spans="3:7" x14ac:dyDescent="0.25">
      <c r="C153" t="s">
        <v>7</v>
      </c>
      <c r="D153" t="s">
        <v>35</v>
      </c>
      <c r="E153" t="s">
        <v>27</v>
      </c>
      <c r="F153" s="2">
        <v>2478</v>
      </c>
      <c r="G153" s="3">
        <v>21</v>
      </c>
    </row>
    <row r="154" spans="3:7" x14ac:dyDescent="0.25">
      <c r="C154" t="s">
        <v>41</v>
      </c>
      <c r="D154" t="s">
        <v>34</v>
      </c>
      <c r="E154" t="s">
        <v>33</v>
      </c>
      <c r="F154" s="2">
        <v>7847</v>
      </c>
      <c r="G154" s="3">
        <v>174</v>
      </c>
    </row>
    <row r="155" spans="3:7" x14ac:dyDescent="0.25">
      <c r="C155" t="s">
        <v>2</v>
      </c>
      <c r="D155" t="s">
        <v>37</v>
      </c>
      <c r="E155" t="s">
        <v>17</v>
      </c>
      <c r="F155" s="2">
        <v>9926</v>
      </c>
      <c r="G155" s="3">
        <v>201</v>
      </c>
    </row>
    <row r="156" spans="3:7" x14ac:dyDescent="0.25">
      <c r="C156" t="s">
        <v>8</v>
      </c>
      <c r="D156" t="s">
        <v>38</v>
      </c>
      <c r="E156" t="s">
        <v>13</v>
      </c>
      <c r="F156" s="2">
        <v>819</v>
      </c>
      <c r="G156" s="3">
        <v>510</v>
      </c>
    </row>
    <row r="157" spans="3:7" x14ac:dyDescent="0.25">
      <c r="C157" t="s">
        <v>6</v>
      </c>
      <c r="D157" t="s">
        <v>39</v>
      </c>
      <c r="E157" t="s">
        <v>29</v>
      </c>
      <c r="F157" s="2">
        <v>3052</v>
      </c>
      <c r="G157" s="3">
        <v>378</v>
      </c>
    </row>
    <row r="158" spans="3:7" x14ac:dyDescent="0.25">
      <c r="C158" t="s">
        <v>9</v>
      </c>
      <c r="D158" t="s">
        <v>34</v>
      </c>
      <c r="E158" t="s">
        <v>21</v>
      </c>
      <c r="F158" s="2">
        <v>6832</v>
      </c>
      <c r="G158" s="3">
        <v>27</v>
      </c>
    </row>
    <row r="159" spans="3:7" x14ac:dyDescent="0.25">
      <c r="C159" t="s">
        <v>2</v>
      </c>
      <c r="D159" t="s">
        <v>39</v>
      </c>
      <c r="E159" t="s">
        <v>16</v>
      </c>
      <c r="F159" s="2">
        <v>2016</v>
      </c>
      <c r="G159" s="3">
        <v>117</v>
      </c>
    </row>
    <row r="160" spans="3:7" x14ac:dyDescent="0.25">
      <c r="C160" t="s">
        <v>6</v>
      </c>
      <c r="D160" t="s">
        <v>38</v>
      </c>
      <c r="E160" t="s">
        <v>21</v>
      </c>
      <c r="F160" s="2">
        <v>7322</v>
      </c>
      <c r="G160" s="3">
        <v>36</v>
      </c>
    </row>
    <row r="161" spans="3:7" x14ac:dyDescent="0.25">
      <c r="C161" t="s">
        <v>8</v>
      </c>
      <c r="D161" t="s">
        <v>35</v>
      </c>
      <c r="E161" t="s">
        <v>33</v>
      </c>
      <c r="F161" s="2">
        <v>357</v>
      </c>
      <c r="G161" s="3">
        <v>126</v>
      </c>
    </row>
    <row r="162" spans="3:7" x14ac:dyDescent="0.25">
      <c r="C162" t="s">
        <v>9</v>
      </c>
      <c r="D162" t="s">
        <v>39</v>
      </c>
      <c r="E162" t="s">
        <v>25</v>
      </c>
      <c r="F162" s="2">
        <v>3192</v>
      </c>
      <c r="G162" s="3">
        <v>72</v>
      </c>
    </row>
    <row r="163" spans="3:7" x14ac:dyDescent="0.25">
      <c r="C163" t="s">
        <v>7</v>
      </c>
      <c r="D163" t="s">
        <v>36</v>
      </c>
      <c r="E163" t="s">
        <v>22</v>
      </c>
      <c r="F163" s="2">
        <v>8435</v>
      </c>
      <c r="G163" s="3">
        <v>42</v>
      </c>
    </row>
    <row r="164" spans="3:7" x14ac:dyDescent="0.25">
      <c r="C164" t="s">
        <v>40</v>
      </c>
      <c r="D164" t="s">
        <v>39</v>
      </c>
      <c r="E164" t="s">
        <v>29</v>
      </c>
      <c r="F164" s="2">
        <v>0</v>
      </c>
      <c r="G164" s="3">
        <v>135</v>
      </c>
    </row>
    <row r="165" spans="3:7" x14ac:dyDescent="0.25">
      <c r="C165" t="s">
        <v>7</v>
      </c>
      <c r="D165" t="s">
        <v>34</v>
      </c>
      <c r="E165" t="s">
        <v>24</v>
      </c>
      <c r="F165" s="2">
        <v>8862</v>
      </c>
      <c r="G165" s="3">
        <v>189</v>
      </c>
    </row>
    <row r="166" spans="3:7" x14ac:dyDescent="0.25">
      <c r="C166" t="s">
        <v>6</v>
      </c>
      <c r="D166" t="s">
        <v>37</v>
      </c>
      <c r="E166" t="s">
        <v>28</v>
      </c>
      <c r="F166" s="2">
        <v>3556</v>
      </c>
      <c r="G166" s="3">
        <v>459</v>
      </c>
    </row>
    <row r="167" spans="3:7" x14ac:dyDescent="0.25">
      <c r="C167" t="s">
        <v>5</v>
      </c>
      <c r="D167" t="s">
        <v>34</v>
      </c>
      <c r="E167" t="s">
        <v>15</v>
      </c>
      <c r="F167" s="2">
        <v>7280</v>
      </c>
      <c r="G167" s="3">
        <v>201</v>
      </c>
    </row>
    <row r="168" spans="3:7" x14ac:dyDescent="0.25">
      <c r="C168" t="s">
        <v>6</v>
      </c>
      <c r="D168" t="s">
        <v>34</v>
      </c>
      <c r="E168" t="s">
        <v>30</v>
      </c>
      <c r="F168" s="2">
        <v>3402</v>
      </c>
      <c r="G168" s="3">
        <v>366</v>
      </c>
    </row>
    <row r="169" spans="3:7" x14ac:dyDescent="0.25">
      <c r="C169" t="s">
        <v>3</v>
      </c>
      <c r="D169" t="s">
        <v>37</v>
      </c>
      <c r="E169" t="s">
        <v>29</v>
      </c>
      <c r="F169" s="2">
        <v>4592</v>
      </c>
      <c r="G169" s="3">
        <v>324</v>
      </c>
    </row>
    <row r="170" spans="3:7" x14ac:dyDescent="0.25">
      <c r="C170" t="s">
        <v>9</v>
      </c>
      <c r="D170" t="s">
        <v>35</v>
      </c>
      <c r="E170" t="s">
        <v>15</v>
      </c>
      <c r="F170" s="2">
        <v>7833</v>
      </c>
      <c r="G170" s="3">
        <v>243</v>
      </c>
    </row>
    <row r="171" spans="3:7" x14ac:dyDescent="0.25">
      <c r="C171" t="s">
        <v>2</v>
      </c>
      <c r="D171" t="s">
        <v>39</v>
      </c>
      <c r="E171" t="s">
        <v>21</v>
      </c>
      <c r="F171" s="2">
        <v>7651</v>
      </c>
      <c r="G171" s="3">
        <v>213</v>
      </c>
    </row>
    <row r="172" spans="3:7" x14ac:dyDescent="0.25">
      <c r="C172" t="s">
        <v>40</v>
      </c>
      <c r="D172" t="s">
        <v>35</v>
      </c>
      <c r="E172" t="s">
        <v>30</v>
      </c>
      <c r="F172" s="2">
        <v>2275</v>
      </c>
      <c r="G172" s="3">
        <v>447</v>
      </c>
    </row>
    <row r="173" spans="3:7" x14ac:dyDescent="0.25">
      <c r="C173" t="s">
        <v>40</v>
      </c>
      <c r="D173" t="s">
        <v>38</v>
      </c>
      <c r="E173" t="s">
        <v>13</v>
      </c>
      <c r="F173" s="2">
        <v>5670</v>
      </c>
      <c r="G173" s="3">
        <v>297</v>
      </c>
    </row>
    <row r="174" spans="3:7" x14ac:dyDescent="0.25">
      <c r="C174" t="s">
        <v>7</v>
      </c>
      <c r="D174" t="s">
        <v>35</v>
      </c>
      <c r="E174" t="s">
        <v>16</v>
      </c>
      <c r="F174" s="2">
        <v>2135</v>
      </c>
      <c r="G174" s="3">
        <v>27</v>
      </c>
    </row>
    <row r="175" spans="3:7" x14ac:dyDescent="0.25">
      <c r="C175" t="s">
        <v>40</v>
      </c>
      <c r="D175" t="s">
        <v>34</v>
      </c>
      <c r="E175" t="s">
        <v>23</v>
      </c>
      <c r="F175" s="2">
        <v>2779</v>
      </c>
      <c r="G175" s="3">
        <v>75</v>
      </c>
    </row>
    <row r="176" spans="3:7" x14ac:dyDescent="0.25">
      <c r="C176" t="s">
        <v>10</v>
      </c>
      <c r="D176" t="s">
        <v>39</v>
      </c>
      <c r="E176" t="s">
        <v>33</v>
      </c>
      <c r="F176" s="2">
        <v>12950</v>
      </c>
      <c r="G176" s="3">
        <v>30</v>
      </c>
    </row>
    <row r="177" spans="3:7" x14ac:dyDescent="0.25">
      <c r="C177" t="s">
        <v>7</v>
      </c>
      <c r="D177" t="s">
        <v>36</v>
      </c>
      <c r="E177" t="s">
        <v>18</v>
      </c>
      <c r="F177" s="2">
        <v>2646</v>
      </c>
      <c r="G177" s="3">
        <v>177</v>
      </c>
    </row>
    <row r="178" spans="3:7" x14ac:dyDescent="0.25">
      <c r="C178" t="s">
        <v>40</v>
      </c>
      <c r="D178" t="s">
        <v>34</v>
      </c>
      <c r="E178" t="s">
        <v>33</v>
      </c>
      <c r="F178" s="2">
        <v>3794</v>
      </c>
      <c r="G178" s="3">
        <v>159</v>
      </c>
    </row>
    <row r="179" spans="3:7" x14ac:dyDescent="0.25">
      <c r="C179" t="s">
        <v>3</v>
      </c>
      <c r="D179" t="s">
        <v>35</v>
      </c>
      <c r="E179" t="s">
        <v>33</v>
      </c>
      <c r="F179" s="2">
        <v>819</v>
      </c>
      <c r="G179" s="3">
        <v>306</v>
      </c>
    </row>
    <row r="180" spans="3:7" x14ac:dyDescent="0.25">
      <c r="C180" t="s">
        <v>3</v>
      </c>
      <c r="D180" t="s">
        <v>34</v>
      </c>
      <c r="E180" t="s">
        <v>20</v>
      </c>
      <c r="F180" s="2">
        <v>2583</v>
      </c>
      <c r="G180" s="3">
        <v>18</v>
      </c>
    </row>
    <row r="181" spans="3:7" x14ac:dyDescent="0.25">
      <c r="C181" t="s">
        <v>7</v>
      </c>
      <c r="D181" t="s">
        <v>35</v>
      </c>
      <c r="E181" t="s">
        <v>19</v>
      </c>
      <c r="F181" s="2">
        <v>4585</v>
      </c>
      <c r="G181" s="3">
        <v>240</v>
      </c>
    </row>
    <row r="182" spans="3:7" x14ac:dyDescent="0.25">
      <c r="C182" t="s">
        <v>5</v>
      </c>
      <c r="D182" t="s">
        <v>34</v>
      </c>
      <c r="E182" t="s">
        <v>33</v>
      </c>
      <c r="F182" s="2">
        <v>1652</v>
      </c>
      <c r="G182" s="3">
        <v>93</v>
      </c>
    </row>
    <row r="183" spans="3:7" x14ac:dyDescent="0.25">
      <c r="C183" t="s">
        <v>10</v>
      </c>
      <c r="D183" t="s">
        <v>34</v>
      </c>
      <c r="E183" t="s">
        <v>26</v>
      </c>
      <c r="F183" s="2">
        <v>4991</v>
      </c>
      <c r="G183" s="3">
        <v>9</v>
      </c>
    </row>
    <row r="184" spans="3:7" x14ac:dyDescent="0.25">
      <c r="C184" t="s">
        <v>8</v>
      </c>
      <c r="D184" t="s">
        <v>34</v>
      </c>
      <c r="E184" t="s">
        <v>16</v>
      </c>
      <c r="F184" s="2">
        <v>2009</v>
      </c>
      <c r="G184" s="3">
        <v>219</v>
      </c>
    </row>
    <row r="185" spans="3:7" x14ac:dyDescent="0.25">
      <c r="C185" t="s">
        <v>2</v>
      </c>
      <c r="D185" t="s">
        <v>39</v>
      </c>
      <c r="E185" t="s">
        <v>22</v>
      </c>
      <c r="F185" s="2">
        <v>1568</v>
      </c>
      <c r="G185" s="3">
        <v>141</v>
      </c>
    </row>
    <row r="186" spans="3:7" x14ac:dyDescent="0.25">
      <c r="C186" t="s">
        <v>41</v>
      </c>
      <c r="D186" t="s">
        <v>37</v>
      </c>
      <c r="E186" t="s">
        <v>20</v>
      </c>
      <c r="F186" s="2">
        <v>3388</v>
      </c>
      <c r="G186" s="3">
        <v>123</v>
      </c>
    </row>
    <row r="187" spans="3:7" x14ac:dyDescent="0.25">
      <c r="C187" t="s">
        <v>40</v>
      </c>
      <c r="D187" t="s">
        <v>38</v>
      </c>
      <c r="E187" t="s">
        <v>24</v>
      </c>
      <c r="F187" s="2">
        <v>623</v>
      </c>
      <c r="G187" s="3">
        <v>51</v>
      </c>
    </row>
    <row r="188" spans="3:7" x14ac:dyDescent="0.25">
      <c r="C188" t="s">
        <v>6</v>
      </c>
      <c r="D188" t="s">
        <v>36</v>
      </c>
      <c r="E188" t="s">
        <v>4</v>
      </c>
      <c r="F188" s="2">
        <v>10073</v>
      </c>
      <c r="G188" s="3">
        <v>120</v>
      </c>
    </row>
    <row r="189" spans="3:7" x14ac:dyDescent="0.25">
      <c r="C189" t="s">
        <v>8</v>
      </c>
      <c r="D189" t="s">
        <v>39</v>
      </c>
      <c r="E189" t="s">
        <v>26</v>
      </c>
      <c r="F189" s="2">
        <v>1561</v>
      </c>
      <c r="G189" s="3">
        <v>27</v>
      </c>
    </row>
    <row r="190" spans="3:7" x14ac:dyDescent="0.25">
      <c r="C190" t="s">
        <v>9</v>
      </c>
      <c r="D190" t="s">
        <v>36</v>
      </c>
      <c r="E190" t="s">
        <v>27</v>
      </c>
      <c r="F190" s="2">
        <v>11522</v>
      </c>
      <c r="G190" s="3">
        <v>204</v>
      </c>
    </row>
    <row r="191" spans="3:7" x14ac:dyDescent="0.25">
      <c r="C191" t="s">
        <v>6</v>
      </c>
      <c r="D191" t="s">
        <v>38</v>
      </c>
      <c r="E191" t="s">
        <v>13</v>
      </c>
      <c r="F191" s="2">
        <v>2317</v>
      </c>
      <c r="G191" s="3">
        <v>123</v>
      </c>
    </row>
    <row r="192" spans="3:7" x14ac:dyDescent="0.25">
      <c r="C192" t="s">
        <v>10</v>
      </c>
      <c r="D192" t="s">
        <v>37</v>
      </c>
      <c r="E192" t="s">
        <v>28</v>
      </c>
      <c r="F192" s="2">
        <v>3059</v>
      </c>
      <c r="G192" s="3">
        <v>27</v>
      </c>
    </row>
    <row r="193" spans="3:7" x14ac:dyDescent="0.25">
      <c r="C193" t="s">
        <v>41</v>
      </c>
      <c r="D193" t="s">
        <v>37</v>
      </c>
      <c r="E193" t="s">
        <v>26</v>
      </c>
      <c r="F193" s="2">
        <v>2324</v>
      </c>
      <c r="G193" s="3">
        <v>177</v>
      </c>
    </row>
    <row r="194" spans="3:7" x14ac:dyDescent="0.25">
      <c r="C194" t="s">
        <v>3</v>
      </c>
      <c r="D194" t="s">
        <v>39</v>
      </c>
      <c r="E194" t="s">
        <v>26</v>
      </c>
      <c r="F194" s="2">
        <v>4956</v>
      </c>
      <c r="G194" s="3">
        <v>171</v>
      </c>
    </row>
    <row r="195" spans="3:7" x14ac:dyDescent="0.25">
      <c r="C195" t="s">
        <v>10</v>
      </c>
      <c r="D195" t="s">
        <v>34</v>
      </c>
      <c r="E195" t="s">
        <v>19</v>
      </c>
      <c r="F195" s="2">
        <v>5355</v>
      </c>
      <c r="G195" s="3">
        <v>204</v>
      </c>
    </row>
    <row r="196" spans="3:7" x14ac:dyDescent="0.25">
      <c r="C196" t="s">
        <v>3</v>
      </c>
      <c r="D196" t="s">
        <v>34</v>
      </c>
      <c r="E196" t="s">
        <v>14</v>
      </c>
      <c r="F196" s="2">
        <v>7259</v>
      </c>
      <c r="G196" s="3">
        <v>276</v>
      </c>
    </row>
    <row r="197" spans="3:7" x14ac:dyDescent="0.25">
      <c r="C197" t="s">
        <v>8</v>
      </c>
      <c r="D197" t="s">
        <v>37</v>
      </c>
      <c r="E197" t="s">
        <v>26</v>
      </c>
      <c r="F197" s="2">
        <v>6279</v>
      </c>
      <c r="G197" s="3">
        <v>45</v>
      </c>
    </row>
    <row r="198" spans="3:7" x14ac:dyDescent="0.25">
      <c r="C198" t="s">
        <v>40</v>
      </c>
      <c r="D198" t="s">
        <v>38</v>
      </c>
      <c r="E198" t="s">
        <v>29</v>
      </c>
      <c r="F198" s="2">
        <v>2541</v>
      </c>
      <c r="G198" s="3">
        <v>45</v>
      </c>
    </row>
    <row r="199" spans="3:7" x14ac:dyDescent="0.25">
      <c r="C199" t="s">
        <v>6</v>
      </c>
      <c r="D199" t="s">
        <v>35</v>
      </c>
      <c r="E199" t="s">
        <v>27</v>
      </c>
      <c r="F199" s="2">
        <v>3864</v>
      </c>
      <c r="G199" s="3">
        <v>177</v>
      </c>
    </row>
    <row r="200" spans="3:7" x14ac:dyDescent="0.25">
      <c r="C200" t="s">
        <v>5</v>
      </c>
      <c r="D200" t="s">
        <v>36</v>
      </c>
      <c r="E200" t="s">
        <v>13</v>
      </c>
      <c r="F200" s="2">
        <v>6146</v>
      </c>
      <c r="G200" s="3">
        <v>63</v>
      </c>
    </row>
    <row r="201" spans="3:7" x14ac:dyDescent="0.25">
      <c r="C201" t="s">
        <v>9</v>
      </c>
      <c r="D201" t="s">
        <v>39</v>
      </c>
      <c r="E201" t="s">
        <v>18</v>
      </c>
      <c r="F201" s="2">
        <v>2639</v>
      </c>
      <c r="G201" s="3">
        <v>204</v>
      </c>
    </row>
    <row r="202" spans="3:7" x14ac:dyDescent="0.25">
      <c r="C202" t="s">
        <v>8</v>
      </c>
      <c r="D202" t="s">
        <v>37</v>
      </c>
      <c r="E202" t="s">
        <v>22</v>
      </c>
      <c r="F202" s="2">
        <v>1890</v>
      </c>
      <c r="G202" s="3">
        <v>195</v>
      </c>
    </row>
    <row r="203" spans="3:7" x14ac:dyDescent="0.25">
      <c r="C203" t="s">
        <v>7</v>
      </c>
      <c r="D203" t="s">
        <v>34</v>
      </c>
      <c r="E203" t="s">
        <v>14</v>
      </c>
      <c r="F203" s="2">
        <v>1932</v>
      </c>
      <c r="G203" s="3">
        <v>369</v>
      </c>
    </row>
    <row r="204" spans="3:7" x14ac:dyDescent="0.25">
      <c r="C204" t="s">
        <v>3</v>
      </c>
      <c r="D204" t="s">
        <v>34</v>
      </c>
      <c r="E204" t="s">
        <v>25</v>
      </c>
      <c r="F204" s="2">
        <v>6300</v>
      </c>
      <c r="G204" s="3">
        <v>42</v>
      </c>
    </row>
    <row r="205" spans="3:7" x14ac:dyDescent="0.25">
      <c r="C205" t="s">
        <v>6</v>
      </c>
      <c r="D205" t="s">
        <v>37</v>
      </c>
      <c r="E205" t="s">
        <v>30</v>
      </c>
      <c r="F205" s="2">
        <v>560</v>
      </c>
      <c r="G205" s="3">
        <v>81</v>
      </c>
    </row>
    <row r="206" spans="3:7" x14ac:dyDescent="0.25">
      <c r="C206" t="s">
        <v>9</v>
      </c>
      <c r="D206" t="s">
        <v>37</v>
      </c>
      <c r="E206" t="s">
        <v>26</v>
      </c>
      <c r="F206" s="2">
        <v>2856</v>
      </c>
      <c r="G206" s="3">
        <v>246</v>
      </c>
    </row>
    <row r="207" spans="3:7" x14ac:dyDescent="0.25">
      <c r="C207" t="s">
        <v>9</v>
      </c>
      <c r="D207" t="s">
        <v>34</v>
      </c>
      <c r="E207" t="s">
        <v>17</v>
      </c>
      <c r="F207" s="2">
        <v>707</v>
      </c>
      <c r="G207" s="3">
        <v>174</v>
      </c>
    </row>
    <row r="208" spans="3:7" x14ac:dyDescent="0.25">
      <c r="C208" t="s">
        <v>8</v>
      </c>
      <c r="D208" t="s">
        <v>35</v>
      </c>
      <c r="E208" t="s">
        <v>30</v>
      </c>
      <c r="F208" s="2">
        <v>3598</v>
      </c>
      <c r="G208" s="3">
        <v>81</v>
      </c>
    </row>
    <row r="209" spans="3:7" x14ac:dyDescent="0.25">
      <c r="C209" t="s">
        <v>40</v>
      </c>
      <c r="D209" t="s">
        <v>35</v>
      </c>
      <c r="E209" t="s">
        <v>22</v>
      </c>
      <c r="F209" s="2">
        <v>6853</v>
      </c>
      <c r="G209" s="3">
        <v>372</v>
      </c>
    </row>
    <row r="210" spans="3:7" x14ac:dyDescent="0.25">
      <c r="C210" t="s">
        <v>40</v>
      </c>
      <c r="D210" t="s">
        <v>35</v>
      </c>
      <c r="E210" t="s">
        <v>16</v>
      </c>
      <c r="F210" s="2">
        <v>4725</v>
      </c>
      <c r="G210" s="3">
        <v>174</v>
      </c>
    </row>
    <row r="211" spans="3:7" x14ac:dyDescent="0.25">
      <c r="C211" t="s">
        <v>41</v>
      </c>
      <c r="D211" t="s">
        <v>36</v>
      </c>
      <c r="E211" t="s">
        <v>32</v>
      </c>
      <c r="F211" s="2">
        <v>10304</v>
      </c>
      <c r="G211" s="3">
        <v>84</v>
      </c>
    </row>
    <row r="212" spans="3:7" x14ac:dyDescent="0.25">
      <c r="C212" t="s">
        <v>41</v>
      </c>
      <c r="D212" t="s">
        <v>34</v>
      </c>
      <c r="E212" t="s">
        <v>16</v>
      </c>
      <c r="F212" s="2">
        <v>1274</v>
      </c>
      <c r="G212" s="3">
        <v>225</v>
      </c>
    </row>
    <row r="213" spans="3:7" x14ac:dyDescent="0.25">
      <c r="C213" t="s">
        <v>5</v>
      </c>
      <c r="D213" t="s">
        <v>36</v>
      </c>
      <c r="E213" t="s">
        <v>30</v>
      </c>
      <c r="F213" s="2">
        <v>1526</v>
      </c>
      <c r="G213" s="3">
        <v>105</v>
      </c>
    </row>
    <row r="214" spans="3:7" x14ac:dyDescent="0.25">
      <c r="C214" t="s">
        <v>40</v>
      </c>
      <c r="D214" t="s">
        <v>39</v>
      </c>
      <c r="E214" t="s">
        <v>28</v>
      </c>
      <c r="F214" s="2">
        <v>3101</v>
      </c>
      <c r="G214" s="3">
        <v>225</v>
      </c>
    </row>
    <row r="215" spans="3:7" x14ac:dyDescent="0.25">
      <c r="C215" t="s">
        <v>2</v>
      </c>
      <c r="D215" t="s">
        <v>37</v>
      </c>
      <c r="E215" t="s">
        <v>14</v>
      </c>
      <c r="F215" s="2">
        <v>1057</v>
      </c>
      <c r="G215" s="3">
        <v>54</v>
      </c>
    </row>
    <row r="216" spans="3:7" x14ac:dyDescent="0.25">
      <c r="C216" t="s">
        <v>7</v>
      </c>
      <c r="D216" t="s">
        <v>37</v>
      </c>
      <c r="E216" t="s">
        <v>26</v>
      </c>
      <c r="F216" s="2">
        <v>5306</v>
      </c>
      <c r="G216" s="3">
        <v>0</v>
      </c>
    </row>
    <row r="217" spans="3:7" x14ac:dyDescent="0.25">
      <c r="C217" t="s">
        <v>5</v>
      </c>
      <c r="D217" t="s">
        <v>39</v>
      </c>
      <c r="E217" t="s">
        <v>24</v>
      </c>
      <c r="F217" s="2">
        <v>4018</v>
      </c>
      <c r="G217" s="3">
        <v>171</v>
      </c>
    </row>
    <row r="218" spans="3:7" x14ac:dyDescent="0.25">
      <c r="C218" t="s">
        <v>9</v>
      </c>
      <c r="D218" t="s">
        <v>34</v>
      </c>
      <c r="E218" t="s">
        <v>16</v>
      </c>
      <c r="F218" s="2">
        <v>938</v>
      </c>
      <c r="G218" s="3">
        <v>189</v>
      </c>
    </row>
    <row r="219" spans="3:7" x14ac:dyDescent="0.25">
      <c r="C219" t="s">
        <v>7</v>
      </c>
      <c r="D219" t="s">
        <v>38</v>
      </c>
      <c r="E219" t="s">
        <v>18</v>
      </c>
      <c r="F219" s="2">
        <v>1778</v>
      </c>
      <c r="G219" s="3">
        <v>270</v>
      </c>
    </row>
    <row r="220" spans="3:7" x14ac:dyDescent="0.25">
      <c r="C220" t="s">
        <v>6</v>
      </c>
      <c r="D220" t="s">
        <v>39</v>
      </c>
      <c r="E220" t="s">
        <v>30</v>
      </c>
      <c r="F220" s="2">
        <v>1638</v>
      </c>
      <c r="G220" s="3">
        <v>63</v>
      </c>
    </row>
    <row r="221" spans="3:7" x14ac:dyDescent="0.25">
      <c r="C221" t="s">
        <v>41</v>
      </c>
      <c r="D221" t="s">
        <v>38</v>
      </c>
      <c r="E221" t="s">
        <v>25</v>
      </c>
      <c r="F221" s="2">
        <v>154</v>
      </c>
      <c r="G221" s="3">
        <v>21</v>
      </c>
    </row>
    <row r="222" spans="3:7" x14ac:dyDescent="0.25">
      <c r="C222" t="s">
        <v>7</v>
      </c>
      <c r="D222" t="s">
        <v>37</v>
      </c>
      <c r="E222" t="s">
        <v>22</v>
      </c>
      <c r="F222" s="2">
        <v>9835</v>
      </c>
      <c r="G222" s="3">
        <v>207</v>
      </c>
    </row>
    <row r="223" spans="3:7" x14ac:dyDescent="0.25">
      <c r="C223" t="s">
        <v>9</v>
      </c>
      <c r="D223" t="s">
        <v>37</v>
      </c>
      <c r="E223" t="s">
        <v>20</v>
      </c>
      <c r="F223" s="2">
        <v>7273</v>
      </c>
      <c r="G223" s="3">
        <v>96</v>
      </c>
    </row>
    <row r="224" spans="3:7" x14ac:dyDescent="0.25">
      <c r="C224" t="s">
        <v>5</v>
      </c>
      <c r="D224" t="s">
        <v>39</v>
      </c>
      <c r="E224" t="s">
        <v>22</v>
      </c>
      <c r="F224" s="2">
        <v>6909</v>
      </c>
      <c r="G224" s="3">
        <v>81</v>
      </c>
    </row>
    <row r="225" spans="3:7" x14ac:dyDescent="0.25">
      <c r="C225" t="s">
        <v>9</v>
      </c>
      <c r="D225" t="s">
        <v>39</v>
      </c>
      <c r="E225" t="s">
        <v>24</v>
      </c>
      <c r="F225" s="2">
        <v>3920</v>
      </c>
      <c r="G225" s="3">
        <v>306</v>
      </c>
    </row>
    <row r="226" spans="3:7" x14ac:dyDescent="0.25">
      <c r="C226" t="s">
        <v>10</v>
      </c>
      <c r="D226" t="s">
        <v>39</v>
      </c>
      <c r="E226" t="s">
        <v>21</v>
      </c>
      <c r="F226" s="2">
        <v>4858</v>
      </c>
      <c r="G226" s="3">
        <v>279</v>
      </c>
    </row>
    <row r="227" spans="3:7" x14ac:dyDescent="0.25">
      <c r="C227" t="s">
        <v>2</v>
      </c>
      <c r="D227" t="s">
        <v>38</v>
      </c>
      <c r="E227" t="s">
        <v>4</v>
      </c>
      <c r="F227" s="2">
        <v>3549</v>
      </c>
      <c r="G227" s="3">
        <v>3</v>
      </c>
    </row>
    <row r="228" spans="3:7" x14ac:dyDescent="0.25">
      <c r="C228" t="s">
        <v>7</v>
      </c>
      <c r="D228" t="s">
        <v>39</v>
      </c>
      <c r="E228" t="s">
        <v>27</v>
      </c>
      <c r="F228" s="2">
        <v>966</v>
      </c>
      <c r="G228" s="3">
        <v>198</v>
      </c>
    </row>
    <row r="229" spans="3:7" x14ac:dyDescent="0.25">
      <c r="C229" t="s">
        <v>5</v>
      </c>
      <c r="D229" t="s">
        <v>39</v>
      </c>
      <c r="E229" t="s">
        <v>18</v>
      </c>
      <c r="F229" s="2">
        <v>385</v>
      </c>
      <c r="G229" s="3">
        <v>249</v>
      </c>
    </row>
    <row r="230" spans="3:7" x14ac:dyDescent="0.25">
      <c r="C230" t="s">
        <v>6</v>
      </c>
      <c r="D230" t="s">
        <v>34</v>
      </c>
      <c r="E230" t="s">
        <v>16</v>
      </c>
      <c r="F230" s="2">
        <v>2219</v>
      </c>
      <c r="G230" s="3">
        <v>75</v>
      </c>
    </row>
    <row r="231" spans="3:7" x14ac:dyDescent="0.25">
      <c r="C231" t="s">
        <v>9</v>
      </c>
      <c r="D231" t="s">
        <v>36</v>
      </c>
      <c r="E231" t="s">
        <v>32</v>
      </c>
      <c r="F231" s="2">
        <v>2954</v>
      </c>
      <c r="G231" s="3">
        <v>189</v>
      </c>
    </row>
    <row r="232" spans="3:7" x14ac:dyDescent="0.25">
      <c r="C232" t="s">
        <v>7</v>
      </c>
      <c r="D232" t="s">
        <v>36</v>
      </c>
      <c r="E232" t="s">
        <v>32</v>
      </c>
      <c r="F232" s="2">
        <v>280</v>
      </c>
      <c r="G232" s="3">
        <v>87</v>
      </c>
    </row>
    <row r="233" spans="3:7" x14ac:dyDescent="0.25">
      <c r="C233" t="s">
        <v>41</v>
      </c>
      <c r="D233" t="s">
        <v>36</v>
      </c>
      <c r="E233" t="s">
        <v>30</v>
      </c>
      <c r="F233" s="2">
        <v>6118</v>
      </c>
      <c r="G233" s="3">
        <v>174</v>
      </c>
    </row>
    <row r="234" spans="3:7" x14ac:dyDescent="0.25">
      <c r="C234" t="s">
        <v>2</v>
      </c>
      <c r="D234" t="s">
        <v>39</v>
      </c>
      <c r="E234" t="s">
        <v>15</v>
      </c>
      <c r="F234" s="2">
        <v>4802</v>
      </c>
      <c r="G234" s="3">
        <v>36</v>
      </c>
    </row>
    <row r="235" spans="3:7" x14ac:dyDescent="0.25">
      <c r="C235" t="s">
        <v>9</v>
      </c>
      <c r="D235" t="s">
        <v>38</v>
      </c>
      <c r="E235" t="s">
        <v>24</v>
      </c>
      <c r="F235" s="2">
        <v>4137</v>
      </c>
      <c r="G235" s="3">
        <v>60</v>
      </c>
    </row>
    <row r="236" spans="3:7" x14ac:dyDescent="0.25">
      <c r="C236" t="s">
        <v>3</v>
      </c>
      <c r="D236" t="s">
        <v>35</v>
      </c>
      <c r="E236" t="s">
        <v>23</v>
      </c>
      <c r="F236" s="2">
        <v>2023</v>
      </c>
      <c r="G236" s="3">
        <v>78</v>
      </c>
    </row>
    <row r="237" spans="3:7" x14ac:dyDescent="0.25">
      <c r="C237" t="s">
        <v>9</v>
      </c>
      <c r="D237" t="s">
        <v>36</v>
      </c>
      <c r="E237" t="s">
        <v>30</v>
      </c>
      <c r="F237" s="2">
        <v>9051</v>
      </c>
      <c r="G237" s="3">
        <v>57</v>
      </c>
    </row>
    <row r="238" spans="3:7" x14ac:dyDescent="0.25">
      <c r="C238" t="s">
        <v>9</v>
      </c>
      <c r="D238" t="s">
        <v>37</v>
      </c>
      <c r="E238" t="s">
        <v>28</v>
      </c>
      <c r="F238" s="2">
        <v>2919</v>
      </c>
      <c r="G238" s="3">
        <v>45</v>
      </c>
    </row>
    <row r="239" spans="3:7" x14ac:dyDescent="0.25">
      <c r="C239" t="s">
        <v>41</v>
      </c>
      <c r="D239" t="s">
        <v>38</v>
      </c>
      <c r="E239" t="s">
        <v>22</v>
      </c>
      <c r="F239" s="2">
        <v>5915</v>
      </c>
      <c r="G239" s="3">
        <v>3</v>
      </c>
    </row>
    <row r="240" spans="3:7" x14ac:dyDescent="0.25">
      <c r="C240" t="s">
        <v>10</v>
      </c>
      <c r="D240" t="s">
        <v>35</v>
      </c>
      <c r="E240" t="s">
        <v>15</v>
      </c>
      <c r="F240" s="2">
        <v>2562</v>
      </c>
      <c r="G240" s="3">
        <v>6</v>
      </c>
    </row>
    <row r="241" spans="3:7" x14ac:dyDescent="0.25">
      <c r="C241" t="s">
        <v>5</v>
      </c>
      <c r="D241" t="s">
        <v>37</v>
      </c>
      <c r="E241" t="s">
        <v>25</v>
      </c>
      <c r="F241" s="2">
        <v>8813</v>
      </c>
      <c r="G241" s="3">
        <v>21</v>
      </c>
    </row>
    <row r="242" spans="3:7" x14ac:dyDescent="0.25">
      <c r="C242" t="s">
        <v>5</v>
      </c>
      <c r="D242" t="s">
        <v>36</v>
      </c>
      <c r="E242" t="s">
        <v>18</v>
      </c>
      <c r="F242" s="2">
        <v>6111</v>
      </c>
      <c r="G242" s="3">
        <v>3</v>
      </c>
    </row>
    <row r="243" spans="3:7" x14ac:dyDescent="0.25">
      <c r="C243" t="s">
        <v>8</v>
      </c>
      <c r="D243" t="s">
        <v>34</v>
      </c>
      <c r="E243" t="s">
        <v>31</v>
      </c>
      <c r="F243" s="2">
        <v>3507</v>
      </c>
      <c r="G243" s="3">
        <v>288</v>
      </c>
    </row>
    <row r="244" spans="3:7" x14ac:dyDescent="0.25">
      <c r="C244" t="s">
        <v>6</v>
      </c>
      <c r="D244" t="s">
        <v>36</v>
      </c>
      <c r="E244" t="s">
        <v>13</v>
      </c>
      <c r="F244" s="2">
        <v>4319</v>
      </c>
      <c r="G244" s="3">
        <v>30</v>
      </c>
    </row>
    <row r="245" spans="3:7" x14ac:dyDescent="0.25">
      <c r="C245" t="s">
        <v>40</v>
      </c>
      <c r="D245" t="s">
        <v>38</v>
      </c>
      <c r="E245" t="s">
        <v>26</v>
      </c>
      <c r="F245" s="2">
        <v>609</v>
      </c>
      <c r="G245" s="3">
        <v>87</v>
      </c>
    </row>
    <row r="246" spans="3:7" x14ac:dyDescent="0.25">
      <c r="C246" t="s">
        <v>40</v>
      </c>
      <c r="D246" t="s">
        <v>39</v>
      </c>
      <c r="E246" t="s">
        <v>27</v>
      </c>
      <c r="F246" s="2">
        <v>6370</v>
      </c>
      <c r="G246" s="3">
        <v>30</v>
      </c>
    </row>
    <row r="247" spans="3:7" x14ac:dyDescent="0.25">
      <c r="C247" t="s">
        <v>5</v>
      </c>
      <c r="D247" t="s">
        <v>38</v>
      </c>
      <c r="E247" t="s">
        <v>19</v>
      </c>
      <c r="F247" s="2">
        <v>5474</v>
      </c>
      <c r="G247" s="3">
        <v>168</v>
      </c>
    </row>
    <row r="248" spans="3:7" x14ac:dyDescent="0.25">
      <c r="C248" t="s">
        <v>40</v>
      </c>
      <c r="D248" t="s">
        <v>36</v>
      </c>
      <c r="E248" t="s">
        <v>27</v>
      </c>
      <c r="F248" s="2">
        <v>3164</v>
      </c>
      <c r="G248" s="3">
        <v>306</v>
      </c>
    </row>
    <row r="249" spans="3:7" x14ac:dyDescent="0.25">
      <c r="C249" t="s">
        <v>6</v>
      </c>
      <c r="D249" t="s">
        <v>35</v>
      </c>
      <c r="E249" t="s">
        <v>4</v>
      </c>
      <c r="F249" s="2">
        <v>1302</v>
      </c>
      <c r="G249" s="3">
        <v>402</v>
      </c>
    </row>
    <row r="250" spans="3:7" x14ac:dyDescent="0.25">
      <c r="C250" t="s">
        <v>3</v>
      </c>
      <c r="D250" t="s">
        <v>37</v>
      </c>
      <c r="E250" t="s">
        <v>28</v>
      </c>
      <c r="F250" s="2">
        <v>7308</v>
      </c>
      <c r="G250" s="3">
        <v>327</v>
      </c>
    </row>
    <row r="251" spans="3:7" x14ac:dyDescent="0.25">
      <c r="C251" t="s">
        <v>40</v>
      </c>
      <c r="D251" t="s">
        <v>37</v>
      </c>
      <c r="E251" t="s">
        <v>27</v>
      </c>
      <c r="F251" s="2">
        <v>6132</v>
      </c>
      <c r="G251" s="3">
        <v>93</v>
      </c>
    </row>
    <row r="252" spans="3:7" x14ac:dyDescent="0.25">
      <c r="C252" t="s">
        <v>10</v>
      </c>
      <c r="D252" t="s">
        <v>35</v>
      </c>
      <c r="E252" t="s">
        <v>14</v>
      </c>
      <c r="F252" s="2">
        <v>3472</v>
      </c>
      <c r="G252" s="3">
        <v>96</v>
      </c>
    </row>
    <row r="253" spans="3:7" x14ac:dyDescent="0.25">
      <c r="C253" t="s">
        <v>8</v>
      </c>
      <c r="D253" t="s">
        <v>39</v>
      </c>
      <c r="E253" t="s">
        <v>18</v>
      </c>
      <c r="F253" s="2">
        <v>9660</v>
      </c>
      <c r="G253" s="3">
        <v>27</v>
      </c>
    </row>
    <row r="254" spans="3:7" x14ac:dyDescent="0.25">
      <c r="C254" t="s">
        <v>9</v>
      </c>
      <c r="D254" t="s">
        <v>38</v>
      </c>
      <c r="E254" t="s">
        <v>26</v>
      </c>
      <c r="F254" s="2">
        <v>2436</v>
      </c>
      <c r="G254" s="3">
        <v>99</v>
      </c>
    </row>
    <row r="255" spans="3:7" x14ac:dyDescent="0.25">
      <c r="C255" t="s">
        <v>9</v>
      </c>
      <c r="D255" t="s">
        <v>38</v>
      </c>
      <c r="E255" t="s">
        <v>33</v>
      </c>
      <c r="F255" s="2">
        <v>9506</v>
      </c>
      <c r="G255" s="3">
        <v>87</v>
      </c>
    </row>
    <row r="256" spans="3:7" x14ac:dyDescent="0.25">
      <c r="C256" t="s">
        <v>10</v>
      </c>
      <c r="D256" t="s">
        <v>37</v>
      </c>
      <c r="E256" t="s">
        <v>21</v>
      </c>
      <c r="F256" s="2">
        <v>245</v>
      </c>
      <c r="G256" s="3">
        <v>288</v>
      </c>
    </row>
    <row r="257" spans="3:7" x14ac:dyDescent="0.25">
      <c r="C257" t="s">
        <v>8</v>
      </c>
      <c r="D257" t="s">
        <v>35</v>
      </c>
      <c r="E257" t="s">
        <v>20</v>
      </c>
      <c r="F257" s="2">
        <v>2702</v>
      </c>
      <c r="G257" s="3">
        <v>363</v>
      </c>
    </row>
    <row r="258" spans="3:7" x14ac:dyDescent="0.25">
      <c r="C258" t="s">
        <v>10</v>
      </c>
      <c r="D258" t="s">
        <v>34</v>
      </c>
      <c r="E258" t="s">
        <v>17</v>
      </c>
      <c r="F258" s="2">
        <v>700</v>
      </c>
      <c r="G258" s="3">
        <v>87</v>
      </c>
    </row>
    <row r="259" spans="3:7" x14ac:dyDescent="0.25">
      <c r="C259" t="s">
        <v>6</v>
      </c>
      <c r="D259" t="s">
        <v>34</v>
      </c>
      <c r="E259" t="s">
        <v>17</v>
      </c>
      <c r="F259" s="2">
        <v>3759</v>
      </c>
      <c r="G259" s="3">
        <v>150</v>
      </c>
    </row>
    <row r="260" spans="3:7" x14ac:dyDescent="0.25">
      <c r="C260" t="s">
        <v>2</v>
      </c>
      <c r="D260" t="s">
        <v>35</v>
      </c>
      <c r="E260" t="s">
        <v>17</v>
      </c>
      <c r="F260" s="2">
        <v>1589</v>
      </c>
      <c r="G260" s="3">
        <v>303</v>
      </c>
    </row>
    <row r="261" spans="3:7" x14ac:dyDescent="0.25">
      <c r="C261" t="s">
        <v>7</v>
      </c>
      <c r="D261" t="s">
        <v>35</v>
      </c>
      <c r="E261" t="s">
        <v>28</v>
      </c>
      <c r="F261" s="2">
        <v>5194</v>
      </c>
      <c r="G261" s="3">
        <v>288</v>
      </c>
    </row>
    <row r="262" spans="3:7" x14ac:dyDescent="0.25">
      <c r="C262" t="s">
        <v>10</v>
      </c>
      <c r="D262" t="s">
        <v>36</v>
      </c>
      <c r="E262" t="s">
        <v>13</v>
      </c>
      <c r="F262" s="2">
        <v>945</v>
      </c>
      <c r="G262" s="3">
        <v>75</v>
      </c>
    </row>
    <row r="263" spans="3:7" x14ac:dyDescent="0.25">
      <c r="C263" t="s">
        <v>40</v>
      </c>
      <c r="D263" t="s">
        <v>38</v>
      </c>
      <c r="E263" t="s">
        <v>31</v>
      </c>
      <c r="F263" s="2">
        <v>1988</v>
      </c>
      <c r="G263" s="3">
        <v>39</v>
      </c>
    </row>
    <row r="264" spans="3:7" x14ac:dyDescent="0.25">
      <c r="C264" t="s">
        <v>6</v>
      </c>
      <c r="D264" t="s">
        <v>34</v>
      </c>
      <c r="E264" t="s">
        <v>32</v>
      </c>
      <c r="F264" s="2">
        <v>6734</v>
      </c>
      <c r="G264" s="3">
        <v>123</v>
      </c>
    </row>
    <row r="265" spans="3:7" x14ac:dyDescent="0.25">
      <c r="C265" t="s">
        <v>40</v>
      </c>
      <c r="D265" t="s">
        <v>36</v>
      </c>
      <c r="E265" t="s">
        <v>4</v>
      </c>
      <c r="F265" s="2">
        <v>217</v>
      </c>
      <c r="G265" s="3">
        <v>36</v>
      </c>
    </row>
    <row r="266" spans="3:7" x14ac:dyDescent="0.25">
      <c r="C266" t="s">
        <v>5</v>
      </c>
      <c r="D266" t="s">
        <v>34</v>
      </c>
      <c r="E266" t="s">
        <v>22</v>
      </c>
      <c r="F266" s="2">
        <v>6279</v>
      </c>
      <c r="G266" s="3">
        <v>237</v>
      </c>
    </row>
    <row r="267" spans="3:7" x14ac:dyDescent="0.25">
      <c r="C267" t="s">
        <v>40</v>
      </c>
      <c r="D267" t="s">
        <v>36</v>
      </c>
      <c r="E267" t="s">
        <v>13</v>
      </c>
      <c r="F267" s="2">
        <v>4424</v>
      </c>
      <c r="G267" s="3">
        <v>201</v>
      </c>
    </row>
    <row r="268" spans="3:7" x14ac:dyDescent="0.25">
      <c r="C268" t="s">
        <v>2</v>
      </c>
      <c r="D268" t="s">
        <v>36</v>
      </c>
      <c r="E268" t="s">
        <v>17</v>
      </c>
      <c r="F268" s="2">
        <v>189</v>
      </c>
      <c r="G268" s="3">
        <v>48</v>
      </c>
    </row>
    <row r="269" spans="3:7" x14ac:dyDescent="0.25">
      <c r="C269" t="s">
        <v>5</v>
      </c>
      <c r="D269" t="s">
        <v>35</v>
      </c>
      <c r="E269" t="s">
        <v>22</v>
      </c>
      <c r="F269" s="2">
        <v>490</v>
      </c>
      <c r="G269" s="3">
        <v>84</v>
      </c>
    </row>
    <row r="270" spans="3:7" x14ac:dyDescent="0.25">
      <c r="C270" t="s">
        <v>8</v>
      </c>
      <c r="D270" t="s">
        <v>37</v>
      </c>
      <c r="E270" t="s">
        <v>21</v>
      </c>
      <c r="F270" s="2">
        <v>434</v>
      </c>
      <c r="G270" s="3">
        <v>87</v>
      </c>
    </row>
    <row r="271" spans="3:7" x14ac:dyDescent="0.25">
      <c r="C271" t="s">
        <v>7</v>
      </c>
      <c r="D271" t="s">
        <v>38</v>
      </c>
      <c r="E271" t="s">
        <v>30</v>
      </c>
      <c r="F271" s="2">
        <v>10129</v>
      </c>
      <c r="G271" s="3">
        <v>312</v>
      </c>
    </row>
    <row r="272" spans="3:7" x14ac:dyDescent="0.25">
      <c r="C272" t="s">
        <v>3</v>
      </c>
      <c r="D272" t="s">
        <v>39</v>
      </c>
      <c r="E272" t="s">
        <v>28</v>
      </c>
      <c r="F272" s="2">
        <v>1652</v>
      </c>
      <c r="G272" s="3">
        <v>102</v>
      </c>
    </row>
    <row r="273" spans="3:7" x14ac:dyDescent="0.25">
      <c r="C273" t="s">
        <v>8</v>
      </c>
      <c r="D273" t="s">
        <v>38</v>
      </c>
      <c r="E273" t="s">
        <v>21</v>
      </c>
      <c r="F273" s="2">
        <v>6433</v>
      </c>
      <c r="G273" s="3">
        <v>78</v>
      </c>
    </row>
    <row r="274" spans="3:7" x14ac:dyDescent="0.25">
      <c r="C274" t="s">
        <v>3</v>
      </c>
      <c r="D274" t="s">
        <v>34</v>
      </c>
      <c r="E274" t="s">
        <v>23</v>
      </c>
      <c r="F274" s="2">
        <v>2212</v>
      </c>
      <c r="G274" s="3">
        <v>117</v>
      </c>
    </row>
    <row r="275" spans="3:7" x14ac:dyDescent="0.25">
      <c r="C275" t="s">
        <v>41</v>
      </c>
      <c r="D275" t="s">
        <v>35</v>
      </c>
      <c r="E275" t="s">
        <v>19</v>
      </c>
      <c r="F275" s="2">
        <v>609</v>
      </c>
      <c r="G275" s="3">
        <v>99</v>
      </c>
    </row>
    <row r="276" spans="3:7" x14ac:dyDescent="0.25">
      <c r="C276" t="s">
        <v>40</v>
      </c>
      <c r="D276" t="s">
        <v>35</v>
      </c>
      <c r="E276" t="s">
        <v>24</v>
      </c>
      <c r="F276" s="2">
        <v>1638</v>
      </c>
      <c r="G276" s="3">
        <v>48</v>
      </c>
    </row>
    <row r="277" spans="3:7" x14ac:dyDescent="0.25">
      <c r="C277" t="s">
        <v>7</v>
      </c>
      <c r="D277" t="s">
        <v>34</v>
      </c>
      <c r="E277" t="s">
        <v>15</v>
      </c>
      <c r="F277" s="2">
        <v>3829</v>
      </c>
      <c r="G277" s="3">
        <v>24</v>
      </c>
    </row>
    <row r="278" spans="3:7" x14ac:dyDescent="0.25">
      <c r="C278" t="s">
        <v>40</v>
      </c>
      <c r="D278" t="s">
        <v>39</v>
      </c>
      <c r="E278" t="s">
        <v>15</v>
      </c>
      <c r="F278" s="2">
        <v>5775</v>
      </c>
      <c r="G278" s="3">
        <v>42</v>
      </c>
    </row>
    <row r="279" spans="3:7" x14ac:dyDescent="0.25">
      <c r="C279" t="s">
        <v>6</v>
      </c>
      <c r="D279" t="s">
        <v>35</v>
      </c>
      <c r="E279" t="s">
        <v>20</v>
      </c>
      <c r="F279" s="2">
        <v>1071</v>
      </c>
      <c r="G279" s="3">
        <v>270</v>
      </c>
    </row>
    <row r="280" spans="3:7" x14ac:dyDescent="0.25">
      <c r="C280" t="s">
        <v>8</v>
      </c>
      <c r="D280" t="s">
        <v>36</v>
      </c>
      <c r="E280" t="s">
        <v>23</v>
      </c>
      <c r="F280" s="2">
        <v>5019</v>
      </c>
      <c r="G280" s="3">
        <v>150</v>
      </c>
    </row>
    <row r="281" spans="3:7" x14ac:dyDescent="0.25">
      <c r="C281" t="s">
        <v>2</v>
      </c>
      <c r="D281" t="s">
        <v>37</v>
      </c>
      <c r="E281" t="s">
        <v>15</v>
      </c>
      <c r="F281" s="2">
        <v>2863</v>
      </c>
      <c r="G281" s="3">
        <v>42</v>
      </c>
    </row>
    <row r="282" spans="3:7" x14ac:dyDescent="0.25">
      <c r="C282" t="s">
        <v>40</v>
      </c>
      <c r="D282" t="s">
        <v>35</v>
      </c>
      <c r="E282" t="s">
        <v>29</v>
      </c>
      <c r="F282" s="2">
        <v>1617</v>
      </c>
      <c r="G282" s="3">
        <v>126</v>
      </c>
    </row>
    <row r="283" spans="3:7" x14ac:dyDescent="0.25">
      <c r="C283" t="s">
        <v>6</v>
      </c>
      <c r="D283" t="s">
        <v>37</v>
      </c>
      <c r="E283" t="s">
        <v>26</v>
      </c>
      <c r="F283" s="2">
        <v>6818</v>
      </c>
      <c r="G283" s="3">
        <v>6</v>
      </c>
    </row>
    <row r="284" spans="3:7" x14ac:dyDescent="0.25">
      <c r="C284" t="s">
        <v>3</v>
      </c>
      <c r="D284" t="s">
        <v>35</v>
      </c>
      <c r="E284" t="s">
        <v>15</v>
      </c>
      <c r="F284" s="2">
        <v>6657</v>
      </c>
      <c r="G284" s="3">
        <v>276</v>
      </c>
    </row>
    <row r="285" spans="3:7" x14ac:dyDescent="0.25">
      <c r="C285" t="s">
        <v>3</v>
      </c>
      <c r="D285" t="s">
        <v>34</v>
      </c>
      <c r="E285" t="s">
        <v>17</v>
      </c>
      <c r="F285" s="2">
        <v>2919</v>
      </c>
      <c r="G285" s="3">
        <v>93</v>
      </c>
    </row>
    <row r="286" spans="3:7" x14ac:dyDescent="0.25">
      <c r="C286" t="s">
        <v>2</v>
      </c>
      <c r="D286" t="s">
        <v>36</v>
      </c>
      <c r="E286" t="s">
        <v>31</v>
      </c>
      <c r="F286" s="2">
        <v>3094</v>
      </c>
      <c r="G286" s="3">
        <v>246</v>
      </c>
    </row>
    <row r="287" spans="3:7" x14ac:dyDescent="0.25">
      <c r="C287" t="s">
        <v>6</v>
      </c>
      <c r="D287" t="s">
        <v>39</v>
      </c>
      <c r="E287" t="s">
        <v>24</v>
      </c>
      <c r="F287" s="2">
        <v>2989</v>
      </c>
      <c r="G287" s="3">
        <v>3</v>
      </c>
    </row>
    <row r="288" spans="3:7" x14ac:dyDescent="0.25">
      <c r="C288" t="s">
        <v>8</v>
      </c>
      <c r="D288" t="s">
        <v>38</v>
      </c>
      <c r="E288" t="s">
        <v>27</v>
      </c>
      <c r="F288" s="2">
        <v>2268</v>
      </c>
      <c r="G288" s="3">
        <v>63</v>
      </c>
    </row>
    <row r="289" spans="3:7" x14ac:dyDescent="0.25">
      <c r="C289" t="s">
        <v>5</v>
      </c>
      <c r="D289" t="s">
        <v>35</v>
      </c>
      <c r="E289" t="s">
        <v>31</v>
      </c>
      <c r="F289" s="2">
        <v>4753</v>
      </c>
      <c r="G289" s="3">
        <v>246</v>
      </c>
    </row>
    <row r="290" spans="3:7" x14ac:dyDescent="0.25">
      <c r="C290" t="s">
        <v>2</v>
      </c>
      <c r="D290" t="s">
        <v>34</v>
      </c>
      <c r="E290" t="s">
        <v>19</v>
      </c>
      <c r="F290" s="2">
        <v>7511</v>
      </c>
      <c r="G290" s="3">
        <v>120</v>
      </c>
    </row>
    <row r="291" spans="3:7" x14ac:dyDescent="0.25">
      <c r="C291" t="s">
        <v>2</v>
      </c>
      <c r="D291" t="s">
        <v>38</v>
      </c>
      <c r="E291" t="s">
        <v>31</v>
      </c>
      <c r="F291" s="2">
        <v>4326</v>
      </c>
      <c r="G291" s="3">
        <v>348</v>
      </c>
    </row>
    <row r="292" spans="3:7" x14ac:dyDescent="0.25">
      <c r="C292" t="s">
        <v>41</v>
      </c>
      <c r="D292" t="s">
        <v>34</v>
      </c>
      <c r="E292" t="s">
        <v>23</v>
      </c>
      <c r="F292" s="2">
        <v>4935</v>
      </c>
      <c r="G292" s="3">
        <v>126</v>
      </c>
    </row>
    <row r="293" spans="3:7" x14ac:dyDescent="0.25">
      <c r="C293" t="s">
        <v>6</v>
      </c>
      <c r="D293" t="s">
        <v>35</v>
      </c>
      <c r="E293" t="s">
        <v>30</v>
      </c>
      <c r="F293" s="2">
        <v>4781</v>
      </c>
      <c r="G293" s="3">
        <v>123</v>
      </c>
    </row>
    <row r="294" spans="3:7" x14ac:dyDescent="0.25">
      <c r="C294" t="s">
        <v>5</v>
      </c>
      <c r="D294" t="s">
        <v>38</v>
      </c>
      <c r="E294" t="s">
        <v>25</v>
      </c>
      <c r="F294" s="2">
        <v>7483</v>
      </c>
      <c r="G294" s="3">
        <v>45</v>
      </c>
    </row>
    <row r="295" spans="3:7" x14ac:dyDescent="0.25">
      <c r="C295" t="s">
        <v>10</v>
      </c>
      <c r="D295" t="s">
        <v>38</v>
      </c>
      <c r="E295" t="s">
        <v>4</v>
      </c>
      <c r="F295" s="2">
        <v>6860</v>
      </c>
      <c r="G295" s="3">
        <v>126</v>
      </c>
    </row>
    <row r="296" spans="3:7" x14ac:dyDescent="0.25">
      <c r="C296" t="s">
        <v>40</v>
      </c>
      <c r="D296" t="s">
        <v>37</v>
      </c>
      <c r="E296" t="s">
        <v>29</v>
      </c>
      <c r="F296" s="2">
        <v>9002</v>
      </c>
      <c r="G296" s="3">
        <v>72</v>
      </c>
    </row>
    <row r="297" spans="3:7" x14ac:dyDescent="0.25">
      <c r="C297" t="s">
        <v>6</v>
      </c>
      <c r="D297" t="s">
        <v>36</v>
      </c>
      <c r="E297" t="s">
        <v>29</v>
      </c>
      <c r="F297" s="2">
        <v>1400</v>
      </c>
      <c r="G297" s="3">
        <v>135</v>
      </c>
    </row>
    <row r="298" spans="3:7" x14ac:dyDescent="0.25">
      <c r="C298" t="s">
        <v>10</v>
      </c>
      <c r="D298" t="s">
        <v>34</v>
      </c>
      <c r="E298" t="s">
        <v>22</v>
      </c>
      <c r="F298" s="2">
        <v>4053</v>
      </c>
      <c r="G298" s="3">
        <v>24</v>
      </c>
    </row>
    <row r="299" spans="3:7" x14ac:dyDescent="0.25">
      <c r="C299" t="s">
        <v>7</v>
      </c>
      <c r="D299" t="s">
        <v>36</v>
      </c>
      <c r="E299" t="s">
        <v>31</v>
      </c>
      <c r="F299" s="2">
        <v>2149</v>
      </c>
      <c r="G299" s="3">
        <v>117</v>
      </c>
    </row>
    <row r="300" spans="3:7" x14ac:dyDescent="0.25">
      <c r="C300" t="s">
        <v>3</v>
      </c>
      <c r="D300" t="s">
        <v>39</v>
      </c>
      <c r="E300" t="s">
        <v>29</v>
      </c>
      <c r="F300" s="2">
        <v>3640</v>
      </c>
      <c r="G300" s="3">
        <v>51</v>
      </c>
    </row>
    <row r="301" spans="3:7" x14ac:dyDescent="0.25">
      <c r="C301" t="s">
        <v>2</v>
      </c>
      <c r="D301" t="s">
        <v>39</v>
      </c>
      <c r="E301" t="s">
        <v>23</v>
      </c>
      <c r="F301" s="2">
        <v>630</v>
      </c>
      <c r="G301" s="3">
        <v>36</v>
      </c>
    </row>
    <row r="302" spans="3:7" x14ac:dyDescent="0.25">
      <c r="C302" t="s">
        <v>9</v>
      </c>
      <c r="D302" t="s">
        <v>35</v>
      </c>
      <c r="E302" t="s">
        <v>27</v>
      </c>
      <c r="F302" s="2">
        <v>2429</v>
      </c>
      <c r="G302" s="3">
        <v>144</v>
      </c>
    </row>
    <row r="303" spans="3:7" x14ac:dyDescent="0.25">
      <c r="C303" t="s">
        <v>9</v>
      </c>
      <c r="D303" t="s">
        <v>36</v>
      </c>
      <c r="E303" t="s">
        <v>25</v>
      </c>
      <c r="F303" s="2">
        <v>2142</v>
      </c>
      <c r="G303" s="3">
        <v>114</v>
      </c>
    </row>
    <row r="304" spans="3:7" x14ac:dyDescent="0.25">
      <c r="C304" t="s">
        <v>7</v>
      </c>
      <c r="D304" t="s">
        <v>37</v>
      </c>
      <c r="E304" t="s">
        <v>30</v>
      </c>
      <c r="F304" s="2">
        <v>6454</v>
      </c>
      <c r="G304" s="3">
        <v>54</v>
      </c>
    </row>
    <row r="305" spans="3:7" x14ac:dyDescent="0.25">
      <c r="C305" t="s">
        <v>7</v>
      </c>
      <c r="D305" t="s">
        <v>37</v>
      </c>
      <c r="E305" t="s">
        <v>16</v>
      </c>
      <c r="F305" s="2">
        <v>4487</v>
      </c>
      <c r="G305" s="3">
        <v>333</v>
      </c>
    </row>
    <row r="306" spans="3:7" x14ac:dyDescent="0.25">
      <c r="C306" t="s">
        <v>3</v>
      </c>
      <c r="D306" t="s">
        <v>37</v>
      </c>
      <c r="E306" t="s">
        <v>4</v>
      </c>
      <c r="F306" s="2">
        <v>938</v>
      </c>
      <c r="G306" s="3">
        <v>366</v>
      </c>
    </row>
    <row r="307" spans="3:7" x14ac:dyDescent="0.25">
      <c r="C307" t="s">
        <v>3</v>
      </c>
      <c r="D307" t="s">
        <v>38</v>
      </c>
      <c r="E307" t="s">
        <v>26</v>
      </c>
      <c r="F307" s="2">
        <v>8841</v>
      </c>
      <c r="G307" s="3">
        <v>303</v>
      </c>
    </row>
    <row r="308" spans="3:7" x14ac:dyDescent="0.25">
      <c r="C308" t="s">
        <v>2</v>
      </c>
      <c r="D308" t="s">
        <v>39</v>
      </c>
      <c r="E308" t="s">
        <v>33</v>
      </c>
      <c r="F308" s="2">
        <v>4018</v>
      </c>
      <c r="G308" s="3">
        <v>126</v>
      </c>
    </row>
    <row r="309" spans="3:7" x14ac:dyDescent="0.25">
      <c r="C309" t="s">
        <v>41</v>
      </c>
      <c r="D309" t="s">
        <v>37</v>
      </c>
      <c r="E309" t="s">
        <v>15</v>
      </c>
      <c r="F309" s="2">
        <v>714</v>
      </c>
      <c r="G309" s="3">
        <v>231</v>
      </c>
    </row>
    <row r="310" spans="3:7" x14ac:dyDescent="0.25">
      <c r="C310" t="s">
        <v>9</v>
      </c>
      <c r="D310" t="s">
        <v>38</v>
      </c>
      <c r="E310" t="s">
        <v>25</v>
      </c>
      <c r="F310" s="2">
        <v>3850</v>
      </c>
      <c r="G310" s="3">
        <v>102</v>
      </c>
    </row>
    <row r="311" spans="3:7" x14ac:dyDescent="0.25">
      <c r="F311" s="2"/>
      <c r="G311" s="3"/>
    </row>
    <row r="312" spans="3:7" x14ac:dyDescent="0.25">
      <c r="F312" s="2"/>
      <c r="G312" s="3"/>
    </row>
    <row r="313" spans="3:7" x14ac:dyDescent="0.25">
      <c r="F313" s="2"/>
      <c r="G313" s="3"/>
    </row>
    <row r="314" spans="3:7" x14ac:dyDescent="0.25">
      <c r="F314" s="2"/>
      <c r="G314" s="3"/>
    </row>
    <row r="315" spans="3:7" x14ac:dyDescent="0.25">
      <c r="F315" s="2"/>
      <c r="G315" s="3"/>
    </row>
    <row r="316" spans="3:7" x14ac:dyDescent="0.25">
      <c r="F316" s="2"/>
      <c r="G316" s="3"/>
    </row>
    <row r="317" spans="3:7" x14ac:dyDescent="0.25">
      <c r="F317" s="2"/>
      <c r="G317" s="3"/>
    </row>
    <row r="318" spans="3:7" x14ac:dyDescent="0.25">
      <c r="F318" s="2"/>
      <c r="G318" s="3"/>
    </row>
    <row r="319" spans="3:7" x14ac:dyDescent="0.25">
      <c r="F319" s="2"/>
      <c r="G319" s="3"/>
    </row>
    <row r="320" spans="3:7" x14ac:dyDescent="0.25">
      <c r="F320" s="2"/>
      <c r="G320" s="3"/>
    </row>
    <row r="321" spans="6:7" x14ac:dyDescent="0.25">
      <c r="F321" s="2"/>
      <c r="G321" s="3"/>
    </row>
    <row r="322" spans="6:7" x14ac:dyDescent="0.25">
      <c r="F322" s="2"/>
      <c r="G322" s="3"/>
    </row>
    <row r="323" spans="6:7" x14ac:dyDescent="0.25">
      <c r="F323" s="2"/>
      <c r="G323" s="3"/>
    </row>
    <row r="324" spans="6:7" x14ac:dyDescent="0.25">
      <c r="F324" s="2"/>
      <c r="G324" s="3"/>
    </row>
    <row r="325" spans="6:7" x14ac:dyDescent="0.25">
      <c r="F325" s="2"/>
      <c r="G325" s="3"/>
    </row>
    <row r="326" spans="6:7" x14ac:dyDescent="0.25">
      <c r="F326" s="2"/>
      <c r="G326" s="3"/>
    </row>
    <row r="327" spans="6:7" x14ac:dyDescent="0.25">
      <c r="F327" s="2"/>
      <c r="G327" s="3"/>
    </row>
    <row r="328" spans="6:7" x14ac:dyDescent="0.25">
      <c r="F328" s="2"/>
      <c r="G328" s="3"/>
    </row>
    <row r="329" spans="6:7" x14ac:dyDescent="0.25">
      <c r="F329" s="2"/>
      <c r="G329" s="3"/>
    </row>
    <row r="330" spans="6:7" x14ac:dyDescent="0.25">
      <c r="F330" s="2"/>
      <c r="G330" s="3"/>
    </row>
    <row r="331" spans="6:7" x14ac:dyDescent="0.25">
      <c r="F331" s="2"/>
      <c r="G331" s="3"/>
    </row>
    <row r="332" spans="6:7" x14ac:dyDescent="0.25">
      <c r="F332" s="2"/>
      <c r="G332" s="3"/>
    </row>
    <row r="333" spans="6:7" x14ac:dyDescent="0.25">
      <c r="F333" s="2"/>
      <c r="G333" s="3"/>
    </row>
    <row r="334" spans="6:7" x14ac:dyDescent="0.25">
      <c r="F334" s="2"/>
      <c r="G334" s="3"/>
    </row>
    <row r="335" spans="6:7" x14ac:dyDescent="0.25">
      <c r="F335" s="2"/>
      <c r="G335" s="3"/>
    </row>
    <row r="336" spans="6:7" x14ac:dyDescent="0.25">
      <c r="F336" s="2"/>
      <c r="G336" s="3"/>
    </row>
    <row r="337" spans="6:7" x14ac:dyDescent="0.25">
      <c r="F337" s="2"/>
      <c r="G337" s="3"/>
    </row>
    <row r="338" spans="6:7" x14ac:dyDescent="0.25">
      <c r="F338" s="2"/>
      <c r="G338" s="3"/>
    </row>
    <row r="339" spans="6:7" x14ac:dyDescent="0.25">
      <c r="F339" s="2"/>
      <c r="G339" s="3"/>
    </row>
    <row r="340" spans="6:7" x14ac:dyDescent="0.25">
      <c r="F340" s="2"/>
      <c r="G340" s="3"/>
    </row>
    <row r="341" spans="6:7" x14ac:dyDescent="0.25">
      <c r="F341" s="2"/>
      <c r="G341" s="3"/>
    </row>
    <row r="342" spans="6:7" x14ac:dyDescent="0.25">
      <c r="F342" s="2"/>
      <c r="G342" s="3"/>
    </row>
    <row r="343" spans="6:7" x14ac:dyDescent="0.25">
      <c r="F343" s="2"/>
      <c r="G343" s="3"/>
    </row>
    <row r="344" spans="6:7" x14ac:dyDescent="0.25">
      <c r="F344" s="2"/>
      <c r="G344" s="3"/>
    </row>
    <row r="345" spans="6:7" x14ac:dyDescent="0.25">
      <c r="F345" s="2"/>
      <c r="G345" s="3"/>
    </row>
    <row r="346" spans="6:7" x14ac:dyDescent="0.25">
      <c r="F346" s="2"/>
      <c r="G346" s="3"/>
    </row>
    <row r="347" spans="6:7" x14ac:dyDescent="0.25">
      <c r="F347" s="2"/>
      <c r="G347" s="3"/>
    </row>
    <row r="348" spans="6:7" x14ac:dyDescent="0.25">
      <c r="F348" s="2"/>
      <c r="G348" s="3"/>
    </row>
    <row r="349" spans="6:7" x14ac:dyDescent="0.25">
      <c r="F349" s="2"/>
      <c r="G349" s="3"/>
    </row>
    <row r="350" spans="6:7" x14ac:dyDescent="0.25">
      <c r="F350" s="2"/>
      <c r="G350" s="3"/>
    </row>
    <row r="351" spans="6:7" x14ac:dyDescent="0.25">
      <c r="F351" s="2"/>
      <c r="G351" s="3"/>
    </row>
    <row r="352" spans="6:7" x14ac:dyDescent="0.25">
      <c r="F352" s="2"/>
      <c r="G352" s="3"/>
    </row>
    <row r="353" spans="6:7" x14ac:dyDescent="0.25">
      <c r="F353" s="2"/>
      <c r="G353" s="3"/>
    </row>
    <row r="354" spans="6:7" x14ac:dyDescent="0.25">
      <c r="F354" s="2"/>
      <c r="G354" s="3"/>
    </row>
    <row r="355" spans="6:7" x14ac:dyDescent="0.25">
      <c r="F355" s="2"/>
      <c r="G355" s="3"/>
    </row>
    <row r="356" spans="6:7" x14ac:dyDescent="0.25">
      <c r="F356" s="2"/>
      <c r="G356" s="3"/>
    </row>
    <row r="357" spans="6:7" x14ac:dyDescent="0.25">
      <c r="F357" s="2"/>
      <c r="G357" s="3"/>
    </row>
    <row r="358" spans="6:7" x14ac:dyDescent="0.25">
      <c r="F358" s="2"/>
      <c r="G358" s="3"/>
    </row>
    <row r="359" spans="6:7" x14ac:dyDescent="0.25">
      <c r="F359" s="2"/>
      <c r="G359" s="3"/>
    </row>
    <row r="360" spans="6:7" x14ac:dyDescent="0.25">
      <c r="F360" s="2"/>
      <c r="G360" s="3"/>
    </row>
    <row r="361" spans="6:7" x14ac:dyDescent="0.25">
      <c r="F361" s="2"/>
      <c r="G361" s="3"/>
    </row>
    <row r="362" spans="6:7" x14ac:dyDescent="0.25">
      <c r="F362" s="2"/>
      <c r="G362" s="3"/>
    </row>
    <row r="363" spans="6:7" x14ac:dyDescent="0.25">
      <c r="F363" s="2"/>
      <c r="G363" s="3"/>
    </row>
    <row r="364" spans="6:7" x14ac:dyDescent="0.25">
      <c r="F364" s="2"/>
      <c r="G364" s="3"/>
    </row>
    <row r="365" spans="6:7" x14ac:dyDescent="0.25">
      <c r="F365" s="2"/>
      <c r="G365" s="3"/>
    </row>
    <row r="366" spans="6:7" x14ac:dyDescent="0.25">
      <c r="F366" s="2"/>
      <c r="G366" s="3"/>
    </row>
    <row r="367" spans="6:7" x14ac:dyDescent="0.25">
      <c r="F367" s="2"/>
      <c r="G367" s="3"/>
    </row>
    <row r="368" spans="6:7" x14ac:dyDescent="0.25">
      <c r="F368" s="2"/>
      <c r="G368" s="3"/>
    </row>
    <row r="369" spans="6:7" x14ac:dyDescent="0.25">
      <c r="F369" s="2"/>
      <c r="G369" s="3"/>
    </row>
    <row r="370" spans="6:7" x14ac:dyDescent="0.25">
      <c r="F370" s="2"/>
      <c r="G370" s="3"/>
    </row>
    <row r="371" spans="6:7" x14ac:dyDescent="0.25">
      <c r="F371" s="2"/>
      <c r="G371" s="3"/>
    </row>
    <row r="372" spans="6:7" x14ac:dyDescent="0.25">
      <c r="F372" s="2"/>
      <c r="G372" s="3"/>
    </row>
    <row r="373" spans="6:7" x14ac:dyDescent="0.25">
      <c r="F373" s="2"/>
      <c r="G373" s="3"/>
    </row>
    <row r="374" spans="6:7" x14ac:dyDescent="0.25">
      <c r="F374" s="2"/>
      <c r="G374" s="3"/>
    </row>
    <row r="375" spans="6:7" x14ac:dyDescent="0.25">
      <c r="F375" s="2"/>
      <c r="G375" s="3"/>
    </row>
    <row r="376" spans="6:7" x14ac:dyDescent="0.25">
      <c r="F376" s="2"/>
      <c r="G376" s="3"/>
    </row>
    <row r="377" spans="6:7" x14ac:dyDescent="0.25">
      <c r="F377" s="2"/>
      <c r="G377" s="3"/>
    </row>
    <row r="378" spans="6:7" x14ac:dyDescent="0.25">
      <c r="F378" s="2"/>
      <c r="G378" s="3"/>
    </row>
    <row r="379" spans="6:7" x14ac:dyDescent="0.25">
      <c r="F379" s="2"/>
      <c r="G379" s="3"/>
    </row>
    <row r="380" spans="6:7" x14ac:dyDescent="0.25">
      <c r="F380" s="2"/>
      <c r="G380" s="3"/>
    </row>
    <row r="381" spans="6:7" x14ac:dyDescent="0.25">
      <c r="F381" s="2"/>
      <c r="G381" s="3"/>
    </row>
    <row r="382" spans="6:7" x14ac:dyDescent="0.25">
      <c r="F382" s="2"/>
      <c r="G382" s="3"/>
    </row>
    <row r="383" spans="6:7" x14ac:dyDescent="0.25">
      <c r="F383" s="2"/>
      <c r="G383" s="3"/>
    </row>
    <row r="384" spans="6:7" x14ac:dyDescent="0.25">
      <c r="F384" s="2"/>
      <c r="G384" s="3"/>
    </row>
    <row r="385" spans="6:7" x14ac:dyDescent="0.25">
      <c r="F385" s="2"/>
      <c r="G385" s="3"/>
    </row>
    <row r="386" spans="6:7" x14ac:dyDescent="0.25">
      <c r="F386" s="2"/>
      <c r="G386" s="3"/>
    </row>
    <row r="387" spans="6:7" x14ac:dyDescent="0.25">
      <c r="F387" s="2"/>
      <c r="G387" s="3"/>
    </row>
    <row r="388" spans="6:7" x14ac:dyDescent="0.25">
      <c r="F388" s="2"/>
      <c r="G388" s="3"/>
    </row>
    <row r="389" spans="6:7" x14ac:dyDescent="0.25">
      <c r="F389" s="2"/>
      <c r="G389" s="3"/>
    </row>
    <row r="390" spans="6:7" x14ac:dyDescent="0.25">
      <c r="F390" s="2"/>
      <c r="G390" s="3"/>
    </row>
    <row r="391" spans="6:7" x14ac:dyDescent="0.25">
      <c r="F391" s="2"/>
      <c r="G391" s="3"/>
    </row>
    <row r="392" spans="6:7" x14ac:dyDescent="0.25">
      <c r="F392" s="2"/>
      <c r="G392" s="3"/>
    </row>
    <row r="393" spans="6:7" x14ac:dyDescent="0.25">
      <c r="F393" s="2"/>
      <c r="G393" s="3"/>
    </row>
    <row r="394" spans="6:7" x14ac:dyDescent="0.25">
      <c r="F394" s="2"/>
      <c r="G394" s="3"/>
    </row>
    <row r="395" spans="6:7" x14ac:dyDescent="0.25">
      <c r="F395" s="2"/>
      <c r="G395" s="3"/>
    </row>
    <row r="396" spans="6:7" x14ac:dyDescent="0.25">
      <c r="F396" s="2"/>
      <c r="G396" s="3"/>
    </row>
    <row r="397" spans="6:7" x14ac:dyDescent="0.25">
      <c r="F397" s="2"/>
      <c r="G397" s="3"/>
    </row>
    <row r="398" spans="6:7" x14ac:dyDescent="0.25">
      <c r="F398" s="2"/>
      <c r="G398" s="3"/>
    </row>
    <row r="399" spans="6:7" x14ac:dyDescent="0.25">
      <c r="F399" s="2"/>
      <c r="G399" s="3"/>
    </row>
    <row r="400" spans="6:7" x14ac:dyDescent="0.25">
      <c r="F400" s="2"/>
      <c r="G400" s="3"/>
    </row>
    <row r="401" spans="6:7" x14ac:dyDescent="0.25">
      <c r="F401" s="2"/>
      <c r="G401" s="3"/>
    </row>
    <row r="402" spans="6:7" x14ac:dyDescent="0.25">
      <c r="F402" s="2"/>
      <c r="G402" s="3"/>
    </row>
    <row r="403" spans="6:7" x14ac:dyDescent="0.25">
      <c r="F403" s="2"/>
      <c r="G403" s="3"/>
    </row>
    <row r="404" spans="6:7" x14ac:dyDescent="0.25">
      <c r="F404" s="2"/>
      <c r="G404" s="3"/>
    </row>
    <row r="405" spans="6:7" x14ac:dyDescent="0.25">
      <c r="F405" s="2"/>
      <c r="G405" s="3"/>
    </row>
    <row r="406" spans="6:7" x14ac:dyDescent="0.25">
      <c r="F406" s="2"/>
      <c r="G406" s="3"/>
    </row>
    <row r="407" spans="6:7" x14ac:dyDescent="0.25">
      <c r="F407" s="2"/>
      <c r="G407" s="3"/>
    </row>
    <row r="408" spans="6:7" x14ac:dyDescent="0.25">
      <c r="F408" s="2"/>
      <c r="G408" s="3"/>
    </row>
    <row r="409" spans="6:7" x14ac:dyDescent="0.25">
      <c r="F409" s="2"/>
      <c r="G409" s="3"/>
    </row>
    <row r="410" spans="6:7" x14ac:dyDescent="0.25">
      <c r="F410" s="2"/>
      <c r="G410" s="3"/>
    </row>
    <row r="411" spans="6:7" x14ac:dyDescent="0.25">
      <c r="F411" s="2"/>
      <c r="G411" s="3"/>
    </row>
    <row r="412" spans="6:7" x14ac:dyDescent="0.25">
      <c r="F412" s="2"/>
      <c r="G412" s="3"/>
    </row>
    <row r="413" spans="6:7" x14ac:dyDescent="0.25">
      <c r="F413" s="2"/>
      <c r="G413" s="3"/>
    </row>
    <row r="414" spans="6:7" x14ac:dyDescent="0.25">
      <c r="F414" s="2"/>
      <c r="G414" s="3"/>
    </row>
    <row r="415" spans="6:7" x14ac:dyDescent="0.25">
      <c r="F415" s="2"/>
      <c r="G415" s="3"/>
    </row>
    <row r="416" spans="6:7" x14ac:dyDescent="0.25">
      <c r="F416" s="2"/>
      <c r="G416" s="3"/>
    </row>
    <row r="417" spans="6:7" x14ac:dyDescent="0.25">
      <c r="F417" s="2"/>
      <c r="G417" s="3"/>
    </row>
    <row r="418" spans="6:7" x14ac:dyDescent="0.25">
      <c r="F418" s="2"/>
      <c r="G418" s="3"/>
    </row>
    <row r="419" spans="6:7" x14ac:dyDescent="0.25">
      <c r="F419" s="2"/>
      <c r="G419" s="3"/>
    </row>
    <row r="420" spans="6:7" x14ac:dyDescent="0.25">
      <c r="F420" s="2"/>
      <c r="G420" s="3"/>
    </row>
    <row r="421" spans="6:7" x14ac:dyDescent="0.25">
      <c r="F421" s="2"/>
      <c r="G421" s="3"/>
    </row>
    <row r="422" spans="6:7" x14ac:dyDescent="0.25">
      <c r="F422" s="2"/>
      <c r="G422" s="3"/>
    </row>
    <row r="423" spans="6:7" x14ac:dyDescent="0.25">
      <c r="F423" s="2"/>
      <c r="G423" s="3"/>
    </row>
    <row r="424" spans="6:7" x14ac:dyDescent="0.25">
      <c r="F424" s="2"/>
      <c r="G424" s="3"/>
    </row>
    <row r="425" spans="6:7" x14ac:dyDescent="0.25">
      <c r="F425" s="2"/>
      <c r="G425" s="3"/>
    </row>
    <row r="426" spans="6:7" x14ac:dyDescent="0.25">
      <c r="F426" s="2"/>
      <c r="G426" s="3"/>
    </row>
    <row r="427" spans="6:7" x14ac:dyDescent="0.25">
      <c r="F427" s="2"/>
      <c r="G427" s="3"/>
    </row>
    <row r="428" spans="6:7" x14ac:dyDescent="0.25">
      <c r="F428" s="2"/>
      <c r="G428" s="3"/>
    </row>
    <row r="429" spans="6:7" x14ac:dyDescent="0.25">
      <c r="F429" s="2"/>
      <c r="G429" s="3"/>
    </row>
    <row r="430" spans="6:7" x14ac:dyDescent="0.25">
      <c r="F430" s="2"/>
      <c r="G430" s="3"/>
    </row>
    <row r="431" spans="6:7" x14ac:dyDescent="0.25">
      <c r="F431" s="2"/>
      <c r="G431" s="3"/>
    </row>
    <row r="432" spans="6:7" x14ac:dyDescent="0.25">
      <c r="F432" s="2"/>
      <c r="G432" s="3"/>
    </row>
    <row r="433" spans="6:7" x14ac:dyDescent="0.25">
      <c r="F433" s="2"/>
      <c r="G433" s="3"/>
    </row>
    <row r="434" spans="6:7" x14ac:dyDescent="0.25">
      <c r="F434" s="2"/>
      <c r="G434" s="3"/>
    </row>
    <row r="435" spans="6:7" x14ac:dyDescent="0.25">
      <c r="F435" s="2"/>
      <c r="G435" s="3"/>
    </row>
    <row r="436" spans="6:7" x14ac:dyDescent="0.25">
      <c r="F436" s="2"/>
      <c r="G436" s="3"/>
    </row>
    <row r="437" spans="6:7" x14ac:dyDescent="0.25">
      <c r="F437" s="2"/>
      <c r="G437" s="3"/>
    </row>
    <row r="438" spans="6:7" x14ac:dyDescent="0.25">
      <c r="F438" s="2"/>
      <c r="G438" s="3"/>
    </row>
    <row r="439" spans="6:7" x14ac:dyDescent="0.25">
      <c r="F439" s="2"/>
      <c r="G439" s="3"/>
    </row>
    <row r="440" spans="6:7" x14ac:dyDescent="0.25">
      <c r="F440" s="2"/>
      <c r="G440" s="3"/>
    </row>
    <row r="441" spans="6:7" x14ac:dyDescent="0.25">
      <c r="F441" s="2"/>
      <c r="G441" s="3"/>
    </row>
    <row r="442" spans="6:7" x14ac:dyDescent="0.25">
      <c r="F442" s="2"/>
      <c r="G442" s="3"/>
    </row>
    <row r="443" spans="6:7" x14ac:dyDescent="0.25">
      <c r="F443" s="2"/>
      <c r="G443" s="3"/>
    </row>
    <row r="444" spans="6:7" x14ac:dyDescent="0.25">
      <c r="F444" s="2"/>
      <c r="G444" s="3"/>
    </row>
    <row r="445" spans="6:7" x14ac:dyDescent="0.25">
      <c r="F445" s="2"/>
      <c r="G445" s="3"/>
    </row>
    <row r="446" spans="6:7" x14ac:dyDescent="0.25">
      <c r="F446" s="2"/>
      <c r="G446" s="3"/>
    </row>
    <row r="447" spans="6:7" x14ac:dyDescent="0.25">
      <c r="F447" s="2"/>
      <c r="G447" s="3"/>
    </row>
    <row r="448" spans="6:7" x14ac:dyDescent="0.25">
      <c r="F448" s="2"/>
      <c r="G448" s="3"/>
    </row>
    <row r="449" spans="6:7" x14ac:dyDescent="0.25">
      <c r="F449" s="2"/>
      <c r="G449" s="3"/>
    </row>
    <row r="450" spans="6:7" x14ac:dyDescent="0.25">
      <c r="F450" s="2"/>
      <c r="G450" s="3"/>
    </row>
    <row r="451" spans="6:7" x14ac:dyDescent="0.25">
      <c r="F451" s="2"/>
      <c r="G451" s="3"/>
    </row>
    <row r="452" spans="6:7" x14ac:dyDescent="0.25">
      <c r="F452" s="2"/>
      <c r="G452" s="3"/>
    </row>
    <row r="453" spans="6:7" x14ac:dyDescent="0.25">
      <c r="F453" s="2"/>
      <c r="G453" s="3"/>
    </row>
    <row r="454" spans="6:7" x14ac:dyDescent="0.25">
      <c r="F454" s="2"/>
      <c r="G454" s="3"/>
    </row>
    <row r="455" spans="6:7" x14ac:dyDescent="0.25">
      <c r="F455" s="2"/>
      <c r="G455" s="3"/>
    </row>
    <row r="456" spans="6:7" x14ac:dyDescent="0.25">
      <c r="F456" s="2"/>
      <c r="G456" s="3"/>
    </row>
    <row r="457" spans="6:7" x14ac:dyDescent="0.25">
      <c r="F457" s="2"/>
      <c r="G457" s="3"/>
    </row>
    <row r="458" spans="6:7" x14ac:dyDescent="0.25">
      <c r="F458" s="2"/>
      <c r="G458" s="3"/>
    </row>
    <row r="459" spans="6:7" x14ac:dyDescent="0.25">
      <c r="F459" s="2"/>
      <c r="G459" s="3"/>
    </row>
    <row r="460" spans="6:7" x14ac:dyDescent="0.25">
      <c r="F460" s="2"/>
      <c r="G460" s="3"/>
    </row>
    <row r="461" spans="6:7" x14ac:dyDescent="0.25">
      <c r="F461" s="2"/>
      <c r="G461" s="3"/>
    </row>
    <row r="462" spans="6:7" x14ac:dyDescent="0.25">
      <c r="F462" s="2"/>
      <c r="G462" s="3"/>
    </row>
    <row r="463" spans="6:7" x14ac:dyDescent="0.25">
      <c r="F463" s="2"/>
      <c r="G463" s="3"/>
    </row>
    <row r="464" spans="6:7" x14ac:dyDescent="0.25">
      <c r="F464" s="2"/>
      <c r="G464" s="3"/>
    </row>
    <row r="465" spans="6:7" x14ac:dyDescent="0.25">
      <c r="F465" s="2"/>
      <c r="G465" s="3"/>
    </row>
    <row r="466" spans="6:7" x14ac:dyDescent="0.25">
      <c r="F466" s="2"/>
      <c r="G466" s="3"/>
    </row>
    <row r="467" spans="6:7" x14ac:dyDescent="0.25">
      <c r="F467" s="2"/>
      <c r="G467" s="3"/>
    </row>
    <row r="468" spans="6:7" x14ac:dyDescent="0.25">
      <c r="F468" s="2"/>
      <c r="G468" s="3"/>
    </row>
    <row r="469" spans="6:7" x14ac:dyDescent="0.25">
      <c r="F469" s="2"/>
      <c r="G469" s="3"/>
    </row>
    <row r="470" spans="6:7" x14ac:dyDescent="0.25">
      <c r="F470" s="2"/>
      <c r="G470" s="3"/>
    </row>
    <row r="471" spans="6:7" x14ac:dyDescent="0.25">
      <c r="F471" s="2"/>
      <c r="G471" s="3"/>
    </row>
    <row r="472" spans="6:7" x14ac:dyDescent="0.25">
      <c r="F472" s="2"/>
      <c r="G472" s="3"/>
    </row>
    <row r="473" spans="6:7" x14ac:dyDescent="0.25">
      <c r="F473" s="2"/>
      <c r="G473" s="3"/>
    </row>
    <row r="474" spans="6:7" x14ac:dyDescent="0.25">
      <c r="F474" s="2"/>
      <c r="G474" s="3"/>
    </row>
    <row r="475" spans="6:7" x14ac:dyDescent="0.25">
      <c r="F475" s="2"/>
      <c r="G475" s="3"/>
    </row>
    <row r="476" spans="6:7" x14ac:dyDescent="0.25">
      <c r="F476" s="2"/>
      <c r="G476" s="3"/>
    </row>
    <row r="477" spans="6:7" x14ac:dyDescent="0.25">
      <c r="F477" s="2"/>
      <c r="G477" s="3"/>
    </row>
    <row r="478" spans="6:7" x14ac:dyDescent="0.25">
      <c r="F478" s="2"/>
      <c r="G478" s="3"/>
    </row>
    <row r="479" spans="6:7" x14ac:dyDescent="0.25">
      <c r="F479" s="2"/>
      <c r="G479" s="3"/>
    </row>
    <row r="480" spans="6:7" x14ac:dyDescent="0.25">
      <c r="F480" s="2"/>
      <c r="G480" s="3"/>
    </row>
    <row r="481" spans="6:7" x14ac:dyDescent="0.25">
      <c r="F481" s="2"/>
      <c r="G481" s="3"/>
    </row>
    <row r="482" spans="6:7" x14ac:dyDescent="0.25">
      <c r="F482" s="2"/>
      <c r="G482" s="3"/>
    </row>
    <row r="483" spans="6:7" x14ac:dyDescent="0.25">
      <c r="F483" s="2"/>
      <c r="G483" s="3"/>
    </row>
    <row r="484" spans="6:7" x14ac:dyDescent="0.25">
      <c r="F484" s="2"/>
      <c r="G484" s="3"/>
    </row>
    <row r="485" spans="6:7" x14ac:dyDescent="0.25">
      <c r="F485" s="2"/>
      <c r="G485" s="3"/>
    </row>
    <row r="486" spans="6:7" x14ac:dyDescent="0.25">
      <c r="F486" s="2"/>
      <c r="G486" s="3"/>
    </row>
    <row r="487" spans="6:7" x14ac:dyDescent="0.25">
      <c r="F487" s="2"/>
      <c r="G487" s="3"/>
    </row>
    <row r="488" spans="6:7" x14ac:dyDescent="0.25">
      <c r="F488" s="2"/>
      <c r="G488" s="3"/>
    </row>
    <row r="489" spans="6:7" x14ac:dyDescent="0.25">
      <c r="F489" s="2"/>
      <c r="G489" s="3"/>
    </row>
    <row r="490" spans="6:7" x14ac:dyDescent="0.25">
      <c r="F490" s="2"/>
      <c r="G490" s="3"/>
    </row>
    <row r="491" spans="6:7" x14ac:dyDescent="0.25">
      <c r="F491" s="2"/>
      <c r="G491" s="3"/>
    </row>
    <row r="492" spans="6:7" x14ac:dyDescent="0.25">
      <c r="F492" s="2"/>
      <c r="G492" s="3"/>
    </row>
    <row r="493" spans="6:7" x14ac:dyDescent="0.25">
      <c r="F493" s="2"/>
      <c r="G493" s="3"/>
    </row>
    <row r="494" spans="6:7" x14ac:dyDescent="0.25">
      <c r="F494" s="2"/>
      <c r="G494" s="3"/>
    </row>
    <row r="495" spans="6:7" x14ac:dyDescent="0.25">
      <c r="F495" s="2"/>
      <c r="G495" s="3"/>
    </row>
    <row r="496" spans="6:7" x14ac:dyDescent="0.25">
      <c r="F496" s="2"/>
      <c r="G496" s="3"/>
    </row>
    <row r="497" spans="6:7" x14ac:dyDescent="0.25">
      <c r="F497" s="2"/>
      <c r="G497" s="3"/>
    </row>
    <row r="498" spans="6:7" x14ac:dyDescent="0.25">
      <c r="F498" s="2"/>
      <c r="G498" s="3"/>
    </row>
    <row r="499" spans="6:7" x14ac:dyDescent="0.25">
      <c r="F499" s="2"/>
      <c r="G499" s="3"/>
    </row>
    <row r="500" spans="6:7" x14ac:dyDescent="0.25">
      <c r="F500" s="2"/>
      <c r="G500" s="3"/>
    </row>
    <row r="501" spans="6:7" x14ac:dyDescent="0.25">
      <c r="F501" s="2"/>
      <c r="G501" s="3"/>
    </row>
    <row r="502" spans="6:7" x14ac:dyDescent="0.25">
      <c r="F502" s="2"/>
      <c r="G502" s="3"/>
    </row>
    <row r="503" spans="6:7" x14ac:dyDescent="0.25">
      <c r="F503" s="2"/>
      <c r="G503" s="3"/>
    </row>
    <row r="504" spans="6:7" x14ac:dyDescent="0.25">
      <c r="F504" s="2"/>
      <c r="G504" s="3"/>
    </row>
    <row r="505" spans="6:7" x14ac:dyDescent="0.25">
      <c r="F505" s="2"/>
      <c r="G505" s="3"/>
    </row>
    <row r="506" spans="6:7" x14ac:dyDescent="0.25">
      <c r="F506" s="2"/>
      <c r="G506" s="3"/>
    </row>
    <row r="507" spans="6:7" x14ac:dyDescent="0.25">
      <c r="F507" s="2"/>
      <c r="G507" s="3"/>
    </row>
    <row r="508" spans="6:7" x14ac:dyDescent="0.25">
      <c r="F508" s="2"/>
      <c r="G508" s="3"/>
    </row>
    <row r="509" spans="6:7" x14ac:dyDescent="0.25">
      <c r="F509" s="2"/>
      <c r="G509" s="3"/>
    </row>
    <row r="510" spans="6:7" x14ac:dyDescent="0.25">
      <c r="F510" s="2"/>
      <c r="G510" s="3"/>
    </row>
    <row r="511" spans="6:7" x14ac:dyDescent="0.25">
      <c r="F511" s="2"/>
      <c r="G511" s="3"/>
    </row>
    <row r="512" spans="6:7" x14ac:dyDescent="0.25">
      <c r="F512" s="2"/>
      <c r="G512" s="3"/>
    </row>
    <row r="513" spans="6:7" x14ac:dyDescent="0.25">
      <c r="F513" s="2"/>
      <c r="G513" s="3"/>
    </row>
    <row r="514" spans="6:7" x14ac:dyDescent="0.25">
      <c r="F514" s="2"/>
      <c r="G514" s="3"/>
    </row>
    <row r="515" spans="6:7" x14ac:dyDescent="0.25">
      <c r="F515" s="2"/>
      <c r="G515" s="3"/>
    </row>
    <row r="516" spans="6:7" x14ac:dyDescent="0.25">
      <c r="F516" s="2"/>
      <c r="G516" s="3"/>
    </row>
    <row r="517" spans="6:7" x14ac:dyDescent="0.25">
      <c r="F517" s="2"/>
      <c r="G517" s="3"/>
    </row>
    <row r="518" spans="6:7" x14ac:dyDescent="0.25">
      <c r="F518" s="2"/>
      <c r="G518" s="3"/>
    </row>
    <row r="519" spans="6:7" x14ac:dyDescent="0.25">
      <c r="F519" s="2"/>
      <c r="G519" s="3"/>
    </row>
    <row r="520" spans="6:7" x14ac:dyDescent="0.25">
      <c r="F520" s="2"/>
      <c r="G520" s="3"/>
    </row>
    <row r="521" spans="6:7" x14ac:dyDescent="0.25">
      <c r="F521" s="2"/>
      <c r="G521" s="3"/>
    </row>
    <row r="522" spans="6:7" x14ac:dyDescent="0.25">
      <c r="F522" s="2"/>
      <c r="G522" s="3"/>
    </row>
    <row r="523" spans="6:7" x14ac:dyDescent="0.25">
      <c r="F523" s="2"/>
      <c r="G523" s="3"/>
    </row>
    <row r="524" spans="6:7" x14ac:dyDescent="0.25">
      <c r="F524" s="2"/>
      <c r="G524" s="3"/>
    </row>
    <row r="525" spans="6:7" x14ac:dyDescent="0.25">
      <c r="F525" s="2"/>
      <c r="G525" s="3"/>
    </row>
    <row r="526" spans="6:7" x14ac:dyDescent="0.25">
      <c r="F526" s="2"/>
      <c r="G526" s="3"/>
    </row>
    <row r="527" spans="6:7" x14ac:dyDescent="0.25">
      <c r="F527" s="2"/>
      <c r="G527" s="3"/>
    </row>
    <row r="528" spans="6:7" x14ac:dyDescent="0.25">
      <c r="F528" s="2"/>
      <c r="G528" s="3"/>
    </row>
    <row r="529" spans="6:7" x14ac:dyDescent="0.25">
      <c r="F529" s="2"/>
      <c r="G529" s="3"/>
    </row>
    <row r="530" spans="6:7" x14ac:dyDescent="0.25">
      <c r="F530" s="2"/>
      <c r="G530" s="3"/>
    </row>
    <row r="531" spans="6:7" x14ac:dyDescent="0.25">
      <c r="F531" s="2"/>
      <c r="G531" s="3"/>
    </row>
    <row r="532" spans="6:7" x14ac:dyDescent="0.25">
      <c r="F532" s="2"/>
      <c r="G532" s="3"/>
    </row>
    <row r="533" spans="6:7" x14ac:dyDescent="0.25">
      <c r="F533" s="2"/>
      <c r="G533" s="3"/>
    </row>
    <row r="534" spans="6:7" x14ac:dyDescent="0.25">
      <c r="F534" s="2"/>
      <c r="G534" s="3"/>
    </row>
    <row r="535" spans="6:7" x14ac:dyDescent="0.25">
      <c r="F535" s="2"/>
      <c r="G535" s="3"/>
    </row>
    <row r="536" spans="6:7" x14ac:dyDescent="0.25">
      <c r="F536" s="2"/>
      <c r="G536" s="3"/>
    </row>
    <row r="537" spans="6:7" x14ac:dyDescent="0.25">
      <c r="F537" s="2"/>
      <c r="G537" s="3"/>
    </row>
    <row r="538" spans="6:7" x14ac:dyDescent="0.25">
      <c r="F538" s="2"/>
      <c r="G538" s="3"/>
    </row>
    <row r="539" spans="6:7" x14ac:dyDescent="0.25">
      <c r="F539" s="2"/>
      <c r="G539" s="3"/>
    </row>
    <row r="540" spans="6:7" x14ac:dyDescent="0.25">
      <c r="F540" s="2"/>
      <c r="G540" s="3"/>
    </row>
    <row r="541" spans="6:7" x14ac:dyDescent="0.25">
      <c r="F541" s="2"/>
      <c r="G541" s="3"/>
    </row>
    <row r="542" spans="6:7" x14ac:dyDescent="0.25">
      <c r="F542" s="2"/>
      <c r="G542" s="3"/>
    </row>
    <row r="543" spans="6:7" x14ac:dyDescent="0.25">
      <c r="F543" s="2"/>
      <c r="G543" s="3"/>
    </row>
    <row r="544" spans="6:7" x14ac:dyDescent="0.25">
      <c r="F544" s="2"/>
      <c r="G544" s="3"/>
    </row>
    <row r="545" spans="6:7" x14ac:dyDescent="0.25">
      <c r="F545" s="2"/>
      <c r="G545" s="3"/>
    </row>
    <row r="546" spans="6:7" x14ac:dyDescent="0.25">
      <c r="F546" s="2"/>
      <c r="G546" s="3"/>
    </row>
    <row r="547" spans="6:7" x14ac:dyDescent="0.25">
      <c r="F547" s="2"/>
      <c r="G547" s="3"/>
    </row>
    <row r="548" spans="6:7" x14ac:dyDescent="0.25">
      <c r="F548" s="2"/>
      <c r="G548" s="3"/>
    </row>
    <row r="549" spans="6:7" x14ac:dyDescent="0.25">
      <c r="F549" s="2"/>
      <c r="G549" s="3"/>
    </row>
    <row r="550" spans="6:7" x14ac:dyDescent="0.25">
      <c r="F550" s="2"/>
      <c r="G550" s="3"/>
    </row>
    <row r="551" spans="6:7" x14ac:dyDescent="0.25">
      <c r="F551" s="2"/>
      <c r="G551" s="3"/>
    </row>
    <row r="552" spans="6:7" x14ac:dyDescent="0.25">
      <c r="F552" s="2"/>
      <c r="G552" s="3"/>
    </row>
    <row r="553" spans="6:7" x14ac:dyDescent="0.25">
      <c r="F553" s="2"/>
      <c r="G553" s="3"/>
    </row>
    <row r="554" spans="6:7" x14ac:dyDescent="0.25">
      <c r="F554" s="2"/>
      <c r="G554" s="3"/>
    </row>
    <row r="555" spans="6:7" x14ac:dyDescent="0.25">
      <c r="F555" s="2"/>
      <c r="G555" s="3"/>
    </row>
    <row r="556" spans="6:7" x14ac:dyDescent="0.25">
      <c r="F556" s="2"/>
      <c r="G556" s="3"/>
    </row>
    <row r="557" spans="6:7" x14ac:dyDescent="0.25">
      <c r="F557" s="2"/>
      <c r="G557" s="3"/>
    </row>
    <row r="558" spans="6:7" x14ac:dyDescent="0.25">
      <c r="F558" s="2"/>
      <c r="G558" s="3"/>
    </row>
    <row r="559" spans="6:7" x14ac:dyDescent="0.25">
      <c r="F559" s="2"/>
      <c r="G559" s="3"/>
    </row>
    <row r="560" spans="6:7" x14ac:dyDescent="0.25">
      <c r="F560" s="2"/>
      <c r="G560" s="3"/>
    </row>
    <row r="561" spans="6:7" x14ac:dyDescent="0.25">
      <c r="F561" s="2"/>
      <c r="G561" s="3"/>
    </row>
    <row r="562" spans="6:7" x14ac:dyDescent="0.25">
      <c r="F562" s="2"/>
      <c r="G562" s="3"/>
    </row>
    <row r="563" spans="6:7" x14ac:dyDescent="0.25">
      <c r="F563" s="2"/>
      <c r="G563" s="3"/>
    </row>
    <row r="564" spans="6:7" x14ac:dyDescent="0.25">
      <c r="F564" s="2"/>
      <c r="G564" s="3"/>
    </row>
    <row r="565" spans="6:7" x14ac:dyDescent="0.25">
      <c r="F565" s="2"/>
      <c r="G565" s="3"/>
    </row>
    <row r="566" spans="6:7" x14ac:dyDescent="0.25">
      <c r="F566" s="2"/>
      <c r="G566" s="3"/>
    </row>
    <row r="567" spans="6:7" x14ac:dyDescent="0.25">
      <c r="F567" s="2"/>
      <c r="G567" s="3"/>
    </row>
    <row r="568" spans="6:7" x14ac:dyDescent="0.25">
      <c r="F568" s="2"/>
      <c r="G568" s="3"/>
    </row>
    <row r="569" spans="6:7" x14ac:dyDescent="0.25">
      <c r="F569" s="2"/>
      <c r="G569" s="3"/>
    </row>
    <row r="570" spans="6:7" x14ac:dyDescent="0.25">
      <c r="F570" s="2"/>
      <c r="G570" s="3"/>
    </row>
    <row r="571" spans="6:7" x14ac:dyDescent="0.25">
      <c r="F571" s="2"/>
      <c r="G571" s="3"/>
    </row>
    <row r="572" spans="6:7" x14ac:dyDescent="0.25">
      <c r="F572" s="2"/>
      <c r="G572" s="3"/>
    </row>
    <row r="573" spans="6:7" x14ac:dyDescent="0.25">
      <c r="F573" s="2"/>
      <c r="G573" s="3"/>
    </row>
    <row r="574" spans="6:7" x14ac:dyDescent="0.25">
      <c r="F574" s="2"/>
      <c r="G574" s="3"/>
    </row>
    <row r="575" spans="6:7" x14ac:dyDescent="0.25">
      <c r="F575" s="2"/>
      <c r="G575" s="3"/>
    </row>
    <row r="576" spans="6:7" x14ac:dyDescent="0.25">
      <c r="F576" s="2"/>
      <c r="G576" s="3"/>
    </row>
    <row r="577" spans="6:7" x14ac:dyDescent="0.25">
      <c r="F577" s="2"/>
      <c r="G577" s="3"/>
    </row>
    <row r="578" spans="6:7" x14ac:dyDescent="0.25">
      <c r="F578" s="2"/>
      <c r="G578" s="3"/>
    </row>
    <row r="579" spans="6:7" x14ac:dyDescent="0.25">
      <c r="F579" s="2"/>
      <c r="G579" s="3"/>
    </row>
    <row r="580" spans="6:7" x14ac:dyDescent="0.25">
      <c r="F580" s="2"/>
      <c r="G580" s="3"/>
    </row>
    <row r="581" spans="6:7" x14ac:dyDescent="0.25">
      <c r="F581" s="2"/>
      <c r="G581" s="3"/>
    </row>
    <row r="582" spans="6:7" x14ac:dyDescent="0.25">
      <c r="F582" s="2"/>
      <c r="G582" s="3"/>
    </row>
    <row r="583" spans="6:7" x14ac:dyDescent="0.25">
      <c r="F583" s="2"/>
      <c r="G583" s="3"/>
    </row>
    <row r="584" spans="6:7" x14ac:dyDescent="0.25">
      <c r="F584" s="2"/>
      <c r="G584" s="3"/>
    </row>
    <row r="585" spans="6:7" x14ac:dyDescent="0.25">
      <c r="F585" s="2"/>
      <c r="G585" s="3"/>
    </row>
    <row r="586" spans="6:7" x14ac:dyDescent="0.25">
      <c r="F586" s="2"/>
      <c r="G586" s="3"/>
    </row>
    <row r="587" spans="6:7" x14ac:dyDescent="0.25">
      <c r="F587" s="2"/>
      <c r="G587" s="3"/>
    </row>
    <row r="588" spans="6:7" x14ac:dyDescent="0.25">
      <c r="F588" s="2"/>
      <c r="G588" s="3"/>
    </row>
    <row r="589" spans="6:7" x14ac:dyDescent="0.25">
      <c r="F589" s="2"/>
      <c r="G589" s="3"/>
    </row>
    <row r="590" spans="6:7" x14ac:dyDescent="0.25">
      <c r="F590" s="2"/>
      <c r="G590" s="3"/>
    </row>
    <row r="591" spans="6:7" x14ac:dyDescent="0.25">
      <c r="F591" s="2"/>
      <c r="G591" s="3"/>
    </row>
    <row r="592" spans="6:7" x14ac:dyDescent="0.25">
      <c r="F592" s="2"/>
      <c r="G592" s="3"/>
    </row>
    <row r="593" spans="6:7" x14ac:dyDescent="0.25">
      <c r="F593" s="2"/>
      <c r="G593" s="3"/>
    </row>
    <row r="594" spans="6:7" x14ac:dyDescent="0.25">
      <c r="F594" s="2"/>
      <c r="G594" s="3"/>
    </row>
    <row r="595" spans="6:7" x14ac:dyDescent="0.25">
      <c r="F595" s="2"/>
      <c r="G595" s="3"/>
    </row>
    <row r="596" spans="6:7" x14ac:dyDescent="0.25">
      <c r="F596" s="2"/>
      <c r="G596" s="3"/>
    </row>
    <row r="597" spans="6:7" x14ac:dyDescent="0.25">
      <c r="F597" s="2"/>
      <c r="G597" s="3"/>
    </row>
    <row r="598" spans="6:7" x14ac:dyDescent="0.25">
      <c r="F598" s="2"/>
      <c r="G598" s="3"/>
    </row>
    <row r="599" spans="6:7" x14ac:dyDescent="0.25">
      <c r="F599" s="2"/>
      <c r="G599" s="3"/>
    </row>
    <row r="600" spans="6:7" x14ac:dyDescent="0.25">
      <c r="F600" s="2"/>
      <c r="G600" s="3"/>
    </row>
    <row r="601" spans="6:7" x14ac:dyDescent="0.25">
      <c r="F601" s="2"/>
      <c r="G601" s="3"/>
    </row>
    <row r="602" spans="6:7" x14ac:dyDescent="0.25">
      <c r="F602" s="2"/>
      <c r="G602" s="3"/>
    </row>
    <row r="603" spans="6:7" x14ac:dyDescent="0.25">
      <c r="F603" s="2"/>
      <c r="G603" s="3"/>
    </row>
    <row r="604" spans="6:7" x14ac:dyDescent="0.25">
      <c r="F604" s="2"/>
      <c r="G604" s="3"/>
    </row>
    <row r="605" spans="6:7" x14ac:dyDescent="0.25">
      <c r="F605" s="2"/>
      <c r="G605" s="3"/>
    </row>
    <row r="606" spans="6:7" x14ac:dyDescent="0.25">
      <c r="F606" s="2"/>
      <c r="G606" s="3"/>
    </row>
    <row r="607" spans="6:7" x14ac:dyDescent="0.25">
      <c r="F607" s="2"/>
      <c r="G607" s="3"/>
    </row>
    <row r="608" spans="6:7" x14ac:dyDescent="0.25">
      <c r="F608" s="2"/>
      <c r="G608" s="3"/>
    </row>
    <row r="609" spans="6:7" x14ac:dyDescent="0.25">
      <c r="F609" s="2"/>
      <c r="G609" s="3"/>
    </row>
    <row r="610" spans="6:7" x14ac:dyDescent="0.25">
      <c r="F610" s="2"/>
      <c r="G610" s="3"/>
    </row>
    <row r="611" spans="6:7" x14ac:dyDescent="0.25">
      <c r="F611" s="2"/>
      <c r="G611" s="3"/>
    </row>
    <row r="612" spans="6:7" x14ac:dyDescent="0.25">
      <c r="F612" s="2"/>
      <c r="G612" s="3"/>
    </row>
    <row r="613" spans="6:7" x14ac:dyDescent="0.25">
      <c r="F613" s="2"/>
      <c r="G613" s="3"/>
    </row>
    <row r="614" spans="6:7" x14ac:dyDescent="0.25">
      <c r="F614" s="2"/>
      <c r="G614" s="3"/>
    </row>
    <row r="615" spans="6:7" x14ac:dyDescent="0.25">
      <c r="F615" s="2"/>
      <c r="G615" s="3"/>
    </row>
    <row r="616" spans="6:7" x14ac:dyDescent="0.25">
      <c r="F616" s="2"/>
      <c r="G616" s="3"/>
    </row>
    <row r="617" spans="6:7" x14ac:dyDescent="0.25">
      <c r="F617" s="2"/>
      <c r="G617" s="3"/>
    </row>
    <row r="618" spans="6:7" x14ac:dyDescent="0.25">
      <c r="F618" s="2"/>
      <c r="G618" s="3"/>
    </row>
    <row r="619" spans="6:7" x14ac:dyDescent="0.25">
      <c r="F619" s="2"/>
      <c r="G619" s="3"/>
    </row>
    <row r="620" spans="6:7" x14ac:dyDescent="0.25">
      <c r="F620" s="2"/>
      <c r="G620" s="3"/>
    </row>
    <row r="621" spans="6:7" x14ac:dyDescent="0.25">
      <c r="F621" s="2"/>
      <c r="G621" s="3"/>
    </row>
    <row r="622" spans="6:7" x14ac:dyDescent="0.25">
      <c r="F622" s="2"/>
      <c r="G622" s="3"/>
    </row>
    <row r="623" spans="6:7" x14ac:dyDescent="0.25">
      <c r="F623" s="2"/>
      <c r="G623" s="3"/>
    </row>
    <row r="624" spans="6:7" x14ac:dyDescent="0.25">
      <c r="F624" s="2"/>
      <c r="G624" s="3"/>
    </row>
    <row r="625" spans="6:7" x14ac:dyDescent="0.25">
      <c r="F625" s="2"/>
      <c r="G625" s="3"/>
    </row>
    <row r="626" spans="6:7" x14ac:dyDescent="0.25">
      <c r="F626" s="2"/>
      <c r="G626" s="3"/>
    </row>
    <row r="627" spans="6:7" x14ac:dyDescent="0.25">
      <c r="F627" s="2"/>
      <c r="G627" s="3"/>
    </row>
    <row r="628" spans="6:7" x14ac:dyDescent="0.25">
      <c r="F628" s="2"/>
      <c r="G628" s="3"/>
    </row>
    <row r="629" spans="6:7" x14ac:dyDescent="0.25">
      <c r="F629" s="2"/>
      <c r="G629" s="3"/>
    </row>
    <row r="630" spans="6:7" x14ac:dyDescent="0.25">
      <c r="F630" s="2"/>
      <c r="G630" s="3"/>
    </row>
    <row r="631" spans="6:7" x14ac:dyDescent="0.25">
      <c r="F631" s="2"/>
      <c r="G631" s="3"/>
    </row>
    <row r="632" spans="6:7" x14ac:dyDescent="0.25">
      <c r="F632" s="2"/>
      <c r="G632" s="3"/>
    </row>
    <row r="633" spans="6:7" x14ac:dyDescent="0.25">
      <c r="F633" s="2"/>
      <c r="G633" s="3"/>
    </row>
    <row r="634" spans="6:7" x14ac:dyDescent="0.25">
      <c r="F634" s="2"/>
      <c r="G634" s="3"/>
    </row>
    <row r="635" spans="6:7" x14ac:dyDescent="0.25">
      <c r="F635" s="2"/>
      <c r="G635" s="3"/>
    </row>
    <row r="636" spans="6:7" x14ac:dyDescent="0.25">
      <c r="F636" s="2"/>
      <c r="G636" s="3"/>
    </row>
    <row r="637" spans="6:7" x14ac:dyDescent="0.25">
      <c r="F637" s="2"/>
      <c r="G637" s="3"/>
    </row>
    <row r="638" spans="6:7" x14ac:dyDescent="0.25">
      <c r="F638" s="2"/>
      <c r="G638" s="3"/>
    </row>
    <row r="639" spans="6:7" x14ac:dyDescent="0.25">
      <c r="F639" s="2"/>
      <c r="G639" s="3"/>
    </row>
    <row r="640" spans="6:7" x14ac:dyDescent="0.25">
      <c r="F640" s="2"/>
      <c r="G640" s="3"/>
    </row>
    <row r="641" spans="6:7" x14ac:dyDescent="0.25">
      <c r="F641" s="2"/>
      <c r="G641" s="3"/>
    </row>
    <row r="642" spans="6:7" x14ac:dyDescent="0.25">
      <c r="F642" s="2"/>
      <c r="G642" s="3"/>
    </row>
    <row r="643" spans="6:7" x14ac:dyDescent="0.25">
      <c r="F643" s="2"/>
      <c r="G643" s="3"/>
    </row>
    <row r="644" spans="6:7" x14ac:dyDescent="0.25">
      <c r="F644" s="2"/>
      <c r="G644" s="3"/>
    </row>
    <row r="645" spans="6:7" x14ac:dyDescent="0.25">
      <c r="F645" s="2"/>
      <c r="G645" s="3"/>
    </row>
    <row r="646" spans="6:7" x14ac:dyDescent="0.25">
      <c r="F646" s="2"/>
      <c r="G646" s="3"/>
    </row>
    <row r="647" spans="6:7" x14ac:dyDescent="0.25">
      <c r="F647" s="2"/>
      <c r="G647" s="3"/>
    </row>
    <row r="648" spans="6:7" x14ac:dyDescent="0.25">
      <c r="F648" s="2"/>
      <c r="G648" s="3"/>
    </row>
    <row r="649" spans="6:7" x14ac:dyDescent="0.25">
      <c r="F649" s="2"/>
      <c r="G649" s="3"/>
    </row>
    <row r="650" spans="6:7" x14ac:dyDescent="0.25">
      <c r="F650" s="2"/>
      <c r="G650" s="3"/>
    </row>
    <row r="651" spans="6:7" x14ac:dyDescent="0.25">
      <c r="F651" s="2"/>
      <c r="G651" s="3"/>
    </row>
    <row r="652" spans="6:7" x14ac:dyDescent="0.25">
      <c r="F652" s="2"/>
      <c r="G652" s="3"/>
    </row>
    <row r="653" spans="6:7" x14ac:dyDescent="0.25">
      <c r="F653" s="2"/>
      <c r="G653" s="3"/>
    </row>
    <row r="654" spans="6:7" x14ac:dyDescent="0.25">
      <c r="F654" s="2"/>
      <c r="G654" s="3"/>
    </row>
    <row r="655" spans="6:7" x14ac:dyDescent="0.25">
      <c r="F655" s="2"/>
      <c r="G655" s="3"/>
    </row>
    <row r="656" spans="6:7" x14ac:dyDescent="0.25">
      <c r="F656" s="2"/>
      <c r="G656" s="3"/>
    </row>
    <row r="657" spans="6:7" x14ac:dyDescent="0.25">
      <c r="F657" s="2"/>
      <c r="G657" s="3"/>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1E0D0-4331-4CE8-B36C-BBC0A509E7C1}">
  <dimension ref="B1:G10"/>
  <sheetViews>
    <sheetView showGridLines="0" workbookViewId="0">
      <selection activeCell="K16" sqref="K16"/>
    </sheetView>
  </sheetViews>
  <sheetFormatPr defaultRowHeight="15" x14ac:dyDescent="0.25"/>
  <sheetData>
    <row r="1" spans="2:7" ht="18.75" x14ac:dyDescent="0.3">
      <c r="B1" t="s">
        <v>73</v>
      </c>
      <c r="C1" s="10" t="s">
        <v>63</v>
      </c>
    </row>
    <row r="3" spans="2:7" x14ac:dyDescent="0.25">
      <c r="F3" t="s">
        <v>1</v>
      </c>
      <c r="G3" t="s">
        <v>49</v>
      </c>
    </row>
    <row r="4" spans="2:7" x14ac:dyDescent="0.25">
      <c r="E4" t="s">
        <v>55</v>
      </c>
      <c r="F4">
        <f>AVERAGE(Datas[Amount])</f>
        <v>4136.2299999999996</v>
      </c>
      <c r="G4">
        <f>AVERAGE(Datas[Units])</f>
        <v>152.19999999999999</v>
      </c>
    </row>
    <row r="5" spans="2:7" x14ac:dyDescent="0.25">
      <c r="E5" t="s">
        <v>56</v>
      </c>
      <c r="F5">
        <f>MEDIAN(Datas[Amount])</f>
        <v>3437</v>
      </c>
      <c r="G5">
        <f>MEDIAN(Datas[Units])</f>
        <v>124.5</v>
      </c>
    </row>
    <row r="6" spans="2:7" x14ac:dyDescent="0.25">
      <c r="E6" t="s">
        <v>57</v>
      </c>
      <c r="F6">
        <f>MAX(Datas[Amount])</f>
        <v>16184</v>
      </c>
      <c r="G6">
        <f>MAX(Datas[Units])</f>
        <v>525</v>
      </c>
    </row>
    <row r="7" spans="2:7" x14ac:dyDescent="0.25">
      <c r="E7" t="s">
        <v>58</v>
      </c>
      <c r="F7">
        <f>MIN(Datas[Amount])</f>
        <v>0</v>
      </c>
      <c r="G7">
        <f>MIN(Datas[Units])</f>
        <v>0</v>
      </c>
    </row>
    <row r="8" spans="2:7" x14ac:dyDescent="0.25">
      <c r="E8" t="s">
        <v>59</v>
      </c>
      <c r="F8">
        <f>_xlfn.PERCENTILE.EXC(Datas[Amount],0.25)</f>
        <v>1652</v>
      </c>
      <c r="G8">
        <f>_xlfn.PERCENTILE.EXC(Datas[Units],0.25)</f>
        <v>54</v>
      </c>
    </row>
    <row r="9" spans="2:7" x14ac:dyDescent="0.25">
      <c r="E9" t="s">
        <v>60</v>
      </c>
      <c r="F9">
        <f>_xlfn.PERCENTILE.EXC(Datas[Amount],0.5)</f>
        <v>3437</v>
      </c>
      <c r="G9">
        <f>_xlfn.PERCENTILE.EXC(Datas[Units],0.5)</f>
        <v>124.5</v>
      </c>
    </row>
    <row r="10" spans="2:7" x14ac:dyDescent="0.25">
      <c r="E10" t="s">
        <v>61</v>
      </c>
      <c r="F10">
        <f>_xlfn.PERCENTILE.EXC(Datas[Amount],0.75)</f>
        <v>6245.75</v>
      </c>
      <c r="G10">
        <f>_xlfn.PERCENTILE.EXC(Datas[Units],0.75)</f>
        <v>223.5</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BFE5-D5D8-4A01-9E35-F214913E4F10}">
  <dimension ref="C4:Z657"/>
  <sheetViews>
    <sheetView showGridLines="0" workbookViewId="0">
      <selection activeCell="G4" sqref="G4"/>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10" max="10" width="3.85546875" customWidth="1"/>
    <col min="11" max="11" width="53.85546875" customWidth="1"/>
    <col min="25" max="25" width="21.85546875" bestFit="1" customWidth="1"/>
    <col min="26" max="26" width="14.42578125" customWidth="1"/>
    <col min="31" max="31" width="21.85546875" customWidth="1"/>
  </cols>
  <sheetData>
    <row r="4" spans="3:26" ht="18.75" x14ac:dyDescent="0.3">
      <c r="C4" s="11" t="s">
        <v>74</v>
      </c>
    </row>
    <row r="10" spans="3:26" x14ac:dyDescent="0.25">
      <c r="C10" s="4" t="s">
        <v>11</v>
      </c>
      <c r="D10" s="4" t="s">
        <v>12</v>
      </c>
      <c r="E10" s="4" t="s">
        <v>0</v>
      </c>
      <c r="F10" s="8" t="s">
        <v>1</v>
      </c>
      <c r="G10" s="8" t="s">
        <v>49</v>
      </c>
      <c r="J10" s="7" t="s">
        <v>42</v>
      </c>
      <c r="K10" s="1"/>
      <c r="Y10" t="s">
        <v>0</v>
      </c>
      <c r="Z10" t="s">
        <v>50</v>
      </c>
    </row>
    <row r="11" spans="3:26" x14ac:dyDescent="0.25">
      <c r="C11" t="s">
        <v>40</v>
      </c>
      <c r="D11" t="s">
        <v>37</v>
      </c>
      <c r="E11" t="s">
        <v>30</v>
      </c>
      <c r="F11" s="2">
        <v>1624</v>
      </c>
      <c r="G11" s="3">
        <v>114</v>
      </c>
      <c r="J11" s="5">
        <v>1</v>
      </c>
      <c r="K11" s="6" t="s">
        <v>43</v>
      </c>
      <c r="Y11" t="s">
        <v>13</v>
      </c>
      <c r="Z11" s="9">
        <v>9.33</v>
      </c>
    </row>
    <row r="12" spans="3:26" x14ac:dyDescent="0.25">
      <c r="C12" t="s">
        <v>8</v>
      </c>
      <c r="D12" t="s">
        <v>35</v>
      </c>
      <c r="E12" t="s">
        <v>32</v>
      </c>
      <c r="F12" s="2">
        <v>6706</v>
      </c>
      <c r="G12" s="3">
        <v>459</v>
      </c>
      <c r="J12" s="5">
        <v>2</v>
      </c>
      <c r="K12" s="6" t="s">
        <v>52</v>
      </c>
      <c r="Y12" t="s">
        <v>14</v>
      </c>
      <c r="Z12" s="9">
        <v>11.7</v>
      </c>
    </row>
    <row r="13" spans="3:26" x14ac:dyDescent="0.25">
      <c r="C13" t="s">
        <v>9</v>
      </c>
      <c r="D13" t="s">
        <v>35</v>
      </c>
      <c r="E13" t="s">
        <v>4</v>
      </c>
      <c r="F13" s="2">
        <v>959</v>
      </c>
      <c r="G13" s="3">
        <v>147</v>
      </c>
      <c r="J13" s="5">
        <v>3</v>
      </c>
      <c r="K13" s="6" t="s">
        <v>44</v>
      </c>
      <c r="Y13" t="s">
        <v>4</v>
      </c>
      <c r="Z13" s="9">
        <v>11.88</v>
      </c>
    </row>
    <row r="14" spans="3:26" x14ac:dyDescent="0.25">
      <c r="C14" t="s">
        <v>41</v>
      </c>
      <c r="D14" t="s">
        <v>36</v>
      </c>
      <c r="E14" t="s">
        <v>18</v>
      </c>
      <c r="F14" s="2">
        <v>9632</v>
      </c>
      <c r="G14" s="3">
        <v>288</v>
      </c>
      <c r="J14" s="5">
        <v>4</v>
      </c>
      <c r="K14" s="6" t="s">
        <v>45</v>
      </c>
      <c r="Y14" t="s">
        <v>15</v>
      </c>
      <c r="Z14" s="9">
        <v>11.73</v>
      </c>
    </row>
    <row r="15" spans="3:26" x14ac:dyDescent="0.25">
      <c r="C15" t="s">
        <v>6</v>
      </c>
      <c r="D15" t="s">
        <v>39</v>
      </c>
      <c r="E15" t="s">
        <v>25</v>
      </c>
      <c r="F15" s="2">
        <v>2100</v>
      </c>
      <c r="G15" s="3">
        <v>414</v>
      </c>
      <c r="J15" s="5">
        <v>5</v>
      </c>
      <c r="K15" s="6" t="s">
        <v>53</v>
      </c>
      <c r="Y15" t="s">
        <v>16</v>
      </c>
      <c r="Z15" s="9">
        <v>8.7899999999999991</v>
      </c>
    </row>
    <row r="16" spans="3:26" x14ac:dyDescent="0.25">
      <c r="C16" t="s">
        <v>40</v>
      </c>
      <c r="D16" t="s">
        <v>35</v>
      </c>
      <c r="E16" t="s">
        <v>33</v>
      </c>
      <c r="F16" s="2">
        <v>8869</v>
      </c>
      <c r="G16" s="3">
        <v>432</v>
      </c>
      <c r="J16" s="5">
        <v>6</v>
      </c>
      <c r="K16" s="6" t="s">
        <v>54</v>
      </c>
      <c r="Y16" t="s">
        <v>17</v>
      </c>
      <c r="Z16" s="9">
        <v>3.11</v>
      </c>
    </row>
    <row r="17" spans="3:26" x14ac:dyDescent="0.25">
      <c r="C17" t="s">
        <v>6</v>
      </c>
      <c r="D17" t="s">
        <v>38</v>
      </c>
      <c r="E17" t="s">
        <v>31</v>
      </c>
      <c r="F17" s="2">
        <v>2681</v>
      </c>
      <c r="G17" s="3">
        <v>54</v>
      </c>
      <c r="J17" s="5">
        <v>7</v>
      </c>
      <c r="K17" s="6" t="s">
        <v>48</v>
      </c>
      <c r="Y17" t="s">
        <v>18</v>
      </c>
      <c r="Z17" s="9">
        <v>6.47</v>
      </c>
    </row>
    <row r="18" spans="3:26" x14ac:dyDescent="0.25">
      <c r="C18" t="s">
        <v>8</v>
      </c>
      <c r="D18" t="s">
        <v>35</v>
      </c>
      <c r="E18" t="s">
        <v>22</v>
      </c>
      <c r="F18" s="2">
        <v>5012</v>
      </c>
      <c r="G18" s="3">
        <v>210</v>
      </c>
      <c r="J18" s="5">
        <v>8</v>
      </c>
      <c r="K18" s="6" t="s">
        <v>51</v>
      </c>
      <c r="Y18" t="s">
        <v>19</v>
      </c>
      <c r="Z18" s="9">
        <v>7.64</v>
      </c>
    </row>
    <row r="19" spans="3:26" x14ac:dyDescent="0.25">
      <c r="C19" t="s">
        <v>7</v>
      </c>
      <c r="D19" t="s">
        <v>38</v>
      </c>
      <c r="E19" t="s">
        <v>14</v>
      </c>
      <c r="F19" s="2">
        <v>1281</v>
      </c>
      <c r="G19" s="3">
        <v>75</v>
      </c>
      <c r="J19" s="5">
        <v>9</v>
      </c>
      <c r="K19" s="6" t="s">
        <v>46</v>
      </c>
      <c r="Y19" t="s">
        <v>20</v>
      </c>
      <c r="Z19" s="9">
        <v>10.62</v>
      </c>
    </row>
    <row r="20" spans="3:26" x14ac:dyDescent="0.25">
      <c r="C20" t="s">
        <v>3</v>
      </c>
      <c r="D20" t="s">
        <v>37</v>
      </c>
      <c r="E20" t="s">
        <v>17</v>
      </c>
      <c r="F20" s="2">
        <v>3983</v>
      </c>
      <c r="G20" s="3">
        <v>144</v>
      </c>
      <c r="J20" s="5">
        <v>10</v>
      </c>
      <c r="K20" s="6" t="s">
        <v>47</v>
      </c>
      <c r="Y20" t="s">
        <v>21</v>
      </c>
      <c r="Z20" s="9">
        <v>9</v>
      </c>
    </row>
    <row r="21" spans="3:26" x14ac:dyDescent="0.25">
      <c r="C21" t="s">
        <v>9</v>
      </c>
      <c r="D21" t="s">
        <v>38</v>
      </c>
      <c r="E21" t="s">
        <v>16</v>
      </c>
      <c r="F21" s="2">
        <v>2646</v>
      </c>
      <c r="G21" s="3">
        <v>120</v>
      </c>
      <c r="Y21" t="s">
        <v>22</v>
      </c>
      <c r="Z21" s="9">
        <v>9.77</v>
      </c>
    </row>
    <row r="22" spans="3:26" x14ac:dyDescent="0.25">
      <c r="C22" t="s">
        <v>2</v>
      </c>
      <c r="D22" t="s">
        <v>34</v>
      </c>
      <c r="E22" t="s">
        <v>13</v>
      </c>
      <c r="F22" s="2">
        <v>252</v>
      </c>
      <c r="G22" s="3">
        <v>54</v>
      </c>
      <c r="Y22" t="s">
        <v>23</v>
      </c>
      <c r="Z22" s="9">
        <v>6.49</v>
      </c>
    </row>
    <row r="23" spans="3:26" x14ac:dyDescent="0.25">
      <c r="C23" t="s">
        <v>3</v>
      </c>
      <c r="D23" t="s">
        <v>35</v>
      </c>
      <c r="E23" t="s">
        <v>29</v>
      </c>
      <c r="F23" s="2">
        <v>2114</v>
      </c>
      <c r="G23" s="3">
        <v>66</v>
      </c>
      <c r="Y23" t="s">
        <v>24</v>
      </c>
      <c r="Z23" s="9">
        <v>4.97</v>
      </c>
    </row>
    <row r="24" spans="3:26" x14ac:dyDescent="0.25">
      <c r="C24" t="s">
        <v>5</v>
      </c>
      <c r="D24" t="s">
        <v>34</v>
      </c>
      <c r="E24" t="s">
        <v>20</v>
      </c>
      <c r="F24" s="2">
        <v>15610</v>
      </c>
      <c r="G24" s="3">
        <v>339</v>
      </c>
      <c r="Y24" t="s">
        <v>25</v>
      </c>
      <c r="Z24" s="9">
        <v>13.15</v>
      </c>
    </row>
    <row r="25" spans="3:26" x14ac:dyDescent="0.25">
      <c r="C25" t="s">
        <v>9</v>
      </c>
      <c r="D25" t="s">
        <v>34</v>
      </c>
      <c r="E25" t="s">
        <v>23</v>
      </c>
      <c r="F25" s="2">
        <v>8155</v>
      </c>
      <c r="G25" s="3">
        <v>90</v>
      </c>
      <c r="Y25" t="s">
        <v>26</v>
      </c>
      <c r="Z25" s="9">
        <v>5.6</v>
      </c>
    </row>
    <row r="26" spans="3:26" x14ac:dyDescent="0.25">
      <c r="C26" t="s">
        <v>8</v>
      </c>
      <c r="D26" t="s">
        <v>37</v>
      </c>
      <c r="E26" t="s">
        <v>19</v>
      </c>
      <c r="F26" s="2">
        <v>1771</v>
      </c>
      <c r="G26" s="3">
        <v>204</v>
      </c>
      <c r="Y26" t="s">
        <v>27</v>
      </c>
      <c r="Z26" s="9">
        <v>16.73</v>
      </c>
    </row>
    <row r="27" spans="3:26" x14ac:dyDescent="0.25">
      <c r="C27" t="s">
        <v>41</v>
      </c>
      <c r="D27" t="s">
        <v>35</v>
      </c>
      <c r="E27" t="s">
        <v>15</v>
      </c>
      <c r="F27" s="2">
        <v>2114</v>
      </c>
      <c r="G27" s="3">
        <v>186</v>
      </c>
      <c r="Y27" t="s">
        <v>28</v>
      </c>
      <c r="Z27" s="9">
        <v>10.38</v>
      </c>
    </row>
    <row r="28" spans="3:26" x14ac:dyDescent="0.25">
      <c r="C28" t="s">
        <v>41</v>
      </c>
      <c r="D28" t="s">
        <v>37</v>
      </c>
      <c r="E28" t="s">
        <v>24</v>
      </c>
      <c r="F28" s="2">
        <v>6398</v>
      </c>
      <c r="G28" s="3">
        <v>102</v>
      </c>
      <c r="Y28" t="s">
        <v>29</v>
      </c>
      <c r="Z28" s="9">
        <v>7.16</v>
      </c>
    </row>
    <row r="29" spans="3:26" x14ac:dyDescent="0.25">
      <c r="C29" t="s">
        <v>6</v>
      </c>
      <c r="D29" t="s">
        <v>38</v>
      </c>
      <c r="E29" t="s">
        <v>27</v>
      </c>
      <c r="F29" s="2">
        <v>1134</v>
      </c>
      <c r="G29" s="3">
        <v>282</v>
      </c>
      <c r="Y29" t="s">
        <v>30</v>
      </c>
      <c r="Z29" s="9">
        <v>14.49</v>
      </c>
    </row>
    <row r="30" spans="3:26" x14ac:dyDescent="0.25">
      <c r="C30" t="s">
        <v>2</v>
      </c>
      <c r="D30" t="s">
        <v>39</v>
      </c>
      <c r="E30" t="s">
        <v>28</v>
      </c>
      <c r="F30" s="2">
        <v>6027</v>
      </c>
      <c r="G30" s="3">
        <v>144</v>
      </c>
      <c r="Y30" t="s">
        <v>31</v>
      </c>
      <c r="Z30" s="9">
        <v>5.79</v>
      </c>
    </row>
    <row r="31" spans="3:26" x14ac:dyDescent="0.25">
      <c r="C31" t="s">
        <v>6</v>
      </c>
      <c r="D31" t="s">
        <v>36</v>
      </c>
      <c r="E31" t="s">
        <v>21</v>
      </c>
      <c r="F31" s="2">
        <v>497</v>
      </c>
      <c r="G31" s="3">
        <v>63</v>
      </c>
      <c r="Y31" t="s">
        <v>32</v>
      </c>
      <c r="Z31" s="9">
        <v>8.65</v>
      </c>
    </row>
    <row r="32" spans="3:26" x14ac:dyDescent="0.25">
      <c r="C32" t="s">
        <v>9</v>
      </c>
      <c r="D32" t="s">
        <v>35</v>
      </c>
      <c r="E32" t="s">
        <v>26</v>
      </c>
      <c r="F32" s="2">
        <v>98</v>
      </c>
      <c r="G32" s="3">
        <v>159</v>
      </c>
      <c r="Y32" t="s">
        <v>33</v>
      </c>
      <c r="Z32" s="9">
        <v>12.37</v>
      </c>
    </row>
    <row r="34" spans="3:5" x14ac:dyDescent="0.25">
      <c r="C34" t="s">
        <v>62</v>
      </c>
      <c r="E34">
        <f>COUNTA(E11:E32)</f>
        <v>22</v>
      </c>
    </row>
    <row r="311" spans="6:7" x14ac:dyDescent="0.25">
      <c r="F311" s="2"/>
      <c r="G311" s="3"/>
    </row>
    <row r="312" spans="6:7" x14ac:dyDescent="0.25">
      <c r="F312" s="2"/>
      <c r="G312" s="3"/>
    </row>
    <row r="313" spans="6:7" x14ac:dyDescent="0.25">
      <c r="F313" s="2"/>
      <c r="G313" s="3"/>
    </row>
    <row r="314" spans="6:7" x14ac:dyDescent="0.25">
      <c r="F314" s="2"/>
      <c r="G314" s="3"/>
    </row>
    <row r="315" spans="6:7" x14ac:dyDescent="0.25">
      <c r="F315" s="2"/>
      <c r="G315" s="3"/>
    </row>
    <row r="316" spans="6:7" x14ac:dyDescent="0.25">
      <c r="F316" s="2"/>
      <c r="G316" s="3"/>
    </row>
    <row r="317" spans="6:7" x14ac:dyDescent="0.25">
      <c r="F317" s="2"/>
      <c r="G317" s="3"/>
    </row>
    <row r="318" spans="6:7" x14ac:dyDescent="0.25">
      <c r="F318" s="2"/>
      <c r="G318" s="3"/>
    </row>
    <row r="319" spans="6:7" x14ac:dyDescent="0.25">
      <c r="F319" s="2"/>
      <c r="G319" s="3"/>
    </row>
    <row r="320" spans="6:7" x14ac:dyDescent="0.25">
      <c r="F320" s="2"/>
      <c r="G320" s="3"/>
    </row>
    <row r="321" spans="6:7" x14ac:dyDescent="0.25">
      <c r="F321" s="2"/>
      <c r="G321" s="3"/>
    </row>
    <row r="322" spans="6:7" x14ac:dyDescent="0.25">
      <c r="F322" s="2"/>
      <c r="G322" s="3"/>
    </row>
    <row r="323" spans="6:7" x14ac:dyDescent="0.25">
      <c r="F323" s="2"/>
      <c r="G323" s="3"/>
    </row>
    <row r="324" spans="6:7" x14ac:dyDescent="0.25">
      <c r="F324" s="2"/>
      <c r="G324" s="3"/>
    </row>
    <row r="325" spans="6:7" x14ac:dyDescent="0.25">
      <c r="F325" s="2"/>
      <c r="G325" s="3"/>
    </row>
    <row r="326" spans="6:7" x14ac:dyDescent="0.25">
      <c r="F326" s="2"/>
      <c r="G326" s="3"/>
    </row>
    <row r="327" spans="6:7" x14ac:dyDescent="0.25">
      <c r="F327" s="2"/>
      <c r="G327" s="3"/>
    </row>
    <row r="328" spans="6:7" x14ac:dyDescent="0.25">
      <c r="F328" s="2"/>
      <c r="G328" s="3"/>
    </row>
    <row r="329" spans="6:7" x14ac:dyDescent="0.25">
      <c r="F329" s="2"/>
      <c r="G329" s="3"/>
    </row>
    <row r="330" spans="6:7" x14ac:dyDescent="0.25">
      <c r="F330" s="2"/>
      <c r="G330" s="3"/>
    </row>
    <row r="331" spans="6:7" x14ac:dyDescent="0.25">
      <c r="F331" s="2"/>
      <c r="G331" s="3"/>
    </row>
    <row r="332" spans="6:7" x14ac:dyDescent="0.25">
      <c r="F332" s="2"/>
      <c r="G332" s="3"/>
    </row>
    <row r="333" spans="6:7" x14ac:dyDescent="0.25">
      <c r="F333" s="2"/>
      <c r="G333" s="3"/>
    </row>
    <row r="334" spans="6:7" x14ac:dyDescent="0.25">
      <c r="F334" s="2"/>
      <c r="G334" s="3"/>
    </row>
    <row r="335" spans="6:7" x14ac:dyDescent="0.25">
      <c r="F335" s="2"/>
      <c r="G335" s="3"/>
    </row>
    <row r="336" spans="6:7" x14ac:dyDescent="0.25">
      <c r="F336" s="2"/>
      <c r="G336" s="3"/>
    </row>
    <row r="337" spans="6:7" x14ac:dyDescent="0.25">
      <c r="F337" s="2"/>
      <c r="G337" s="3"/>
    </row>
    <row r="338" spans="6:7" x14ac:dyDescent="0.25">
      <c r="F338" s="2"/>
      <c r="G338" s="3"/>
    </row>
    <row r="339" spans="6:7" x14ac:dyDescent="0.25">
      <c r="F339" s="2"/>
      <c r="G339" s="3"/>
    </row>
    <row r="340" spans="6:7" x14ac:dyDescent="0.25">
      <c r="F340" s="2"/>
      <c r="G340" s="3"/>
    </row>
    <row r="341" spans="6:7" x14ac:dyDescent="0.25">
      <c r="F341" s="2"/>
      <c r="G341" s="3"/>
    </row>
    <row r="342" spans="6:7" x14ac:dyDescent="0.25">
      <c r="F342" s="2"/>
      <c r="G342" s="3"/>
    </row>
    <row r="343" spans="6:7" x14ac:dyDescent="0.25">
      <c r="F343" s="2"/>
      <c r="G343" s="3"/>
    </row>
    <row r="344" spans="6:7" x14ac:dyDescent="0.25">
      <c r="F344" s="2"/>
      <c r="G344" s="3"/>
    </row>
    <row r="345" spans="6:7" x14ac:dyDescent="0.25">
      <c r="F345" s="2"/>
      <c r="G345" s="3"/>
    </row>
    <row r="346" spans="6:7" x14ac:dyDescent="0.25">
      <c r="F346" s="2"/>
      <c r="G346" s="3"/>
    </row>
    <row r="347" spans="6:7" x14ac:dyDescent="0.25">
      <c r="F347" s="2"/>
      <c r="G347" s="3"/>
    </row>
    <row r="348" spans="6:7" x14ac:dyDescent="0.25">
      <c r="F348" s="2"/>
      <c r="G348" s="3"/>
    </row>
    <row r="349" spans="6:7" x14ac:dyDescent="0.25">
      <c r="F349" s="2"/>
      <c r="G349" s="3"/>
    </row>
    <row r="350" spans="6:7" x14ac:dyDescent="0.25">
      <c r="F350" s="2"/>
      <c r="G350" s="3"/>
    </row>
    <row r="351" spans="6:7" x14ac:dyDescent="0.25">
      <c r="F351" s="2"/>
      <c r="G351" s="3"/>
    </row>
    <row r="352" spans="6:7" x14ac:dyDescent="0.25">
      <c r="F352" s="2"/>
      <c r="G352" s="3"/>
    </row>
    <row r="353" spans="6:7" x14ac:dyDescent="0.25">
      <c r="F353" s="2"/>
      <c r="G353" s="3"/>
    </row>
    <row r="354" spans="6:7" x14ac:dyDescent="0.25">
      <c r="F354" s="2"/>
      <c r="G354" s="3"/>
    </row>
    <row r="355" spans="6:7" x14ac:dyDescent="0.25">
      <c r="F355" s="2"/>
      <c r="G355" s="3"/>
    </row>
    <row r="356" spans="6:7" x14ac:dyDescent="0.25">
      <c r="F356" s="2"/>
      <c r="G356" s="3"/>
    </row>
    <row r="357" spans="6:7" x14ac:dyDescent="0.25">
      <c r="F357" s="2"/>
      <c r="G357" s="3"/>
    </row>
    <row r="358" spans="6:7" x14ac:dyDescent="0.25">
      <c r="F358" s="2"/>
      <c r="G358" s="3"/>
    </row>
    <row r="359" spans="6:7" x14ac:dyDescent="0.25">
      <c r="F359" s="2"/>
      <c r="G359" s="3"/>
    </row>
    <row r="360" spans="6:7" x14ac:dyDescent="0.25">
      <c r="F360" s="2"/>
      <c r="G360" s="3"/>
    </row>
    <row r="361" spans="6:7" x14ac:dyDescent="0.25">
      <c r="F361" s="2"/>
      <c r="G361" s="3"/>
    </row>
    <row r="362" spans="6:7" x14ac:dyDescent="0.25">
      <c r="F362" s="2"/>
      <c r="G362" s="3"/>
    </row>
    <row r="363" spans="6:7" x14ac:dyDescent="0.25">
      <c r="F363" s="2"/>
      <c r="G363" s="3"/>
    </row>
    <row r="364" spans="6:7" x14ac:dyDescent="0.25">
      <c r="F364" s="2"/>
      <c r="G364" s="3"/>
    </row>
    <row r="365" spans="6:7" x14ac:dyDescent="0.25">
      <c r="F365" s="2"/>
      <c r="G365" s="3"/>
    </row>
    <row r="366" spans="6:7" x14ac:dyDescent="0.25">
      <c r="F366" s="2"/>
      <c r="G366" s="3"/>
    </row>
    <row r="367" spans="6:7" x14ac:dyDescent="0.25">
      <c r="F367" s="2"/>
      <c r="G367" s="3"/>
    </row>
    <row r="368" spans="6:7" x14ac:dyDescent="0.25">
      <c r="F368" s="2"/>
      <c r="G368" s="3"/>
    </row>
    <row r="369" spans="6:7" x14ac:dyDescent="0.25">
      <c r="F369" s="2"/>
      <c r="G369" s="3"/>
    </row>
    <row r="370" spans="6:7" x14ac:dyDescent="0.25">
      <c r="F370" s="2"/>
      <c r="G370" s="3"/>
    </row>
    <row r="371" spans="6:7" x14ac:dyDescent="0.25">
      <c r="F371" s="2"/>
      <c r="G371" s="3"/>
    </row>
    <row r="372" spans="6:7" x14ac:dyDescent="0.25">
      <c r="F372" s="2"/>
      <c r="G372" s="3"/>
    </row>
    <row r="373" spans="6:7" x14ac:dyDescent="0.25">
      <c r="F373" s="2"/>
      <c r="G373" s="3"/>
    </row>
    <row r="374" spans="6:7" x14ac:dyDescent="0.25">
      <c r="F374" s="2"/>
      <c r="G374" s="3"/>
    </row>
    <row r="375" spans="6:7" x14ac:dyDescent="0.25">
      <c r="F375" s="2"/>
      <c r="G375" s="3"/>
    </row>
    <row r="376" spans="6:7" x14ac:dyDescent="0.25">
      <c r="F376" s="2"/>
      <c r="G376" s="3"/>
    </row>
    <row r="377" spans="6:7" x14ac:dyDescent="0.25">
      <c r="F377" s="2"/>
      <c r="G377" s="3"/>
    </row>
    <row r="378" spans="6:7" x14ac:dyDescent="0.25">
      <c r="F378" s="2"/>
      <c r="G378" s="3"/>
    </row>
    <row r="379" spans="6:7" x14ac:dyDescent="0.25">
      <c r="F379" s="2"/>
      <c r="G379" s="3"/>
    </row>
    <row r="380" spans="6:7" x14ac:dyDescent="0.25">
      <c r="F380" s="2"/>
      <c r="G380" s="3"/>
    </row>
    <row r="381" spans="6:7" x14ac:dyDescent="0.25">
      <c r="F381" s="2"/>
      <c r="G381" s="3"/>
    </row>
    <row r="382" spans="6:7" x14ac:dyDescent="0.25">
      <c r="F382" s="2"/>
      <c r="G382" s="3"/>
    </row>
    <row r="383" spans="6:7" x14ac:dyDescent="0.25">
      <c r="F383" s="2"/>
      <c r="G383" s="3"/>
    </row>
    <row r="384" spans="6:7" x14ac:dyDescent="0.25">
      <c r="F384" s="2"/>
      <c r="G384" s="3"/>
    </row>
    <row r="385" spans="6:7" x14ac:dyDescent="0.25">
      <c r="F385" s="2"/>
      <c r="G385" s="3"/>
    </row>
    <row r="386" spans="6:7" x14ac:dyDescent="0.25">
      <c r="F386" s="2"/>
      <c r="G386" s="3"/>
    </row>
    <row r="387" spans="6:7" x14ac:dyDescent="0.25">
      <c r="F387" s="2"/>
      <c r="G387" s="3"/>
    </row>
    <row r="388" spans="6:7" x14ac:dyDescent="0.25">
      <c r="F388" s="2"/>
      <c r="G388" s="3"/>
    </row>
    <row r="389" spans="6:7" x14ac:dyDescent="0.25">
      <c r="F389" s="2"/>
      <c r="G389" s="3"/>
    </row>
    <row r="390" spans="6:7" x14ac:dyDescent="0.25">
      <c r="F390" s="2"/>
      <c r="G390" s="3"/>
    </row>
    <row r="391" spans="6:7" x14ac:dyDescent="0.25">
      <c r="F391" s="2"/>
      <c r="G391" s="3"/>
    </row>
    <row r="392" spans="6:7" x14ac:dyDescent="0.25">
      <c r="F392" s="2"/>
      <c r="G392" s="3"/>
    </row>
    <row r="393" spans="6:7" x14ac:dyDescent="0.25">
      <c r="F393" s="2"/>
      <c r="G393" s="3"/>
    </row>
    <row r="394" spans="6:7" x14ac:dyDescent="0.25">
      <c r="F394" s="2"/>
      <c r="G394" s="3"/>
    </row>
    <row r="395" spans="6:7" x14ac:dyDescent="0.25">
      <c r="F395" s="2"/>
      <c r="G395" s="3"/>
    </row>
    <row r="396" spans="6:7" x14ac:dyDescent="0.25">
      <c r="F396" s="2"/>
      <c r="G396" s="3"/>
    </row>
    <row r="397" spans="6:7" x14ac:dyDescent="0.25">
      <c r="F397" s="2"/>
      <c r="G397" s="3"/>
    </row>
    <row r="398" spans="6:7" x14ac:dyDescent="0.25">
      <c r="F398" s="2"/>
      <c r="G398" s="3"/>
    </row>
    <row r="399" spans="6:7" x14ac:dyDescent="0.25">
      <c r="F399" s="2"/>
      <c r="G399" s="3"/>
    </row>
    <row r="400" spans="6:7" x14ac:dyDescent="0.25">
      <c r="F400" s="2"/>
      <c r="G400" s="3"/>
    </row>
    <row r="401" spans="6:7" x14ac:dyDescent="0.25">
      <c r="F401" s="2"/>
      <c r="G401" s="3"/>
    </row>
    <row r="402" spans="6:7" x14ac:dyDescent="0.25">
      <c r="F402" s="2"/>
      <c r="G402" s="3"/>
    </row>
    <row r="403" spans="6:7" x14ac:dyDescent="0.25">
      <c r="F403" s="2"/>
      <c r="G403" s="3"/>
    </row>
    <row r="404" spans="6:7" x14ac:dyDescent="0.25">
      <c r="F404" s="2"/>
      <c r="G404" s="3"/>
    </row>
    <row r="405" spans="6:7" x14ac:dyDescent="0.25">
      <c r="F405" s="2"/>
      <c r="G405" s="3"/>
    </row>
    <row r="406" spans="6:7" x14ac:dyDescent="0.25">
      <c r="F406" s="2"/>
      <c r="G406" s="3"/>
    </row>
    <row r="407" spans="6:7" x14ac:dyDescent="0.25">
      <c r="F407" s="2"/>
      <c r="G407" s="3"/>
    </row>
    <row r="408" spans="6:7" x14ac:dyDescent="0.25">
      <c r="F408" s="2"/>
      <c r="G408" s="3"/>
    </row>
    <row r="409" spans="6:7" x14ac:dyDescent="0.25">
      <c r="F409" s="2"/>
      <c r="G409" s="3"/>
    </row>
    <row r="410" spans="6:7" x14ac:dyDescent="0.25">
      <c r="F410" s="2"/>
      <c r="G410" s="3"/>
    </row>
    <row r="411" spans="6:7" x14ac:dyDescent="0.25">
      <c r="F411" s="2"/>
      <c r="G411" s="3"/>
    </row>
    <row r="412" spans="6:7" x14ac:dyDescent="0.25">
      <c r="F412" s="2"/>
      <c r="G412" s="3"/>
    </row>
    <row r="413" spans="6:7" x14ac:dyDescent="0.25">
      <c r="F413" s="2"/>
      <c r="G413" s="3"/>
    </row>
    <row r="414" spans="6:7" x14ac:dyDescent="0.25">
      <c r="F414" s="2"/>
      <c r="G414" s="3"/>
    </row>
    <row r="415" spans="6:7" x14ac:dyDescent="0.25">
      <c r="F415" s="2"/>
      <c r="G415" s="3"/>
    </row>
    <row r="416" spans="6:7" x14ac:dyDescent="0.25">
      <c r="F416" s="2"/>
      <c r="G416" s="3"/>
    </row>
    <row r="417" spans="6:7" x14ac:dyDescent="0.25">
      <c r="F417" s="2"/>
      <c r="G417" s="3"/>
    </row>
    <row r="418" spans="6:7" x14ac:dyDescent="0.25">
      <c r="F418" s="2"/>
      <c r="G418" s="3"/>
    </row>
    <row r="419" spans="6:7" x14ac:dyDescent="0.25">
      <c r="F419" s="2"/>
      <c r="G419" s="3"/>
    </row>
    <row r="420" spans="6:7" x14ac:dyDescent="0.25">
      <c r="F420" s="2"/>
      <c r="G420" s="3"/>
    </row>
    <row r="421" spans="6:7" x14ac:dyDescent="0.25">
      <c r="F421" s="2"/>
      <c r="G421" s="3"/>
    </row>
    <row r="422" spans="6:7" x14ac:dyDescent="0.25">
      <c r="F422" s="2"/>
      <c r="G422" s="3"/>
    </row>
    <row r="423" spans="6:7" x14ac:dyDescent="0.25">
      <c r="F423" s="2"/>
      <c r="G423" s="3"/>
    </row>
    <row r="424" spans="6:7" x14ac:dyDescent="0.25">
      <c r="F424" s="2"/>
      <c r="G424" s="3"/>
    </row>
    <row r="425" spans="6:7" x14ac:dyDescent="0.25">
      <c r="F425" s="2"/>
      <c r="G425" s="3"/>
    </row>
    <row r="426" spans="6:7" x14ac:dyDescent="0.25">
      <c r="F426" s="2"/>
      <c r="G426" s="3"/>
    </row>
    <row r="427" spans="6:7" x14ac:dyDescent="0.25">
      <c r="F427" s="2"/>
      <c r="G427" s="3"/>
    </row>
    <row r="428" spans="6:7" x14ac:dyDescent="0.25">
      <c r="F428" s="2"/>
      <c r="G428" s="3"/>
    </row>
    <row r="429" spans="6:7" x14ac:dyDescent="0.25">
      <c r="F429" s="2"/>
      <c r="G429" s="3"/>
    </row>
    <row r="430" spans="6:7" x14ac:dyDescent="0.25">
      <c r="F430" s="2"/>
      <c r="G430" s="3"/>
    </row>
    <row r="431" spans="6:7" x14ac:dyDescent="0.25">
      <c r="F431" s="2"/>
      <c r="G431" s="3"/>
    </row>
    <row r="432" spans="6:7" x14ac:dyDescent="0.25">
      <c r="F432" s="2"/>
      <c r="G432" s="3"/>
    </row>
    <row r="433" spans="6:7" x14ac:dyDescent="0.25">
      <c r="F433" s="2"/>
      <c r="G433" s="3"/>
    </row>
    <row r="434" spans="6:7" x14ac:dyDescent="0.25">
      <c r="F434" s="2"/>
      <c r="G434" s="3"/>
    </row>
    <row r="435" spans="6:7" x14ac:dyDescent="0.25">
      <c r="F435" s="2"/>
      <c r="G435" s="3"/>
    </row>
    <row r="436" spans="6:7" x14ac:dyDescent="0.25">
      <c r="F436" s="2"/>
      <c r="G436" s="3"/>
    </row>
    <row r="437" spans="6:7" x14ac:dyDescent="0.25">
      <c r="F437" s="2"/>
      <c r="G437" s="3"/>
    </row>
    <row r="438" spans="6:7" x14ac:dyDescent="0.25">
      <c r="F438" s="2"/>
      <c r="G438" s="3"/>
    </row>
    <row r="439" spans="6:7" x14ac:dyDescent="0.25">
      <c r="F439" s="2"/>
      <c r="G439" s="3"/>
    </row>
    <row r="440" spans="6:7" x14ac:dyDescent="0.25">
      <c r="F440" s="2"/>
      <c r="G440" s="3"/>
    </row>
    <row r="441" spans="6:7" x14ac:dyDescent="0.25">
      <c r="F441" s="2"/>
      <c r="G441" s="3"/>
    </row>
    <row r="442" spans="6:7" x14ac:dyDescent="0.25">
      <c r="F442" s="2"/>
      <c r="G442" s="3"/>
    </row>
    <row r="443" spans="6:7" x14ac:dyDescent="0.25">
      <c r="F443" s="2"/>
      <c r="G443" s="3"/>
    </row>
    <row r="444" spans="6:7" x14ac:dyDescent="0.25">
      <c r="F444" s="2"/>
      <c r="G444" s="3"/>
    </row>
    <row r="445" spans="6:7" x14ac:dyDescent="0.25">
      <c r="F445" s="2"/>
      <c r="G445" s="3"/>
    </row>
    <row r="446" spans="6:7" x14ac:dyDescent="0.25">
      <c r="F446" s="2"/>
      <c r="G446" s="3"/>
    </row>
    <row r="447" spans="6:7" x14ac:dyDescent="0.25">
      <c r="F447" s="2"/>
      <c r="G447" s="3"/>
    </row>
    <row r="448" spans="6:7" x14ac:dyDescent="0.25">
      <c r="F448" s="2"/>
      <c r="G448" s="3"/>
    </row>
    <row r="449" spans="6:7" x14ac:dyDescent="0.25">
      <c r="F449" s="2"/>
      <c r="G449" s="3"/>
    </row>
    <row r="450" spans="6:7" x14ac:dyDescent="0.25">
      <c r="F450" s="2"/>
      <c r="G450" s="3"/>
    </row>
    <row r="451" spans="6:7" x14ac:dyDescent="0.25">
      <c r="F451" s="2"/>
      <c r="G451" s="3"/>
    </row>
    <row r="452" spans="6:7" x14ac:dyDescent="0.25">
      <c r="F452" s="2"/>
      <c r="G452" s="3"/>
    </row>
    <row r="453" spans="6:7" x14ac:dyDescent="0.25">
      <c r="F453" s="2"/>
      <c r="G453" s="3"/>
    </row>
    <row r="454" spans="6:7" x14ac:dyDescent="0.25">
      <c r="F454" s="2"/>
      <c r="G454" s="3"/>
    </row>
    <row r="455" spans="6:7" x14ac:dyDescent="0.25">
      <c r="F455" s="2"/>
      <c r="G455" s="3"/>
    </row>
    <row r="456" spans="6:7" x14ac:dyDescent="0.25">
      <c r="F456" s="2"/>
      <c r="G456" s="3"/>
    </row>
    <row r="457" spans="6:7" x14ac:dyDescent="0.25">
      <c r="F457" s="2"/>
      <c r="G457" s="3"/>
    </row>
    <row r="458" spans="6:7" x14ac:dyDescent="0.25">
      <c r="F458" s="2"/>
      <c r="G458" s="3"/>
    </row>
    <row r="459" spans="6:7" x14ac:dyDescent="0.25">
      <c r="F459" s="2"/>
      <c r="G459" s="3"/>
    </row>
    <row r="460" spans="6:7" x14ac:dyDescent="0.25">
      <c r="F460" s="2"/>
      <c r="G460" s="3"/>
    </row>
    <row r="461" spans="6:7" x14ac:dyDescent="0.25">
      <c r="F461" s="2"/>
      <c r="G461" s="3"/>
    </row>
    <row r="462" spans="6:7" x14ac:dyDescent="0.25">
      <c r="F462" s="2"/>
      <c r="G462" s="3"/>
    </row>
    <row r="463" spans="6:7" x14ac:dyDescent="0.25">
      <c r="F463" s="2"/>
      <c r="G463" s="3"/>
    </row>
    <row r="464" spans="6:7" x14ac:dyDescent="0.25">
      <c r="F464" s="2"/>
      <c r="G464" s="3"/>
    </row>
    <row r="465" spans="6:7" x14ac:dyDescent="0.25">
      <c r="F465" s="2"/>
      <c r="G465" s="3"/>
    </row>
    <row r="466" spans="6:7" x14ac:dyDescent="0.25">
      <c r="F466" s="2"/>
      <c r="G466" s="3"/>
    </row>
    <row r="467" spans="6:7" x14ac:dyDescent="0.25">
      <c r="F467" s="2"/>
      <c r="G467" s="3"/>
    </row>
    <row r="468" spans="6:7" x14ac:dyDescent="0.25">
      <c r="F468" s="2"/>
      <c r="G468" s="3"/>
    </row>
    <row r="469" spans="6:7" x14ac:dyDescent="0.25">
      <c r="F469" s="2"/>
      <c r="G469" s="3"/>
    </row>
    <row r="470" spans="6:7" x14ac:dyDescent="0.25">
      <c r="F470" s="2"/>
      <c r="G470" s="3"/>
    </row>
    <row r="471" spans="6:7" x14ac:dyDescent="0.25">
      <c r="F471" s="2"/>
      <c r="G471" s="3"/>
    </row>
    <row r="472" spans="6:7" x14ac:dyDescent="0.25">
      <c r="F472" s="2"/>
      <c r="G472" s="3"/>
    </row>
    <row r="473" spans="6:7" x14ac:dyDescent="0.25">
      <c r="F473" s="2"/>
      <c r="G473" s="3"/>
    </row>
    <row r="474" spans="6:7" x14ac:dyDescent="0.25">
      <c r="F474" s="2"/>
      <c r="G474" s="3"/>
    </row>
    <row r="475" spans="6:7" x14ac:dyDescent="0.25">
      <c r="F475" s="2"/>
      <c r="G475" s="3"/>
    </row>
    <row r="476" spans="6:7" x14ac:dyDescent="0.25">
      <c r="F476" s="2"/>
      <c r="G476" s="3"/>
    </row>
    <row r="477" spans="6:7" x14ac:dyDescent="0.25">
      <c r="F477" s="2"/>
      <c r="G477" s="3"/>
    </row>
    <row r="478" spans="6:7" x14ac:dyDescent="0.25">
      <c r="F478" s="2"/>
      <c r="G478" s="3"/>
    </row>
    <row r="479" spans="6:7" x14ac:dyDescent="0.25">
      <c r="F479" s="2"/>
      <c r="G479" s="3"/>
    </row>
    <row r="480" spans="6:7" x14ac:dyDescent="0.25">
      <c r="F480" s="2"/>
      <c r="G480" s="3"/>
    </row>
    <row r="481" spans="6:7" x14ac:dyDescent="0.25">
      <c r="F481" s="2"/>
      <c r="G481" s="3"/>
    </row>
    <row r="482" spans="6:7" x14ac:dyDescent="0.25">
      <c r="F482" s="2"/>
      <c r="G482" s="3"/>
    </row>
    <row r="483" spans="6:7" x14ac:dyDescent="0.25">
      <c r="F483" s="2"/>
      <c r="G483" s="3"/>
    </row>
    <row r="484" spans="6:7" x14ac:dyDescent="0.25">
      <c r="F484" s="2"/>
      <c r="G484" s="3"/>
    </row>
    <row r="485" spans="6:7" x14ac:dyDescent="0.25">
      <c r="F485" s="2"/>
      <c r="G485" s="3"/>
    </row>
    <row r="486" spans="6:7" x14ac:dyDescent="0.25">
      <c r="F486" s="2"/>
      <c r="G486" s="3"/>
    </row>
    <row r="487" spans="6:7" x14ac:dyDescent="0.25">
      <c r="F487" s="2"/>
      <c r="G487" s="3"/>
    </row>
    <row r="488" spans="6:7" x14ac:dyDescent="0.25">
      <c r="F488" s="2"/>
      <c r="G488" s="3"/>
    </row>
    <row r="489" spans="6:7" x14ac:dyDescent="0.25">
      <c r="F489" s="2"/>
      <c r="G489" s="3"/>
    </row>
    <row r="490" spans="6:7" x14ac:dyDescent="0.25">
      <c r="F490" s="2"/>
      <c r="G490" s="3"/>
    </row>
    <row r="491" spans="6:7" x14ac:dyDescent="0.25">
      <c r="F491" s="2"/>
      <c r="G491" s="3"/>
    </row>
    <row r="492" spans="6:7" x14ac:dyDescent="0.25">
      <c r="F492" s="2"/>
      <c r="G492" s="3"/>
    </row>
    <row r="493" spans="6:7" x14ac:dyDescent="0.25">
      <c r="F493" s="2"/>
      <c r="G493" s="3"/>
    </row>
    <row r="494" spans="6:7" x14ac:dyDescent="0.25">
      <c r="F494" s="2"/>
      <c r="G494" s="3"/>
    </row>
    <row r="495" spans="6:7" x14ac:dyDescent="0.25">
      <c r="F495" s="2"/>
      <c r="G495" s="3"/>
    </row>
    <row r="496" spans="6:7" x14ac:dyDescent="0.25">
      <c r="F496" s="2"/>
      <c r="G496" s="3"/>
    </row>
    <row r="497" spans="6:7" x14ac:dyDescent="0.25">
      <c r="F497" s="2"/>
      <c r="G497" s="3"/>
    </row>
    <row r="498" spans="6:7" x14ac:dyDescent="0.25">
      <c r="F498" s="2"/>
      <c r="G498" s="3"/>
    </row>
    <row r="499" spans="6:7" x14ac:dyDescent="0.25">
      <c r="F499" s="2"/>
      <c r="G499" s="3"/>
    </row>
    <row r="500" spans="6:7" x14ac:dyDescent="0.25">
      <c r="F500" s="2"/>
      <c r="G500" s="3"/>
    </row>
    <row r="501" spans="6:7" x14ac:dyDescent="0.25">
      <c r="F501" s="2"/>
      <c r="G501" s="3"/>
    </row>
    <row r="502" spans="6:7" x14ac:dyDescent="0.25">
      <c r="F502" s="2"/>
      <c r="G502" s="3"/>
    </row>
    <row r="503" spans="6:7" x14ac:dyDescent="0.25">
      <c r="F503" s="2"/>
      <c r="G503" s="3"/>
    </row>
    <row r="504" spans="6:7" x14ac:dyDescent="0.25">
      <c r="F504" s="2"/>
      <c r="G504" s="3"/>
    </row>
    <row r="505" spans="6:7" x14ac:dyDescent="0.25">
      <c r="F505" s="2"/>
      <c r="G505" s="3"/>
    </row>
    <row r="506" spans="6:7" x14ac:dyDescent="0.25">
      <c r="F506" s="2"/>
      <c r="G506" s="3"/>
    </row>
    <row r="507" spans="6:7" x14ac:dyDescent="0.25">
      <c r="F507" s="2"/>
      <c r="G507" s="3"/>
    </row>
    <row r="508" spans="6:7" x14ac:dyDescent="0.25">
      <c r="F508" s="2"/>
      <c r="G508" s="3"/>
    </row>
    <row r="509" spans="6:7" x14ac:dyDescent="0.25">
      <c r="F509" s="2"/>
      <c r="G509" s="3"/>
    </row>
    <row r="510" spans="6:7" x14ac:dyDescent="0.25">
      <c r="F510" s="2"/>
      <c r="G510" s="3"/>
    </row>
    <row r="511" spans="6:7" x14ac:dyDescent="0.25">
      <c r="F511" s="2"/>
      <c r="G511" s="3"/>
    </row>
    <row r="512" spans="6:7" x14ac:dyDescent="0.25">
      <c r="F512" s="2"/>
      <c r="G512" s="3"/>
    </row>
    <row r="513" spans="6:7" x14ac:dyDescent="0.25">
      <c r="F513" s="2"/>
      <c r="G513" s="3"/>
    </row>
    <row r="514" spans="6:7" x14ac:dyDescent="0.25">
      <c r="F514" s="2"/>
      <c r="G514" s="3"/>
    </row>
    <row r="515" spans="6:7" x14ac:dyDescent="0.25">
      <c r="F515" s="2"/>
      <c r="G515" s="3"/>
    </row>
    <row r="516" spans="6:7" x14ac:dyDescent="0.25">
      <c r="F516" s="2"/>
      <c r="G516" s="3"/>
    </row>
    <row r="517" spans="6:7" x14ac:dyDescent="0.25">
      <c r="F517" s="2"/>
      <c r="G517" s="3"/>
    </row>
    <row r="518" spans="6:7" x14ac:dyDescent="0.25">
      <c r="F518" s="2"/>
      <c r="G518" s="3"/>
    </row>
    <row r="519" spans="6:7" x14ac:dyDescent="0.25">
      <c r="F519" s="2"/>
      <c r="G519" s="3"/>
    </row>
    <row r="520" spans="6:7" x14ac:dyDescent="0.25">
      <c r="F520" s="2"/>
      <c r="G520" s="3"/>
    </row>
    <row r="521" spans="6:7" x14ac:dyDescent="0.25">
      <c r="F521" s="2"/>
      <c r="G521" s="3"/>
    </row>
    <row r="522" spans="6:7" x14ac:dyDescent="0.25">
      <c r="F522" s="2"/>
      <c r="G522" s="3"/>
    </row>
    <row r="523" spans="6:7" x14ac:dyDescent="0.25">
      <c r="F523" s="2"/>
      <c r="G523" s="3"/>
    </row>
    <row r="524" spans="6:7" x14ac:dyDescent="0.25">
      <c r="F524" s="2"/>
      <c r="G524" s="3"/>
    </row>
    <row r="525" spans="6:7" x14ac:dyDescent="0.25">
      <c r="F525" s="2"/>
      <c r="G525" s="3"/>
    </row>
    <row r="526" spans="6:7" x14ac:dyDescent="0.25">
      <c r="F526" s="2"/>
      <c r="G526" s="3"/>
    </row>
    <row r="527" spans="6:7" x14ac:dyDescent="0.25">
      <c r="F527" s="2"/>
      <c r="G527" s="3"/>
    </row>
    <row r="528" spans="6:7" x14ac:dyDescent="0.25">
      <c r="F528" s="2"/>
      <c r="G528" s="3"/>
    </row>
    <row r="529" spans="6:7" x14ac:dyDescent="0.25">
      <c r="F529" s="2"/>
      <c r="G529" s="3"/>
    </row>
    <row r="530" spans="6:7" x14ac:dyDescent="0.25">
      <c r="F530" s="2"/>
      <c r="G530" s="3"/>
    </row>
    <row r="531" spans="6:7" x14ac:dyDescent="0.25">
      <c r="F531" s="2"/>
      <c r="G531" s="3"/>
    </row>
    <row r="532" spans="6:7" x14ac:dyDescent="0.25">
      <c r="F532" s="2"/>
      <c r="G532" s="3"/>
    </row>
    <row r="533" spans="6:7" x14ac:dyDescent="0.25">
      <c r="F533" s="2"/>
      <c r="G533" s="3"/>
    </row>
    <row r="534" spans="6:7" x14ac:dyDescent="0.25">
      <c r="F534" s="2"/>
      <c r="G534" s="3"/>
    </row>
    <row r="535" spans="6:7" x14ac:dyDescent="0.25">
      <c r="F535" s="2"/>
      <c r="G535" s="3"/>
    </row>
    <row r="536" spans="6:7" x14ac:dyDescent="0.25">
      <c r="F536" s="2"/>
      <c r="G536" s="3"/>
    </row>
    <row r="537" spans="6:7" x14ac:dyDescent="0.25">
      <c r="F537" s="2"/>
      <c r="G537" s="3"/>
    </row>
    <row r="538" spans="6:7" x14ac:dyDescent="0.25">
      <c r="F538" s="2"/>
      <c r="G538" s="3"/>
    </row>
    <row r="539" spans="6:7" x14ac:dyDescent="0.25">
      <c r="F539" s="2"/>
      <c r="G539" s="3"/>
    </row>
    <row r="540" spans="6:7" x14ac:dyDescent="0.25">
      <c r="F540" s="2"/>
      <c r="G540" s="3"/>
    </row>
    <row r="541" spans="6:7" x14ac:dyDescent="0.25">
      <c r="F541" s="2"/>
      <c r="G541" s="3"/>
    </row>
    <row r="542" spans="6:7" x14ac:dyDescent="0.25">
      <c r="F542" s="2"/>
      <c r="G542" s="3"/>
    </row>
    <row r="543" spans="6:7" x14ac:dyDescent="0.25">
      <c r="F543" s="2"/>
      <c r="G543" s="3"/>
    </row>
    <row r="544" spans="6:7" x14ac:dyDescent="0.25">
      <c r="F544" s="2"/>
      <c r="G544" s="3"/>
    </row>
    <row r="545" spans="6:7" x14ac:dyDescent="0.25">
      <c r="F545" s="2"/>
      <c r="G545" s="3"/>
    </row>
    <row r="546" spans="6:7" x14ac:dyDescent="0.25">
      <c r="F546" s="2"/>
      <c r="G546" s="3"/>
    </row>
    <row r="547" spans="6:7" x14ac:dyDescent="0.25">
      <c r="F547" s="2"/>
      <c r="G547" s="3"/>
    </row>
    <row r="548" spans="6:7" x14ac:dyDescent="0.25">
      <c r="F548" s="2"/>
      <c r="G548" s="3"/>
    </row>
    <row r="549" spans="6:7" x14ac:dyDescent="0.25">
      <c r="F549" s="2"/>
      <c r="G549" s="3"/>
    </row>
    <row r="550" spans="6:7" x14ac:dyDescent="0.25">
      <c r="F550" s="2"/>
      <c r="G550" s="3"/>
    </row>
    <row r="551" spans="6:7" x14ac:dyDescent="0.25">
      <c r="F551" s="2"/>
      <c r="G551" s="3"/>
    </row>
    <row r="552" spans="6:7" x14ac:dyDescent="0.25">
      <c r="F552" s="2"/>
      <c r="G552" s="3"/>
    </row>
    <row r="553" spans="6:7" x14ac:dyDescent="0.25">
      <c r="F553" s="2"/>
      <c r="G553" s="3"/>
    </row>
    <row r="554" spans="6:7" x14ac:dyDescent="0.25">
      <c r="F554" s="2"/>
      <c r="G554" s="3"/>
    </row>
    <row r="555" spans="6:7" x14ac:dyDescent="0.25">
      <c r="F555" s="2"/>
      <c r="G555" s="3"/>
    </row>
    <row r="556" spans="6:7" x14ac:dyDescent="0.25">
      <c r="F556" s="2"/>
      <c r="G556" s="3"/>
    </row>
    <row r="557" spans="6:7" x14ac:dyDescent="0.25">
      <c r="F557" s="2"/>
      <c r="G557" s="3"/>
    </row>
    <row r="558" spans="6:7" x14ac:dyDescent="0.25">
      <c r="F558" s="2"/>
      <c r="G558" s="3"/>
    </row>
    <row r="559" spans="6:7" x14ac:dyDescent="0.25">
      <c r="F559" s="2"/>
      <c r="G559" s="3"/>
    </row>
    <row r="560" spans="6:7" x14ac:dyDescent="0.25">
      <c r="F560" s="2"/>
      <c r="G560" s="3"/>
    </row>
    <row r="561" spans="6:7" x14ac:dyDescent="0.25">
      <c r="F561" s="2"/>
      <c r="G561" s="3"/>
    </row>
    <row r="562" spans="6:7" x14ac:dyDescent="0.25">
      <c r="F562" s="2"/>
      <c r="G562" s="3"/>
    </row>
    <row r="563" spans="6:7" x14ac:dyDescent="0.25">
      <c r="F563" s="2"/>
      <c r="G563" s="3"/>
    </row>
    <row r="564" spans="6:7" x14ac:dyDescent="0.25">
      <c r="F564" s="2"/>
      <c r="G564" s="3"/>
    </row>
    <row r="565" spans="6:7" x14ac:dyDescent="0.25">
      <c r="F565" s="2"/>
      <c r="G565" s="3"/>
    </row>
    <row r="566" spans="6:7" x14ac:dyDescent="0.25">
      <c r="F566" s="2"/>
      <c r="G566" s="3"/>
    </row>
    <row r="567" spans="6:7" x14ac:dyDescent="0.25">
      <c r="F567" s="2"/>
      <c r="G567" s="3"/>
    </row>
    <row r="568" spans="6:7" x14ac:dyDescent="0.25">
      <c r="F568" s="2"/>
      <c r="G568" s="3"/>
    </row>
    <row r="569" spans="6:7" x14ac:dyDescent="0.25">
      <c r="F569" s="2"/>
      <c r="G569" s="3"/>
    </row>
    <row r="570" spans="6:7" x14ac:dyDescent="0.25">
      <c r="F570" s="2"/>
      <c r="G570" s="3"/>
    </row>
    <row r="571" spans="6:7" x14ac:dyDescent="0.25">
      <c r="F571" s="2"/>
      <c r="G571" s="3"/>
    </row>
    <row r="572" spans="6:7" x14ac:dyDescent="0.25">
      <c r="F572" s="2"/>
      <c r="G572" s="3"/>
    </row>
    <row r="573" spans="6:7" x14ac:dyDescent="0.25">
      <c r="F573" s="2"/>
      <c r="G573" s="3"/>
    </row>
    <row r="574" spans="6:7" x14ac:dyDescent="0.25">
      <c r="F574" s="2"/>
      <c r="G574" s="3"/>
    </row>
    <row r="575" spans="6:7" x14ac:dyDescent="0.25">
      <c r="F575" s="2"/>
      <c r="G575" s="3"/>
    </row>
    <row r="576" spans="6:7" x14ac:dyDescent="0.25">
      <c r="F576" s="2"/>
      <c r="G576" s="3"/>
    </row>
    <row r="577" spans="6:7" x14ac:dyDescent="0.25">
      <c r="F577" s="2"/>
      <c r="G577" s="3"/>
    </row>
    <row r="578" spans="6:7" x14ac:dyDescent="0.25">
      <c r="F578" s="2"/>
      <c r="G578" s="3"/>
    </row>
    <row r="579" spans="6:7" x14ac:dyDescent="0.25">
      <c r="F579" s="2"/>
      <c r="G579" s="3"/>
    </row>
    <row r="580" spans="6:7" x14ac:dyDescent="0.25">
      <c r="F580" s="2"/>
      <c r="G580" s="3"/>
    </row>
    <row r="581" spans="6:7" x14ac:dyDescent="0.25">
      <c r="F581" s="2"/>
      <c r="G581" s="3"/>
    </row>
    <row r="582" spans="6:7" x14ac:dyDescent="0.25">
      <c r="F582" s="2"/>
      <c r="G582" s="3"/>
    </row>
    <row r="583" spans="6:7" x14ac:dyDescent="0.25">
      <c r="F583" s="2"/>
      <c r="G583" s="3"/>
    </row>
    <row r="584" spans="6:7" x14ac:dyDescent="0.25">
      <c r="F584" s="2"/>
      <c r="G584" s="3"/>
    </row>
    <row r="585" spans="6:7" x14ac:dyDescent="0.25">
      <c r="F585" s="2"/>
      <c r="G585" s="3"/>
    </row>
    <row r="586" spans="6:7" x14ac:dyDescent="0.25">
      <c r="F586" s="2"/>
      <c r="G586" s="3"/>
    </row>
    <row r="587" spans="6:7" x14ac:dyDescent="0.25">
      <c r="F587" s="2"/>
      <c r="G587" s="3"/>
    </row>
    <row r="588" spans="6:7" x14ac:dyDescent="0.25">
      <c r="F588" s="2"/>
      <c r="G588" s="3"/>
    </row>
    <row r="589" spans="6:7" x14ac:dyDescent="0.25">
      <c r="F589" s="2"/>
      <c r="G589" s="3"/>
    </row>
    <row r="590" spans="6:7" x14ac:dyDescent="0.25">
      <c r="F590" s="2"/>
      <c r="G590" s="3"/>
    </row>
    <row r="591" spans="6:7" x14ac:dyDescent="0.25">
      <c r="F591" s="2"/>
      <c r="G591" s="3"/>
    </row>
    <row r="592" spans="6:7" x14ac:dyDescent="0.25">
      <c r="F592" s="2"/>
      <c r="G592" s="3"/>
    </row>
    <row r="593" spans="6:7" x14ac:dyDescent="0.25">
      <c r="F593" s="2"/>
      <c r="G593" s="3"/>
    </row>
    <row r="594" spans="6:7" x14ac:dyDescent="0.25">
      <c r="F594" s="2"/>
      <c r="G594" s="3"/>
    </row>
    <row r="595" spans="6:7" x14ac:dyDescent="0.25">
      <c r="F595" s="2"/>
      <c r="G595" s="3"/>
    </row>
    <row r="596" spans="6:7" x14ac:dyDescent="0.25">
      <c r="F596" s="2"/>
      <c r="G596" s="3"/>
    </row>
    <row r="597" spans="6:7" x14ac:dyDescent="0.25">
      <c r="F597" s="2"/>
      <c r="G597" s="3"/>
    </row>
    <row r="598" spans="6:7" x14ac:dyDescent="0.25">
      <c r="F598" s="2"/>
      <c r="G598" s="3"/>
    </row>
    <row r="599" spans="6:7" x14ac:dyDescent="0.25">
      <c r="F599" s="2"/>
      <c r="G599" s="3"/>
    </row>
    <row r="600" spans="6:7" x14ac:dyDescent="0.25">
      <c r="F600" s="2"/>
      <c r="G600" s="3"/>
    </row>
    <row r="601" spans="6:7" x14ac:dyDescent="0.25">
      <c r="F601" s="2"/>
      <c r="G601" s="3"/>
    </row>
    <row r="602" spans="6:7" x14ac:dyDescent="0.25">
      <c r="F602" s="2"/>
      <c r="G602" s="3"/>
    </row>
    <row r="603" spans="6:7" x14ac:dyDescent="0.25">
      <c r="F603" s="2"/>
      <c r="G603" s="3"/>
    </row>
    <row r="604" spans="6:7" x14ac:dyDescent="0.25">
      <c r="F604" s="2"/>
      <c r="G604" s="3"/>
    </row>
    <row r="605" spans="6:7" x14ac:dyDescent="0.25">
      <c r="F605" s="2"/>
      <c r="G605" s="3"/>
    </row>
    <row r="606" spans="6:7" x14ac:dyDescent="0.25">
      <c r="F606" s="2"/>
      <c r="G606" s="3"/>
    </row>
    <row r="607" spans="6:7" x14ac:dyDescent="0.25">
      <c r="F607" s="2"/>
      <c r="G607" s="3"/>
    </row>
    <row r="608" spans="6:7" x14ac:dyDescent="0.25">
      <c r="F608" s="2"/>
      <c r="G608" s="3"/>
    </row>
    <row r="609" spans="6:7" x14ac:dyDescent="0.25">
      <c r="F609" s="2"/>
      <c r="G609" s="3"/>
    </row>
    <row r="610" spans="6:7" x14ac:dyDescent="0.25">
      <c r="F610" s="2"/>
      <c r="G610" s="3"/>
    </row>
    <row r="611" spans="6:7" x14ac:dyDescent="0.25">
      <c r="F611" s="2"/>
      <c r="G611" s="3"/>
    </row>
    <row r="612" spans="6:7" x14ac:dyDescent="0.25">
      <c r="F612" s="2"/>
      <c r="G612" s="3"/>
    </row>
    <row r="613" spans="6:7" x14ac:dyDescent="0.25">
      <c r="F613" s="2"/>
      <c r="G613" s="3"/>
    </row>
    <row r="614" spans="6:7" x14ac:dyDescent="0.25">
      <c r="F614" s="2"/>
      <c r="G614" s="3"/>
    </row>
    <row r="615" spans="6:7" x14ac:dyDescent="0.25">
      <c r="F615" s="2"/>
      <c r="G615" s="3"/>
    </row>
    <row r="616" spans="6:7" x14ac:dyDescent="0.25">
      <c r="F616" s="2"/>
      <c r="G616" s="3"/>
    </row>
    <row r="617" spans="6:7" x14ac:dyDescent="0.25">
      <c r="F617" s="2"/>
      <c r="G617" s="3"/>
    </row>
    <row r="618" spans="6:7" x14ac:dyDescent="0.25">
      <c r="F618" s="2"/>
      <c r="G618" s="3"/>
    </row>
    <row r="619" spans="6:7" x14ac:dyDescent="0.25">
      <c r="F619" s="2"/>
      <c r="G619" s="3"/>
    </row>
    <row r="620" spans="6:7" x14ac:dyDescent="0.25">
      <c r="F620" s="2"/>
      <c r="G620" s="3"/>
    </row>
    <row r="621" spans="6:7" x14ac:dyDescent="0.25">
      <c r="F621" s="2"/>
      <c r="G621" s="3"/>
    </row>
    <row r="622" spans="6:7" x14ac:dyDescent="0.25">
      <c r="F622" s="2"/>
      <c r="G622" s="3"/>
    </row>
    <row r="623" spans="6:7" x14ac:dyDescent="0.25">
      <c r="F623" s="2"/>
      <c r="G623" s="3"/>
    </row>
    <row r="624" spans="6:7" x14ac:dyDescent="0.25">
      <c r="F624" s="2"/>
      <c r="G624" s="3"/>
    </row>
    <row r="625" spans="6:7" x14ac:dyDescent="0.25">
      <c r="F625" s="2"/>
      <c r="G625" s="3"/>
    </row>
    <row r="626" spans="6:7" x14ac:dyDescent="0.25">
      <c r="F626" s="2"/>
      <c r="G626" s="3"/>
    </row>
    <row r="627" spans="6:7" x14ac:dyDescent="0.25">
      <c r="F627" s="2"/>
      <c r="G627" s="3"/>
    </row>
    <row r="628" spans="6:7" x14ac:dyDescent="0.25">
      <c r="F628" s="2"/>
      <c r="G628" s="3"/>
    </row>
    <row r="629" spans="6:7" x14ac:dyDescent="0.25">
      <c r="F629" s="2"/>
      <c r="G629" s="3"/>
    </row>
    <row r="630" spans="6:7" x14ac:dyDescent="0.25">
      <c r="F630" s="2"/>
      <c r="G630" s="3"/>
    </row>
    <row r="631" spans="6:7" x14ac:dyDescent="0.25">
      <c r="F631" s="2"/>
      <c r="G631" s="3"/>
    </row>
    <row r="632" spans="6:7" x14ac:dyDescent="0.25">
      <c r="F632" s="2"/>
      <c r="G632" s="3"/>
    </row>
    <row r="633" spans="6:7" x14ac:dyDescent="0.25">
      <c r="F633" s="2"/>
      <c r="G633" s="3"/>
    </row>
    <row r="634" spans="6:7" x14ac:dyDescent="0.25">
      <c r="F634" s="2"/>
      <c r="G634" s="3"/>
    </row>
    <row r="635" spans="6:7" x14ac:dyDescent="0.25">
      <c r="F635" s="2"/>
      <c r="G635" s="3"/>
    </row>
    <row r="636" spans="6:7" x14ac:dyDescent="0.25">
      <c r="F636" s="2"/>
      <c r="G636" s="3"/>
    </row>
    <row r="637" spans="6:7" x14ac:dyDescent="0.25">
      <c r="F637" s="2"/>
      <c r="G637" s="3"/>
    </row>
    <row r="638" spans="6:7" x14ac:dyDescent="0.25">
      <c r="F638" s="2"/>
      <c r="G638" s="3"/>
    </row>
    <row r="639" spans="6:7" x14ac:dyDescent="0.25">
      <c r="F639" s="2"/>
      <c r="G639" s="3"/>
    </row>
    <row r="640" spans="6:7" x14ac:dyDescent="0.25">
      <c r="F640" s="2"/>
      <c r="G640" s="3"/>
    </row>
    <row r="641" spans="6:7" x14ac:dyDescent="0.25">
      <c r="F641" s="2"/>
      <c r="G641" s="3"/>
    </row>
    <row r="642" spans="6:7" x14ac:dyDescent="0.25">
      <c r="F642" s="2"/>
      <c r="G642" s="3"/>
    </row>
    <row r="643" spans="6:7" x14ac:dyDescent="0.25">
      <c r="F643" s="2"/>
      <c r="G643" s="3"/>
    </row>
    <row r="644" spans="6:7" x14ac:dyDescent="0.25">
      <c r="F644" s="2"/>
      <c r="G644" s="3"/>
    </row>
    <row r="645" spans="6:7" x14ac:dyDescent="0.25">
      <c r="F645" s="2"/>
      <c r="G645" s="3"/>
    </row>
    <row r="646" spans="6:7" x14ac:dyDescent="0.25">
      <c r="F646" s="2"/>
      <c r="G646" s="3"/>
    </row>
    <row r="647" spans="6:7" x14ac:dyDescent="0.25">
      <c r="F647" s="2"/>
      <c r="G647" s="3"/>
    </row>
    <row r="648" spans="6:7" x14ac:dyDescent="0.25">
      <c r="F648" s="2"/>
      <c r="G648" s="3"/>
    </row>
    <row r="649" spans="6:7" x14ac:dyDescent="0.25">
      <c r="F649" s="2"/>
      <c r="G649" s="3"/>
    </row>
    <row r="650" spans="6:7" x14ac:dyDescent="0.25">
      <c r="F650" s="2"/>
      <c r="G650" s="3"/>
    </row>
    <row r="651" spans="6:7" x14ac:dyDescent="0.25">
      <c r="F651" s="2"/>
      <c r="G651" s="3"/>
    </row>
    <row r="652" spans="6:7" x14ac:dyDescent="0.25">
      <c r="F652" s="2"/>
      <c r="G652" s="3"/>
    </row>
    <row r="653" spans="6:7" x14ac:dyDescent="0.25">
      <c r="F653" s="2"/>
      <c r="G653" s="3"/>
    </row>
    <row r="654" spans="6:7" x14ac:dyDescent="0.25">
      <c r="F654" s="2"/>
      <c r="G654" s="3"/>
    </row>
    <row r="655" spans="6:7" x14ac:dyDescent="0.25">
      <c r="F655" s="2"/>
      <c r="G655" s="3"/>
    </row>
    <row r="656" spans="6:7" x14ac:dyDescent="0.25">
      <c r="F656" s="2"/>
      <c r="G656" s="3"/>
    </row>
    <row r="657" spans="6:7" x14ac:dyDescent="0.25">
      <c r="F657" s="2"/>
      <c r="G657" s="3"/>
    </row>
  </sheetData>
  <conditionalFormatting sqref="F11:F32">
    <cfRule type="colorScale" priority="2">
      <colorScale>
        <cfvo type="min"/>
        <cfvo type="percentile" val="50"/>
        <cfvo type="max"/>
        <color rgb="FFF8696B"/>
        <color rgb="FFFFEB84"/>
        <color rgb="FF63BE7B"/>
      </colorScale>
    </cfRule>
  </conditionalFormatting>
  <conditionalFormatting sqref="G1:G1048576">
    <cfRule type="dataBar" priority="1">
      <dataBar>
        <cfvo type="min"/>
        <cfvo type="max"/>
        <color rgb="FF638EC6"/>
      </dataBar>
      <extLst>
        <ext xmlns:x14="http://schemas.microsoft.com/office/spreadsheetml/2009/9/main" uri="{B025F937-C7B1-47D3-B67F-A62EFF666E3E}">
          <x14:id>{0821B76E-E8B8-4744-8EE2-70D7A518ECE1}</x14:id>
        </ext>
      </extLst>
    </cfRule>
  </conditionalFormatting>
  <pageMargins left="0.7" right="0.7" top="0.75" bottom="0.75" header="0.3" footer="0.3"/>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dataBar" id="{0821B76E-E8B8-4744-8EE2-70D7A518ECE1}">
            <x14:dataBar minLength="0" maxLength="100" border="1" negativeBarBorderColorSameAsPositive="0">
              <x14:cfvo type="autoMin"/>
              <x14:cfvo type="autoMax"/>
              <x14:borderColor rgb="FF638EC6"/>
              <x14:negativeFillColor rgb="FFFF0000"/>
              <x14:negativeBorderColor rgb="FFFF0000"/>
              <x14:axisColor rgb="FF000000"/>
            </x14:dataBar>
          </x14:cfRule>
          <xm:sqref>G1:G1048576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2F5CC-6037-4613-97E2-2B520DC16F0A}">
  <dimension ref="C2:K18"/>
  <sheetViews>
    <sheetView showGridLines="0" workbookViewId="0">
      <selection activeCell="H9" sqref="H9"/>
    </sheetView>
  </sheetViews>
  <sheetFormatPr defaultRowHeight="15" x14ac:dyDescent="0.25"/>
  <cols>
    <col min="1" max="3" width="14.7109375" customWidth="1"/>
    <col min="4" max="4" width="13.42578125" style="16" bestFit="1" customWidth="1"/>
    <col min="5" max="5" width="10.5703125" style="3" bestFit="1" customWidth="1"/>
    <col min="10" max="10" width="9.7109375" bestFit="1" customWidth="1"/>
    <col min="13" max="13" width="9.7109375" bestFit="1" customWidth="1"/>
  </cols>
  <sheetData>
    <row r="2" spans="3:8" ht="21" x14ac:dyDescent="0.35">
      <c r="C2" s="18" t="s">
        <v>75</v>
      </c>
    </row>
    <row r="3" spans="3:8" ht="15.75" x14ac:dyDescent="0.25">
      <c r="C3" s="13"/>
      <c r="D3" s="17"/>
      <c r="E3" s="14"/>
    </row>
    <row r="4" spans="3:8" ht="15.75" x14ac:dyDescent="0.25">
      <c r="C4" s="13" t="s">
        <v>64</v>
      </c>
      <c r="D4" s="17" t="s">
        <v>67</v>
      </c>
      <c r="E4" s="14" t="s">
        <v>66</v>
      </c>
    </row>
    <row r="5" spans="3:8" x14ac:dyDescent="0.25">
      <c r="C5" t="s">
        <v>34</v>
      </c>
      <c r="D5" s="16">
        <f>SUMIFS(Datas[Amount],Datas[Geography],C5)</f>
        <v>252469</v>
      </c>
      <c r="E5" s="12">
        <f>SUMIFS(Datas[Units],Datas[Geography],C5)</f>
        <v>8760</v>
      </c>
    </row>
    <row r="6" spans="3:8" x14ac:dyDescent="0.25">
      <c r="C6" t="s">
        <v>36</v>
      </c>
      <c r="D6" s="16">
        <f>SUMIFS(Datas[Amount],Datas[Geography],C6)</f>
        <v>237944</v>
      </c>
      <c r="E6" s="12">
        <f>SUMIFS(Datas[Units],Datas[Geography],C6)</f>
        <v>7302</v>
      </c>
    </row>
    <row r="7" spans="3:8" x14ac:dyDescent="0.25">
      <c r="C7" t="s">
        <v>37</v>
      </c>
      <c r="D7" s="16">
        <f>SUMIFS(Datas[Amount],Datas[Geography],C7)</f>
        <v>218813</v>
      </c>
      <c r="E7" s="12">
        <f>SUMIFS(Datas[Units],Datas[Geography],C7)</f>
        <v>7431</v>
      </c>
    </row>
    <row r="8" spans="3:8" x14ac:dyDescent="0.25">
      <c r="C8" t="s">
        <v>35</v>
      </c>
      <c r="D8" s="16">
        <f>SUMIFS(Datas[Amount],Datas[Geography],C8)</f>
        <v>189434</v>
      </c>
      <c r="E8" s="12">
        <f>SUMIFS(Datas[Units],Datas[Geography],C8)</f>
        <v>10158</v>
      </c>
      <c r="H8" t="s">
        <v>65</v>
      </c>
    </row>
    <row r="9" spans="3:8" x14ac:dyDescent="0.25">
      <c r="C9" t="s">
        <v>39</v>
      </c>
      <c r="D9" s="16">
        <f>SUMIFS(Datas[Amount],Datas[Geography],C9)</f>
        <v>173530</v>
      </c>
      <c r="E9" s="12">
        <f>SUMIFS(Datas[Units],Datas[Geography],C9)</f>
        <v>5745</v>
      </c>
    </row>
    <row r="10" spans="3:8" x14ac:dyDescent="0.25">
      <c r="C10" t="s">
        <v>38</v>
      </c>
      <c r="D10" s="16">
        <f>SUMIFS(Datas[Amount],Datas[Geography],C10)</f>
        <v>168679</v>
      </c>
      <c r="E10" s="12">
        <f>SUMIFS(Datas[Units],Datas[Geography],C10)</f>
        <v>6264</v>
      </c>
    </row>
    <row r="18" spans="10:11" x14ac:dyDescent="0.25">
      <c r="J18" s="16"/>
      <c r="K18"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5C4A1-FA9C-4686-A049-F87B3ECD2536}">
  <dimension ref="E4:G14"/>
  <sheetViews>
    <sheetView showGridLines="0" topLeftCell="B1" workbookViewId="0">
      <selection activeCell="E4" sqref="E4"/>
    </sheetView>
  </sheetViews>
  <sheetFormatPr defaultRowHeight="15" x14ac:dyDescent="0.25"/>
  <cols>
    <col min="5" max="5" width="13.140625" bestFit="1" customWidth="1"/>
    <col min="6" max="6" width="14.85546875" bestFit="1" customWidth="1"/>
    <col min="7" max="7" width="12.28515625" bestFit="1" customWidth="1"/>
  </cols>
  <sheetData>
    <row r="4" spans="5:7" ht="18.75" x14ac:dyDescent="0.3">
      <c r="E4" s="11" t="s">
        <v>76</v>
      </c>
    </row>
    <row r="7" spans="5:7" x14ac:dyDescent="0.25">
      <c r="E7" s="19" t="s">
        <v>68</v>
      </c>
      <c r="F7" t="s">
        <v>70</v>
      </c>
      <c r="G7" t="s">
        <v>71</v>
      </c>
    </row>
    <row r="8" spans="5:7" x14ac:dyDescent="0.25">
      <c r="E8" s="20" t="s">
        <v>34</v>
      </c>
      <c r="F8" s="21">
        <v>35847</v>
      </c>
      <c r="G8" s="15">
        <v>1416</v>
      </c>
    </row>
    <row r="9" spans="5:7" x14ac:dyDescent="0.25">
      <c r="E9" s="20" t="s">
        <v>36</v>
      </c>
      <c r="F9" s="21">
        <v>18564</v>
      </c>
      <c r="G9" s="15">
        <v>420</v>
      </c>
    </row>
    <row r="10" spans="5:7" x14ac:dyDescent="0.25">
      <c r="E10" s="20" t="s">
        <v>37</v>
      </c>
      <c r="F10" s="21">
        <v>16821</v>
      </c>
      <c r="G10" s="15">
        <v>1161</v>
      </c>
    </row>
    <row r="11" spans="5:7" x14ac:dyDescent="0.25">
      <c r="E11" s="20" t="s">
        <v>35</v>
      </c>
      <c r="F11" s="21">
        <v>16492</v>
      </c>
      <c r="G11" s="15">
        <v>1215</v>
      </c>
    </row>
    <row r="12" spans="5:7" x14ac:dyDescent="0.25">
      <c r="E12" s="20" t="s">
        <v>39</v>
      </c>
      <c r="F12" s="21">
        <v>10269</v>
      </c>
      <c r="G12" s="15">
        <v>492</v>
      </c>
    </row>
    <row r="13" spans="5:7" x14ac:dyDescent="0.25">
      <c r="E13" s="20" t="s">
        <v>38</v>
      </c>
      <c r="F13" s="21">
        <v>8841</v>
      </c>
      <c r="G13" s="15">
        <v>303</v>
      </c>
    </row>
    <row r="14" spans="5:7" x14ac:dyDescent="0.25">
      <c r="E14" s="20" t="s">
        <v>69</v>
      </c>
      <c r="F14" s="21">
        <v>106834</v>
      </c>
      <c r="G14" s="15">
        <v>5007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7324B-58D7-48A2-A65A-1869AA162036}">
  <dimension ref="C3:D12"/>
  <sheetViews>
    <sheetView showGridLines="0" topLeftCell="B1" workbookViewId="0">
      <selection activeCell="C3" sqref="C3"/>
    </sheetView>
  </sheetViews>
  <sheetFormatPr defaultRowHeight="15" x14ac:dyDescent="0.25"/>
  <cols>
    <col min="3" max="3" width="19.42578125" bestFit="1" customWidth="1"/>
    <col min="4" max="6" width="13.42578125" bestFit="1" customWidth="1"/>
  </cols>
  <sheetData>
    <row r="3" spans="3:4" ht="18.75" x14ac:dyDescent="0.3">
      <c r="C3" s="11" t="s">
        <v>77</v>
      </c>
      <c r="D3" s="11"/>
    </row>
    <row r="6" spans="3:4" x14ac:dyDescent="0.25">
      <c r="C6" s="19" t="s">
        <v>68</v>
      </c>
      <c r="D6" t="s">
        <v>72</v>
      </c>
    </row>
    <row r="7" spans="3:4" x14ac:dyDescent="0.25">
      <c r="C7" s="20" t="s">
        <v>15</v>
      </c>
      <c r="D7" s="22">
        <v>44.990867579908674</v>
      </c>
    </row>
    <row r="8" spans="3:4" x14ac:dyDescent="0.25">
      <c r="C8" s="20" t="s">
        <v>33</v>
      </c>
      <c r="D8" s="22">
        <v>37.303128371089535</v>
      </c>
    </row>
    <row r="9" spans="3:4" x14ac:dyDescent="0.25">
      <c r="C9" s="20" t="s">
        <v>24</v>
      </c>
      <c r="D9" s="22">
        <v>33.88697318007663</v>
      </c>
    </row>
    <row r="10" spans="3:4" x14ac:dyDescent="0.25">
      <c r="C10" s="20" t="s">
        <v>26</v>
      </c>
      <c r="D10" s="22">
        <v>32.807189542483663</v>
      </c>
    </row>
    <row r="11" spans="3:4" x14ac:dyDescent="0.25">
      <c r="C11" s="20" t="s">
        <v>22</v>
      </c>
      <c r="D11" s="22">
        <v>32.301656920077974</v>
      </c>
    </row>
    <row r="12" spans="3:4" x14ac:dyDescent="0.25">
      <c r="C12" s="20" t="s">
        <v>69</v>
      </c>
      <c r="D12" s="22">
        <v>35.949565217391303</v>
      </c>
    </row>
  </sheetData>
  <conditionalFormatting sqref="D6">
    <cfRule type="top10" dxfId="0" priority="2" rank="10"/>
    <cfRule type="top10" priority="3" rank="5"/>
  </conditionalFormatting>
  <conditionalFormatting sqref="D13:D1048576 D1:D6">
    <cfRule type="top10" priority="1" rank="5"/>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209C2-581B-4D6C-B59A-658837561274}">
  <dimension ref="E2:H18"/>
  <sheetViews>
    <sheetView showGridLines="0" workbookViewId="0">
      <selection activeCell="E2" sqref="E2"/>
    </sheetView>
  </sheetViews>
  <sheetFormatPr defaultRowHeight="15" x14ac:dyDescent="0.25"/>
  <cols>
    <col min="5" max="5" width="16.42578125" bestFit="1" customWidth="1"/>
    <col min="6" max="6" width="14.85546875" bestFit="1" customWidth="1"/>
  </cols>
  <sheetData>
    <row r="2" spans="5:8" ht="18.75" x14ac:dyDescent="0.3">
      <c r="E2" s="11" t="s">
        <v>78</v>
      </c>
    </row>
    <row r="3" spans="5:8" x14ac:dyDescent="0.25">
      <c r="H3" s="4"/>
    </row>
    <row r="4" spans="5:8" x14ac:dyDescent="0.25">
      <c r="H4" s="4"/>
    </row>
    <row r="5" spans="5:8" x14ac:dyDescent="0.25">
      <c r="E5" s="19" t="s">
        <v>68</v>
      </c>
      <c r="F5" t="s">
        <v>70</v>
      </c>
    </row>
    <row r="6" spans="5:8" x14ac:dyDescent="0.25">
      <c r="E6" s="20" t="s">
        <v>38</v>
      </c>
      <c r="F6" s="15">
        <v>25221</v>
      </c>
    </row>
    <row r="7" spans="5:8" x14ac:dyDescent="0.25">
      <c r="E7" s="23" t="s">
        <v>5</v>
      </c>
      <c r="F7" s="15">
        <v>25221</v>
      </c>
    </row>
    <row r="8" spans="5:8" x14ac:dyDescent="0.25">
      <c r="E8" s="20" t="s">
        <v>36</v>
      </c>
      <c r="F8" s="15">
        <v>39620</v>
      </c>
    </row>
    <row r="9" spans="5:8" x14ac:dyDescent="0.25">
      <c r="E9" s="23" t="s">
        <v>5</v>
      </c>
      <c r="F9" s="15">
        <v>39620</v>
      </c>
    </row>
    <row r="10" spans="5:8" x14ac:dyDescent="0.25">
      <c r="E10" s="20" t="s">
        <v>34</v>
      </c>
      <c r="F10" s="15">
        <v>41559</v>
      </c>
    </row>
    <row r="11" spans="5:8" x14ac:dyDescent="0.25">
      <c r="E11" s="23" t="s">
        <v>5</v>
      </c>
      <c r="F11" s="15">
        <v>41559</v>
      </c>
    </row>
    <row r="12" spans="5:8" x14ac:dyDescent="0.25">
      <c r="E12" s="20" t="s">
        <v>37</v>
      </c>
      <c r="F12" s="15">
        <v>43568</v>
      </c>
    </row>
    <row r="13" spans="5:8" x14ac:dyDescent="0.25">
      <c r="E13" s="23" t="s">
        <v>7</v>
      </c>
      <c r="F13" s="15">
        <v>43568</v>
      </c>
    </row>
    <row r="14" spans="5:8" x14ac:dyDescent="0.25">
      <c r="E14" s="20" t="s">
        <v>39</v>
      </c>
      <c r="F14" s="15">
        <v>45752</v>
      </c>
    </row>
    <row r="15" spans="5:8" x14ac:dyDescent="0.25">
      <c r="E15" s="23" t="s">
        <v>2</v>
      </c>
      <c r="F15" s="15">
        <v>45752</v>
      </c>
    </row>
    <row r="16" spans="5:8" x14ac:dyDescent="0.25">
      <c r="E16" s="20" t="s">
        <v>35</v>
      </c>
      <c r="F16" s="15">
        <v>38325</v>
      </c>
    </row>
    <row r="17" spans="5:6" x14ac:dyDescent="0.25">
      <c r="E17" s="23" t="s">
        <v>40</v>
      </c>
      <c r="F17" s="15">
        <v>38325</v>
      </c>
    </row>
    <row r="18" spans="5:6" x14ac:dyDescent="0.25">
      <c r="E18" s="20" t="s">
        <v>69</v>
      </c>
      <c r="F18" s="15">
        <v>234045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Sheet1</vt:lpstr>
      <vt:lpstr>Sheet2</vt:lpstr>
      <vt:lpstr>Sheet3</vt:lpstr>
      <vt:lpstr>Sheet5</vt:lpstr>
      <vt:lpstr>Sheet7</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2021-03-14T20:21:32Z</dcterms:created>
  <dcterms:modified xsi:type="dcterms:W3CDTF">2021-12-26T15:42:26Z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2518e189-e650-4aa3-97f7-d56630a5014e</vt:lpwstr>
  </property>
</Properties>
</file>