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richPivotRecords1.xml" ContentType="application/vnd.openxmlformats-officedocument.spreadsheetml.richPivot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pro/Library/Mobile Documents/.Trash/"/>
    </mc:Choice>
  </mc:AlternateContent>
  <xr:revisionPtr revIDLastSave="0" documentId="13_ncr:1_{54095258-FEAC-0941-ADF2-5E0608D396CE}" xr6:coauthVersionLast="47" xr6:coauthVersionMax="47" xr10:uidLastSave="{00000000-0000-0000-0000-000000000000}"/>
  <bookViews>
    <workbookView xWindow="0" yWindow="500" windowWidth="28800" windowHeight="16360" activeTab="3" xr2:uid="{FFEDE650-8FC0-4DD6-8012-B6E03F119D5B}"/>
  </bookViews>
  <sheets>
    <sheet name="final_dashboard" sheetId="5" r:id="rId1"/>
    <sheet name="Working" sheetId="3" r:id="rId2"/>
    <sheet name="Dashboard_wireframe" sheetId="4" r:id="rId3"/>
    <sheet name="fact_data" sheetId="1" r:id="rId4"/>
    <sheet name="Data Dictionary" sheetId="2" r:id="rId5"/>
  </sheets>
  <definedNames>
    <definedName name="_xlchart.v1.0" hidden="1">fact_data!$AA$2:$AA$101</definedName>
    <definedName name="_xlchart.v1.1" hidden="1">fact_data!$AB$2:$AB$101</definedName>
    <definedName name="_xlchart.v1.2" hidden="1">fact_data!$A$2:$A$101</definedName>
    <definedName name="_xlchart.v1.3" hidden="1">fact_data!$AB$2:$AB$101</definedName>
    <definedName name="Slicer_Customer_demographics">#N/A</definedName>
    <definedName name="Slicer_Location">#N/A</definedName>
    <definedName name="Slicer_Location1">#N/A</definedName>
    <definedName name="Slicer_Location2">#N/A</definedName>
    <definedName name="Slicer_Product_type">#N/A</definedName>
    <definedName name="Slicer_Product_type1">#N/A</definedName>
    <definedName name="Slicer_Supplier_name">#N/A</definedName>
  </definedNames>
  <calcPr calcId="191029" calcMode="autoNoTable"/>
  <pivotCaches>
    <pivotCache cacheId="1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5" l="1"/>
  <c r="D20" i="5"/>
  <c r="E19" i="5"/>
  <c r="E18" i="5"/>
  <c r="E17" i="5"/>
  <c r="D17" i="5"/>
  <c r="D18" i="5"/>
  <c r="D19" i="5"/>
  <c r="C19" i="5"/>
  <c r="B19" i="5"/>
  <c r="B18" i="5"/>
  <c r="C18" i="5"/>
  <c r="C17" i="5"/>
  <c r="B17" i="5"/>
  <c r="D19" i="3"/>
  <c r="C19" i="3"/>
  <c r="B19" i="3"/>
  <c r="B20" i="5"/>
  <c r="R17" i="5"/>
  <c r="S17" i="5"/>
  <c r="T17" i="5"/>
  <c r="R18" i="5"/>
  <c r="S18" i="5"/>
  <c r="T18" i="5"/>
  <c r="R19" i="5"/>
  <c r="S19" i="5"/>
  <c r="T19" i="5"/>
  <c r="R20" i="5"/>
  <c r="S20" i="5"/>
  <c r="T20" i="5"/>
  <c r="R21" i="5"/>
  <c r="S21" i="5"/>
  <c r="Q18" i="5"/>
  <c r="Q19" i="5"/>
  <c r="Q20" i="5"/>
  <c r="Q21" i="5"/>
  <c r="Q17" i="5"/>
  <c r="L18" i="5"/>
  <c r="M18" i="5"/>
  <c r="N18" i="5"/>
  <c r="O18" i="5"/>
  <c r="L19" i="5"/>
  <c r="M19" i="5"/>
  <c r="N19" i="5"/>
  <c r="O19" i="5"/>
  <c r="L20" i="5"/>
  <c r="M20" i="5"/>
  <c r="N20" i="5"/>
  <c r="O20" i="5"/>
  <c r="L21" i="5"/>
  <c r="M21" i="5"/>
  <c r="N21" i="5"/>
  <c r="O21" i="5"/>
  <c r="L22" i="5"/>
  <c r="M22" i="5"/>
  <c r="N22" i="5"/>
  <c r="M17" i="5"/>
  <c r="N17" i="5"/>
  <c r="O17" i="5"/>
  <c r="L17" i="5"/>
  <c r="H20" i="5"/>
  <c r="I20" i="5"/>
  <c r="J20" i="5"/>
  <c r="H19" i="5"/>
  <c r="I19" i="5"/>
  <c r="J19" i="5"/>
  <c r="H21" i="5"/>
  <c r="I21" i="5"/>
  <c r="J21" i="5"/>
  <c r="H18" i="5"/>
  <c r="I18" i="5"/>
  <c r="J18" i="5"/>
  <c r="H17" i="5"/>
  <c r="I17" i="5"/>
  <c r="J17" i="5"/>
  <c r="H22" i="5"/>
  <c r="I22" i="5"/>
  <c r="G19" i="5"/>
  <c r="G21" i="5"/>
  <c r="G18" i="5"/>
  <c r="G17" i="5"/>
  <c r="G22" i="5"/>
  <c r="G20" i="5"/>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H43" i="3"/>
  <c r="H73" i="3"/>
  <c r="G70" i="3"/>
  <c r="H70" i="3"/>
  <c r="I70" i="3"/>
  <c r="G71" i="3"/>
  <c r="H71" i="3"/>
  <c r="I71" i="3"/>
  <c r="G72" i="3"/>
  <c r="H72" i="3"/>
  <c r="I72" i="3"/>
  <c r="F73" i="3"/>
  <c r="G73" i="3"/>
  <c r="I73" i="3"/>
  <c r="G74" i="3"/>
  <c r="H74" i="3"/>
  <c r="I74" i="3"/>
  <c r="G75" i="3"/>
  <c r="H75" i="3"/>
  <c r="I75" i="3"/>
  <c r="G76" i="3"/>
  <c r="H76" i="3"/>
  <c r="I76" i="3"/>
  <c r="F77" i="3"/>
  <c r="G77" i="3"/>
  <c r="H77" i="3"/>
  <c r="I77" i="3"/>
  <c r="G78" i="3"/>
  <c r="H78" i="3"/>
  <c r="I78" i="3"/>
  <c r="G79" i="3"/>
  <c r="H79" i="3"/>
  <c r="I79" i="3"/>
  <c r="G80" i="3"/>
  <c r="H80" i="3"/>
  <c r="I80" i="3"/>
  <c r="F81" i="3"/>
  <c r="G81" i="3"/>
  <c r="H81" i="3"/>
  <c r="I81" i="3"/>
  <c r="G82" i="3"/>
  <c r="H82" i="3"/>
  <c r="I82" i="3"/>
  <c r="G83" i="3"/>
  <c r="H83" i="3"/>
  <c r="I83" i="3"/>
  <c r="G84" i="3"/>
  <c r="H84" i="3"/>
  <c r="I84" i="3"/>
  <c r="F85" i="3"/>
  <c r="G85" i="3"/>
  <c r="H85" i="3"/>
  <c r="I85" i="3"/>
  <c r="G86" i="3"/>
  <c r="H86" i="3"/>
  <c r="I86" i="3"/>
  <c r="G87" i="3"/>
  <c r="H87" i="3"/>
  <c r="I87" i="3"/>
  <c r="G88" i="3"/>
  <c r="H88" i="3"/>
  <c r="I88" i="3"/>
  <c r="G69" i="3"/>
  <c r="H69" i="3"/>
  <c r="I69" i="3"/>
  <c r="F69" i="3"/>
  <c r="G54" i="3"/>
  <c r="G43" i="3"/>
  <c r="I43" i="3"/>
  <c r="G44" i="3"/>
  <c r="H44" i="3"/>
  <c r="I44" i="3"/>
  <c r="G45" i="3"/>
  <c r="H45" i="3"/>
  <c r="I45" i="3"/>
  <c r="G46" i="3"/>
  <c r="H46" i="3"/>
  <c r="I46" i="3"/>
  <c r="G47" i="3"/>
  <c r="H47" i="3"/>
  <c r="I47" i="3"/>
  <c r="G48" i="3"/>
  <c r="H48" i="3"/>
  <c r="I48" i="3"/>
  <c r="G49" i="3"/>
  <c r="H49" i="3"/>
  <c r="I49" i="3"/>
  <c r="G50" i="3"/>
  <c r="H50" i="3"/>
  <c r="I50" i="3"/>
  <c r="G51" i="3"/>
  <c r="H51" i="3"/>
  <c r="I51" i="3"/>
  <c r="G52" i="3"/>
  <c r="H52" i="3"/>
  <c r="I52" i="3"/>
  <c r="G53" i="3"/>
  <c r="H53" i="3"/>
  <c r="I53" i="3"/>
  <c r="H54" i="3"/>
  <c r="I54" i="3"/>
  <c r="G55" i="3"/>
  <c r="H55" i="3"/>
  <c r="I55" i="3"/>
  <c r="G56" i="3"/>
  <c r="H56" i="3"/>
  <c r="I56" i="3"/>
  <c r="G57" i="3"/>
  <c r="H57" i="3"/>
  <c r="I57" i="3"/>
  <c r="F48" i="3"/>
  <c r="F53" i="3"/>
  <c r="F43" i="3"/>
  <c r="E10" i="1"/>
  <c r="E13" i="1"/>
  <c r="E2" i="1"/>
  <c r="E3" i="1"/>
  <c r="E4" i="1"/>
  <c r="E5" i="1"/>
  <c r="E6" i="1"/>
  <c r="E7" i="1"/>
  <c r="E8" i="1"/>
  <c r="E9" i="1"/>
  <c r="E11" i="1"/>
  <c r="E12"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0"/>
        </ext>
      </extLst>
    </bk>
    <bk>
      <extLst>
        <ext uri="{3e2802c4-a4d2-4d8b-9148-e3be6c30e623}">
          <xlrd:rvb i="21"/>
        </ext>
      </extLst>
    </bk>
    <bk>
      <extLst>
        <ext uri="{3e2802c4-a4d2-4d8b-9148-e3be6c30e623}">
          <xlrd:rvb i="33"/>
        </ext>
      </extLst>
    </bk>
    <bk>
      <extLst>
        <ext uri="{3e2802c4-a4d2-4d8b-9148-e3be6c30e623}">
          <xlrd:rvb i="42"/>
        </ext>
      </extLst>
    </bk>
  </futureMetadata>
  <valueMetadata count="5">
    <bk>
      <rc t="1" v="0"/>
    </bk>
    <bk>
      <rc t="1" v="1"/>
    </bk>
    <bk>
      <rc t="1" v="2"/>
    </bk>
    <bk>
      <rc t="1" v="3"/>
    </bk>
    <bk>
      <rc t="1" v="4"/>
    </bk>
  </valueMetadata>
</metadata>
</file>

<file path=xl/sharedStrings.xml><?xml version="1.0" encoding="utf-8"?>
<sst xmlns="http://schemas.openxmlformats.org/spreadsheetml/2006/main" count="1041" uniqueCount="242">
  <si>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</si>
  <si>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</si>
  <si>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</si>
  <si>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</si>
  <si>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</si>
  <si>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</si>
  <si>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</si>
  <si>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</si>
  <si>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</si>
  <si>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</si>
  <si>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</si>
  <si>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</si>
  <si>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</si>
  <si>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</si>
  <si>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</si>
  <si>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</si>
  <si>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</si>
  <si>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</si>
  <si>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</si>
  <si>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</si>
  <si>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</si>
  <si>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</si>
  <si>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</si>
  <si>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</si>
  <si>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SKU0</t>
  </si>
  <si>
    <t>Non-binary</t>
  </si>
  <si>
    <t>Carrier B</t>
  </si>
  <si>
    <t>Pending</t>
  </si>
  <si>
    <t>Road</t>
  </si>
  <si>
    <t>SKU1</t>
  </si>
  <si>
    <t>Female</t>
  </si>
  <si>
    <t>Carrier A</t>
  </si>
  <si>
    <t>SKU2</t>
  </si>
  <si>
    <t>Unknown</t>
  </si>
  <si>
    <t>Air</t>
  </si>
  <si>
    <t>SKU3</t>
  </si>
  <si>
    <t>Carrier C</t>
  </si>
  <si>
    <t>Fail</t>
  </si>
  <si>
    <t>Rail</t>
  </si>
  <si>
    <t>SKU4</t>
  </si>
  <si>
    <t>SKU5</t>
  </si>
  <si>
    <t>SKU6</t>
  </si>
  <si>
    <t>Male</t>
  </si>
  <si>
    <t>Sea</t>
  </si>
  <si>
    <t>SKU7</t>
  </si>
  <si>
    <t>SKU8</t>
  </si>
  <si>
    <t>SKU9</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</si>
  <si>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</si>
  <si>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</si>
  <si>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</si>
  <si>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</si>
  <si>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</si>
  <si>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</si>
  <si>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</si>
  <si>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</si>
  <si>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</si>
  <si>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</si>
  <si>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</si>
  <si>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</si>
  <si>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</si>
  <si>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</si>
  <si>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</si>
  <si>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</si>
  <si>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</si>
  <si>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</si>
  <si>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</si>
  <si>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</si>
  <si>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</si>
  <si>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</si>
  <si>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</si>
  <si>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</si>
  <si>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</si>
  <si>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</si>
  <si>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</si>
  <si>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</si>
  <si>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</si>
  <si>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</si>
  <si>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</si>
  <si>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</si>
  <si>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</si>
  <si>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</si>
  <si>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</si>
  <si>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</si>
  <si>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</si>
  <si>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</si>
  <si>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</si>
  <si>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</si>
  <si>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</si>
  <si>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</si>
  <si>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</si>
  <si>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</si>
  <si>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</si>
  <si>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</si>
  <si>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</si>
  <si>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</si>
  <si>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</si>
  <si>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</si>
  <si>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</si>
  <si>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</si>
  <si>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</si>
  <si>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</si>
  <si>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</si>
  <si>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</si>
  <si>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</si>
  <si>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</si>
  <si>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</si>
  <si>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</si>
  <si>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</si>
  <si>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</si>
  <si>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</si>
  <si>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</si>
  <si>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</si>
  <si>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</si>
  <si>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</si>
  <si>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</si>
  <si>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</si>
  <si>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</si>
  <si>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</si>
  <si>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</si>
  <si>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</si>
  <si>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</si>
  <si>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</si>
  <si>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</si>
  <si>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</si>
  <si>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</si>
  <si>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</si>
  <si>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</si>
  <si>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</si>
  <si>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</si>
  <si>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</si>
  <si>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</si>
  <si>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</si>
  <si>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</si>
  <si>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</si>
  <si>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</si>
  <si>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</si>
  <si>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</si>
  <si>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</si>
  <si>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</si>
  <si>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Latitide</t>
  </si>
  <si>
    <t>Longitude</t>
  </si>
  <si>
    <t xml:space="preserve">Column Name </t>
  </si>
  <si>
    <t>Description</t>
  </si>
  <si>
    <t>Product Type</t>
  </si>
  <si>
    <t>Latitude</t>
  </si>
  <si>
    <t>Longtitude</t>
  </si>
  <si>
    <t>Data Source Credit - https://www.kaggle.com/datasets/harshsingh2209/supply-chain-analysis/data</t>
  </si>
  <si>
    <t>The type of product associated with specific data in the supply chain. (i.e haircare, skincare)</t>
  </si>
  <si>
    <t>Unique code used to identify a particular product.</t>
  </si>
  <si>
    <t>The price of the product or item in the supply chain.</t>
  </si>
  <si>
    <t>Information about product availability.</t>
  </si>
  <si>
    <t>The number of products that have been sold in a certain time period.</t>
  </si>
  <si>
    <t>Total revenue generated from product sales in a certain time period.</t>
  </si>
  <si>
    <t>Information about customer characteristics, such as age, gender, geographic location, etc. (e.g:- Male, female, Unknown)</t>
  </si>
  <si>
    <t>The number of products still available in stock at any given time.</t>
  </si>
  <si>
    <t>The time required to order or receive products from suppliers.</t>
  </si>
  <si>
    <t>The number of products ordered in one order or shipment.(Economic Order Quantity)</t>
  </si>
  <si>
    <t>The time required to ship products from the warehouse or distribution center to customers.</t>
  </si>
  <si>
    <t>Companies or services used to ship products to customers.</t>
  </si>
  <si>
    <t>Costs associated with shipping products, including delivery fees and additional fees.</t>
  </si>
  <si>
    <t>Name of supplier or vendor who provides products or materials to the company.</t>
  </si>
  <si>
    <t>The physical location associated with the data in the supply chain, such as the location of a warehouse or distribution center.</t>
  </si>
  <si>
    <t>The physical latitude associated with the data in the supply chain, such as the location of a warehouse or distribution center.</t>
  </si>
  <si>
    <t>The physical longtitude associated with the data in the supply chain, such as the location of a warehouse or distribution center.</t>
  </si>
  <si>
    <t>The time required to obtain products or materials from a particular supplier.</t>
  </si>
  <si>
    <t>The number of products produced in a certain time-period.</t>
  </si>
  <si>
    <t>The time required to produce a product, from ordering materials until the product is ready.</t>
  </si>
  <si>
    <t>Costs related to the production process, including raw material costs, labor, etc.</t>
  </si>
  <si>
    <t>Results of product or material quality inspection. (e.g:- Pass, Fail, Pending)</t>
  </si>
  <si>
    <t>The level of defects or defects in the products produced.</t>
  </si>
  <si>
    <t>The transportation mode used to send products, such as land, sea or air.</t>
  </si>
  <si>
    <t>Routes or paths used to send products from one point to another in the supply chain.</t>
  </si>
  <si>
    <t>Costs related to various aspects of the supply chain, including transportation, inventory, warehousing, order processing, administration, and other costs.</t>
  </si>
  <si>
    <t>Products sold</t>
  </si>
  <si>
    <t>Revenue</t>
  </si>
  <si>
    <t>Logo</t>
  </si>
  <si>
    <t>Text box 1</t>
  </si>
  <si>
    <t>Text box 2</t>
  </si>
  <si>
    <t>Text box 3</t>
  </si>
  <si>
    <t>Text box 4</t>
  </si>
  <si>
    <t>Text box 5</t>
  </si>
  <si>
    <t>Text box 6</t>
  </si>
  <si>
    <t>Table 4</t>
  </si>
  <si>
    <t>Chart 1</t>
  </si>
  <si>
    <t>Chart 2</t>
  </si>
  <si>
    <t>Sales</t>
  </si>
  <si>
    <t>Glow Essence</t>
  </si>
  <si>
    <t>Pure Herb</t>
  </si>
  <si>
    <t>Blissful Naturals</t>
  </si>
  <si>
    <t>Radiant Beauty</t>
  </si>
  <si>
    <t>Lotus Luxe</t>
  </si>
  <si>
    <t>A66 Route</t>
  </si>
  <si>
    <t>High Express</t>
  </si>
  <si>
    <t>Products Sold</t>
  </si>
  <si>
    <t>Product of price and Products sold</t>
  </si>
  <si>
    <t>Cost</t>
  </si>
  <si>
    <t>Location with highest and lowest all time sales</t>
  </si>
  <si>
    <t>Filter By Customer Demographics</t>
  </si>
  <si>
    <t>Filter By Supplier</t>
  </si>
  <si>
    <t>Filter By Location</t>
  </si>
  <si>
    <t>Filter By product type</t>
  </si>
  <si>
    <t>Sum of Sales</t>
  </si>
  <si>
    <t>Sum of Revenue generated</t>
  </si>
  <si>
    <t>Sum of Costs</t>
  </si>
  <si>
    <t>Sum of Products sold</t>
  </si>
  <si>
    <t>Grand Total</t>
  </si>
  <si>
    <t>Sales vs Revenue By Product Type</t>
  </si>
  <si>
    <t>Sales vs Revenue By Location</t>
  </si>
  <si>
    <t>Sales vs Revenue By Customer Demographics</t>
  </si>
  <si>
    <t>Sales vs Revenue By Supplier</t>
  </si>
  <si>
    <t>Filter By Product Type</t>
  </si>
  <si>
    <t>Data for Table 1 and Table 2</t>
  </si>
  <si>
    <t>Data for Table 3 and Table 4</t>
  </si>
  <si>
    <t>Sales and Revenue generated by product type and Supplier</t>
  </si>
  <si>
    <t>Data for Chart 1</t>
  </si>
  <si>
    <t>Data for Chart 2</t>
  </si>
  <si>
    <t>Demographics</t>
  </si>
  <si>
    <t>Skincare</t>
  </si>
  <si>
    <t>Haircare</t>
  </si>
  <si>
    <t>Cosmetics</t>
  </si>
  <si>
    <t>Products</t>
  </si>
  <si>
    <t>Suppliers</t>
  </si>
  <si>
    <t>Column1</t>
  </si>
  <si>
    <t>Profit</t>
  </si>
  <si>
    <t>Sum of Profit</t>
  </si>
  <si>
    <t>Profits</t>
  </si>
  <si>
    <t>Supplier</t>
  </si>
  <si>
    <t>KPI Data</t>
  </si>
  <si>
    <t>Mean</t>
  </si>
  <si>
    <t>Standard Error</t>
  </si>
  <si>
    <t>Median</t>
  </si>
  <si>
    <t>Skewness</t>
  </si>
  <si>
    <t>Range</t>
  </si>
  <si>
    <t>Minimum</t>
  </si>
  <si>
    <t>Maximum</t>
  </si>
  <si>
    <t>Sum</t>
  </si>
  <si>
    <t>Count</t>
  </si>
  <si>
    <t>Column2</t>
  </si>
  <si>
    <t>Column3</t>
  </si>
  <si>
    <t>Column4</t>
  </si>
  <si>
    <t xml:space="preserve"> </t>
  </si>
  <si>
    <t>Analysis for Profit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</si>
</sst>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00"/>
    <numFmt numFmtId="165" formatCode="&quot;£&quot;#,##0"/>
  </numFmts>
  <fonts count="28" x14ac:knownFonts="1">
    <font>
      <sz val="11"/>
      <color theme="1"/>
      <name val="Aptos Narrow"/>
      <family val="2"/>
      <charset val="186"/>
      <scheme val="minor"/>
    </font>
    <font>
      <sz val="11"/>
      <color theme="1"/>
      <name val="Aptos Narrow"/>
      <family val="2"/>
      <charset val="186"/>
      <scheme val="minor"/>
    </font>
    <font>
      <sz val="18"/>
      <color theme="3"/>
      <name val="Aptos Display"/>
      <family val="2"/>
      <charset val="186"/>
      <scheme val="major"/>
    </font>
    <font>
      <b/>
      <sz val="15"/>
      <color theme="3"/>
      <name val="Aptos Narrow"/>
      <family val="2"/>
      <charset val="186"/>
      <scheme val="minor"/>
    </font>
    <font>
      <b/>
      <sz val="13"/>
      <color theme="3"/>
      <name val="Aptos Narrow"/>
      <family val="2"/>
      <charset val="186"/>
      <scheme val="minor"/>
    </font>
    <font>
      <b/>
      <sz val="11"/>
      <color theme="3"/>
      <name val="Aptos Narrow"/>
      <family val="2"/>
      <charset val="186"/>
      <scheme val="minor"/>
    </font>
    <font>
      <sz val="11"/>
      <color rgb="FF006100"/>
      <name val="Aptos Narrow"/>
      <family val="2"/>
      <charset val="186"/>
      <scheme val="minor"/>
    </font>
    <font>
      <sz val="11"/>
      <color rgb="FF9C0006"/>
      <name val="Aptos Narrow"/>
      <family val="2"/>
      <charset val="186"/>
      <scheme val="minor"/>
    </font>
    <font>
      <sz val="11"/>
      <color rgb="FF9C5700"/>
      <name val="Aptos Narrow"/>
      <family val="2"/>
      <charset val="186"/>
      <scheme val="minor"/>
    </font>
    <font>
      <sz val="11"/>
      <color rgb="FF3F3F76"/>
      <name val="Aptos Narrow"/>
      <family val="2"/>
      <charset val="186"/>
      <scheme val="minor"/>
    </font>
    <font>
      <b/>
      <sz val="11"/>
      <color rgb="FF3F3F3F"/>
      <name val="Aptos Narrow"/>
      <family val="2"/>
      <charset val="186"/>
      <scheme val="minor"/>
    </font>
    <font>
      <b/>
      <sz val="11"/>
      <color rgb="FFFA7D00"/>
      <name val="Aptos Narrow"/>
      <family val="2"/>
      <charset val="186"/>
      <scheme val="minor"/>
    </font>
    <font>
      <sz val="11"/>
      <color rgb="FFFA7D00"/>
      <name val="Aptos Narrow"/>
      <family val="2"/>
      <charset val="186"/>
      <scheme val="minor"/>
    </font>
    <font>
      <b/>
      <sz val="11"/>
      <color theme="0"/>
      <name val="Aptos Narrow"/>
      <family val="2"/>
      <charset val="186"/>
      <scheme val="minor"/>
    </font>
    <font>
      <sz val="11"/>
      <color rgb="FFFF0000"/>
      <name val="Aptos Narrow"/>
      <family val="2"/>
      <charset val="186"/>
      <scheme val="minor"/>
    </font>
    <font>
      <i/>
      <sz val="11"/>
      <color rgb="FF7F7F7F"/>
      <name val="Aptos Narrow"/>
      <family val="2"/>
      <charset val="186"/>
      <scheme val="minor"/>
    </font>
    <font>
      <b/>
      <sz val="11"/>
      <color theme="1"/>
      <name val="Aptos Narrow"/>
      <family val="2"/>
      <charset val="186"/>
      <scheme val="minor"/>
    </font>
    <font>
      <sz val="11"/>
      <color theme="0"/>
      <name val="Aptos Narrow"/>
      <family val="2"/>
      <charset val="186"/>
      <scheme val="minor"/>
    </font>
    <font>
      <b/>
      <sz val="11"/>
      <color theme="1"/>
      <name val="Aptos Narrow"/>
      <scheme val="minor"/>
    </font>
    <font>
      <b/>
      <sz val="14"/>
      <color theme="1"/>
      <name val="Calibri"/>
      <family val="2"/>
    </font>
    <font>
      <sz val="12"/>
      <color theme="1"/>
      <name val="Aptos Narrow"/>
      <family val="2"/>
      <charset val="186"/>
      <scheme val="minor"/>
    </font>
    <font>
      <b/>
      <sz val="12"/>
      <color theme="1"/>
      <name val="Aptos Narrow"/>
      <scheme val="minor"/>
    </font>
    <font>
      <sz val="11"/>
      <color theme="1"/>
      <name val="Calibri"/>
      <family val="2"/>
    </font>
    <font>
      <b/>
      <sz val="11"/>
      <color theme="1"/>
      <name val="Calibri"/>
      <family val="2"/>
    </font>
    <font>
      <i/>
      <sz val="11"/>
      <color theme="1"/>
      <name val="Aptos Narrow"/>
      <family val="2"/>
      <charset val="186"/>
      <scheme val="minor"/>
    </font>
    <font>
      <sz val="8"/>
      <name val="Aptos Narrow"/>
      <family val="2"/>
      <charset val="186"/>
      <scheme val="minor"/>
    </font>
    <font>
      <sz val="14"/>
      <color theme="1"/>
      <name val="Aptos Narrow"/>
      <family val="2"/>
      <charset val="186"/>
      <scheme val="minor"/>
    </font>
    <font>
      <i/>
      <sz val="14"/>
      <color theme="1"/>
      <name val="Aptos Narrow"/>
      <family val="2"/>
      <charset val="18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56">
    <xf numFmtId="0" fontId="0" fillId="0" borderId="0" xfId="0"/>
    <xf numFmtId="164" fontId="0" fillId="0" borderId="0" xfId="0" applyNumberFormat="1"/>
    <xf numFmtId="165" fontId="0" fillId="0" borderId="0" xfId="0" applyNumberFormat="1"/>
    <xf numFmtId="2" fontId="0" fillId="0" borderId="0" xfId="0" applyNumberFormat="1"/>
    <xf numFmtId="43" fontId="0" fillId="0" borderId="0" xfId="42" applyFont="1"/>
    <xf numFmtId="164" fontId="0" fillId="0" borderId="0" xfId="42" applyNumberFormat="1" applyFont="1"/>
    <xf numFmtId="1" fontId="0" fillId="0" borderId="0" xfId="0" applyNumberFormat="1"/>
    <xf numFmtId="0" fontId="0" fillId="33" borderId="0" xfId="0" applyFill="1"/>
    <xf numFmtId="164" fontId="0" fillId="33" borderId="0" xfId="0" applyNumberFormat="1" applyFill="1"/>
    <xf numFmtId="1" fontId="0" fillId="33" borderId="0" xfId="0" applyNumberFormat="1" applyFill="1"/>
    <xf numFmtId="2" fontId="0" fillId="33" borderId="0" xfId="0" applyNumberForma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43" fontId="1" fillId="33" borderId="0" xfId="0" applyNumberFormat="1" applyFont="1" applyFill="1"/>
    <xf numFmtId="9" fontId="0" fillId="33" borderId="0" xfId="0" applyNumberFormat="1" applyFill="1"/>
    <xf numFmtId="9" fontId="0" fillId="0" borderId="0" xfId="0" applyNumberFormat="1"/>
    <xf numFmtId="0" fontId="0" fillId="0" borderId="0" xfId="0" pivotButton="1"/>
    <xf numFmtId="0" fontId="0" fillId="0" borderId="0" xfId="0" applyAlignment="1">
      <alignment horizontal="left"/>
    </xf>
    <xf numFmtId="0" fontId="18" fillId="0" borderId="0" xfId="0" applyFont="1"/>
    <xf numFmtId="0" fontId="19" fillId="0" borderId="0" xfId="0" applyFont="1"/>
    <xf numFmtId="0" fontId="20" fillId="0" borderId="0" xfId="0" applyFont="1"/>
    <xf numFmtId="165" fontId="18" fillId="0" borderId="0" xfId="0" applyNumberFormat="1" applyFont="1"/>
    <xf numFmtId="165" fontId="20" fillId="0" borderId="0" xfId="0" applyNumberFormat="1" applyFont="1"/>
    <xf numFmtId="0" fontId="21" fillId="0" borderId="0" xfId="0" applyFont="1"/>
    <xf numFmtId="165" fontId="21" fillId="0" borderId="0" xfId="0" applyNumberFormat="1" applyFont="1"/>
    <xf numFmtId="10" fontId="0" fillId="0" borderId="0" xfId="0" applyNumberFormat="1"/>
    <xf numFmtId="9" fontId="20" fillId="0" borderId="0" xfId="0" applyNumberFormat="1" applyFont="1"/>
    <xf numFmtId="165" fontId="22" fillId="0" borderId="0" xfId="0" applyNumberFormat="1" applyFont="1"/>
    <xf numFmtId="0" fontId="20" fillId="0" borderId="21" xfId="0" applyFont="1" applyBorder="1"/>
    <xf numFmtId="165" fontId="20" fillId="0" borderId="22" xfId="0" applyNumberFormat="1" applyFont="1" applyBorder="1"/>
    <xf numFmtId="165" fontId="20" fillId="0" borderId="23" xfId="0" applyNumberFormat="1" applyFont="1" applyBorder="1"/>
    <xf numFmtId="0" fontId="0" fillId="0" borderId="21" xfId="0" applyBorder="1"/>
    <xf numFmtId="165" fontId="0" fillId="0" borderId="22" xfId="0" applyNumberFormat="1" applyBorder="1"/>
    <xf numFmtId="165" fontId="0" fillId="0" borderId="23" xfId="0" applyNumberFormat="1" applyBorder="1"/>
    <xf numFmtId="165" fontId="22" fillId="0" borderId="22" xfId="0" applyNumberFormat="1" applyFont="1" applyBorder="1"/>
    <xf numFmtId="165" fontId="22" fillId="0" borderId="23" xfId="0" applyNumberFormat="1" applyFont="1" applyBorder="1"/>
    <xf numFmtId="0" fontId="23" fillId="0" borderId="0" xfId="0" applyFont="1"/>
    <xf numFmtId="0" fontId="22" fillId="0" borderId="0" xfId="0" applyFont="1"/>
    <xf numFmtId="0" fontId="24" fillId="0" borderId="0" xfId="0" applyFont="1" applyAlignment="1">
      <alignment horizontal="centerContinuous"/>
    </xf>
    <xf numFmtId="0" fontId="26" fillId="0" borderId="0" xfId="0" applyFont="1"/>
    <xf numFmtId="0" fontId="27" fillId="0" borderId="10" xfId="0" applyFont="1" applyBorder="1" applyAlignment="1">
      <alignment horizontal="centerContinuous"/>
    </xf>
    <xf numFmtId="0" fontId="27" fillId="0" borderId="11" xfId="0" applyFont="1" applyBorder="1" applyAlignment="1">
      <alignment horizontal="centerContinuous"/>
    </xf>
    <xf numFmtId="0" fontId="26" fillId="0" borderId="12" xfId="0" applyFont="1" applyBorder="1"/>
    <xf numFmtId="0" fontId="26" fillId="0" borderId="13" xfId="0" applyFont="1" applyBorder="1"/>
    <xf numFmtId="165" fontId="26" fillId="0" borderId="13" xfId="0" applyNumberFormat="1" applyFont="1" applyBorder="1"/>
    <xf numFmtId="0" fontId="26" fillId="0" borderId="14" xfId="0" applyFont="1" applyBorder="1"/>
    <xf numFmtId="0" fontId="26" fillId="0" borderId="15"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5" formatCode="&quot;£&quot;#,##0"/>
    </dxf>
    <dxf>
      <numFmt numFmtId="165" formatCode="&quot;£&quot;#,##0"/>
    </dxf>
    <dxf>
      <numFmt numFmtId="13" formatCode="0%"/>
    </dxf>
    <dxf>
      <numFmt numFmtId="164" formatCode="&quot;£&quot;#,##0.00"/>
    </dxf>
    <dxf>
      <numFmt numFmtId="164" formatCode="&quot;£&quot;#,##0.00"/>
    </dxf>
    <dxf>
      <numFmt numFmtId="2" formatCode="0.00"/>
    </dxf>
    <dxf>
      <font>
        <b val="0"/>
        <i val="0"/>
        <strike val="0"/>
        <condense val="0"/>
        <extend val="0"/>
        <outline val="0"/>
        <shadow val="0"/>
        <u val="none"/>
        <vertAlign val="baseline"/>
        <sz val="11"/>
        <color theme="1"/>
        <name val="Aptos Narrow"/>
        <family val="2"/>
        <charset val="186"/>
        <scheme val="minor"/>
      </font>
      <numFmt numFmtId="164" formatCode="&quot;£&quot;#,##0.00"/>
    </dxf>
    <dxf>
      <numFmt numFmtId="1" formatCode="0"/>
    </dxf>
    <dxf>
      <numFmt numFmtId="165" formatCode="&quot;£&quot;#,##0"/>
    </dxf>
    <dxf>
      <numFmt numFmtId="1" formatCode="0"/>
    </dxf>
    <dxf>
      <numFmt numFmtId="164" formatCode="&quot;£&quot;#,##0.00"/>
    </dxf>
    <dxf>
      <fill>
        <patternFill patternType="solid">
          <fgColor indexed="64"/>
          <bgColor theme="5" tint="0.39997558519241921"/>
        </patternFill>
      </fill>
    </dxf>
    <dxf>
      <numFmt numFmtId="165" formatCode="&quot;£&quot;#,##0"/>
    </dxf>
    <dxf>
      <numFmt numFmtId="13" formatCode="0%"/>
    </dxf>
    <dxf>
      <numFmt numFmtId="165" formatCode="&quot;£&quot;#,##0"/>
    </dxf>
    <dxf>
      <numFmt numFmtId="13" formatCode="0%"/>
    </dxf>
    <dxf>
      <numFmt numFmtId="165" formatCode="&quot;£&quot;#,##0"/>
    </dxf>
    <dxf>
      <numFmt numFmtId="13" formatCode="0%"/>
    </dxf>
    <dxf>
      <numFmt numFmtId="165" formatCode="&quot;£&quot;#,##0"/>
    </dxf>
    <dxf>
      <numFmt numFmtId="13" formatCode="0%"/>
    </dxf>
    <dxf>
      <font>
        <b/>
        <color theme="1"/>
      </font>
      <border>
        <bottom style="thin">
          <color theme="4"/>
        </bottom>
        <vertical/>
        <horizontal/>
      </border>
    </dxf>
    <dxf>
      <font>
        <b val="0"/>
        <i val="0"/>
        <strike val="0"/>
        <color theme="1"/>
      </font>
      <fill>
        <patternFill patternType="solid"/>
      </fill>
      <border diagonalUp="0" diagonalDown="0">
        <left/>
        <right/>
        <top/>
        <bottom/>
        <vertical/>
        <horizontal/>
      </border>
    </dxf>
  </dxfs>
  <tableStyles count="1" defaultTableStyle="TableStyleMedium2" defaultPivotStyle="PivotStyleLight16">
    <tableStyle name="Slicer_no_border" pivot="0" table="0" count="10" xr9:uid="{D3F00F5B-BDD0-A34F-9356-6B39A53B6E35}">
      <tableStyleElement type="wholeTable" dxfId="21"/>
      <tableStyleElement type="headerRow" dxfId="2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_no_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20/07/relationships/rdRichValueWebImage" Target="richData/rdRichValueWebImage.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dArray" Target="richData/rdarray.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eetMetadata" Target="metadata.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24" Type="http://schemas.microsoft.com/office/2017/06/relationships/rdSupportingPropertyBag" Target="richData/rdsupportingpropertybag.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Structure" Target="richData/rdsupportingpropertybagstructure.xml"/><Relationship Id="rId10" Type="http://schemas.microsoft.com/office/2007/relationships/slicerCache" Target="slicerCaches/slicerCache4.xml"/><Relationship Id="rId19" Type="http://schemas.microsoft.com/office/2017/06/relationships/rdRichValue" Target="richData/rdrichvalue.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 Id="rId22"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accent1">
                    <a:lumMod val="75000"/>
                  </a:schemeClr>
                </a:solidFill>
                <a:latin typeface="+mn-lt"/>
                <a:ea typeface="+mn-ea"/>
                <a:cs typeface="+mn-cs"/>
              </a:defRPr>
            </a:pPr>
            <a:r>
              <a:rPr lang="en-US" sz="1100">
                <a:solidFill>
                  <a:schemeClr val="accent1">
                    <a:lumMod val="75000"/>
                  </a:schemeClr>
                </a:solidFill>
              </a:rPr>
              <a:t>Sales</a:t>
            </a:r>
            <a:r>
              <a:rPr lang="en-US" sz="1100" baseline="0">
                <a:solidFill>
                  <a:schemeClr val="accent1">
                    <a:lumMod val="75000"/>
                  </a:schemeClr>
                </a:solidFill>
              </a:rPr>
              <a:t> By Location and Customers's Demographics</a:t>
            </a:r>
            <a:endParaRPr lang="en-US" sz="1100">
              <a:solidFill>
                <a:schemeClr val="accent1">
                  <a:lumMod val="75000"/>
                </a:schemeClr>
              </a:solidFill>
            </a:endParaRPr>
          </a:p>
        </c:rich>
      </c:tx>
      <c:layout>
        <c:manualLayout>
          <c:xMode val="edge"/>
          <c:yMode val="edge"/>
          <c:x val="0.14083746164462668"/>
          <c:y val="2.5465795651212668E-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8.0520074571966319E-2"/>
          <c:y val="6.3974291994834745E-2"/>
          <c:w val="0.9194799254280337"/>
          <c:h val="0.67812467875555005"/>
        </c:manualLayout>
      </c:layout>
      <c:barChart>
        <c:barDir val="col"/>
        <c:grouping val="clustered"/>
        <c:varyColors val="0"/>
        <c:ser>
          <c:idx val="0"/>
          <c:order val="0"/>
          <c:tx>
            <c:strRef>
              <c:f>Working!$H$68</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167600" dir="5400000" sx="78401" sy="78401" algn="ctr" rotWithShape="0">
                <a:srgbClr val="000000">
                  <a:alpha val="58010"/>
                </a:srgbClr>
              </a:outerShdw>
            </a:effectLst>
          </c:spPr>
          <c:invertIfNegative val="0"/>
          <c:cat>
            <c:multiLvlStrRef>
              <c:f>Working!$F$69:$G$88</c:f>
              <c:multiLvlStrCache>
                <c:ptCount val="20"/>
                <c:lvl>
                  <c:pt idx="0">
                    <c:v>Female</c:v>
                  </c:pt>
                  <c:pt idx="1">
                    <c:v>Male</c:v>
                  </c:pt>
                  <c:pt idx="2">
                    <c:v>Non-binary</c:v>
                  </c:pt>
                  <c:pt idx="3">
                    <c:v>Unknown</c:v>
                  </c:pt>
                  <c:pt idx="4">
                    <c:v>Female</c:v>
                  </c:pt>
                  <c:pt idx="5">
                    <c:v>Male</c:v>
                  </c:pt>
                  <c:pt idx="6">
                    <c:v>Non-binary</c:v>
                  </c:pt>
                  <c:pt idx="7">
                    <c:v>Unknown</c:v>
                  </c:pt>
                  <c:pt idx="8">
                    <c:v>Female</c:v>
                  </c:pt>
                  <c:pt idx="9">
                    <c:v>Male</c:v>
                  </c:pt>
                  <c:pt idx="10">
                    <c:v>Non-binary</c:v>
                  </c:pt>
                  <c:pt idx="11">
                    <c:v>Unknown</c:v>
                  </c:pt>
                  <c:pt idx="12">
                    <c:v>Female</c:v>
                  </c:pt>
                  <c:pt idx="13">
                    <c:v>Male</c:v>
                  </c:pt>
                  <c:pt idx="14">
                    <c:v>Non-binary</c:v>
                  </c:pt>
                  <c:pt idx="15">
                    <c:v>Unknown</c:v>
                  </c:pt>
                  <c:pt idx="16">
                    <c:v>Female</c:v>
                  </c:pt>
                  <c:pt idx="17">
                    <c:v>Male</c:v>
                  </c:pt>
                  <c:pt idx="18">
                    <c:v>Non-binary</c:v>
                  </c:pt>
                  <c:pt idx="19">
                    <c:v>Unknown</c:v>
                  </c:pt>
                </c:lvl>
                <c:lvl>
                  <c:pt idx="0">
                    <c:v>Mumbai</c:v>
                  </c:pt>
                  <c:pt idx="4">
                    <c:v>Kolkata</c:v>
                  </c:pt>
                  <c:pt idx="8">
                    <c:v>Chennai</c:v>
                  </c:pt>
                  <c:pt idx="12">
                    <c:v>Bangalore</c:v>
                  </c:pt>
                  <c:pt idx="16">
                    <c:v>Delhi</c:v>
                  </c:pt>
                </c:lvl>
              </c:multiLvlStrCache>
            </c:multiLvlStrRef>
          </c:cat>
          <c:val>
            <c:numRef>
              <c:f>Working!$H$69:$H$88</c:f>
              <c:numCache>
                <c:formatCode>"£"#,##0</c:formatCode>
                <c:ptCount val="20"/>
                <c:pt idx="0">
                  <c:v>28647.649486418115</c:v>
                </c:pt>
                <c:pt idx="1">
                  <c:v>149248.1374864039</c:v>
                </c:pt>
                <c:pt idx="2">
                  <c:v>104769.41084611164</c:v>
                </c:pt>
                <c:pt idx="3">
                  <c:v>172867.85812239628</c:v>
                </c:pt>
                <c:pt idx="4">
                  <c:v>222436.45762476348</c:v>
                </c:pt>
                <c:pt idx="5">
                  <c:v>111013.83385891495</c:v>
                </c:pt>
                <c:pt idx="6">
                  <c:v>154758.00178264</c:v>
                </c:pt>
                <c:pt idx="7">
                  <c:v>174357.12461151119</c:v>
                </c:pt>
                <c:pt idx="8">
                  <c:v>85331.298572480169</c:v>
                </c:pt>
                <c:pt idx="9">
                  <c:v>47150.021871349636</c:v>
                </c:pt>
                <c:pt idx="10">
                  <c:v>73035.273673601303</c:v>
                </c:pt>
                <c:pt idx="11">
                  <c:v>362091.6594370954</c:v>
                </c:pt>
                <c:pt idx="12">
                  <c:v>33223.802880959935</c:v>
                </c:pt>
                <c:pt idx="13">
                  <c:v>60058.516419929583</c:v>
                </c:pt>
                <c:pt idx="14">
                  <c:v>85840.23331016567</c:v>
                </c:pt>
                <c:pt idx="15">
                  <c:v>45688.156238294978</c:v>
                </c:pt>
                <c:pt idx="16">
                  <c:v>118659.40428200408</c:v>
                </c:pt>
                <c:pt idx="17">
                  <c:v>120215.59217399612</c:v>
                </c:pt>
                <c:pt idx="18">
                  <c:v>57803.626041708485</c:v>
                </c:pt>
                <c:pt idx="19">
                  <c:v>78353.905957252486</c:v>
                </c:pt>
              </c:numCache>
            </c:numRef>
          </c:val>
          <c:extLst>
            <c:ext xmlns:c16="http://schemas.microsoft.com/office/drawing/2014/chart" uri="{C3380CC4-5D6E-409C-BE32-E72D297353CC}">
              <c16:uniqueId val="{00000000-AA42-3E40-A94C-4A5C64771DFC}"/>
            </c:ext>
          </c:extLst>
        </c:ser>
        <c:dLbls>
          <c:showLegendKey val="0"/>
          <c:showVal val="0"/>
          <c:showCatName val="0"/>
          <c:showSerName val="0"/>
          <c:showPercent val="0"/>
          <c:showBubbleSize val="0"/>
        </c:dLbls>
        <c:gapWidth val="46"/>
        <c:overlap val="-19"/>
        <c:axId val="1696437600"/>
        <c:axId val="1784237744"/>
      </c:barChart>
      <c:catAx>
        <c:axId val="1696437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37744"/>
        <c:crosses val="autoZero"/>
        <c:auto val="1"/>
        <c:lblAlgn val="ctr"/>
        <c:lblOffset val="100"/>
        <c:noMultiLvlLbl val="0"/>
      </c:catAx>
      <c:valAx>
        <c:axId val="1784237744"/>
        <c:scaling>
          <c:orientation val="minMax"/>
        </c:scaling>
        <c:delete val="0"/>
        <c:axPos val="l"/>
        <c:majorGridlines>
          <c:spPr>
            <a:ln w="9525" cap="sq"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376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accent1">
                    <a:lumMod val="75000"/>
                  </a:schemeClr>
                </a:solidFill>
                <a:latin typeface="+mn-lt"/>
                <a:ea typeface="+mn-ea"/>
                <a:cs typeface="+mn-cs"/>
              </a:defRPr>
            </a:pPr>
            <a:r>
              <a:rPr lang="en-GB" sz="1050">
                <a:solidFill>
                  <a:schemeClr val="accent1">
                    <a:lumMod val="75000"/>
                  </a:schemeClr>
                </a:solidFill>
              </a:rPr>
              <a:t>Sales and Revenue generated by product type and Supplier</a:t>
            </a:r>
          </a:p>
        </c:rich>
      </c:tx>
      <c:layout>
        <c:manualLayout>
          <c:xMode val="edge"/>
          <c:yMode val="edge"/>
          <c:x val="0.10597579902355425"/>
          <c:y val="2.6072385551812243E-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0.10457718328705212"/>
          <c:y val="5.5142128552583228E-2"/>
          <c:w val="0.79022580076033588"/>
          <c:h val="0.65073008564959423"/>
        </c:manualLayout>
      </c:layout>
      <c:barChart>
        <c:barDir val="col"/>
        <c:grouping val="clustered"/>
        <c:varyColors val="0"/>
        <c:ser>
          <c:idx val="0"/>
          <c:order val="0"/>
          <c:tx>
            <c:strRef>
              <c:f>Working!$H$42</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Working!$F$43:$G$57</c:f>
              <c:multiLvlStrCache>
                <c:ptCount val="15"/>
                <c:lvl>
                  <c:pt idx="0">
                    <c:v>Lotus Luxe</c:v>
                  </c:pt>
                  <c:pt idx="1">
                    <c:v>Glow Essence</c:v>
                  </c:pt>
                  <c:pt idx="2">
                    <c:v>Pure Herb</c:v>
                  </c:pt>
                  <c:pt idx="3">
                    <c:v>Radiant Beauty</c:v>
                  </c:pt>
                  <c:pt idx="4">
                    <c:v>Blissful Naturals</c:v>
                  </c:pt>
                  <c:pt idx="5">
                    <c:v>Pure Herb</c:v>
                  </c:pt>
                  <c:pt idx="6">
                    <c:v>Blissful Naturals</c:v>
                  </c:pt>
                  <c:pt idx="7">
                    <c:v>Radiant Beauty</c:v>
                  </c:pt>
                  <c:pt idx="8">
                    <c:v>Glow Essence</c:v>
                  </c:pt>
                  <c:pt idx="9">
                    <c:v>Lotus Luxe</c:v>
                  </c:pt>
                  <c:pt idx="10">
                    <c:v>Glow Essence</c:v>
                  </c:pt>
                  <c:pt idx="11">
                    <c:v>Blissful Naturals</c:v>
                  </c:pt>
                  <c:pt idx="12">
                    <c:v>Pure Herb</c:v>
                  </c:pt>
                  <c:pt idx="13">
                    <c:v>Radiant Beauty</c:v>
                  </c:pt>
                  <c:pt idx="14">
                    <c:v>Lotus Luxe</c:v>
                  </c:pt>
                </c:lvl>
                <c:lvl>
                  <c:pt idx="0">
                    <c:v>Cosmetics</c:v>
                  </c:pt>
                  <c:pt idx="5">
                    <c:v>Haircare</c:v>
                  </c:pt>
                  <c:pt idx="10">
                    <c:v>Skincare</c:v>
                  </c:pt>
                </c:lvl>
              </c:multiLvlStrCache>
            </c:multiLvlStrRef>
          </c:cat>
          <c:val>
            <c:numRef>
              <c:f>Working!$H$43:$H$57</c:f>
              <c:numCache>
                <c:formatCode>"£"#,##0</c:formatCode>
                <c:ptCount val="15"/>
                <c:pt idx="0">
                  <c:v>171654.71102873687</c:v>
                </c:pt>
                <c:pt idx="1">
                  <c:v>152517.59694201214</c:v>
                </c:pt>
                <c:pt idx="2">
                  <c:v>151548.44662269458</c:v>
                </c:pt>
                <c:pt idx="3">
                  <c:v>116946.60325468519</c:v>
                </c:pt>
                <c:pt idx="4">
                  <c:v>7913.0945802009492</c:v>
                </c:pt>
                <c:pt idx="5">
                  <c:v>193838.27064535333</c:v>
                </c:pt>
                <c:pt idx="6">
                  <c:v>153261.70367070418</c:v>
                </c:pt>
                <c:pt idx="7">
                  <c:v>126319.63009516848</c:v>
                </c:pt>
                <c:pt idx="8">
                  <c:v>87309.400010950092</c:v>
                </c:pt>
                <c:pt idx="9">
                  <c:v>72167.204183113034</c:v>
                </c:pt>
                <c:pt idx="10">
                  <c:v>456036.10289878782</c:v>
                </c:pt>
                <c:pt idx="11">
                  <c:v>244855.71692950261</c:v>
                </c:pt>
                <c:pt idx="12">
                  <c:v>168285.55407603623</c:v>
                </c:pt>
                <c:pt idx="13">
                  <c:v>99174.089526460026</c:v>
                </c:pt>
                <c:pt idx="14">
                  <c:v>83721.840213591771</c:v>
                </c:pt>
              </c:numCache>
            </c:numRef>
          </c:val>
          <c:extLst>
            <c:ext xmlns:c16="http://schemas.microsoft.com/office/drawing/2014/chart" uri="{C3380CC4-5D6E-409C-BE32-E72D297353CC}">
              <c16:uniqueId val="{00000000-A679-7644-A7DD-E8999F9D533C}"/>
            </c:ext>
          </c:extLst>
        </c:ser>
        <c:dLbls>
          <c:showLegendKey val="0"/>
          <c:showVal val="0"/>
          <c:showCatName val="0"/>
          <c:showSerName val="0"/>
          <c:showPercent val="0"/>
          <c:showBubbleSize val="0"/>
        </c:dLbls>
        <c:gapWidth val="269"/>
        <c:axId val="1517724896"/>
        <c:axId val="1468860432"/>
      </c:barChart>
      <c:lineChart>
        <c:grouping val="standard"/>
        <c:varyColors val="0"/>
        <c:ser>
          <c:idx val="1"/>
          <c:order val="1"/>
          <c:tx>
            <c:strRef>
              <c:f>Working!$I$42</c:f>
              <c:strCache>
                <c:ptCount val="1"/>
                <c:pt idx="0">
                  <c:v>Revenue</c:v>
                </c:pt>
              </c:strCache>
            </c:strRef>
          </c:tx>
          <c:spPr>
            <a:ln w="34925" cap="rnd">
              <a:solidFill>
                <a:srgbClr val="FFFF00"/>
              </a:solidFill>
              <a:round/>
            </a:ln>
            <a:effectLst>
              <a:outerShdw blurRad="57150" dist="19050" dir="5400000" algn="ctr" rotWithShape="0">
                <a:srgbClr val="000000"/>
              </a:outerShdw>
            </a:effectLst>
          </c:spPr>
          <c:marker>
            <c:symbol val="none"/>
          </c:marker>
          <c:cat>
            <c:multiLvlStrRef>
              <c:f>Working!$F$43:$G$57</c:f>
              <c:multiLvlStrCache>
                <c:ptCount val="15"/>
                <c:lvl>
                  <c:pt idx="0">
                    <c:v>Lotus Luxe</c:v>
                  </c:pt>
                  <c:pt idx="1">
                    <c:v>Glow Essence</c:v>
                  </c:pt>
                  <c:pt idx="2">
                    <c:v>Pure Herb</c:v>
                  </c:pt>
                  <c:pt idx="3">
                    <c:v>Radiant Beauty</c:v>
                  </c:pt>
                  <c:pt idx="4">
                    <c:v>Blissful Naturals</c:v>
                  </c:pt>
                  <c:pt idx="5">
                    <c:v>Pure Herb</c:v>
                  </c:pt>
                  <c:pt idx="6">
                    <c:v>Blissful Naturals</c:v>
                  </c:pt>
                  <c:pt idx="7">
                    <c:v>Radiant Beauty</c:v>
                  </c:pt>
                  <c:pt idx="8">
                    <c:v>Glow Essence</c:v>
                  </c:pt>
                  <c:pt idx="9">
                    <c:v>Lotus Luxe</c:v>
                  </c:pt>
                  <c:pt idx="10">
                    <c:v>Glow Essence</c:v>
                  </c:pt>
                  <c:pt idx="11">
                    <c:v>Blissful Naturals</c:v>
                  </c:pt>
                  <c:pt idx="12">
                    <c:v>Pure Herb</c:v>
                  </c:pt>
                  <c:pt idx="13">
                    <c:v>Radiant Beauty</c:v>
                  </c:pt>
                  <c:pt idx="14">
                    <c:v>Lotus Luxe</c:v>
                  </c:pt>
                </c:lvl>
                <c:lvl>
                  <c:pt idx="0">
                    <c:v>Cosmetics</c:v>
                  </c:pt>
                  <c:pt idx="5">
                    <c:v>Haircare</c:v>
                  </c:pt>
                  <c:pt idx="10">
                    <c:v>Skincare</c:v>
                  </c:pt>
                </c:lvl>
              </c:multiLvlStrCache>
            </c:multiLvlStrRef>
          </c:cat>
          <c:val>
            <c:numRef>
              <c:f>Working!$I$43:$I$57</c:f>
              <c:numCache>
                <c:formatCode>"£"#,##0</c:formatCode>
                <c:ptCount val="15"/>
                <c:pt idx="0">
                  <c:v>50160.420147344208</c:v>
                </c:pt>
                <c:pt idx="1">
                  <c:v>33226.37666052764</c:v>
                </c:pt>
                <c:pt idx="2">
                  <c:v>44576.483692609836</c:v>
                </c:pt>
                <c:pt idx="3">
                  <c:v>25859.560733369221</c:v>
                </c:pt>
                <c:pt idx="4">
                  <c:v>7698.4247656321104</c:v>
                </c:pt>
                <c:pt idx="5">
                  <c:v>57390.594820964441</c:v>
                </c:pt>
                <c:pt idx="6">
                  <c:v>28625.747522585596</c:v>
                </c:pt>
                <c:pt idx="7">
                  <c:v>41918.234784360706</c:v>
                </c:pt>
                <c:pt idx="8">
                  <c:v>27576.17390266624</c:v>
                </c:pt>
                <c:pt idx="9">
                  <c:v>18944.639574885168</c:v>
                </c:pt>
                <c:pt idx="10">
                  <c:v>96726.444476262433</c:v>
                </c:pt>
                <c:pt idx="11">
                  <c:v>61471.807349944487</c:v>
                </c:pt>
                <c:pt idx="12">
                  <c:v>23500.340091725939</c:v>
                </c:pt>
                <c:pt idx="13">
                  <c:v>18691.166281072728</c:v>
                </c:pt>
                <c:pt idx="14">
                  <c:v>41238.403934057453</c:v>
                </c:pt>
              </c:numCache>
            </c:numRef>
          </c:val>
          <c:smooth val="0"/>
          <c:extLst>
            <c:ext xmlns:c16="http://schemas.microsoft.com/office/drawing/2014/chart" uri="{C3380CC4-5D6E-409C-BE32-E72D297353CC}">
              <c16:uniqueId val="{00000001-A679-7644-A7DD-E8999F9D533C}"/>
            </c:ext>
          </c:extLst>
        </c:ser>
        <c:dLbls>
          <c:showLegendKey val="0"/>
          <c:showVal val="0"/>
          <c:showCatName val="0"/>
          <c:showSerName val="0"/>
          <c:showPercent val="0"/>
          <c:showBubbleSize val="0"/>
        </c:dLbls>
        <c:marker val="1"/>
        <c:smooth val="0"/>
        <c:axId val="1572081296"/>
        <c:axId val="721591184"/>
      </c:lineChart>
      <c:catAx>
        <c:axId val="1517724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60432"/>
        <c:crosses val="autoZero"/>
        <c:auto val="1"/>
        <c:lblAlgn val="ctr"/>
        <c:lblOffset val="100"/>
        <c:noMultiLvlLbl val="0"/>
      </c:catAx>
      <c:valAx>
        <c:axId val="14688604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solidFill>
                      <a:schemeClr val="tx1"/>
                    </a:solidFill>
                    <a:latin typeface="Calibri" panose="020F0502020204030204" pitchFamily="34" charset="0"/>
                    <a:cs typeface="Calibri" panose="020F0502020204030204" pitchFamily="34" charset="0"/>
                  </a:rPr>
                  <a:t>Sales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24896"/>
        <c:crosses val="autoZero"/>
        <c:crossBetween val="between"/>
      </c:valAx>
      <c:valAx>
        <c:axId val="72159118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1050" b="1">
                    <a:latin typeface="Calibri" panose="020F0502020204030204" pitchFamily="34" charset="0"/>
                    <a:cs typeface="Calibri" panose="020F0502020204030204" pitchFamily="34" charset="0"/>
                  </a:rPr>
                  <a:t>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in"/>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081296"/>
        <c:crosses val="max"/>
        <c:crossBetween val="between"/>
      </c:valAx>
      <c:catAx>
        <c:axId val="1572081296"/>
        <c:scaling>
          <c:orientation val="minMax"/>
        </c:scaling>
        <c:delete val="1"/>
        <c:axPos val="b"/>
        <c:numFmt formatCode="General" sourceLinked="1"/>
        <c:majorTickMark val="none"/>
        <c:minorTickMark val="none"/>
        <c:tickLblPos val="nextTo"/>
        <c:crossAx val="721591184"/>
        <c:crosses val="autoZero"/>
        <c:auto val="1"/>
        <c:lblAlgn val="ctr"/>
        <c:lblOffset val="100"/>
        <c:noMultiLvlLbl val="0"/>
      </c:cat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ln>
                  <a:solidFill>
                    <a:schemeClr val="tx1">
                      <a:alpha val="68693"/>
                    </a:schemeClr>
                  </a:solidFill>
                </a:ln>
                <a:solidFill>
                  <a:schemeClr val="tx1">
                    <a:lumMod val="65000"/>
                    <a:lumOff val="35000"/>
                  </a:schemeClr>
                </a:solidFill>
                <a:effectLst>
                  <a:innerShdw blurRad="114300">
                    <a:prstClr val="black"/>
                  </a:innerShdw>
                </a:effectLst>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ln w="15875">
                  <a:solidFill>
                    <a:schemeClr val="tx1">
                      <a:alpha val="59000"/>
                    </a:schemeClr>
                  </a:solidFill>
                </a:ln>
                <a:solidFill>
                  <a:schemeClr val="tx1">
                    <a:lumMod val="65000"/>
                    <a:lumOff val="35000"/>
                  </a:schemeClr>
                </a:solidFill>
                <a:effectLst>
                  <a:innerShdw blurRad="114300">
                    <a:prstClr val="black"/>
                  </a:innerShdw>
                </a:effectLst>
                <a:latin typeface="+mn-lt"/>
                <a:ea typeface="+mn-ea"/>
                <a:cs typeface="+mn-cs"/>
              </a:defRPr>
            </a:pPr>
            <a:endParaRPr lang="en-US"/>
          </a:p>
        </c:txPr>
      </c:legendEntry>
      <c:layout>
        <c:manualLayout>
          <c:xMode val="edge"/>
          <c:yMode val="edge"/>
          <c:x val="0.55727948838520558"/>
          <c:y val="1.4629458516656985E-3"/>
          <c:w val="0.18515672711572981"/>
          <c:h val="7.5539012870280142E-2"/>
        </c:manualLayout>
      </c:layout>
      <c:overlay val="0"/>
      <c:spPr>
        <a:solidFill>
          <a:schemeClr val="bg1"/>
        </a:solidFill>
        <a:ln>
          <a:noFill/>
        </a:ln>
        <a:effectLst>
          <a:outerShdw sx="1000" sy="1000" algn="ctr" rotWithShape="0">
            <a:srgbClr val="000000"/>
          </a:outerShdw>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effectLst>
                <a:innerShdw blurRad="114300">
                  <a:prstClr val="black"/>
                </a:inn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Profit Distribution by Products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Profit Distribution by Products</a:t>
          </a:r>
        </a:p>
      </cx:txPr>
    </cx:title>
    <cx:plotArea>
      <cx:plotAreaRegion>
        <cx:plotSurface>
          <cx:spPr>
            <a:ln>
              <a:noFill/>
            </a:ln>
          </cx:spPr>
        </cx:plotSurface>
        <cx:series layoutId="boxWhisker" uniqueId="{183A1668-3DC5-144F-9A70-B963633062BF}">
          <cx:dataId val="0"/>
          <cx:layoutPr>
            <cx:visibility meanLine="0" meanMarker="1" nonoutliers="0" outliers="1"/>
            <cx:statistics quartileMethod="exclusive"/>
          </cx:layoutPr>
        </cx:series>
      </cx:plotAreaRegion>
      <cx:axis id="0">
        <cx:catScaling gapWidth="1"/>
        <cx:tickLabels/>
      </cx:axis>
      <cx:axis id="1">
        <cx:valScaling/>
        <cx:majorGridlines>
          <cx: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Profit Distribution by Location</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Profit Distribution by Location</a:t>
          </a:r>
        </a:p>
      </cx:txPr>
    </cx:title>
    <cx:plotArea>
      <cx:plotAreaRegion>
        <cx:series layoutId="boxWhisker" uniqueId="{83C88E1B-04E3-7B4B-AA2D-4837EB6185C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677333</xdr:colOff>
      <xdr:row>7</xdr:row>
      <xdr:rowOff>28221</xdr:rowOff>
    </xdr:from>
    <xdr:to>
      <xdr:col>3</xdr:col>
      <xdr:colOff>507999</xdr:colOff>
      <xdr:row>10</xdr:row>
      <xdr:rowOff>152397</xdr:rowOff>
    </xdr:to>
    <xdr:sp macro="" textlink="Working!C5">
      <xdr:nvSpPr>
        <xdr:cNvPr id="7" name="Rounded Rectangle 6" descr="Total Sales">
          <a:extLst>
            <a:ext uri="{FF2B5EF4-FFF2-40B4-BE49-F238E27FC236}">
              <a16:creationId xmlns:a16="http://schemas.microsoft.com/office/drawing/2014/main" id="{6893D23D-D595-C36B-9F80-EA8AF8F4E52E}"/>
            </a:ext>
          </a:extLst>
        </xdr:cNvPr>
        <xdr:cNvSpPr/>
      </xdr:nvSpPr>
      <xdr:spPr>
        <a:xfrm>
          <a:off x="1509889" y="1411110"/>
          <a:ext cx="2285999" cy="716843"/>
        </a:xfrm>
        <a:prstGeom prst="round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DE36970-1999-6A49-B6E9-273AF21CE5D6}" type="TxLink">
            <a:rPr lang="en-US" sz="2400" b="1" i="0" u="none" strike="noStrike" kern="1200">
              <a:ln>
                <a:solidFill>
                  <a:schemeClr val="bg1"/>
                </a:solidFill>
              </a:ln>
              <a:solidFill>
                <a:schemeClr val="bg1"/>
              </a:solidFill>
              <a:latin typeface="Calibri" panose="020F0502020204030204" pitchFamily="34" charset="0"/>
              <a:ea typeface="+mn-ea"/>
              <a:cs typeface="Calibri" panose="020F0502020204030204" pitchFamily="34" charset="0"/>
            </a:rPr>
            <a:pPr marL="0" indent="0" algn="ctr"/>
            <a:t>£577,604.82</a:t>
          </a:fld>
          <a:endParaRPr lang="en-GB" sz="2400" b="1" i="0" u="none" strike="noStrike" kern="1200">
            <a:ln>
              <a:solidFill>
                <a:schemeClr val="bg1"/>
              </a:solidFill>
            </a:ln>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431930</xdr:colOff>
      <xdr:row>11</xdr:row>
      <xdr:rowOff>178738</xdr:rowOff>
    </xdr:from>
    <xdr:to>
      <xdr:col>20</xdr:col>
      <xdr:colOff>165499</xdr:colOff>
      <xdr:row>11</xdr:row>
      <xdr:rowOff>188810</xdr:rowOff>
    </xdr:to>
    <xdr:cxnSp macro="">
      <xdr:nvCxnSpPr>
        <xdr:cNvPr id="2" name="Straight Connector 1">
          <a:extLst>
            <a:ext uri="{FF2B5EF4-FFF2-40B4-BE49-F238E27FC236}">
              <a16:creationId xmlns:a16="http://schemas.microsoft.com/office/drawing/2014/main" id="{065E6A71-F259-3F46-AD52-B790A133EAB8}"/>
            </a:ext>
          </a:extLst>
        </xdr:cNvPr>
        <xdr:cNvCxnSpPr/>
      </xdr:nvCxnSpPr>
      <xdr:spPr>
        <a:xfrm flipV="1">
          <a:off x="431930" y="2274238"/>
          <a:ext cx="19926569" cy="10072"/>
        </a:xfrm>
        <a:prstGeom prst="line">
          <a:avLst/>
        </a:prstGeom>
        <a:ln w="28575">
          <a:solidFill>
            <a:schemeClr val="accent1"/>
          </a:solidFill>
        </a:ln>
      </xdr:spPr>
      <xdr:style>
        <a:lnRef idx="1">
          <a:schemeClr val="accent4"/>
        </a:lnRef>
        <a:fillRef idx="0">
          <a:schemeClr val="accent4"/>
        </a:fillRef>
        <a:effectRef idx="0">
          <a:schemeClr val="accent4"/>
        </a:effectRef>
        <a:fontRef idx="minor">
          <a:schemeClr val="tx1"/>
        </a:fontRef>
      </xdr:style>
    </xdr:cxnSp>
    <xdr:clientData/>
  </xdr:twoCellAnchor>
  <xdr:twoCellAnchor editAs="oneCell">
    <xdr:from>
      <xdr:col>1</xdr:col>
      <xdr:colOff>854125</xdr:colOff>
      <xdr:row>0</xdr:row>
      <xdr:rowOff>95250</xdr:rowOff>
    </xdr:from>
    <xdr:to>
      <xdr:col>4</xdr:col>
      <xdr:colOff>141749</xdr:colOff>
      <xdr:row>4</xdr:row>
      <xdr:rowOff>59126</xdr:rowOff>
    </xdr:to>
    <xdr:pic>
      <xdr:nvPicPr>
        <xdr:cNvPr id="5" name="Picture 4">
          <a:extLst>
            <a:ext uri="{FF2B5EF4-FFF2-40B4-BE49-F238E27FC236}">
              <a16:creationId xmlns:a16="http://schemas.microsoft.com/office/drawing/2014/main" id="{38BF6058-14B2-650A-615D-9C3D3C9801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9625" y="95250"/>
          <a:ext cx="1799117" cy="725876"/>
        </a:xfrm>
        <a:prstGeom prst="rect">
          <a:avLst/>
        </a:prstGeom>
      </xdr:spPr>
    </xdr:pic>
    <xdr:clientData/>
  </xdr:twoCellAnchor>
  <xdr:oneCellAnchor>
    <xdr:from>
      <xdr:col>2</xdr:col>
      <xdr:colOff>352778</xdr:colOff>
      <xdr:row>7</xdr:row>
      <xdr:rowOff>28222</xdr:rowOff>
    </xdr:from>
    <xdr:ext cx="1418064" cy="311496"/>
    <xdr:sp macro="" textlink="">
      <xdr:nvSpPr>
        <xdr:cNvPr id="9" name="TextBox 8">
          <a:extLst>
            <a:ext uri="{FF2B5EF4-FFF2-40B4-BE49-F238E27FC236}">
              <a16:creationId xmlns:a16="http://schemas.microsoft.com/office/drawing/2014/main" id="{A432A396-80EF-625A-5BDD-1080866856C2}"/>
            </a:ext>
          </a:extLst>
        </xdr:cNvPr>
        <xdr:cNvSpPr txBox="1"/>
      </xdr:nvSpPr>
      <xdr:spPr>
        <a:xfrm>
          <a:off x="2358041" y="1314933"/>
          <a:ext cx="141806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i="0" kern="1200">
              <a:solidFill>
                <a:schemeClr val="bg1"/>
              </a:solidFill>
              <a:latin typeface="Calibri" panose="020F0502020204030204" pitchFamily="34" charset="0"/>
              <a:cs typeface="Calibri" panose="020F0502020204030204" pitchFamily="34" charset="0"/>
            </a:rPr>
            <a:t>Sales</a:t>
          </a:r>
        </a:p>
      </xdr:txBody>
    </xdr:sp>
    <xdr:clientData/>
  </xdr:oneCellAnchor>
  <xdr:twoCellAnchor>
    <xdr:from>
      <xdr:col>12</xdr:col>
      <xdr:colOff>592668</xdr:colOff>
      <xdr:row>7</xdr:row>
      <xdr:rowOff>70554</xdr:rowOff>
    </xdr:from>
    <xdr:to>
      <xdr:col>14</xdr:col>
      <xdr:colOff>874891</xdr:colOff>
      <xdr:row>10</xdr:row>
      <xdr:rowOff>166508</xdr:rowOff>
    </xdr:to>
    <xdr:sp macro="" textlink="Working!B5">
      <xdr:nvSpPr>
        <xdr:cNvPr id="15" name="Rounded Rectangle 14" descr="Total Sales">
          <a:extLst>
            <a:ext uri="{FF2B5EF4-FFF2-40B4-BE49-F238E27FC236}">
              <a16:creationId xmlns:a16="http://schemas.microsoft.com/office/drawing/2014/main" id="{FF7CA80C-39FD-974A-95E4-D79D6D9B389E}"/>
            </a:ext>
          </a:extLst>
        </xdr:cNvPr>
        <xdr:cNvSpPr/>
      </xdr:nvSpPr>
      <xdr:spPr>
        <a:xfrm>
          <a:off x="13109224" y="1453443"/>
          <a:ext cx="2032000" cy="688621"/>
        </a:xfrm>
        <a:prstGeom prst="round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0729096-4C4B-2248-9B74-839736290E64}" type="TxLink">
            <a:rPr lang="en-US" sz="2400" b="1" i="0" u="none" strike="noStrike" kern="1200">
              <a:ln>
                <a:solidFill>
                  <a:schemeClr val="bg1"/>
                </a:solidFill>
              </a:ln>
              <a:solidFill>
                <a:schemeClr val="bg1"/>
              </a:solidFill>
              <a:latin typeface="Calibri" panose="020F0502020204030204" pitchFamily="34" charset="0"/>
              <a:ea typeface="+mn-ea"/>
              <a:cs typeface="Calibri" panose="020F0502020204030204" pitchFamily="34" charset="0"/>
            </a:rPr>
            <a:pPr marL="0" indent="0" algn="ctr"/>
            <a:t>£2,285,550</a:t>
          </a:fld>
          <a:endParaRPr lang="en-GB" sz="2400" b="1" i="0" u="none" strike="noStrike" kern="1200">
            <a:ln>
              <a:solidFill>
                <a:schemeClr val="bg1"/>
              </a:solidFill>
            </a:ln>
            <a:solidFill>
              <a:schemeClr val="bg1"/>
            </a:solidFill>
            <a:latin typeface="Calibri" panose="020F0502020204030204" pitchFamily="34" charset="0"/>
            <a:ea typeface="+mn-ea"/>
            <a:cs typeface="Calibri" panose="020F0502020204030204" pitchFamily="34" charset="0"/>
          </a:endParaRPr>
        </a:p>
      </xdr:txBody>
    </xdr:sp>
    <xdr:clientData/>
  </xdr:twoCellAnchor>
  <xdr:oneCellAnchor>
    <xdr:from>
      <xdr:col>13</xdr:col>
      <xdr:colOff>423332</xdr:colOff>
      <xdr:row>7</xdr:row>
      <xdr:rowOff>60476</xdr:rowOff>
    </xdr:from>
    <xdr:ext cx="1180191" cy="311496"/>
    <xdr:sp macro="" textlink="">
      <xdr:nvSpPr>
        <xdr:cNvPr id="16" name="TextBox 15">
          <a:extLst>
            <a:ext uri="{FF2B5EF4-FFF2-40B4-BE49-F238E27FC236}">
              <a16:creationId xmlns:a16="http://schemas.microsoft.com/office/drawing/2014/main" id="{B6037545-7F43-C94F-9D38-D6093FD034A8}"/>
            </a:ext>
          </a:extLst>
        </xdr:cNvPr>
        <xdr:cNvSpPr txBox="1"/>
      </xdr:nvSpPr>
      <xdr:spPr>
        <a:xfrm>
          <a:off x="13857110" y="1443365"/>
          <a:ext cx="118019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i="0" kern="1200">
              <a:solidFill>
                <a:schemeClr val="bg1"/>
              </a:solidFill>
              <a:latin typeface="Calibri" panose="020F0502020204030204" pitchFamily="34" charset="0"/>
              <a:cs typeface="Calibri" panose="020F0502020204030204" pitchFamily="34" charset="0"/>
            </a:rPr>
            <a:t>Profit</a:t>
          </a:r>
        </a:p>
      </xdr:txBody>
    </xdr:sp>
    <xdr:clientData/>
  </xdr:oneCellAnchor>
  <xdr:twoCellAnchor>
    <xdr:from>
      <xdr:col>8</xdr:col>
      <xdr:colOff>1100668</xdr:colOff>
      <xdr:row>7</xdr:row>
      <xdr:rowOff>14110</xdr:rowOff>
    </xdr:from>
    <xdr:to>
      <xdr:col>10</xdr:col>
      <xdr:colOff>973667</xdr:colOff>
      <xdr:row>10</xdr:row>
      <xdr:rowOff>127000</xdr:rowOff>
    </xdr:to>
    <xdr:sp macro="" textlink="Working!E5">
      <xdr:nvSpPr>
        <xdr:cNvPr id="17" name="Rounded Rectangle 16" descr="Total Sales">
          <a:extLst>
            <a:ext uri="{FF2B5EF4-FFF2-40B4-BE49-F238E27FC236}">
              <a16:creationId xmlns:a16="http://schemas.microsoft.com/office/drawing/2014/main" id="{21CBEEE0-024E-BD4B-AE4C-18F9DE57658A}"/>
            </a:ext>
          </a:extLst>
        </xdr:cNvPr>
        <xdr:cNvSpPr/>
      </xdr:nvSpPr>
      <xdr:spPr>
        <a:xfrm>
          <a:off x="8593668" y="1396999"/>
          <a:ext cx="2017888" cy="705557"/>
        </a:xfrm>
        <a:prstGeom prst="round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DFCBA45-1B01-6648-8316-B6A46A67010E}" type="TxLink">
            <a:rPr lang="en-US" sz="2400" b="1" i="0" u="none" strike="noStrike" kern="1200">
              <a:ln>
                <a:solidFill>
                  <a:schemeClr val="bg1"/>
                </a:solidFill>
              </a:ln>
              <a:solidFill>
                <a:schemeClr val="bg1"/>
              </a:solidFill>
              <a:latin typeface="Calibri" panose="020F0502020204030204" pitchFamily="34" charset="0"/>
              <a:ea typeface="+mn-ea"/>
              <a:cs typeface="Calibri" panose="020F0502020204030204" pitchFamily="34" charset="0"/>
            </a:rPr>
            <a:pPr marL="0" indent="0" algn="ctr"/>
            <a:t>46099</a:t>
          </a:fld>
          <a:endParaRPr lang="en-GB" sz="2400" b="1" i="0" u="none" strike="noStrike" kern="1200">
            <a:ln>
              <a:solidFill>
                <a:schemeClr val="bg1"/>
              </a:solidFill>
            </a:ln>
            <a:solidFill>
              <a:schemeClr val="bg1"/>
            </a:solidFill>
            <a:latin typeface="Calibri" panose="020F0502020204030204" pitchFamily="34" charset="0"/>
            <a:ea typeface="+mn-ea"/>
            <a:cs typeface="Calibri" panose="020F0502020204030204" pitchFamily="34" charset="0"/>
          </a:endParaRPr>
        </a:p>
      </xdr:txBody>
    </xdr:sp>
    <xdr:clientData/>
  </xdr:twoCellAnchor>
  <xdr:oneCellAnchor>
    <xdr:from>
      <xdr:col>9</xdr:col>
      <xdr:colOff>33869</xdr:colOff>
      <xdr:row>7</xdr:row>
      <xdr:rowOff>42333</xdr:rowOff>
    </xdr:from>
    <xdr:ext cx="1418064" cy="311496"/>
    <xdr:sp macro="" textlink="">
      <xdr:nvSpPr>
        <xdr:cNvPr id="18" name="TextBox 17">
          <a:extLst>
            <a:ext uri="{FF2B5EF4-FFF2-40B4-BE49-F238E27FC236}">
              <a16:creationId xmlns:a16="http://schemas.microsoft.com/office/drawing/2014/main" id="{D9974768-D119-C14E-A541-F9A26A6CC9AB}"/>
            </a:ext>
          </a:extLst>
        </xdr:cNvPr>
        <xdr:cNvSpPr txBox="1"/>
      </xdr:nvSpPr>
      <xdr:spPr>
        <a:xfrm>
          <a:off x="8644469" y="1375833"/>
          <a:ext cx="141806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400" b="1" i="0" kern="1200">
              <a:solidFill>
                <a:schemeClr val="bg1"/>
              </a:solidFill>
              <a:latin typeface="Calibri" panose="020F0502020204030204" pitchFamily="34" charset="0"/>
              <a:cs typeface="Calibri" panose="020F0502020204030204" pitchFamily="34" charset="0"/>
            </a:rPr>
            <a:t>Cost</a:t>
          </a:r>
        </a:p>
      </xdr:txBody>
    </xdr:sp>
    <xdr:clientData/>
  </xdr:oneCellAnchor>
  <xdr:twoCellAnchor>
    <xdr:from>
      <xdr:col>4</xdr:col>
      <xdr:colOff>1027512</xdr:colOff>
      <xdr:row>7</xdr:row>
      <xdr:rowOff>28222</xdr:rowOff>
    </xdr:from>
    <xdr:to>
      <xdr:col>7</xdr:col>
      <xdr:colOff>209067</xdr:colOff>
      <xdr:row>10</xdr:row>
      <xdr:rowOff>141111</xdr:rowOff>
    </xdr:to>
    <xdr:sp macro="" textlink="Working!D5">
      <xdr:nvSpPr>
        <xdr:cNvPr id="19" name="Rounded Rectangle 18" descr="Total Sales">
          <a:extLst>
            <a:ext uri="{FF2B5EF4-FFF2-40B4-BE49-F238E27FC236}">
              <a16:creationId xmlns:a16="http://schemas.microsoft.com/office/drawing/2014/main" id="{5BC00BFF-ECDE-F94A-B9A9-1998587A88DD}"/>
            </a:ext>
          </a:extLst>
        </xdr:cNvPr>
        <xdr:cNvSpPr/>
      </xdr:nvSpPr>
      <xdr:spPr>
        <a:xfrm>
          <a:off x="5138301" y="1314933"/>
          <a:ext cx="2306424" cy="664336"/>
        </a:xfrm>
        <a:prstGeom prst="round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D05EB59-724E-A84E-9BA8-F8919BA27471}" type="TxLink">
            <a:rPr lang="en-US" sz="2400" b="1" i="0" u="none" strike="noStrike" kern="1200">
              <a:ln>
                <a:solidFill>
                  <a:schemeClr val="bg1"/>
                </a:solidFill>
              </a:ln>
              <a:solidFill>
                <a:schemeClr val="bg1"/>
              </a:solidFill>
              <a:latin typeface="Calibri" panose="020F0502020204030204" pitchFamily="34" charset="0"/>
              <a:ea typeface="+mn-ea"/>
              <a:cs typeface="Calibri" panose="020F0502020204030204" pitchFamily="34" charset="0"/>
            </a:rPr>
            <a:pPr marL="0" indent="0" algn="ctr"/>
            <a:t>£52,924.58</a:t>
          </a:fld>
          <a:endParaRPr lang="en-GB" sz="2400" b="1" i="0" u="none" strike="noStrike" kern="1200">
            <a:ln>
              <a:solidFill>
                <a:schemeClr val="bg1"/>
              </a:solidFill>
            </a:ln>
            <a:solidFill>
              <a:schemeClr val="bg1"/>
            </a:solidFill>
            <a:latin typeface="Calibri" panose="020F0502020204030204" pitchFamily="34" charset="0"/>
            <a:ea typeface="+mn-ea"/>
            <a:cs typeface="Calibri" panose="020F0502020204030204" pitchFamily="34" charset="0"/>
          </a:endParaRPr>
        </a:p>
      </xdr:txBody>
    </xdr:sp>
    <xdr:clientData/>
  </xdr:twoCellAnchor>
  <xdr:oneCellAnchor>
    <xdr:from>
      <xdr:col>5</xdr:col>
      <xdr:colOff>609378</xdr:colOff>
      <xdr:row>6</xdr:row>
      <xdr:rowOff>170818</xdr:rowOff>
    </xdr:from>
    <xdr:ext cx="1418064" cy="311496"/>
    <xdr:sp macro="" textlink="">
      <xdr:nvSpPr>
        <xdr:cNvPr id="20" name="TextBox 19">
          <a:extLst>
            <a:ext uri="{FF2B5EF4-FFF2-40B4-BE49-F238E27FC236}">
              <a16:creationId xmlns:a16="http://schemas.microsoft.com/office/drawing/2014/main" id="{224A2516-87FE-8F4A-8DBC-2763EBDECCD2}"/>
            </a:ext>
          </a:extLst>
        </xdr:cNvPr>
        <xdr:cNvSpPr txBox="1"/>
      </xdr:nvSpPr>
      <xdr:spPr>
        <a:xfrm>
          <a:off x="5806352" y="1273713"/>
          <a:ext cx="141806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i="0" kern="1200">
              <a:solidFill>
                <a:schemeClr val="bg1"/>
              </a:solidFill>
              <a:latin typeface="Calibri" panose="020F0502020204030204" pitchFamily="34" charset="0"/>
              <a:cs typeface="Calibri" panose="020F0502020204030204" pitchFamily="34" charset="0"/>
            </a:rPr>
            <a:t>Revenue</a:t>
          </a:r>
        </a:p>
      </xdr:txBody>
    </xdr:sp>
    <xdr:clientData/>
  </xdr:oneCellAnchor>
  <xdr:twoCellAnchor>
    <xdr:from>
      <xdr:col>15</xdr:col>
      <xdr:colOff>1044222</xdr:colOff>
      <xdr:row>7</xdr:row>
      <xdr:rowOff>38301</xdr:rowOff>
    </xdr:from>
    <xdr:to>
      <xdr:col>17</xdr:col>
      <xdr:colOff>874889</xdr:colOff>
      <xdr:row>10</xdr:row>
      <xdr:rowOff>134255</xdr:rowOff>
    </xdr:to>
    <xdr:sp macro="" textlink="Working!E5">
      <xdr:nvSpPr>
        <xdr:cNvPr id="24" name="Rounded Rectangle 23" descr="Total Sales">
          <a:extLst>
            <a:ext uri="{FF2B5EF4-FFF2-40B4-BE49-F238E27FC236}">
              <a16:creationId xmlns:a16="http://schemas.microsoft.com/office/drawing/2014/main" id="{DB1E1EE6-14F4-AE4B-99BE-04C14DD7315F}"/>
            </a:ext>
          </a:extLst>
        </xdr:cNvPr>
        <xdr:cNvSpPr/>
      </xdr:nvSpPr>
      <xdr:spPr>
        <a:xfrm>
          <a:off x="16509545" y="1328785"/>
          <a:ext cx="2042925" cy="649018"/>
        </a:xfrm>
        <a:prstGeom prst="round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2AB810C-33EF-9D45-8F05-695F54B8AAAE}" type="TxLink">
            <a:rPr lang="en-US" sz="2400" b="1" i="0" u="none" strike="noStrike" kern="1200">
              <a:ln>
                <a:solidFill>
                  <a:schemeClr val="bg1"/>
                </a:solidFill>
              </a:ln>
              <a:solidFill>
                <a:schemeClr val="bg1"/>
              </a:solidFill>
              <a:latin typeface="Calibri" panose="020F0502020204030204" pitchFamily="34" charset="0"/>
              <a:ea typeface="+mn-ea"/>
              <a:cs typeface="Calibri" panose="020F0502020204030204" pitchFamily="34" charset="0"/>
            </a:rPr>
            <a:pPr marL="0" indent="0" algn="ctr"/>
            <a:t>46099</a:t>
          </a:fld>
          <a:endParaRPr lang="en-GB" sz="2400" b="1" i="0" u="none" strike="noStrike" kern="1200">
            <a:ln>
              <a:solidFill>
                <a:schemeClr val="bg1"/>
              </a:solidFill>
            </a:ln>
            <a:solidFill>
              <a:schemeClr val="bg1"/>
            </a:solidFill>
            <a:latin typeface="Calibri" panose="020F0502020204030204" pitchFamily="34" charset="0"/>
            <a:ea typeface="+mn-ea"/>
            <a:cs typeface="Calibri" panose="020F0502020204030204" pitchFamily="34" charset="0"/>
          </a:endParaRPr>
        </a:p>
      </xdr:txBody>
    </xdr:sp>
    <xdr:clientData/>
  </xdr:twoCellAnchor>
  <xdr:oneCellAnchor>
    <xdr:from>
      <xdr:col>16</xdr:col>
      <xdr:colOff>439459</xdr:colOff>
      <xdr:row>7</xdr:row>
      <xdr:rowOff>28223</xdr:rowOff>
    </xdr:from>
    <xdr:ext cx="1418064" cy="311496"/>
    <xdr:sp macro="" textlink="">
      <xdr:nvSpPr>
        <xdr:cNvPr id="25" name="TextBox 24">
          <a:extLst>
            <a:ext uri="{FF2B5EF4-FFF2-40B4-BE49-F238E27FC236}">
              <a16:creationId xmlns:a16="http://schemas.microsoft.com/office/drawing/2014/main" id="{6E42761C-F0CD-7F4D-8DE6-380A2846EF1B}"/>
            </a:ext>
          </a:extLst>
        </xdr:cNvPr>
        <xdr:cNvSpPr txBox="1"/>
      </xdr:nvSpPr>
      <xdr:spPr>
        <a:xfrm>
          <a:off x="16991792" y="1411112"/>
          <a:ext cx="141806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i="0" kern="1200">
              <a:solidFill>
                <a:schemeClr val="bg1"/>
              </a:solidFill>
              <a:latin typeface="Calibri" panose="020F0502020204030204" pitchFamily="34" charset="0"/>
              <a:cs typeface="Calibri" panose="020F0502020204030204" pitchFamily="34" charset="0"/>
            </a:rPr>
            <a:t>Products Sold</a:t>
          </a:r>
        </a:p>
      </xdr:txBody>
    </xdr:sp>
    <xdr:clientData/>
  </xdr:oneCellAnchor>
  <xdr:twoCellAnchor>
    <xdr:from>
      <xdr:col>10</xdr:col>
      <xdr:colOff>1051506</xdr:colOff>
      <xdr:row>26</xdr:row>
      <xdr:rowOff>124884</xdr:rowOff>
    </xdr:from>
    <xdr:to>
      <xdr:col>20</xdr:col>
      <xdr:colOff>97367</xdr:colOff>
      <xdr:row>45</xdr:row>
      <xdr:rowOff>127000</xdr:rowOff>
    </xdr:to>
    <xdr:graphicFrame macro="">
      <xdr:nvGraphicFramePr>
        <xdr:cNvPr id="28" name="Chart 27">
          <a:extLst>
            <a:ext uri="{FF2B5EF4-FFF2-40B4-BE49-F238E27FC236}">
              <a16:creationId xmlns:a16="http://schemas.microsoft.com/office/drawing/2014/main" id="{400648D6-F6D4-7D48-832E-98337279F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775803</xdr:colOff>
      <xdr:row>26</xdr:row>
      <xdr:rowOff>82957</xdr:rowOff>
    </xdr:from>
    <xdr:to>
      <xdr:col>10</xdr:col>
      <xdr:colOff>368709</xdr:colOff>
      <xdr:row>45</xdr:row>
      <xdr:rowOff>102571</xdr:rowOff>
    </xdr:to>
    <xdr:graphicFrame macro="">
      <xdr:nvGraphicFramePr>
        <xdr:cNvPr id="29" name="Chart 28">
          <a:extLst>
            <a:ext uri="{FF2B5EF4-FFF2-40B4-BE49-F238E27FC236}">
              <a16:creationId xmlns:a16="http://schemas.microsoft.com/office/drawing/2014/main" id="{6630BE81-BDB6-5A46-B016-9787C1DFB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979764</xdr:colOff>
      <xdr:row>12</xdr:row>
      <xdr:rowOff>115651</xdr:rowOff>
    </xdr:from>
    <xdr:to>
      <xdr:col>19</xdr:col>
      <xdr:colOff>508000</xdr:colOff>
      <xdr:row>13</xdr:row>
      <xdr:rowOff>323850</xdr:rowOff>
    </xdr:to>
    <mc:AlternateContent xmlns:mc="http://schemas.openxmlformats.org/markup-compatibility/2006" xmlns:a14="http://schemas.microsoft.com/office/drawing/2010/main">
      <mc:Choice Requires="a14">
        <xdr:graphicFrame macro="">
          <xdr:nvGraphicFramePr>
            <xdr:cNvPr id="33" name="Location 2">
              <a:extLst>
                <a:ext uri="{FF2B5EF4-FFF2-40B4-BE49-F238E27FC236}">
                  <a16:creationId xmlns:a16="http://schemas.microsoft.com/office/drawing/2014/main" id="{EE643E08-D439-A84B-87E6-F4C118E65380}"/>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8599764" y="2401651"/>
              <a:ext cx="7322861" cy="430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130645</xdr:colOff>
      <xdr:row>23</xdr:row>
      <xdr:rowOff>47439</xdr:rowOff>
    </xdr:from>
    <xdr:to>
      <xdr:col>11</xdr:col>
      <xdr:colOff>635000</xdr:colOff>
      <xdr:row>25</xdr:row>
      <xdr:rowOff>50800</xdr:rowOff>
    </xdr:to>
    <mc:AlternateContent xmlns:mc="http://schemas.openxmlformats.org/markup-compatibility/2006" xmlns:a14="http://schemas.microsoft.com/office/drawing/2010/main">
      <mc:Choice Requires="a14">
        <xdr:graphicFrame macro="">
          <xdr:nvGraphicFramePr>
            <xdr:cNvPr id="35" name="Chart_Customer">
              <a:extLst>
                <a:ext uri="{FF2B5EF4-FFF2-40B4-BE49-F238E27FC236}">
                  <a16:creationId xmlns:a16="http://schemas.microsoft.com/office/drawing/2014/main" id="{B16211E3-DD6B-EA40-8A59-9403FE4E178A}"/>
                </a:ext>
              </a:extLst>
            </xdr:cNvPr>
            <xdr:cNvGraphicFramePr/>
          </xdr:nvGraphicFramePr>
          <xdr:xfrm>
            <a:off x="0" y="0"/>
            <a:ext cx="0" cy="0"/>
          </xdr:xfrm>
          <a:graphic>
            <a:graphicData uri="http://schemas.microsoft.com/office/drawing/2010/slicer">
              <sle:slicer xmlns:sle="http://schemas.microsoft.com/office/drawing/2010/slicer" name="Chart_Customer"/>
            </a:graphicData>
          </a:graphic>
        </xdr:graphicFrame>
      </mc:Choice>
      <mc:Fallback xmlns="">
        <xdr:sp macro="" textlink="">
          <xdr:nvSpPr>
            <xdr:cNvPr id="0" name=""/>
            <xdr:cNvSpPr>
              <a:spLocks noTextEdit="1"/>
            </xdr:cNvSpPr>
          </xdr:nvSpPr>
          <xdr:spPr>
            <a:xfrm>
              <a:off x="5718645" y="4778189"/>
              <a:ext cx="3742855" cy="4002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479352</xdr:colOff>
      <xdr:row>23</xdr:row>
      <xdr:rowOff>51218</xdr:rowOff>
    </xdr:from>
    <xdr:to>
      <xdr:col>20</xdr:col>
      <xdr:colOff>25400</xdr:colOff>
      <xdr:row>25</xdr:row>
      <xdr:rowOff>88900</xdr:rowOff>
    </xdr:to>
    <mc:AlternateContent xmlns:mc="http://schemas.openxmlformats.org/markup-compatibility/2006" xmlns:a14="http://schemas.microsoft.com/office/drawing/2010/main">
      <mc:Choice Requires="a14">
        <xdr:graphicFrame macro="">
          <xdr:nvGraphicFramePr>
            <xdr:cNvPr id="36" name="Chart_Supplier">
              <a:extLst>
                <a:ext uri="{FF2B5EF4-FFF2-40B4-BE49-F238E27FC236}">
                  <a16:creationId xmlns:a16="http://schemas.microsoft.com/office/drawing/2014/main" id="{762CAE71-6D2D-E14D-A690-E74CCE8915F5}"/>
                </a:ext>
              </a:extLst>
            </xdr:cNvPr>
            <xdr:cNvGraphicFramePr/>
          </xdr:nvGraphicFramePr>
          <xdr:xfrm>
            <a:off x="0" y="0"/>
            <a:ext cx="0" cy="0"/>
          </xdr:xfrm>
          <a:graphic>
            <a:graphicData uri="http://schemas.microsoft.com/office/drawing/2010/slicer">
              <sle:slicer xmlns:sle="http://schemas.microsoft.com/office/drawing/2010/slicer" name="Chart_Supplier"/>
            </a:graphicData>
          </a:graphic>
        </xdr:graphicFrame>
      </mc:Choice>
      <mc:Fallback xmlns="">
        <xdr:sp macro="" textlink="">
          <xdr:nvSpPr>
            <xdr:cNvPr id="0" name=""/>
            <xdr:cNvSpPr>
              <a:spLocks noTextEdit="1"/>
            </xdr:cNvSpPr>
          </xdr:nvSpPr>
          <xdr:spPr>
            <a:xfrm>
              <a:off x="10178977" y="4781968"/>
              <a:ext cx="5832548" cy="4345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184149</xdr:colOff>
      <xdr:row>1</xdr:row>
      <xdr:rowOff>147108</xdr:rowOff>
    </xdr:from>
    <xdr:to>
      <xdr:col>11</xdr:col>
      <xdr:colOff>622300</xdr:colOff>
      <xdr:row>3</xdr:row>
      <xdr:rowOff>165100</xdr:rowOff>
    </xdr:to>
    <mc:AlternateContent xmlns:mc="http://schemas.openxmlformats.org/markup-compatibility/2006" xmlns:a14="http://schemas.microsoft.com/office/drawing/2010/main">
      <mc:Choice Requires="a14">
        <xdr:graphicFrame macro="">
          <xdr:nvGraphicFramePr>
            <xdr:cNvPr id="4" name="Product type">
              <a:extLst>
                <a:ext uri="{FF2B5EF4-FFF2-40B4-BE49-F238E27FC236}">
                  <a16:creationId xmlns:a16="http://schemas.microsoft.com/office/drawing/2014/main" id="{B9C512DF-71DB-554B-965C-616CC0CE14FD}"/>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4978399" y="337608"/>
              <a:ext cx="4470401" cy="3989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736600</xdr:colOff>
      <xdr:row>1</xdr:row>
      <xdr:rowOff>168275</xdr:rowOff>
    </xdr:from>
    <xdr:to>
      <xdr:col>18</xdr:col>
      <xdr:colOff>628843</xdr:colOff>
      <xdr:row>4</xdr:row>
      <xdr:rowOff>25401</xdr:rowOff>
    </xdr:to>
    <mc:AlternateContent xmlns:mc="http://schemas.openxmlformats.org/markup-compatibility/2006" xmlns:a14="http://schemas.microsoft.com/office/drawing/2010/main">
      <mc:Choice Requires="a14">
        <xdr:graphicFrame macro="">
          <xdr:nvGraphicFramePr>
            <xdr:cNvPr id="6" name="Location">
              <a:extLst>
                <a:ext uri="{FF2B5EF4-FFF2-40B4-BE49-F238E27FC236}">
                  <a16:creationId xmlns:a16="http://schemas.microsoft.com/office/drawing/2014/main" id="{5124CF83-BE6D-F848-A2E5-984470D400A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436225" y="358775"/>
              <a:ext cx="4908743" cy="4286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692150</xdr:colOff>
      <xdr:row>12</xdr:row>
      <xdr:rowOff>117475</xdr:rowOff>
    </xdr:from>
    <xdr:to>
      <xdr:col>9</xdr:col>
      <xdr:colOff>252498</xdr:colOff>
      <xdr:row>13</xdr:row>
      <xdr:rowOff>279400</xdr:rowOff>
    </xdr:to>
    <mc:AlternateContent xmlns:mc="http://schemas.openxmlformats.org/markup-compatibility/2006" xmlns:a14="http://schemas.microsoft.com/office/drawing/2010/main">
      <mc:Choice Requires="a14">
        <xdr:graphicFrame macro="">
          <xdr:nvGraphicFramePr>
            <xdr:cNvPr id="10" name="Product type 1">
              <a:extLst>
                <a:ext uri="{FF2B5EF4-FFF2-40B4-BE49-F238E27FC236}">
                  <a16:creationId xmlns:a16="http://schemas.microsoft.com/office/drawing/2014/main" id="{870AEB15-55A1-6844-B1BD-44FC3676D46E}"/>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692150" y="2403475"/>
              <a:ext cx="6767598" cy="384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469900</xdr:colOff>
      <xdr:row>22</xdr:row>
      <xdr:rowOff>180975</xdr:rowOff>
    </xdr:from>
    <xdr:to>
      <xdr:col>20</xdr:col>
      <xdr:colOff>203469</xdr:colOff>
      <xdr:row>22</xdr:row>
      <xdr:rowOff>191047</xdr:rowOff>
    </xdr:to>
    <xdr:cxnSp macro="">
      <xdr:nvCxnSpPr>
        <xdr:cNvPr id="11" name="Straight Connector 10">
          <a:extLst>
            <a:ext uri="{FF2B5EF4-FFF2-40B4-BE49-F238E27FC236}">
              <a16:creationId xmlns:a16="http://schemas.microsoft.com/office/drawing/2014/main" id="{FFC330CB-9E1E-6248-B536-EDAE05043A6A}"/>
            </a:ext>
          </a:extLst>
        </xdr:cNvPr>
        <xdr:cNvCxnSpPr/>
      </xdr:nvCxnSpPr>
      <xdr:spPr>
        <a:xfrm flipV="1">
          <a:off x="469900" y="4676775"/>
          <a:ext cx="15278369" cy="10072"/>
        </a:xfrm>
        <a:prstGeom prst="line">
          <a:avLst/>
        </a:prstGeom>
        <a:ln w="28575">
          <a:solidFill>
            <a:schemeClr val="accent1"/>
          </a:solidFill>
        </a:ln>
      </xdr:spPr>
      <xdr:style>
        <a:lnRef idx="1">
          <a:schemeClr val="accent4"/>
        </a:lnRef>
        <a:fillRef idx="0">
          <a:schemeClr val="accent4"/>
        </a:fillRef>
        <a:effectRef idx="0">
          <a:schemeClr val="accent4"/>
        </a:effectRef>
        <a:fontRef idx="minor">
          <a:schemeClr val="tx1"/>
        </a:fontRef>
      </xdr:style>
    </xdr:cxnSp>
    <xdr:clientData/>
  </xdr:twoCellAnchor>
  <xdr:twoCellAnchor editAs="oneCell">
    <xdr:from>
      <xdr:col>0</xdr:col>
      <xdr:colOff>561667</xdr:colOff>
      <xdr:row>23</xdr:row>
      <xdr:rowOff>49879</xdr:rowOff>
    </xdr:from>
    <xdr:to>
      <xdr:col>5</xdr:col>
      <xdr:colOff>679382</xdr:colOff>
      <xdr:row>25</xdr:row>
      <xdr:rowOff>63500</xdr:rowOff>
    </xdr:to>
    <mc:AlternateContent xmlns:mc="http://schemas.openxmlformats.org/markup-compatibility/2006" xmlns:a14="http://schemas.microsoft.com/office/drawing/2010/main">
      <mc:Choice Requires="a14">
        <xdr:graphicFrame macro="">
          <xdr:nvGraphicFramePr>
            <xdr:cNvPr id="12" name="Chart_Location 1">
              <a:extLst>
                <a:ext uri="{FF2B5EF4-FFF2-40B4-BE49-F238E27FC236}">
                  <a16:creationId xmlns:a16="http://schemas.microsoft.com/office/drawing/2014/main" id="{42564BB2-DBB1-158B-FA60-E93691400C05}"/>
                </a:ext>
              </a:extLst>
            </xdr:cNvPr>
            <xdr:cNvGraphicFramePr/>
          </xdr:nvGraphicFramePr>
          <xdr:xfrm>
            <a:off x="0" y="0"/>
            <a:ext cx="0" cy="0"/>
          </xdr:xfrm>
          <a:graphic>
            <a:graphicData uri="http://schemas.microsoft.com/office/drawing/2010/slicer">
              <sle:slicer xmlns:sle="http://schemas.microsoft.com/office/drawing/2010/slicer" name="Chart_Location 1"/>
            </a:graphicData>
          </a:graphic>
        </xdr:graphicFrame>
      </mc:Choice>
      <mc:Fallback xmlns="">
        <xdr:sp macro="" textlink="">
          <xdr:nvSpPr>
            <xdr:cNvPr id="0" name=""/>
            <xdr:cNvSpPr>
              <a:spLocks noTextEdit="1"/>
            </xdr:cNvSpPr>
          </xdr:nvSpPr>
          <xdr:spPr>
            <a:xfrm>
              <a:off x="561667" y="4780629"/>
              <a:ext cx="3991215" cy="4104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469900</xdr:colOff>
      <xdr:row>11</xdr:row>
      <xdr:rowOff>177800</xdr:rowOff>
    </xdr:from>
    <xdr:to>
      <xdr:col>26</xdr:col>
      <xdr:colOff>292100</xdr:colOff>
      <xdr:row>12</xdr:row>
      <xdr:rowOff>12700</xdr:rowOff>
    </xdr:to>
    <xdr:cxnSp macro="">
      <xdr:nvCxnSpPr>
        <xdr:cNvPr id="3" name="Straight Connector 2">
          <a:extLst>
            <a:ext uri="{FF2B5EF4-FFF2-40B4-BE49-F238E27FC236}">
              <a16:creationId xmlns:a16="http://schemas.microsoft.com/office/drawing/2014/main" id="{8BDE5190-84C2-71E9-C78D-74A5BAFE347E}"/>
            </a:ext>
          </a:extLst>
        </xdr:cNvPr>
        <xdr:cNvCxnSpPr/>
      </xdr:nvCxnSpPr>
      <xdr:spPr>
        <a:xfrm flipV="1">
          <a:off x="469900" y="2273300"/>
          <a:ext cx="21285200" cy="2540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508000</xdr:colOff>
      <xdr:row>32</xdr:row>
      <xdr:rowOff>183444</xdr:rowOff>
    </xdr:from>
    <xdr:to>
      <xdr:col>26</xdr:col>
      <xdr:colOff>330200</xdr:colOff>
      <xdr:row>33</xdr:row>
      <xdr:rowOff>18345</xdr:rowOff>
    </xdr:to>
    <xdr:cxnSp macro="">
      <xdr:nvCxnSpPr>
        <xdr:cNvPr id="6" name="Straight Connector 5">
          <a:extLst>
            <a:ext uri="{FF2B5EF4-FFF2-40B4-BE49-F238E27FC236}">
              <a16:creationId xmlns:a16="http://schemas.microsoft.com/office/drawing/2014/main" id="{E599A9CD-49D1-4A4D-BDBF-A68A19BB30B7}"/>
            </a:ext>
          </a:extLst>
        </xdr:cNvPr>
        <xdr:cNvCxnSpPr/>
      </xdr:nvCxnSpPr>
      <xdr:spPr>
        <a:xfrm flipV="1">
          <a:off x="508000" y="6505222"/>
          <a:ext cx="21468644" cy="32456"/>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442935</xdr:colOff>
      <xdr:row>5</xdr:row>
      <xdr:rowOff>141113</xdr:rowOff>
    </xdr:from>
    <xdr:to>
      <xdr:col>38</xdr:col>
      <xdr:colOff>200378</xdr:colOff>
      <xdr:row>28</xdr:row>
      <xdr:rowOff>191911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63C4116-96D2-3CBC-BE3B-C53093D870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878735" y="1093613"/>
              <a:ext cx="7771143" cy="499109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352775</xdr:colOff>
      <xdr:row>32</xdr:row>
      <xdr:rowOff>169332</xdr:rowOff>
    </xdr:from>
    <xdr:to>
      <xdr:col>38</xdr:col>
      <xdr:colOff>169333</xdr:colOff>
      <xdr:row>53</xdr:row>
      <xdr:rowOff>42333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BDCA231-B2DB-D89C-4E5E-EBC126102F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2788575" y="7027332"/>
              <a:ext cx="7830258" cy="387350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richPivotRecords" Target="richPivot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Toluwani Adefisoye" refreshedDate="45664.649030671295" createdVersion="8" refreshedVersion="8" minRefreshableVersion="3" recordCount="100" xr:uid="{44EB1F23-47DD-DF4E-9646-8C559FBD8794}">
  <cacheSource type="worksheet">
    <worksheetSource name="Facts"/>
  </cacheSource>
  <cacheFields count="28">
    <cacheField name="Product type" numFmtId="0">
      <sharedItems count="3">
        <s v="Haircare"/>
        <s v="Skincare"/>
        <s v="Cosmetics"/>
      </sharedItems>
    </cacheField>
    <cacheField name="SKU" numFmtId="0">
      <sharedItems/>
    </cacheField>
    <cacheField name="Price" numFmtId="164">
      <sharedItems containsSemiMixedTypes="0" containsString="0" containsNumber="1" minValue="1.6999760138659299" maxValue="99.171328638624104"/>
    </cacheField>
    <cacheField name="Availability" numFmtId="1">
      <sharedItems containsSemiMixedTypes="0" containsString="0" containsNumber="1" containsInteger="1" minValue="1" maxValue="100"/>
    </cacheField>
    <cacheField name="Sales" numFmtId="165">
      <sharedItems containsSemiMixedTypes="0" containsString="0" containsNumber="1" minValue="90.557466344724006" maxValue="87098.043651651766"/>
    </cacheField>
    <cacheField name="Products sold" numFmtId="1">
      <sharedItems containsSemiMixedTypes="0" containsString="0" containsNumber="1" containsInteger="1" minValue="8" maxValue="996"/>
    </cacheField>
    <cacheField name="Revenue generated" numFmtId="164">
      <sharedItems containsSemiMixedTypes="0" containsString="0" containsNumber="1" minValue="1061.6185230132801" maxValue="9866.4654579796897"/>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2">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164">
      <sharedItems containsSemiMixedTypes="0" containsString="0" containsNumber="1" minValue="1.0134865660958901" maxValue="9.9298162452772498"/>
    </cacheField>
    <cacheField name="Supplier name" numFmtId="0">
      <sharedItems count="5">
        <s v="Blissful Naturals"/>
        <s v="Glow Essence"/>
        <s v="Lotus Luxe"/>
        <s v="Radiant Beauty"/>
        <s v="Pure Herb"/>
      </sharedItems>
    </cacheField>
    <cacheField name="Latitide" numFmtId="0">
      <sharedItems containsSemiMixedTypes="0" containsString="0" containsNumber="1" minValue="12.9716" maxValue="28.613900000000001"/>
    </cacheField>
    <cacheField name="Longitude" numFmtId="0">
      <sharedItems containsSemiMixedTypes="0" containsString="0" containsNumber="1" minValue="72.877700000000004" maxValue="88.363900000000001"/>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164">
      <sharedItems containsSemiMixedTypes="0" containsString="0" containsNumber="1" minValue="1.0850685695870601" maxValue="99.466108603599096"/>
    </cacheField>
    <cacheField name="Inspection results" numFmtId="0">
      <sharedItems/>
    </cacheField>
    <cacheField name="Defect rates" numFmtId="9">
      <sharedItems containsSemiMixedTypes="0" containsString="0" containsNumber="1" minValue="1.8607567631014899E-2" maxValue="4.9392552886209398"/>
    </cacheField>
    <cacheField name="Transportation modes" numFmtId="0">
      <sharedItems/>
    </cacheField>
    <cacheField name="Routes" numFmtId="0">
      <sharedItems/>
    </cacheField>
    <cacheField name="Costs" numFmtId="164">
      <sharedItems containsSemiMixedTypes="0" containsString="0" containsNumber="1" minValue="103.916247960704" maxValue="997.41345013319403"/>
    </cacheField>
    <cacheField name="Location" numFmtId="0">
      <sharedItems count="5">
        <s v="Mumbai"/>
        <s v="Kolkata"/>
        <s v="Delhi"/>
        <s v="Bangalore"/>
        <s v="Chennai"/>
      </sharedItems>
    </cacheField>
    <cacheField name="Profit" numFmtId="164">
      <sharedItems containsSemiMixedTypes="0" containsString="0" containsNumber="1" minValue="749.04424940318711" maxValue="9435.8293440972102"/>
    </cacheField>
  </cacheFields>
  <extLst>
    <ext xmlns:x14="http://schemas.microsoft.com/office/spreadsheetml/2009/9/main" uri="{725AE2AE-9491-48be-B2B4-4EB974FC3084}">
      <x14:pivotCacheDefinition pivotCacheId="1346158441"/>
    </ext>
    <ext xmlns:xxpvi="http://schemas.microsoft.com/office/spreadsheetml/2022/pivotVersionInfo" uri="{9F748A41-CAEA-4470-BF7A-CE61E8FFA7F9}">
      <xxpvi:cacheVersionInfo>
        <xxpvi:lastRefreshFeature>RichData</xxpvi:lastRefreshFeature>
      </xxpvi:cacheVersionInfo>
    </ext>
    <ext xmlns:xprd="http://schemas.microsoft.com/office/spreadsheetml/2022/pivotRichData" uri="{2C874A73-7782-4A18-856F-96AC7E287872}">
      <xprd:richInfo pivotCacheGuid="{44EB1F23-47DD-DF4E-9646-8C559FBD8794}" pivotIgnoreInvalidCache="1" r:id="rId1"/>
    </ext>
  </extLst>
</pivotCacheDefinition>
</file>

<file path=xl/pivotCache/richPivot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n v="69.808005542115694"/>
    <n v="55"/>
    <n v="55986.02044477679"/>
    <n v="802"/>
    <n v="8661.9967923923796"/>
    <x v="0"/>
    <n v="58"/>
    <n v="7"/>
    <n v="96"/>
    <n v="4"/>
    <s v="Carrier B"/>
    <n v="2.9565721394308002"/>
    <x v="0"/>
    <n v="19.076000000000001"/>
    <n v="72.877700000000004"/>
    <n v="29"/>
    <n v="215"/>
    <n v="29"/>
    <n v="46.279879240508301"/>
    <s v="Pending"/>
    <n v="0.226410360849925"/>
    <s v="Road"/>
    <s v="A66 Route"/>
    <n v="187.75207545920301"/>
    <x v="0"/>
    <n v="8474.2447169331772"/>
  </r>
  <r>
    <x v="1"/>
    <s v="SKU1"/>
    <n v="14.8435232750843"/>
    <n v="95"/>
    <n v="10924.833130462044"/>
    <n v="736"/>
    <n v="7460.9000654458396"/>
    <x v="1"/>
    <n v="53"/>
    <n v="30"/>
    <n v="37"/>
    <n v="2"/>
    <s v="Carrier A"/>
    <n v="9.7165747714313095"/>
    <x v="0"/>
    <n v="19.076000000000001"/>
    <n v="72.877700000000004"/>
    <n v="23"/>
    <n v="517"/>
    <n v="30"/>
    <n v="33.616768953730002"/>
    <s v="Pending"/>
    <n v="4.8540680263886999"/>
    <s v="Road"/>
    <s v="A66 Route"/>
    <n v="503.06557914966902"/>
    <x v="0"/>
    <n v="6957.8344862961703"/>
  </r>
  <r>
    <x v="0"/>
    <s v="SKU2"/>
    <n v="11.319683293090501"/>
    <n v="34"/>
    <n v="90.557466344724006"/>
    <n v="8"/>
    <n v="9577.7496258687297"/>
    <x v="2"/>
    <n v="1"/>
    <n v="10"/>
    <n v="88"/>
    <n v="2"/>
    <s v="Carrier B"/>
    <n v="8.0544792617321495"/>
    <x v="1"/>
    <n v="19.076000000000001"/>
    <n v="72.877700000000004"/>
    <n v="12"/>
    <n v="971"/>
    <n v="27"/>
    <n v="30.6880193482842"/>
    <s v="Pending"/>
    <n v="4.5805926191992201"/>
    <s v="Air"/>
    <s v="High Express"/>
    <n v="141.920281771519"/>
    <x v="0"/>
    <n v="9435.8293440972102"/>
  </r>
  <r>
    <x v="1"/>
    <s v="SKU3"/>
    <n v="61.1633430164377"/>
    <n v="68"/>
    <n v="5076.5574703643288"/>
    <n v="83"/>
    <n v="7766.8364256852301"/>
    <x v="0"/>
    <n v="23"/>
    <n v="13"/>
    <n v="59"/>
    <n v="6"/>
    <s v="Carrier C"/>
    <n v="1.7295685635434199"/>
    <x v="2"/>
    <n v="22.572600000000001"/>
    <n v="88.363900000000001"/>
    <n v="24"/>
    <n v="937"/>
    <n v="18"/>
    <n v="35.624741397125"/>
    <s v="Fail"/>
    <n v="4.7466486206477496"/>
    <s v="Rail"/>
    <s v="Chennai"/>
    <n v="254.776159219286"/>
    <x v="1"/>
    <n v="7512.0602664659436"/>
  </r>
  <r>
    <x v="1"/>
    <s v="SKU4"/>
    <n v="4.8054960363458896"/>
    <n v="26"/>
    <n v="4185.58704765727"/>
    <n v="871"/>
    <n v="2686.50515156744"/>
    <x v="0"/>
    <n v="5"/>
    <n v="3"/>
    <n v="56"/>
    <n v="8"/>
    <s v="Carrier A"/>
    <n v="3.8905479158706702"/>
    <x v="1"/>
    <n v="28.613900000000001"/>
    <n v="77.209000000000003"/>
    <n v="5"/>
    <n v="414"/>
    <n v="3"/>
    <n v="92.065160598712794"/>
    <s v="Fail"/>
    <n v="3.1455795228330001"/>
    <s v="Air"/>
    <s v="Chennai"/>
    <n v="923.44063171192204"/>
    <x v="2"/>
    <n v="1763.064519855518"/>
  </r>
  <r>
    <x v="0"/>
    <s v="SKU5"/>
    <n v="1.6999760138659299"/>
    <n v="87"/>
    <n v="249.8964740382917"/>
    <n v="147"/>
    <n v="2828.3487459757498"/>
    <x v="0"/>
    <n v="90"/>
    <n v="27"/>
    <n v="66"/>
    <n v="3"/>
    <s v="Carrier B"/>
    <n v="4.4440988643822896"/>
    <x v="3"/>
    <n v="12.9716"/>
    <n v="77.5946"/>
    <n v="10"/>
    <n v="104"/>
    <n v="17"/>
    <n v="56.766475557431797"/>
    <s v="Fail"/>
    <n v="2.7791935115711599"/>
    <s v="Road"/>
    <s v="Chennai"/>
    <n v="235.461236735537"/>
    <x v="3"/>
    <n v="2592.8875092402127"/>
  </r>
  <r>
    <x v="1"/>
    <s v="SKU6"/>
    <n v="4.0783328631079403"/>
    <n v="48"/>
    <n v="265.09163610201614"/>
    <n v="65"/>
    <n v="7823.4765595317303"/>
    <x v="3"/>
    <n v="11"/>
    <n v="15"/>
    <n v="58"/>
    <n v="8"/>
    <s v="Carrier C"/>
    <n v="3.8807633029519999"/>
    <x v="0"/>
    <n v="22.572600000000001"/>
    <n v="88.363900000000001"/>
    <n v="14"/>
    <n v="314"/>
    <n v="24"/>
    <n v="1.0850685695870601"/>
    <s v="Pending"/>
    <n v="1.0009106193041299"/>
    <s v="Sea"/>
    <s v="Chennai"/>
    <n v="134.36909686103101"/>
    <x v="1"/>
    <n v="7689.1074626706995"/>
  </r>
  <r>
    <x v="2"/>
    <s v="SKU7"/>
    <n v="42.958384382459997"/>
    <n v="59"/>
    <n v="18300.27174692796"/>
    <n v="426"/>
    <n v="8496.1038130898305"/>
    <x v="1"/>
    <n v="93"/>
    <n v="17"/>
    <n v="11"/>
    <n v="1"/>
    <s v="Carrier B"/>
    <n v="2.3483387844177801"/>
    <x v="3"/>
    <n v="12.9716"/>
    <n v="77.5946"/>
    <n v="22"/>
    <n v="564"/>
    <n v="1"/>
    <n v="99.466108603599096"/>
    <s v="Fail"/>
    <n v="0.39817718685065001"/>
    <s v="Road"/>
    <s v="High Express"/>
    <n v="802.05631181755803"/>
    <x v="3"/>
    <n v="7694.0475012722727"/>
  </r>
  <r>
    <x v="2"/>
    <s v="SKU8"/>
    <n v="68.717596748527299"/>
    <n v="78"/>
    <n v="10307.639512279095"/>
    <n v="150"/>
    <n v="7517.3632106311197"/>
    <x v="1"/>
    <n v="5"/>
    <n v="10"/>
    <n v="15"/>
    <n v="7"/>
    <s v="Carrier C"/>
    <n v="3.4047338570830199"/>
    <x v="3"/>
    <n v="19.076000000000001"/>
    <n v="72.877700000000004"/>
    <n v="13"/>
    <n v="769"/>
    <n v="8"/>
    <n v="11.423027139565599"/>
    <s v="Pending"/>
    <n v="2.7098626911099601"/>
    <s v="Sea"/>
    <s v="A66 Route"/>
    <n v="505.55713422546398"/>
    <x v="0"/>
    <n v="7011.8060764056554"/>
  </r>
  <r>
    <x v="1"/>
    <s v="SKU9"/>
    <n v="64.0157329412785"/>
    <n v="35"/>
    <n v="62735.418282452927"/>
    <n v="980"/>
    <n v="4971.1459875855498"/>
    <x v="2"/>
    <n v="14"/>
    <n v="27"/>
    <n v="83"/>
    <n v="1"/>
    <s v="Carrier A"/>
    <n v="7.1666452910482104"/>
    <x v="4"/>
    <n v="13.082700000000001"/>
    <n v="80.270700000000005"/>
    <n v="29"/>
    <n v="963"/>
    <n v="23"/>
    <n v="47.957601634951502"/>
    <s v="Pending"/>
    <n v="3.8446144787675798"/>
    <s v="Rail"/>
    <s v="A66 Route"/>
    <n v="995.92946149864099"/>
    <x v="4"/>
    <n v="3975.2165260869087"/>
  </r>
  <r>
    <x v="1"/>
    <s v="SKU10"/>
    <n v="15.707795681912099"/>
    <n v="11"/>
    <n v="15644.964499184451"/>
    <n v="996"/>
    <n v="2330.9658020919401"/>
    <x v="0"/>
    <n v="51"/>
    <n v="13"/>
    <n v="80"/>
    <n v="2"/>
    <s v="Carrier C"/>
    <n v="8.6732112112786108"/>
    <x v="2"/>
    <n v="22.572600000000001"/>
    <n v="88.363900000000001"/>
    <n v="18"/>
    <n v="830"/>
    <n v="5"/>
    <n v="96.527352785310896"/>
    <s v="Pass"/>
    <n v="1.72731392835594"/>
    <s v="Road"/>
    <s v="A66 Route"/>
    <n v="806.10317770292295"/>
    <x v="1"/>
    <n v="1524.8626243890171"/>
  </r>
  <r>
    <x v="1"/>
    <s v="SKU11"/>
    <n v="90.635459982288594"/>
    <n v="95"/>
    <n v="87010.041582997044"/>
    <n v="960"/>
    <n v="6099.9441155814502"/>
    <x v="1"/>
    <n v="46"/>
    <n v="23"/>
    <n v="60"/>
    <n v="1"/>
    <s v="Carrier A"/>
    <n v="4.5239431243166601"/>
    <x v="4"/>
    <n v="22.572600000000001"/>
    <n v="88.363900000000001"/>
    <n v="28"/>
    <n v="362"/>
    <n v="11"/>
    <n v="27.5923630866636"/>
    <s v="Pending"/>
    <n v="2.1169821372994301E-2"/>
    <s v="Air"/>
    <s v="Chennai"/>
    <n v="126.72303340940699"/>
    <x v="1"/>
    <n v="5973.2210821720428"/>
  </r>
  <r>
    <x v="0"/>
    <s v="SKU12"/>
    <n v="71.213389075359999"/>
    <n v="41"/>
    <n v="23927.69872932096"/>
    <n v="336"/>
    <n v="2873.74144602144"/>
    <x v="2"/>
    <n v="100"/>
    <n v="30"/>
    <n v="85"/>
    <n v="4"/>
    <s v="Carrier A"/>
    <n v="1.32527401018452"/>
    <x v="3"/>
    <n v="22.572600000000001"/>
    <n v="88.363900000000001"/>
    <n v="3"/>
    <n v="563"/>
    <n v="3"/>
    <n v="32.321286213424003"/>
    <s v="Fail"/>
    <n v="2.1612537475559099"/>
    <s v="Road"/>
    <s v="A66 Route"/>
    <n v="402.96878907376998"/>
    <x v="1"/>
    <n v="2470.7726569476699"/>
  </r>
  <r>
    <x v="1"/>
    <s v="SKU13"/>
    <n v="16.160393317379899"/>
    <n v="5"/>
    <n v="4023.9379360275948"/>
    <n v="249"/>
    <n v="4052.7384162378598"/>
    <x v="3"/>
    <n v="80"/>
    <n v="8"/>
    <n v="48"/>
    <n v="9"/>
    <s v="Carrier A"/>
    <n v="9.5372830611083295"/>
    <x v="2"/>
    <n v="12.9716"/>
    <n v="77.5946"/>
    <n v="23"/>
    <n v="173"/>
    <n v="10"/>
    <n v="97.829050110173199"/>
    <s v="Pending"/>
    <n v="1.63107423007153"/>
    <s v="Road"/>
    <s v="A66 Route"/>
    <n v="547.24100516096803"/>
    <x v="3"/>
    <n v="3505.4974110768917"/>
  </r>
  <r>
    <x v="1"/>
    <s v="SKU14"/>
    <n v="99.171328638624104"/>
    <n v="26"/>
    <n v="55734.286694906747"/>
    <n v="562"/>
    <n v="8653.5709264697998"/>
    <x v="0"/>
    <n v="54"/>
    <n v="29"/>
    <n v="78"/>
    <n v="5"/>
    <s v="Carrier B"/>
    <n v="2.0397701894493299"/>
    <x v="1"/>
    <n v="22.572600000000001"/>
    <n v="88.363900000000001"/>
    <n v="25"/>
    <n v="558"/>
    <n v="14"/>
    <n v="5.7914366298629796"/>
    <s v="Pending"/>
    <n v="0.100682851565093"/>
    <s v="Air"/>
    <s v="A66 Route"/>
    <n v="929.23528996088896"/>
    <x v="1"/>
    <n v="7724.3356365089112"/>
  </r>
  <r>
    <x v="1"/>
    <s v="SKU15"/>
    <n v="36.989244928626903"/>
    <n v="94"/>
    <n v="17347.955871526017"/>
    <n v="469"/>
    <n v="5442.0867853976697"/>
    <x v="0"/>
    <n v="9"/>
    <n v="8"/>
    <n v="69"/>
    <n v="7"/>
    <s v="Carrier B"/>
    <n v="2.4220397232752"/>
    <x v="1"/>
    <n v="12.9716"/>
    <n v="77.5946"/>
    <n v="14"/>
    <n v="580"/>
    <n v="7"/>
    <n v="97.121281751474299"/>
    <s v="Pass"/>
    <n v="2.2644057611985402"/>
    <s v="Sea"/>
    <s v="A66 Route"/>
    <n v="127.861800001625"/>
    <x v="3"/>
    <n v="5314.2249853960448"/>
  </r>
  <r>
    <x v="1"/>
    <s v="SKU16"/>
    <n v="7.5471721097912701"/>
    <n v="74"/>
    <n v="2113.2081907415554"/>
    <n v="280"/>
    <n v="6453.7979681762799"/>
    <x v="1"/>
    <n v="2"/>
    <n v="5"/>
    <n v="78"/>
    <n v="1"/>
    <s v="Carrier B"/>
    <n v="4.1913245857054999"/>
    <x v="1"/>
    <n v="12.9716"/>
    <n v="77.5946"/>
    <n v="3"/>
    <n v="399"/>
    <n v="21"/>
    <n v="77.106342497849994"/>
    <s v="Pass"/>
    <n v="1.01256308925804"/>
    <s v="Air"/>
    <s v="Chennai"/>
    <n v="865.52577977123997"/>
    <x v="3"/>
    <n v="5588.2721884050397"/>
  </r>
  <r>
    <x v="2"/>
    <s v="SKU17"/>
    <n v="81.462534369237005"/>
    <n v="82"/>
    <n v="10264.279330523863"/>
    <n v="126"/>
    <n v="2629.39643484526"/>
    <x v="1"/>
    <n v="45"/>
    <n v="17"/>
    <n v="85"/>
    <n v="9"/>
    <s v="Carrier C"/>
    <n v="3.5854189582323399"/>
    <x v="1"/>
    <n v="13.082700000000001"/>
    <n v="80.270700000000005"/>
    <n v="7"/>
    <n v="453"/>
    <n v="16"/>
    <n v="47.679680368355299"/>
    <s v="Fail"/>
    <n v="0.102020754918176"/>
    <s v="Air"/>
    <s v="High Express"/>
    <n v="670.93439079241"/>
    <x v="4"/>
    <n v="1958.4620440528502"/>
  </r>
  <r>
    <x v="0"/>
    <s v="SKU18"/>
    <n v="36.4436277704609"/>
    <n v="23"/>
    <n v="22595.049217685759"/>
    <n v="620"/>
    <n v="9364.6735050761708"/>
    <x v="2"/>
    <n v="10"/>
    <n v="10"/>
    <n v="46"/>
    <n v="8"/>
    <s v="Carrier C"/>
    <n v="4.3392247141107001"/>
    <x v="4"/>
    <n v="22.572600000000001"/>
    <n v="88.363900000000001"/>
    <n v="18"/>
    <n v="374"/>
    <n v="17"/>
    <n v="27.107980854843898"/>
    <s v="Pending"/>
    <n v="2.2319391107292601"/>
    <s v="Sea"/>
    <s v="Chennai"/>
    <n v="593.48025872065102"/>
    <x v="1"/>
    <n v="8771.1932463555204"/>
  </r>
  <r>
    <x v="1"/>
    <s v="SKU19"/>
    <n v="51.123870087964697"/>
    <n v="100"/>
    <n v="9560.1637064493989"/>
    <n v="187"/>
    <n v="2553.4955849912099"/>
    <x v="2"/>
    <n v="48"/>
    <n v="11"/>
    <n v="94"/>
    <n v="3"/>
    <s v="Carrier A"/>
    <n v="4.7426358828418698"/>
    <x v="3"/>
    <n v="13.082700000000001"/>
    <n v="80.270700000000005"/>
    <n v="20"/>
    <n v="694"/>
    <n v="16"/>
    <n v="82.373320587990193"/>
    <s v="Fail"/>
    <n v="3.64645086541702"/>
    <s v="Road"/>
    <s v="High Express"/>
    <n v="477.30763109090299"/>
    <x v="4"/>
    <n v="2076.1879539003066"/>
  </r>
  <r>
    <x v="1"/>
    <s v="SKU20"/>
    <n v="96.341072439963298"/>
    <n v="22"/>
    <n v="30829.143180788255"/>
    <n v="320"/>
    <n v="8128.0276968511898"/>
    <x v="2"/>
    <n v="27"/>
    <n v="12"/>
    <n v="68"/>
    <n v="6"/>
    <s v="Carrier A"/>
    <n v="8.8783346509268402"/>
    <x v="1"/>
    <n v="13.082700000000001"/>
    <n v="80.270700000000005"/>
    <n v="29"/>
    <n v="309"/>
    <n v="6"/>
    <n v="65.686259608488598"/>
    <s v="Pass"/>
    <n v="4.2314165735345304"/>
    <s v="Air"/>
    <s v="A66 Route"/>
    <n v="493.871215316205"/>
    <x v="4"/>
    <n v="7634.1564815349848"/>
  </r>
  <r>
    <x v="2"/>
    <s v="SKU21"/>
    <n v="84.893868984950799"/>
    <n v="60"/>
    <n v="51021.215259955432"/>
    <n v="601"/>
    <n v="7087.0526963574302"/>
    <x v="2"/>
    <n v="69"/>
    <n v="25"/>
    <n v="7"/>
    <n v="6"/>
    <s v="Carrier B"/>
    <n v="6.0378837692182898"/>
    <x v="2"/>
    <n v="13.082700000000001"/>
    <n v="80.270700000000005"/>
    <n v="19"/>
    <n v="791"/>
    <n v="4"/>
    <n v="61.735728954160898"/>
    <s v="Pending"/>
    <n v="1.8607567631014899E-2"/>
    <s v="Air"/>
    <s v="High Express"/>
    <n v="523.36091472015801"/>
    <x v="4"/>
    <n v="6563.6917816372725"/>
  </r>
  <r>
    <x v="0"/>
    <s v="SKU22"/>
    <n v="27.679780886501899"/>
    <n v="55"/>
    <n v="24468.926303667678"/>
    <n v="884"/>
    <n v="2390.8078665561702"/>
    <x v="2"/>
    <n v="71"/>
    <n v="1"/>
    <n v="63"/>
    <n v="10"/>
    <s v="Carrier A"/>
    <n v="9.5676489209230393"/>
    <x v="3"/>
    <n v="22.572600000000001"/>
    <n v="88.363900000000001"/>
    <n v="22"/>
    <n v="780"/>
    <n v="28"/>
    <n v="50.120839612977299"/>
    <s v="Fail"/>
    <n v="2.5912754732111098"/>
    <s v="Rail"/>
    <s v="High Express"/>
    <n v="205.57199582694699"/>
    <x v="1"/>
    <n v="2185.2358707292233"/>
  </r>
  <r>
    <x v="2"/>
    <s v="SKU23"/>
    <n v="4.3243411858641601"/>
    <n v="30"/>
    <n v="1690.8174036728865"/>
    <n v="391"/>
    <n v="8858.3675710114803"/>
    <x v="2"/>
    <n v="84"/>
    <n v="5"/>
    <n v="29"/>
    <n v="7"/>
    <s v="Carrier A"/>
    <n v="2.92485760114555"/>
    <x v="2"/>
    <n v="22.572600000000001"/>
    <n v="88.363900000000001"/>
    <n v="11"/>
    <n v="568"/>
    <n v="29"/>
    <n v="98.6099572427038"/>
    <s v="Pending"/>
    <n v="1.3422915627227301"/>
    <s v="Rail"/>
    <s v="Chennai"/>
    <n v="196.329446112412"/>
    <x v="1"/>
    <n v="8662.0381248990689"/>
  </r>
  <r>
    <x v="0"/>
    <s v="SKU24"/>
    <n v="4.1563083593111001"/>
    <n v="32"/>
    <n v="868.66844709601992"/>
    <n v="209"/>
    <n v="9049.0778609398894"/>
    <x v="3"/>
    <n v="4"/>
    <n v="26"/>
    <n v="2"/>
    <n v="8"/>
    <s v="Carrier C"/>
    <n v="9.7412916892843597"/>
    <x v="4"/>
    <n v="12.9716"/>
    <n v="77.5946"/>
    <n v="28"/>
    <n v="447"/>
    <n v="3"/>
    <n v="40.382359702924802"/>
    <s v="Pending"/>
    <n v="3.69131029262872"/>
    <s v="Air"/>
    <s v="Chennai"/>
    <n v="758.72477260293795"/>
    <x v="3"/>
    <n v="8290.3530883369513"/>
  </r>
  <r>
    <x v="0"/>
    <s v="SKU25"/>
    <n v="39.629343985092603"/>
    <n v="73"/>
    <n v="5627.3668458831498"/>
    <n v="142"/>
    <n v="2174.7770543506499"/>
    <x v="3"/>
    <n v="82"/>
    <n v="11"/>
    <n v="52"/>
    <n v="3"/>
    <s v="Carrier C"/>
    <n v="2.2310736812817198"/>
    <x v="3"/>
    <n v="22.572600000000001"/>
    <n v="88.363900000000001"/>
    <n v="19"/>
    <n v="934"/>
    <n v="23"/>
    <n v="78.280383118415301"/>
    <s v="Pending"/>
    <n v="3.79723121711418"/>
    <s v="Road"/>
    <s v="A66 Route"/>
    <n v="458.53594573920901"/>
    <x v="1"/>
    <n v="1716.2411086114409"/>
  </r>
  <r>
    <x v="0"/>
    <s v="SKU26"/>
    <n v="97.446946617892806"/>
    <n v="9"/>
    <n v="34398.77215611616"/>
    <n v="353"/>
    <n v="3716.49332589403"/>
    <x v="3"/>
    <n v="59"/>
    <n v="16"/>
    <n v="48"/>
    <n v="4"/>
    <s v="Carrier B"/>
    <n v="6.5075486210785503"/>
    <x v="4"/>
    <n v="12.9716"/>
    <n v="77.5946"/>
    <n v="26"/>
    <n v="171"/>
    <n v="4"/>
    <n v="15.972229757181699"/>
    <s v="Pass"/>
    <n v="2.1193197367249201"/>
    <s v="Rail"/>
    <s v="Chennai"/>
    <n v="617.86691645837698"/>
    <x v="3"/>
    <n v="3098.6264094356529"/>
  </r>
  <r>
    <x v="2"/>
    <s v="SKU27"/>
    <n v="92.557360812401996"/>
    <n v="42"/>
    <n v="32580.191005965502"/>
    <n v="352"/>
    <n v="2686.4572235759802"/>
    <x v="2"/>
    <n v="47"/>
    <n v="9"/>
    <n v="62"/>
    <n v="8"/>
    <s v="Carrier C"/>
    <n v="7.4067509529980704"/>
    <x v="2"/>
    <n v="19.076000000000001"/>
    <n v="72.877700000000004"/>
    <n v="25"/>
    <n v="291"/>
    <n v="4"/>
    <n v="10.5282450700421"/>
    <s v="Fail"/>
    <n v="2.8646678378833701"/>
    <s v="Sea"/>
    <s v="A66 Route"/>
    <n v="762.45918215568304"/>
    <x v="0"/>
    <n v="1923.9980414202971"/>
  </r>
  <r>
    <x v="2"/>
    <s v="SKU28"/>
    <n v="2.3972747055971402"/>
    <n v="12"/>
    <n v="944.52623400527318"/>
    <n v="394"/>
    <n v="6117.3246150839896"/>
    <x v="1"/>
    <n v="48"/>
    <n v="15"/>
    <n v="24"/>
    <n v="4"/>
    <s v="Carrier B"/>
    <n v="9.8981405080692202"/>
    <x v="1"/>
    <n v="19.076000000000001"/>
    <n v="72.877700000000004"/>
    <n v="13"/>
    <n v="171"/>
    <n v="7"/>
    <n v="59.429381810691503"/>
    <s v="Fail"/>
    <n v="0.81575707929567198"/>
    <s v="Air"/>
    <s v="Chennai"/>
    <n v="123.437027511827"/>
    <x v="0"/>
    <n v="5993.8875875721624"/>
  </r>
  <r>
    <x v="2"/>
    <s v="SKU29"/>
    <n v="63.447559185207297"/>
    <n v="3"/>
    <n v="16052.232473857446"/>
    <n v="253"/>
    <n v="8318.9031946171708"/>
    <x v="1"/>
    <n v="45"/>
    <n v="5"/>
    <n v="67"/>
    <n v="7"/>
    <s v="Carrier B"/>
    <n v="8.1009731453970293"/>
    <x v="1"/>
    <n v="22.572600000000001"/>
    <n v="88.363900000000001"/>
    <n v="16"/>
    <n v="329"/>
    <n v="7"/>
    <n v="39.292875586065698"/>
    <s v="Pass"/>
    <n v="3.8780989365884802"/>
    <s v="Road"/>
    <s v="A66 Route"/>
    <n v="764.93537594070801"/>
    <x v="1"/>
    <n v="7553.9678186764631"/>
  </r>
  <r>
    <x v="0"/>
    <s v="SKU30"/>
    <n v="8.0228592105263896"/>
    <n v="10"/>
    <n v="2623.4749618421292"/>
    <n v="327"/>
    <n v="2766.3423668660798"/>
    <x v="3"/>
    <n v="60"/>
    <n v="26"/>
    <n v="35"/>
    <n v="7"/>
    <s v="Carrier B"/>
    <n v="8.9545283153180097"/>
    <x v="3"/>
    <n v="22.572600000000001"/>
    <n v="88.363900000000001"/>
    <n v="27"/>
    <n v="806"/>
    <n v="30"/>
    <n v="51.634893400109299"/>
    <s v="Pending"/>
    <n v="0.96539470535239302"/>
    <s v="Road"/>
    <s v="High Express"/>
    <n v="880.08098824716103"/>
    <x v="1"/>
    <n v="1886.2613786189188"/>
  </r>
  <r>
    <x v="1"/>
    <s v="SKU31"/>
    <n v="50.847393051718697"/>
    <n v="28"/>
    <n v="8542.3620326887412"/>
    <n v="168"/>
    <n v="9655.1351027193905"/>
    <x v="3"/>
    <n v="6"/>
    <n v="17"/>
    <n v="44"/>
    <n v="4"/>
    <s v="Carrier B"/>
    <n v="2.6796609649813998"/>
    <x v="0"/>
    <n v="13.082700000000001"/>
    <n v="80.270700000000005"/>
    <n v="24"/>
    <n v="461"/>
    <n v="8"/>
    <n v="60.251145661598002"/>
    <s v="Pending"/>
    <n v="2.9890000066550702"/>
    <s v="Rail"/>
    <s v="High Express"/>
    <n v="609.379206618426"/>
    <x v="4"/>
    <n v="9045.7558961009636"/>
  </r>
  <r>
    <x v="1"/>
    <s v="SKU32"/>
    <n v="79.209936015656695"/>
    <n v="43"/>
    <n v="61862.960028227877"/>
    <n v="781"/>
    <n v="9571.5504873278096"/>
    <x v="2"/>
    <n v="89"/>
    <n v="13"/>
    <n v="64"/>
    <n v="4"/>
    <s v="Carrier C"/>
    <n v="6.5991049012385803"/>
    <x v="0"/>
    <n v="22.572600000000001"/>
    <n v="88.363900000000001"/>
    <n v="30"/>
    <n v="737"/>
    <n v="7"/>
    <n v="29.6924671537497"/>
    <s v="Pass"/>
    <n v="1.94603611938611"/>
    <s v="Road"/>
    <s v="Chennai"/>
    <n v="761.17390951487698"/>
    <x v="1"/>
    <n v="8810.3765778129327"/>
  </r>
  <r>
    <x v="2"/>
    <s v="SKU33"/>
    <n v="64.795435000155607"/>
    <n v="63"/>
    <n v="39913.987960095852"/>
    <n v="616"/>
    <n v="5149.9983504080301"/>
    <x v="0"/>
    <n v="4"/>
    <n v="17"/>
    <n v="95"/>
    <n v="9"/>
    <s v="Carrier C"/>
    <n v="4.85827050343664"/>
    <x v="2"/>
    <n v="13.082700000000001"/>
    <n v="80.270700000000005"/>
    <n v="1"/>
    <n v="251"/>
    <n v="23"/>
    <n v="23.853427512896101"/>
    <s v="Fail"/>
    <n v="3.54104601225092"/>
    <s v="Sea"/>
    <s v="Chennai"/>
    <n v="371.25529551987103"/>
    <x v="4"/>
    <n v="4778.7430548881593"/>
  </r>
  <r>
    <x v="1"/>
    <s v="SKU34"/>
    <n v="37.467592329842397"/>
    <n v="96"/>
    <n v="22555.490582565122"/>
    <n v="602"/>
    <n v="9061.7108955077201"/>
    <x v="2"/>
    <n v="1"/>
    <n v="26"/>
    <n v="21"/>
    <n v="7"/>
    <s v="Carrier A"/>
    <n v="1.0194875708221101"/>
    <x v="1"/>
    <n v="13.082700000000001"/>
    <n v="80.270700000000005"/>
    <n v="4"/>
    <n v="452"/>
    <n v="10"/>
    <n v="10.754272815029299"/>
    <s v="Pass"/>
    <n v="0.64660455937205397"/>
    <s v="Road"/>
    <s v="A66 Route"/>
    <n v="510.35800043352299"/>
    <x v="4"/>
    <n v="8551.3528950741966"/>
  </r>
  <r>
    <x v="2"/>
    <s v="SKU35"/>
    <n v="84.957786816350406"/>
    <n v="11"/>
    <n v="38146.046280541334"/>
    <n v="449"/>
    <n v="6541.3293448024597"/>
    <x v="1"/>
    <n v="42"/>
    <n v="27"/>
    <n v="85"/>
    <n v="8"/>
    <s v="Carrier C"/>
    <n v="5.2881899903273997"/>
    <x v="1"/>
    <n v="28.613900000000001"/>
    <n v="77.209000000000003"/>
    <n v="3"/>
    <n v="367"/>
    <n v="2"/>
    <n v="58.004787044743701"/>
    <s v="Pass"/>
    <n v="0.54115409806058101"/>
    <s v="Sea"/>
    <s v="High Express"/>
    <n v="553.42047123035502"/>
    <x v="2"/>
    <n v="5987.9088735721043"/>
  </r>
  <r>
    <x v="1"/>
    <s v="SKU36"/>
    <n v="9.81300257875405"/>
    <n v="34"/>
    <n v="9449.9214833401493"/>
    <n v="963"/>
    <n v="7573.4024578487297"/>
    <x v="1"/>
    <n v="18"/>
    <n v="23"/>
    <n v="28"/>
    <n v="3"/>
    <s v="Carrier B"/>
    <n v="2.1079512671590801"/>
    <x v="4"/>
    <n v="28.613900000000001"/>
    <n v="77.209000000000003"/>
    <n v="26"/>
    <n v="671"/>
    <n v="19"/>
    <n v="45.531364237162101"/>
    <s v="Fail"/>
    <n v="3.8055333792433501"/>
    <s v="Air"/>
    <s v="High Express"/>
    <n v="403.80897424817999"/>
    <x v="2"/>
    <n v="7169.5934836005499"/>
  </r>
  <r>
    <x v="1"/>
    <s v="SKU37"/>
    <n v="23.3998447526143"/>
    <n v="5"/>
    <n v="22534.05049676757"/>
    <n v="963"/>
    <n v="2438.3399304700201"/>
    <x v="1"/>
    <n v="25"/>
    <n v="8"/>
    <n v="21"/>
    <n v="9"/>
    <s v="Carrier A"/>
    <n v="1.53265527359043"/>
    <x v="0"/>
    <n v="22.572600000000001"/>
    <n v="88.363900000000001"/>
    <n v="24"/>
    <n v="867"/>
    <n v="15"/>
    <n v="34.343277465075303"/>
    <s v="Pending"/>
    <n v="2.61028808484811"/>
    <s v="Sea"/>
    <s v="Chennai"/>
    <n v="183.932968043594"/>
    <x v="1"/>
    <n v="2254.4069624264262"/>
  </r>
  <r>
    <x v="2"/>
    <s v="SKU38"/>
    <n v="52.075930682707799"/>
    <n v="75"/>
    <n v="36713.531131308999"/>
    <n v="705"/>
    <n v="9692.3180402184298"/>
    <x v="0"/>
    <n v="69"/>
    <n v="1"/>
    <n v="88"/>
    <n v="5"/>
    <s v="Carrier B"/>
    <n v="9.2359314372492207"/>
    <x v="2"/>
    <n v="19.076000000000001"/>
    <n v="72.877700000000004"/>
    <n v="10"/>
    <n v="841"/>
    <n v="12"/>
    <n v="5.9306936455283097"/>
    <s v="Pending"/>
    <n v="0.613326899164507"/>
    <s v="Air"/>
    <s v="A66 Route"/>
    <n v="339.67286994860598"/>
    <x v="0"/>
    <n v="9352.6451702698232"/>
  </r>
  <r>
    <x v="1"/>
    <s v="SKU39"/>
    <n v="19.127477265823199"/>
    <n v="26"/>
    <n v="3366.4359987848829"/>
    <n v="176"/>
    <n v="1912.4656631007599"/>
    <x v="1"/>
    <n v="78"/>
    <n v="29"/>
    <n v="34"/>
    <n v="3"/>
    <s v="Carrier A"/>
    <n v="5.5625037788303802"/>
    <x v="4"/>
    <n v="22.572600000000001"/>
    <n v="88.363900000000001"/>
    <n v="30"/>
    <n v="791"/>
    <n v="6"/>
    <n v="9.0058074287816403"/>
    <s v="Fail"/>
    <n v="1.4519722039968099"/>
    <s v="Air"/>
    <s v="A66 Route"/>
    <n v="653.67299455203295"/>
    <x v="1"/>
    <n v="1258.7926685487269"/>
  </r>
  <r>
    <x v="1"/>
    <s v="SKU40"/>
    <n v="80.541424170940303"/>
    <n v="97"/>
    <n v="75145.148751487301"/>
    <n v="933"/>
    <n v="5724.9593504562599"/>
    <x v="1"/>
    <n v="90"/>
    <n v="20"/>
    <n v="39"/>
    <n v="8"/>
    <s v="Carrier C"/>
    <n v="7.2295951397364702"/>
    <x v="1"/>
    <n v="22.572600000000001"/>
    <n v="88.363900000000001"/>
    <n v="18"/>
    <n v="793"/>
    <n v="1"/>
    <n v="88.179407104217404"/>
    <s v="Pending"/>
    <n v="4.2132694305865597"/>
    <s v="Road"/>
    <s v="Chennai"/>
    <n v="529.80872398069096"/>
    <x v="1"/>
    <n v="5195.150626475569"/>
  </r>
  <r>
    <x v="1"/>
    <s v="SKU41"/>
    <n v="99.113291615317095"/>
    <n v="35"/>
    <n v="55106.990138116307"/>
    <n v="556"/>
    <n v="5521.2052590109697"/>
    <x v="1"/>
    <n v="64"/>
    <n v="19"/>
    <n v="38"/>
    <n v="8"/>
    <s v="Carrier B"/>
    <n v="5.7732637437666501"/>
    <x v="3"/>
    <n v="13.082700000000001"/>
    <n v="80.270700000000005"/>
    <n v="18"/>
    <n v="892"/>
    <n v="7"/>
    <n v="95.332064548772493"/>
    <s v="Fail"/>
    <n v="4.5302262398259602E-2"/>
    <s v="Sea"/>
    <s v="Chennai"/>
    <n v="275.52437113130901"/>
    <x v="4"/>
    <n v="5245.680887879661"/>
  </r>
  <r>
    <x v="1"/>
    <s v="SKU42"/>
    <n v="46.529167614516702"/>
    <n v="98"/>
    <n v="7212.0209802500885"/>
    <n v="155"/>
    <n v="1839.60942585676"/>
    <x v="1"/>
    <n v="22"/>
    <n v="27"/>
    <n v="57"/>
    <n v="4"/>
    <s v="Carrier C"/>
    <n v="7.5262483268515004"/>
    <x v="2"/>
    <n v="12.9716"/>
    <n v="77.5946"/>
    <n v="26"/>
    <n v="179"/>
    <n v="7"/>
    <n v="96.422820639571796"/>
    <s v="Fail"/>
    <n v="4.9392552886209398"/>
    <s v="Road"/>
    <s v="Chennai"/>
    <n v="635.65712050199102"/>
    <x v="3"/>
    <n v="1203.9523053547691"/>
  </r>
  <r>
    <x v="0"/>
    <s v="SKU43"/>
    <n v="11.7432717763092"/>
    <n v="6"/>
    <n v="7022.4765222329015"/>
    <n v="598"/>
    <n v="5737.4255991190203"/>
    <x v="2"/>
    <n v="36"/>
    <n v="29"/>
    <n v="85"/>
    <n v="9"/>
    <s v="Carrier B"/>
    <n v="3.6940212683884499"/>
    <x v="2"/>
    <n v="19.076000000000001"/>
    <n v="72.877700000000004"/>
    <n v="1"/>
    <n v="206"/>
    <n v="23"/>
    <n v="26.2773659573324"/>
    <s v="Pending"/>
    <n v="0.37230476798509698"/>
    <s v="Air"/>
    <s v="Chennai"/>
    <n v="716.04411975933999"/>
    <x v="0"/>
    <n v="5021.3814793596803"/>
  </r>
  <r>
    <x v="2"/>
    <s v="SKU44"/>
    <n v="51.355790913110297"/>
    <n v="34"/>
    <n v="47195.971849148365"/>
    <n v="919"/>
    <n v="7152.28604943551"/>
    <x v="1"/>
    <n v="13"/>
    <n v="19"/>
    <n v="72"/>
    <n v="6"/>
    <s v="Carrier C"/>
    <n v="7.5774496573766896"/>
    <x v="4"/>
    <n v="28.613900000000001"/>
    <n v="77.209000000000003"/>
    <n v="7"/>
    <n v="834"/>
    <n v="18"/>
    <n v="22.554106620887701"/>
    <s v="Fail"/>
    <n v="2.9626263204548802"/>
    <s v="Rail"/>
    <s v="Chennai"/>
    <n v="610.45326961922694"/>
    <x v="2"/>
    <n v="6541.8327798162827"/>
  </r>
  <r>
    <x v="0"/>
    <s v="SKU45"/>
    <n v="33.784138033065503"/>
    <n v="1"/>
    <n v="810.81931279357207"/>
    <n v="24"/>
    <n v="5267.9568075105199"/>
    <x v="3"/>
    <n v="93"/>
    <n v="7"/>
    <n v="52"/>
    <n v="6"/>
    <s v="Carrier B"/>
    <n v="5.2151550087119096"/>
    <x v="4"/>
    <n v="13.082700000000001"/>
    <n v="80.270700000000005"/>
    <n v="25"/>
    <n v="794"/>
    <n v="25"/>
    <n v="66.312544439991598"/>
    <s v="Pass"/>
    <n v="3.2196046120841002"/>
    <s v="Rail"/>
    <s v="Chennai"/>
    <n v="495.30569702847299"/>
    <x v="4"/>
    <n v="4772.6511104820465"/>
  </r>
  <r>
    <x v="0"/>
    <s v="SKU46"/>
    <n v="27.082207199888899"/>
    <n v="75"/>
    <n v="23263.615984704564"/>
    <n v="859"/>
    <n v="2556.7673606335902"/>
    <x v="0"/>
    <n v="92"/>
    <n v="29"/>
    <n v="6"/>
    <n v="8"/>
    <s v="Carrier B"/>
    <n v="4.0709558370840799"/>
    <x v="0"/>
    <n v="13.082700000000001"/>
    <n v="80.270700000000005"/>
    <n v="18"/>
    <n v="870"/>
    <n v="23"/>
    <n v="77.322353211051606"/>
    <s v="Pending"/>
    <n v="3.6486105925361998"/>
    <s v="Road"/>
    <s v="A66 Route"/>
    <n v="380.43593711196399"/>
    <x v="4"/>
    <n v="2176.3314235216262"/>
  </r>
  <r>
    <x v="1"/>
    <s v="SKU47"/>
    <n v="95.712135880936003"/>
    <n v="93"/>
    <n v="87098.043651651766"/>
    <n v="910"/>
    <n v="7089.4742499341801"/>
    <x v="3"/>
    <n v="4"/>
    <n v="15"/>
    <n v="51"/>
    <n v="9"/>
    <s v="Carrier B"/>
    <n v="8.9787507559499709"/>
    <x v="1"/>
    <n v="22.572600000000001"/>
    <n v="88.363900000000001"/>
    <n v="10"/>
    <n v="964"/>
    <n v="20"/>
    <n v="19.7129929112936"/>
    <s v="Pending"/>
    <n v="0.38057358671321301"/>
    <s v="Rail"/>
    <s v="Chennai"/>
    <n v="581.60235505058597"/>
    <x v="1"/>
    <n v="6507.871894883594"/>
  </r>
  <r>
    <x v="0"/>
    <s v="SKU48"/>
    <n v="76.035544426891704"/>
    <n v="28"/>
    <n v="2205.0307883798596"/>
    <n v="29"/>
    <n v="7397.0710045871801"/>
    <x v="0"/>
    <n v="30"/>
    <n v="16"/>
    <n v="9"/>
    <n v="3"/>
    <s v="Carrier C"/>
    <n v="7.0958331565551296"/>
    <x v="4"/>
    <n v="19.076000000000001"/>
    <n v="72.877700000000004"/>
    <n v="9"/>
    <n v="109"/>
    <n v="18"/>
    <n v="23.126363582464698"/>
    <s v="Fail"/>
    <n v="1.6981125407144"/>
    <s v="Rail"/>
    <s v="A66 Route"/>
    <n v="768.65191395437"/>
    <x v="0"/>
    <n v="6628.4190906328104"/>
  </r>
  <r>
    <x v="2"/>
    <s v="SKU49"/>
    <n v="78.897913205639995"/>
    <n v="19"/>
    <n v="7810.8934073583596"/>
    <n v="99"/>
    <n v="8001.6132065190004"/>
    <x v="2"/>
    <n v="97"/>
    <n v="24"/>
    <n v="9"/>
    <n v="6"/>
    <s v="Carrier C"/>
    <n v="2.5056210329009101"/>
    <x v="2"/>
    <n v="28.613900000000001"/>
    <n v="77.209000000000003"/>
    <n v="28"/>
    <n v="177"/>
    <n v="28"/>
    <n v="14.1478154439792"/>
    <s v="Pass"/>
    <n v="2.8258139854001301"/>
    <s v="Rail"/>
    <s v="Chennai"/>
    <n v="336.89016851997701"/>
    <x v="2"/>
    <n v="7664.7230379990233"/>
  </r>
  <r>
    <x v="2"/>
    <s v="SKU50"/>
    <n v="14.203484264803"/>
    <n v="91"/>
    <n v="8990.8055396202999"/>
    <n v="633"/>
    <n v="5910.8853896688897"/>
    <x v="1"/>
    <n v="31"/>
    <n v="23"/>
    <n v="82"/>
    <n v="10"/>
    <s v="Carrier A"/>
    <n v="6.2478609149759903"/>
    <x v="4"/>
    <n v="28.613900000000001"/>
    <n v="77.209000000000003"/>
    <n v="20"/>
    <n v="306"/>
    <n v="21"/>
    <n v="45.178757924634503"/>
    <s v="Fail"/>
    <n v="4.7548008046711798"/>
    <s v="Rail"/>
    <s v="A66 Route"/>
    <n v="496.24865029194001"/>
    <x v="2"/>
    <n v="5414.6367393769497"/>
  </r>
  <r>
    <x v="0"/>
    <s v="SKU51"/>
    <n v="26.700760972461701"/>
    <n v="61"/>
    <n v="4111.9171897591023"/>
    <n v="154"/>
    <n v="9866.4654579796897"/>
    <x v="3"/>
    <n v="100"/>
    <n v="4"/>
    <n v="52"/>
    <n v="1"/>
    <s v="Carrier A"/>
    <n v="4.78300055794766"/>
    <x v="2"/>
    <n v="12.9716"/>
    <n v="77.5946"/>
    <n v="18"/>
    <n v="673"/>
    <n v="28"/>
    <n v="14.190328344569901"/>
    <s v="Pending"/>
    <n v="1.77295117208355"/>
    <s v="Road"/>
    <s v="Chennai"/>
    <n v="694.98231757944495"/>
    <x v="3"/>
    <n v="9171.4831404002452"/>
  </r>
  <r>
    <x v="1"/>
    <s v="SKU52"/>
    <n v="98.031829656465007"/>
    <n v="1"/>
    <n v="80386.100318301309"/>
    <n v="820"/>
    <n v="9435.7626089121295"/>
    <x v="3"/>
    <n v="64"/>
    <n v="11"/>
    <n v="11"/>
    <n v="1"/>
    <s v="Carrier B"/>
    <n v="8.6310521797689397"/>
    <x v="1"/>
    <n v="19.076000000000001"/>
    <n v="72.877700000000004"/>
    <n v="10"/>
    <n v="727"/>
    <n v="27"/>
    <n v="9.1668491485971497"/>
    <s v="Pending"/>
    <n v="2.1224716191438202"/>
    <s v="Air"/>
    <s v="High Express"/>
    <n v="602.89849883838303"/>
    <x v="0"/>
    <n v="8832.8641100737459"/>
  </r>
  <r>
    <x v="1"/>
    <s v="SKU53"/>
    <n v="30.3414707112142"/>
    <n v="93"/>
    <n v="7342.6359121138366"/>
    <n v="242"/>
    <n v="8232.3348294258194"/>
    <x v="3"/>
    <n v="96"/>
    <n v="25"/>
    <n v="54"/>
    <n v="3"/>
    <s v="Carrier B"/>
    <n v="1.0134865660958901"/>
    <x v="1"/>
    <n v="28.613900000000001"/>
    <n v="77.209000000000003"/>
    <n v="1"/>
    <n v="631"/>
    <n v="17"/>
    <n v="83.344058991677898"/>
    <s v="Pending"/>
    <n v="1.41034757607602"/>
    <s v="Air"/>
    <s v="A66 Route"/>
    <n v="750.73784066827"/>
    <x v="2"/>
    <n v="7481.5969887575493"/>
  </r>
  <r>
    <x v="0"/>
    <s v="SKU54"/>
    <n v="31.1462431602408"/>
    <n v="11"/>
    <n v="19372.963245669776"/>
    <n v="622"/>
    <n v="6088.0214799408504"/>
    <x v="0"/>
    <n v="33"/>
    <n v="22"/>
    <n v="61"/>
    <n v="3"/>
    <s v="Carrier B"/>
    <n v="4.3051034712876302"/>
    <x v="1"/>
    <n v="22.572600000000001"/>
    <n v="88.363900000000001"/>
    <n v="26"/>
    <n v="497"/>
    <n v="29"/>
    <n v="30.186023375822501"/>
    <s v="Pass"/>
    <n v="2.4787719755397402"/>
    <s v="Road"/>
    <s v="A66 Route"/>
    <n v="814.06999658218695"/>
    <x v="1"/>
    <n v="5273.9514833586636"/>
  </r>
  <r>
    <x v="0"/>
    <s v="SKU55"/>
    <n v="79.855058340789398"/>
    <n v="16"/>
    <n v="55978.395896893366"/>
    <n v="701"/>
    <n v="2925.6751703038099"/>
    <x v="3"/>
    <n v="97"/>
    <n v="11"/>
    <n v="11"/>
    <n v="5"/>
    <s v="Carrier A"/>
    <n v="5.0143649550309002"/>
    <x v="4"/>
    <n v="28.613900000000001"/>
    <n v="77.209000000000003"/>
    <n v="27"/>
    <n v="918"/>
    <n v="5"/>
    <n v="30.323545256616502"/>
    <s v="Fail"/>
    <n v="4.5489196593963799"/>
    <s v="Sea"/>
    <s v="A66 Route"/>
    <n v="323.01292795247798"/>
    <x v="2"/>
    <n v="2602.6622423513318"/>
  </r>
  <r>
    <x v="1"/>
    <s v="SKU56"/>
    <n v="20.9863860370433"/>
    <n v="90"/>
    <n v="1951.733901445027"/>
    <n v="93"/>
    <n v="4767.0204843441297"/>
    <x v="0"/>
    <n v="25"/>
    <n v="23"/>
    <n v="83"/>
    <n v="5"/>
    <s v="Carrier C"/>
    <n v="1.77442971407173"/>
    <x v="1"/>
    <n v="19.076000000000001"/>
    <n v="72.877700000000004"/>
    <n v="24"/>
    <n v="826"/>
    <n v="28"/>
    <n v="12.8362845728327"/>
    <s v="Pass"/>
    <n v="1.1737554953874501"/>
    <s v="Air"/>
    <s v="A66 Route"/>
    <n v="832.210808706021"/>
    <x v="0"/>
    <n v="3934.8096756381087"/>
  </r>
  <r>
    <x v="0"/>
    <s v="SKU57"/>
    <n v="49.263205350734097"/>
    <n v="65"/>
    <n v="11182.747614616641"/>
    <n v="227"/>
    <n v="1605.8669003924001"/>
    <x v="2"/>
    <n v="5"/>
    <n v="18"/>
    <n v="51"/>
    <n v="1"/>
    <s v="Carrier B"/>
    <n v="9.1605585353818704"/>
    <x v="4"/>
    <n v="28.613900000000001"/>
    <n v="77.209000000000003"/>
    <n v="21"/>
    <n v="588"/>
    <n v="25"/>
    <n v="67.779622987078099"/>
    <s v="Pending"/>
    <n v="2.5111748302126999"/>
    <s v="Rail"/>
    <s v="Chennai"/>
    <n v="482.19123860252802"/>
    <x v="2"/>
    <n v="1123.675661789872"/>
  </r>
  <r>
    <x v="1"/>
    <s v="SKU58"/>
    <n v="59.841561377289302"/>
    <n v="81"/>
    <n v="53618.038994051218"/>
    <n v="896"/>
    <n v="2021.1498103371"/>
    <x v="0"/>
    <n v="10"/>
    <n v="5"/>
    <n v="44"/>
    <n v="7"/>
    <s v="Carrier A"/>
    <n v="4.9384385647120901"/>
    <x v="0"/>
    <n v="28.613900000000001"/>
    <n v="77.209000000000003"/>
    <n v="18"/>
    <n v="396"/>
    <n v="7"/>
    <n v="65.047415094691402"/>
    <s v="Fail"/>
    <n v="1.7303747198591899"/>
    <s v="Road"/>
    <s v="A66 Route"/>
    <n v="110.364335231364"/>
    <x v="2"/>
    <n v="1910.7854751057359"/>
  </r>
  <r>
    <x v="2"/>
    <s v="SKU59"/>
    <n v="63.828398347710902"/>
    <n v="30"/>
    <n v="30892.944800292076"/>
    <n v="484"/>
    <n v="1061.6185230132801"/>
    <x v="0"/>
    <n v="100"/>
    <n v="16"/>
    <n v="26"/>
    <n v="7"/>
    <s v="Carrier B"/>
    <n v="7.2937225968677204"/>
    <x v="1"/>
    <n v="22.572600000000001"/>
    <n v="88.363900000000001"/>
    <n v="11"/>
    <n v="176"/>
    <n v="4"/>
    <n v="1.90076224351945"/>
    <s v="Fail"/>
    <n v="0.44719401546382298"/>
    <s v="Air"/>
    <s v="Chennai"/>
    <n v="312.57427361009297"/>
    <x v="1"/>
    <n v="749.04424940318711"/>
  </r>
  <r>
    <x v="1"/>
    <s v="SKU60"/>
    <n v="17.028027920188698"/>
    <n v="16"/>
    <n v="6470.6506096717058"/>
    <n v="380"/>
    <n v="8864.0843495864301"/>
    <x v="1"/>
    <n v="41"/>
    <n v="27"/>
    <n v="72"/>
    <n v="8"/>
    <s v="Carrier C"/>
    <n v="4.3813681581023101"/>
    <x v="3"/>
    <n v="19.076000000000001"/>
    <n v="72.877700000000004"/>
    <n v="29"/>
    <n v="929"/>
    <n v="24"/>
    <n v="87.213057815135599"/>
    <s v="Fail"/>
    <n v="2.8530906166490499"/>
    <s v="Rail"/>
    <s v="Chennai"/>
    <n v="430.16909697513597"/>
    <x v="0"/>
    <n v="8433.9152526112939"/>
  </r>
  <r>
    <x v="0"/>
    <s v="SKU61"/>
    <n v="52.028749903294901"/>
    <n v="23"/>
    <n v="6087.3637386855034"/>
    <n v="117"/>
    <n v="6885.5893508962499"/>
    <x v="2"/>
    <n v="32"/>
    <n v="23"/>
    <n v="36"/>
    <n v="7"/>
    <s v="Carrier C"/>
    <n v="9.0303404225219399"/>
    <x v="3"/>
    <n v="22.572600000000001"/>
    <n v="88.363900000000001"/>
    <n v="14"/>
    <n v="480"/>
    <n v="12"/>
    <n v="78.702393968878894"/>
    <s v="Fail"/>
    <n v="4.3674705382050503"/>
    <s v="Air"/>
    <s v="Chennai"/>
    <n v="164.366528243419"/>
    <x v="1"/>
    <n v="6721.2228226528314"/>
  </r>
  <r>
    <x v="2"/>
    <s v="SKU62"/>
    <n v="72.796353955587307"/>
    <n v="89"/>
    <n v="19655.015568008574"/>
    <n v="270"/>
    <n v="3899.7468337292198"/>
    <x v="2"/>
    <n v="86"/>
    <n v="2"/>
    <n v="40"/>
    <n v="7"/>
    <s v="Carrier C"/>
    <n v="7.2917013887767697"/>
    <x v="4"/>
    <n v="19.076000000000001"/>
    <n v="72.877700000000004"/>
    <n v="13"/>
    <n v="751"/>
    <n v="14"/>
    <n v="21.048642725168602"/>
    <s v="Pass"/>
    <n v="1.87400140404437"/>
    <s v="Sea"/>
    <s v="High Express"/>
    <n v="320.84651575911101"/>
    <x v="0"/>
    <n v="3578.900317970109"/>
  </r>
  <r>
    <x v="1"/>
    <s v="SKU63"/>
    <n v="13.0173767852878"/>
    <n v="55"/>
    <n v="3202.2746891807988"/>
    <n v="246"/>
    <n v="4256.9491408502199"/>
    <x v="0"/>
    <n v="54"/>
    <n v="19"/>
    <n v="10"/>
    <n v="4"/>
    <s v="Carrier A"/>
    <n v="2.45793352798733"/>
    <x v="0"/>
    <n v="12.9716"/>
    <n v="77.5946"/>
    <n v="18"/>
    <n v="736"/>
    <n v="10"/>
    <n v="20.075003975630398"/>
    <s v="Pending"/>
    <n v="3.6328432903821302"/>
    <s v="Sea"/>
    <s v="Chennai"/>
    <n v="687.28617786641701"/>
    <x v="3"/>
    <n v="3569.662962983803"/>
  </r>
  <r>
    <x v="1"/>
    <s v="SKU64"/>
    <n v="89.634095608135297"/>
    <n v="11"/>
    <n v="12010.968811490129"/>
    <n v="134"/>
    <n v="8458.7308783671706"/>
    <x v="1"/>
    <n v="73"/>
    <n v="27"/>
    <n v="75"/>
    <n v="6"/>
    <s v="Carrier C"/>
    <n v="4.5853534681946497"/>
    <x v="1"/>
    <n v="28.613900000000001"/>
    <n v="77.209000000000003"/>
    <n v="17"/>
    <n v="328"/>
    <n v="6"/>
    <n v="8.6930424258772803"/>
    <s v="Fail"/>
    <n v="0.15948631471751401"/>
    <s v="Air"/>
    <s v="High Express"/>
    <n v="771.225084681157"/>
    <x v="2"/>
    <n v="7687.5057936860139"/>
  </r>
  <r>
    <x v="1"/>
    <s v="SKU65"/>
    <n v="33.697717206643098"/>
    <n v="72"/>
    <n v="15399.856763435895"/>
    <n v="457"/>
    <n v="8354.5796864819895"/>
    <x v="3"/>
    <n v="57"/>
    <n v="24"/>
    <n v="54"/>
    <n v="8"/>
    <s v="Carrier C"/>
    <n v="6.5805413478845898"/>
    <x v="2"/>
    <n v="22.572600000000001"/>
    <n v="88.363900000000001"/>
    <n v="16"/>
    <n v="358"/>
    <n v="21"/>
    <n v="1.59722274305067"/>
    <s v="Fail"/>
    <n v="4.9110959548423301"/>
    <s v="Rail"/>
    <s v="High Express"/>
    <n v="555.85910367174301"/>
    <x v="1"/>
    <n v="7798.7205828102469"/>
  </r>
  <r>
    <x v="1"/>
    <s v="SKU66"/>
    <n v="26.034869773962001"/>
    <n v="52"/>
    <n v="18328.548320869249"/>
    <n v="704"/>
    <n v="8367.7216180201503"/>
    <x v="1"/>
    <n v="13"/>
    <n v="17"/>
    <n v="19"/>
    <n v="8"/>
    <s v="Carrier A"/>
    <n v="2.2161427287713602"/>
    <x v="2"/>
    <n v="22.572600000000001"/>
    <n v="88.363900000000001"/>
    <n v="24"/>
    <n v="867"/>
    <n v="28"/>
    <n v="42.084436738309897"/>
    <s v="Fail"/>
    <n v="3.44806328834026"/>
    <s v="Road"/>
    <s v="Chennai"/>
    <n v="393.84334857842703"/>
    <x v="1"/>
    <n v="7973.8782694417232"/>
  </r>
  <r>
    <x v="1"/>
    <s v="SKU67"/>
    <n v="87.755432354001002"/>
    <n v="16"/>
    <n v="45018.536797602515"/>
    <n v="513"/>
    <n v="9473.7980325083299"/>
    <x v="2"/>
    <n v="12"/>
    <n v="9"/>
    <n v="71"/>
    <n v="9"/>
    <s v="Carrier C"/>
    <n v="9.1478115447106294"/>
    <x v="1"/>
    <n v="19.076000000000001"/>
    <n v="72.877700000000004"/>
    <n v="10"/>
    <n v="198"/>
    <n v="11"/>
    <n v="7.0578761469782298"/>
    <s v="Pass"/>
    <n v="0.131955444311814"/>
    <s v="Sea"/>
    <s v="High Express"/>
    <n v="169.27180138478599"/>
    <x v="0"/>
    <n v="9304.5262311235438"/>
  </r>
  <r>
    <x v="0"/>
    <s v="SKU68"/>
    <n v="37.931812382790298"/>
    <n v="29"/>
    <n v="6182.8854183948188"/>
    <n v="163"/>
    <n v="3550.21843278099"/>
    <x v="0"/>
    <n v="0"/>
    <n v="8"/>
    <n v="58"/>
    <n v="8"/>
    <s v="Carrier B"/>
    <n v="1.19425186488499"/>
    <x v="4"/>
    <n v="12.9716"/>
    <n v="77.5946"/>
    <n v="2"/>
    <n v="375"/>
    <n v="18"/>
    <n v="97.113581563462205"/>
    <s v="Fail"/>
    <n v="1.9834678721741801"/>
    <s v="Rail"/>
    <s v="Chennai"/>
    <n v="299.70630311810299"/>
    <x v="3"/>
    <n v="3250.5121296628872"/>
  </r>
  <r>
    <x v="1"/>
    <s v="SKU69"/>
    <n v="54.865528517069698"/>
    <n v="62"/>
    <n v="28036.285072222618"/>
    <n v="511"/>
    <n v="1752.3810874841199"/>
    <x v="0"/>
    <n v="95"/>
    <n v="1"/>
    <n v="27"/>
    <n v="3"/>
    <s v="Carrier B"/>
    <n v="9.7052867901203399"/>
    <x v="3"/>
    <n v="22.572600000000001"/>
    <n v="88.363900000000001"/>
    <n v="9"/>
    <n v="862"/>
    <n v="7"/>
    <n v="77.627765812748095"/>
    <s v="Pending"/>
    <n v="1.3623879886490999"/>
    <s v="Air"/>
    <s v="Chennai"/>
    <n v="207.66320620857499"/>
    <x v="1"/>
    <n v="1544.7178812755449"/>
  </r>
  <r>
    <x v="0"/>
    <s v="SKU70"/>
    <n v="47.914541824058702"/>
    <n v="90"/>
    <n v="1533.2653383698785"/>
    <n v="32"/>
    <n v="7014.8879872033804"/>
    <x v="1"/>
    <n v="10"/>
    <n v="12"/>
    <n v="22"/>
    <n v="4"/>
    <s v="Carrier B"/>
    <n v="6.3157177546007199"/>
    <x v="1"/>
    <n v="12.9716"/>
    <n v="77.5946"/>
    <n v="22"/>
    <n v="775"/>
    <n v="16"/>
    <n v="11.440781823761199"/>
    <s v="Pass"/>
    <n v="1.8305755986122301"/>
    <s v="Road"/>
    <s v="High Express"/>
    <n v="183.27289874871099"/>
    <x v="3"/>
    <n v="6831.6150884546696"/>
  </r>
  <r>
    <x v="2"/>
    <s v="SKU71"/>
    <n v="6.3815331627479601"/>
    <n v="14"/>
    <n v="4065.0366246704507"/>
    <n v="637"/>
    <n v="8180.3370854254399"/>
    <x v="1"/>
    <n v="76"/>
    <n v="2"/>
    <n v="26"/>
    <n v="6"/>
    <s v="Carrier A"/>
    <n v="9.2281903170525101"/>
    <x v="4"/>
    <n v="12.9716"/>
    <n v="77.5946"/>
    <n v="2"/>
    <n v="258"/>
    <n v="10"/>
    <n v="30.661677477859499"/>
    <s v="Pending"/>
    <n v="2.07875060787496"/>
    <s v="Road"/>
    <s v="Chennai"/>
    <n v="405.167067888855"/>
    <x v="3"/>
    <n v="7775.170017536585"/>
  </r>
  <r>
    <x v="2"/>
    <s v="SKU72"/>
    <n v="90.204427520528"/>
    <n v="88"/>
    <n v="43117.716354812386"/>
    <n v="478"/>
    <n v="2633.1219813122498"/>
    <x v="0"/>
    <n v="57"/>
    <n v="29"/>
    <n v="77"/>
    <n v="9"/>
    <s v="Carrier A"/>
    <n v="6.5996141596895397"/>
    <x v="1"/>
    <n v="12.9716"/>
    <n v="77.5946"/>
    <n v="21"/>
    <n v="152"/>
    <n v="11"/>
    <n v="55.760492895244198"/>
    <s v="Pending"/>
    <n v="3.2133296074383"/>
    <s v="Rail"/>
    <s v="A66 Route"/>
    <n v="677.94456984618296"/>
    <x v="3"/>
    <n v="1955.1774114660668"/>
  </r>
  <r>
    <x v="2"/>
    <s v="SKU73"/>
    <n v="83.851017681304597"/>
    <n v="41"/>
    <n v="31444.131630489224"/>
    <n v="375"/>
    <n v="7910.8869161406801"/>
    <x v="3"/>
    <n v="17"/>
    <n v="25"/>
    <n v="66"/>
    <n v="5"/>
    <s v="Carrier B"/>
    <n v="1.5129368369160701"/>
    <x v="3"/>
    <n v="13.082700000000001"/>
    <n v="80.270700000000005"/>
    <n v="13"/>
    <n v="444"/>
    <n v="4"/>
    <n v="46.870238797617098"/>
    <s v="Fail"/>
    <n v="4.6205460645137002"/>
    <s v="Road"/>
    <s v="Chennai"/>
    <n v="866.472800129657"/>
    <x v="4"/>
    <n v="7044.414116011023"/>
  </r>
  <r>
    <x v="0"/>
    <s v="SKU74"/>
    <n v="3.1700114135661499"/>
    <n v="64"/>
    <n v="2865.6903178637995"/>
    <n v="904"/>
    <n v="5709.9452959692799"/>
    <x v="1"/>
    <n v="41"/>
    <n v="6"/>
    <n v="1"/>
    <n v="5"/>
    <s v="Carrier A"/>
    <n v="5.2376546500374399"/>
    <x v="3"/>
    <n v="28.613900000000001"/>
    <n v="77.209000000000003"/>
    <n v="1"/>
    <n v="919"/>
    <n v="9"/>
    <n v="80.580852156447804"/>
    <s v="Fail"/>
    <n v="0.39661272410993498"/>
    <s v="Rail"/>
    <s v="Chennai"/>
    <n v="341.55265678322297"/>
    <x v="2"/>
    <n v="5368.3926391860568"/>
  </r>
  <r>
    <x v="1"/>
    <s v="SKU75"/>
    <n v="92.996884233970604"/>
    <n v="29"/>
    <n v="9857.6697288008836"/>
    <n v="106"/>
    <n v="1889.07358977933"/>
    <x v="0"/>
    <n v="16"/>
    <n v="20"/>
    <n v="56"/>
    <n v="10"/>
    <s v="Carrier C"/>
    <n v="2.47389776104546"/>
    <x v="1"/>
    <n v="13.082700000000001"/>
    <n v="80.270700000000005"/>
    <n v="25"/>
    <n v="759"/>
    <n v="11"/>
    <n v="48.064782640006499"/>
    <s v="Pass"/>
    <n v="2.0300690886687498"/>
    <s v="Air"/>
    <s v="High Express"/>
    <n v="873.12964801765099"/>
    <x v="4"/>
    <n v="1015.943941761679"/>
  </r>
  <r>
    <x v="0"/>
    <s v="SKU76"/>
    <n v="69.108799547430294"/>
    <n v="23"/>
    <n v="16655.220690930702"/>
    <n v="241"/>
    <n v="5328.3759842977497"/>
    <x v="3"/>
    <n v="38"/>
    <n v="1"/>
    <n v="22"/>
    <n v="10"/>
    <s v="Carrier A"/>
    <n v="7.0545383368369201"/>
    <x v="4"/>
    <n v="12.9716"/>
    <n v="77.5946"/>
    <n v="25"/>
    <n v="985"/>
    <n v="24"/>
    <n v="64.323597795600193"/>
    <s v="Pending"/>
    <n v="2.1800374515822099"/>
    <s v="Rail"/>
    <s v="Chennai"/>
    <n v="997.41345013319403"/>
    <x v="3"/>
    <n v="4330.962534164556"/>
  </r>
  <r>
    <x v="0"/>
    <s v="SKU77"/>
    <n v="57.449742958971399"/>
    <n v="14"/>
    <n v="20624.457722270734"/>
    <n v="359"/>
    <n v="2483.7601775427902"/>
    <x v="2"/>
    <n v="96"/>
    <n v="28"/>
    <n v="57"/>
    <n v="4"/>
    <s v="Carrier B"/>
    <n v="6.7809466256178901"/>
    <x v="1"/>
    <n v="22.572600000000001"/>
    <n v="88.363900000000001"/>
    <n v="26"/>
    <n v="334"/>
    <n v="5"/>
    <n v="42.952444748991802"/>
    <s v="Pass"/>
    <n v="3.0551418183075398"/>
    <s v="Road"/>
    <s v="A66 Route"/>
    <n v="852.56809891984994"/>
    <x v="1"/>
    <n v="1631.1920786229402"/>
  </r>
  <r>
    <x v="0"/>
    <s v="SKU78"/>
    <n v="6.30688317611191"/>
    <n v="50"/>
    <n v="5966.3114846018671"/>
    <n v="946"/>
    <n v="1292.45841793775"/>
    <x v="2"/>
    <n v="5"/>
    <n v="4"/>
    <n v="51"/>
    <n v="5"/>
    <s v="Carrier B"/>
    <n v="8.4670497708619905"/>
    <x v="2"/>
    <n v="19.076000000000001"/>
    <n v="72.877700000000004"/>
    <n v="25"/>
    <n v="858"/>
    <n v="21"/>
    <n v="71.126514720403307"/>
    <s v="Pending"/>
    <n v="4.0968813324704501"/>
    <s v="Sea"/>
    <s v="High Express"/>
    <n v="323.59220343132199"/>
    <x v="0"/>
    <n v="968.86621450642804"/>
  </r>
  <r>
    <x v="0"/>
    <s v="SKU79"/>
    <n v="57.057031221103202"/>
    <n v="56"/>
    <n v="11297.292181778434"/>
    <n v="198"/>
    <n v="7888.7232684270803"/>
    <x v="0"/>
    <n v="31"/>
    <n v="25"/>
    <n v="20"/>
    <n v="1"/>
    <s v="Carrier B"/>
    <n v="6.49632536429504"/>
    <x v="0"/>
    <n v="12.9716"/>
    <n v="77.5946"/>
    <n v="5"/>
    <n v="228"/>
    <n v="12"/>
    <n v="57.870902924036201"/>
    <s v="Pending"/>
    <n v="0.16587162748060799"/>
    <s v="Air"/>
    <s v="High Express"/>
    <n v="351.50421933503799"/>
    <x v="3"/>
    <n v="7537.219049092042"/>
  </r>
  <r>
    <x v="1"/>
    <s v="SKU80"/>
    <n v="91.128318350444303"/>
    <n v="75"/>
    <n v="79463.893601587435"/>
    <n v="872"/>
    <n v="8651.67268298206"/>
    <x v="2"/>
    <n v="39"/>
    <n v="14"/>
    <n v="41"/>
    <n v="2"/>
    <s v="Carrier C"/>
    <n v="2.8331846794189701"/>
    <x v="0"/>
    <n v="13.082700000000001"/>
    <n v="80.270700000000005"/>
    <n v="8"/>
    <n v="202"/>
    <n v="5"/>
    <n v="76.961228023819999"/>
    <s v="Fail"/>
    <n v="2.8496621985053299"/>
    <s v="Sea"/>
    <s v="A66 Route"/>
    <n v="787.77985049434403"/>
    <x v="4"/>
    <n v="7863.8928324877161"/>
  </r>
  <r>
    <x v="0"/>
    <s v="SKU81"/>
    <n v="72.819206930318202"/>
    <n v="9"/>
    <n v="56362.066164066287"/>
    <n v="774"/>
    <n v="4384.4134000458598"/>
    <x v="2"/>
    <n v="48"/>
    <n v="6"/>
    <n v="8"/>
    <n v="5"/>
    <s v="Carrier B"/>
    <n v="4.0662775015120403"/>
    <x v="0"/>
    <n v="28.613900000000001"/>
    <n v="77.209000000000003"/>
    <n v="28"/>
    <n v="698"/>
    <n v="1"/>
    <n v="19.789592941903599"/>
    <s v="Pending"/>
    <n v="2.54754712154871"/>
    <s v="Rail"/>
    <s v="A66 Route"/>
    <n v="276.77833594679799"/>
    <x v="2"/>
    <n v="4107.6350640990622"/>
  </r>
  <r>
    <x v="1"/>
    <s v="SKU82"/>
    <n v="17.034930739467899"/>
    <n v="13"/>
    <n v="5723.7367284612146"/>
    <n v="336"/>
    <n v="2943.3818676094502"/>
    <x v="2"/>
    <n v="42"/>
    <n v="19"/>
    <n v="72"/>
    <n v="1"/>
    <s v="Carrier A"/>
    <n v="4.7081818735419301"/>
    <x v="4"/>
    <n v="19.076000000000001"/>
    <n v="72.877700000000004"/>
    <n v="6"/>
    <n v="955"/>
    <n v="26"/>
    <n v="4.4652784349432402"/>
    <s v="Pending"/>
    <n v="4.1378770486223502"/>
    <s v="Road"/>
    <s v="High Express"/>
    <n v="589.97855562804"/>
    <x v="0"/>
    <n v="2353.4033119814103"/>
  </r>
  <r>
    <x v="0"/>
    <s v="SKU83"/>
    <n v="68.911246211606297"/>
    <n v="82"/>
    <n v="45688.156238294978"/>
    <n v="663"/>
    <n v="2411.7546321104901"/>
    <x v="2"/>
    <n v="65"/>
    <n v="24"/>
    <n v="7"/>
    <n v="8"/>
    <s v="Carrier B"/>
    <n v="4.94983957799694"/>
    <x v="1"/>
    <n v="12.9716"/>
    <n v="77.5946"/>
    <n v="20"/>
    <n v="443"/>
    <n v="5"/>
    <n v="97.730593800533001"/>
    <s v="Fail"/>
    <n v="0.77300613406724705"/>
    <s v="Road"/>
    <s v="Chennai"/>
    <n v="682.97101822609295"/>
    <x v="3"/>
    <n v="1728.7836138843973"/>
  </r>
  <r>
    <x v="0"/>
    <s v="SKU84"/>
    <n v="89.104367292102197"/>
    <n v="99"/>
    <n v="55066.49898651916"/>
    <n v="618"/>
    <n v="2048.2900998487098"/>
    <x v="2"/>
    <n v="73"/>
    <n v="26"/>
    <n v="80"/>
    <n v="10"/>
    <s v="Carrier A"/>
    <n v="8.3816156249226292"/>
    <x v="2"/>
    <n v="13.082700000000001"/>
    <n v="80.270700000000005"/>
    <n v="24"/>
    <n v="589"/>
    <n v="22"/>
    <n v="33.808636513209002"/>
    <s v="Pass"/>
    <n v="4.8434565771180402"/>
    <s v="Air"/>
    <s v="A66 Route"/>
    <n v="465.45700596368698"/>
    <x v="4"/>
    <n v="1582.8330938850229"/>
  </r>
  <r>
    <x v="2"/>
    <s v="SKU85"/>
    <n v="76.962994415193805"/>
    <n v="83"/>
    <n v="1924.0748603798452"/>
    <n v="25"/>
    <n v="8684.6130592538502"/>
    <x v="1"/>
    <n v="15"/>
    <n v="18"/>
    <n v="66"/>
    <n v="2"/>
    <s v="Carrier C"/>
    <n v="8.2491687048717193"/>
    <x v="2"/>
    <n v="13.082700000000001"/>
    <n v="80.270700000000005"/>
    <n v="4"/>
    <n v="211"/>
    <n v="2"/>
    <n v="69.929345518672307"/>
    <s v="Fail"/>
    <n v="1.3744289997457499"/>
    <s v="Road"/>
    <s v="A66 Route"/>
    <n v="842.68683000464102"/>
    <x v="4"/>
    <n v="7841.9262292492094"/>
  </r>
  <r>
    <x v="1"/>
    <s v="SKU86"/>
    <n v="19.9981769404042"/>
    <n v="18"/>
    <n v="4459.5934577101361"/>
    <n v="223"/>
    <n v="1229.59102856498"/>
    <x v="2"/>
    <n v="32"/>
    <n v="14"/>
    <n v="22"/>
    <n v="6"/>
    <s v="Carrier B"/>
    <n v="1.4543053101535499"/>
    <x v="1"/>
    <n v="19.076000000000001"/>
    <n v="72.877700000000004"/>
    <n v="4"/>
    <n v="569"/>
    <n v="18"/>
    <n v="74.608969995194599"/>
    <s v="Pass"/>
    <n v="2.0515129307662399"/>
    <s v="Rail"/>
    <s v="Chennai"/>
    <n v="264.25488983586598"/>
    <x v="0"/>
    <n v="965.33613872911405"/>
  </r>
  <r>
    <x v="0"/>
    <s v="SKU87"/>
    <n v="80.414036650355698"/>
    <n v="24"/>
    <n v="6352.7088953781004"/>
    <n v="79"/>
    <n v="5133.8467010866898"/>
    <x v="3"/>
    <n v="5"/>
    <n v="7"/>
    <n v="55"/>
    <n v="10"/>
    <s v="Carrier A"/>
    <n v="6.5758037975485299"/>
    <x v="0"/>
    <n v="13.082700000000001"/>
    <n v="80.270700000000005"/>
    <n v="27"/>
    <n v="523"/>
    <n v="17"/>
    <n v="28.696996824143099"/>
    <s v="Fail"/>
    <n v="3.6937377878392699"/>
    <s v="Sea"/>
    <s v="A66 Route"/>
    <n v="879.35921773492396"/>
    <x v="4"/>
    <n v="4254.4874833517661"/>
  </r>
  <r>
    <x v="2"/>
    <s v="SKU88"/>
    <n v="75.270406975724995"/>
    <n v="58"/>
    <n v="55474.289941109324"/>
    <n v="737"/>
    <n v="9444.7420330629793"/>
    <x v="3"/>
    <n v="60"/>
    <n v="18"/>
    <n v="85"/>
    <n v="7"/>
    <s v="Carrier A"/>
    <n v="3.8012531329310701"/>
    <x v="4"/>
    <n v="19.076000000000001"/>
    <n v="72.877700000000004"/>
    <n v="21"/>
    <n v="953"/>
    <n v="11"/>
    <n v="68.1849190570411"/>
    <s v="Pending"/>
    <n v="0.722204401882931"/>
    <s v="Sea"/>
    <s v="Chennai"/>
    <n v="103.916247960704"/>
    <x v="0"/>
    <n v="9340.8257851022754"/>
  </r>
  <r>
    <x v="2"/>
    <s v="SKU89"/>
    <n v="97.760085581938597"/>
    <n v="10"/>
    <n v="13099.851467979772"/>
    <n v="134"/>
    <n v="5924.6825668532301"/>
    <x v="2"/>
    <n v="90"/>
    <n v="1"/>
    <n v="27"/>
    <n v="8"/>
    <s v="Carrier B"/>
    <n v="9.9298162452772498"/>
    <x v="1"/>
    <n v="22.572600000000001"/>
    <n v="88.363900000000001"/>
    <n v="23"/>
    <n v="370"/>
    <n v="11"/>
    <n v="46.603873381644398"/>
    <s v="Pending"/>
    <n v="1.9076657339590699"/>
    <s v="Rail"/>
    <s v="A66 Route"/>
    <n v="517.49997392906005"/>
    <x v="1"/>
    <n v="5407.1825929241704"/>
  </r>
  <r>
    <x v="1"/>
    <s v="SKU90"/>
    <n v="13.881913501359101"/>
    <n v="56"/>
    <n v="4442.2123204349118"/>
    <n v="320"/>
    <n v="9592.6335702803099"/>
    <x v="0"/>
    <n v="66"/>
    <n v="18"/>
    <n v="96"/>
    <n v="7"/>
    <s v="Carrier B"/>
    <n v="7.6744307081126903"/>
    <x v="0"/>
    <n v="12.9716"/>
    <n v="77.5946"/>
    <n v="8"/>
    <n v="585"/>
    <n v="8"/>
    <n v="85.675963335797903"/>
    <s v="Pass"/>
    <n v="1.2193822244013801"/>
    <s v="Rail"/>
    <s v="A66 Route"/>
    <n v="990.07847250581096"/>
    <x v="3"/>
    <n v="8602.5550977744988"/>
  </r>
  <r>
    <x v="2"/>
    <s v="SKU91"/>
    <n v="62.111965463961702"/>
    <n v="90"/>
    <n v="56894.560364988916"/>
    <n v="916"/>
    <n v="1935.20679350759"/>
    <x v="3"/>
    <n v="98"/>
    <n v="22"/>
    <n v="85"/>
    <n v="7"/>
    <s v="Carrier B"/>
    <n v="7.4715140844011403"/>
    <x v="3"/>
    <n v="28.613900000000001"/>
    <n v="77.209000000000003"/>
    <n v="5"/>
    <n v="207"/>
    <n v="28"/>
    <n v="39.772882502339897"/>
    <s v="Pending"/>
    <n v="0.62600185820939402"/>
    <s v="Rail"/>
    <s v="A66 Route"/>
    <n v="996.77831495062298"/>
    <x v="2"/>
    <n v="938.42847855696698"/>
  </r>
  <r>
    <x v="2"/>
    <s v="SKU92"/>
    <n v="47.714233075820196"/>
    <n v="44"/>
    <n v="13169.128328926374"/>
    <n v="276"/>
    <n v="2100.1297546259302"/>
    <x v="3"/>
    <n v="90"/>
    <n v="25"/>
    <n v="10"/>
    <n v="8"/>
    <s v="Carrier B"/>
    <n v="4.4695000261236002"/>
    <x v="4"/>
    <n v="19.076000000000001"/>
    <n v="72.877700000000004"/>
    <n v="4"/>
    <n v="671"/>
    <n v="29"/>
    <n v="62.612690395614301"/>
    <s v="Pass"/>
    <n v="0.33343182522473902"/>
    <s v="Rail"/>
    <s v="A66 Route"/>
    <n v="230.092782536762"/>
    <x v="0"/>
    <n v="1870.0369720891681"/>
  </r>
  <r>
    <x v="0"/>
    <s v="SKU93"/>
    <n v="69.290831002905406"/>
    <n v="88"/>
    <n v="7899.1547343312159"/>
    <n v="114"/>
    <n v="4531.4021336919004"/>
    <x v="2"/>
    <n v="63"/>
    <n v="17"/>
    <n v="66"/>
    <n v="1"/>
    <s v="Carrier C"/>
    <n v="7.00643205900439"/>
    <x v="3"/>
    <n v="13.082700000000001"/>
    <n v="80.270700000000005"/>
    <n v="21"/>
    <n v="824"/>
    <n v="20"/>
    <n v="35.633652343343797"/>
    <s v="Fail"/>
    <n v="4.1657817954241398"/>
    <s v="Air"/>
    <s v="Chennai"/>
    <n v="823.52384588815505"/>
    <x v="4"/>
    <n v="3707.8782878037455"/>
  </r>
  <r>
    <x v="2"/>
    <s v="SKU94"/>
    <n v="3.0376887246314102"/>
    <n v="97"/>
    <n v="2998.1987712112018"/>
    <n v="987"/>
    <n v="7888.3565466618702"/>
    <x v="2"/>
    <n v="77"/>
    <n v="26"/>
    <n v="72"/>
    <n v="9"/>
    <s v="Carrier B"/>
    <n v="6.9429459420325799"/>
    <x v="4"/>
    <n v="28.613900000000001"/>
    <n v="77.209000000000003"/>
    <n v="12"/>
    <n v="908"/>
    <n v="14"/>
    <n v="60.387378614862101"/>
    <s v="Pass"/>
    <n v="1.4636074984727701"/>
    <s v="Rail"/>
    <s v="A66 Route"/>
    <n v="846.66525698669398"/>
    <x v="2"/>
    <n v="7041.6912896751764"/>
  </r>
  <r>
    <x v="0"/>
    <s v="SKU95"/>
    <n v="77.903927219447695"/>
    <n v="65"/>
    <n v="52351.439091468848"/>
    <n v="672"/>
    <n v="7386.3639440486604"/>
    <x v="2"/>
    <n v="15"/>
    <n v="14"/>
    <n v="26"/>
    <n v="9"/>
    <s v="Carrier B"/>
    <n v="8.6303388696027508"/>
    <x v="3"/>
    <n v="19.076000000000001"/>
    <n v="72.877700000000004"/>
    <n v="18"/>
    <n v="450"/>
    <n v="26"/>
    <n v="58.890685768589897"/>
    <s v="Pending"/>
    <n v="1.21088212958506"/>
    <s v="Air"/>
    <s v="Chennai"/>
    <n v="778.86424137664699"/>
    <x v="0"/>
    <n v="6607.4997026720139"/>
  </r>
  <r>
    <x v="2"/>
    <s v="SKU96"/>
    <n v="24.423131420373299"/>
    <n v="29"/>
    <n v="7913.0945802009492"/>
    <n v="324"/>
    <n v="7698.4247656321104"/>
    <x v="0"/>
    <n v="67"/>
    <n v="2"/>
    <n v="32"/>
    <n v="3"/>
    <s v="Carrier C"/>
    <n v="5.3528780439967996"/>
    <x v="0"/>
    <n v="19.076000000000001"/>
    <n v="72.877700000000004"/>
    <n v="28"/>
    <n v="648"/>
    <n v="28"/>
    <n v="17.803756331391199"/>
    <s v="Pending"/>
    <n v="3.8720476814821301"/>
    <s v="Road"/>
    <s v="Chennai"/>
    <n v="188.74214114905601"/>
    <x v="0"/>
    <n v="7509.6826244830545"/>
  </r>
  <r>
    <x v="0"/>
    <s v="SKU97"/>
    <n v="3.5261112591434101"/>
    <n v="56"/>
    <n v="218.61889806689143"/>
    <n v="62"/>
    <n v="4370.9165799845296"/>
    <x v="3"/>
    <n v="46"/>
    <n v="19"/>
    <n v="4"/>
    <n v="9"/>
    <s v="Carrier A"/>
    <n v="7.9048456112096703"/>
    <x v="3"/>
    <n v="19.076000000000001"/>
    <n v="72.877700000000004"/>
    <n v="10"/>
    <n v="535"/>
    <n v="13"/>
    <n v="65.765155926367399"/>
    <s v="Fail"/>
    <n v="3.3762378347179798"/>
    <s v="Road"/>
    <s v="Chennai"/>
    <n v="540.13242286796697"/>
    <x v="0"/>
    <n v="3830.7841571165627"/>
  </r>
  <r>
    <x v="1"/>
    <s v="SKU98"/>
    <n v="19.754604866878601"/>
    <n v="43"/>
    <n v="18035.954243460164"/>
    <n v="913"/>
    <n v="8525.9525596835192"/>
    <x v="1"/>
    <n v="53"/>
    <n v="1"/>
    <n v="27"/>
    <n v="7"/>
    <s v="Carrier B"/>
    <n v="1.4098010951380699"/>
    <x v="2"/>
    <n v="13.082700000000001"/>
    <n v="80.270700000000005"/>
    <n v="28"/>
    <n v="581"/>
    <n v="9"/>
    <n v="5.6046908643717801"/>
    <s v="Pending"/>
    <n v="2.9081221693512598"/>
    <s v="Rail"/>
    <s v="Chennai"/>
    <n v="882.19886354704101"/>
    <x v="4"/>
    <n v="7643.7536961364785"/>
  </r>
  <r>
    <x v="0"/>
    <s v="SKU99"/>
    <n v="68.517832699276596"/>
    <n v="17"/>
    <n v="42960.681102446426"/>
    <n v="627"/>
    <n v="9185.1858291817007"/>
    <x v="2"/>
    <n v="55"/>
    <n v="8"/>
    <n v="59"/>
    <n v="6"/>
    <s v="Carrier B"/>
    <n v="1.3110237561206199"/>
    <x v="4"/>
    <n v="13.082700000000001"/>
    <n v="80.270700000000005"/>
    <n v="29"/>
    <n v="921"/>
    <n v="2"/>
    <n v="38.072898520625998"/>
    <s v="Fail"/>
    <n v="0.34602729070550298"/>
    <s v="Rail"/>
    <s v="A66 Route"/>
    <n v="210.743008964246"/>
    <x v="4"/>
    <n v="8974.44282021745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87E33-FD30-D64E-BAAA-CD586D671BB1}" name="PivotTable1" cacheId="11"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68:D89" firstHeaderRow="0" firstDataRow="1" firstDataCol="2"/>
  <pivotFields count="28">
    <pivotField compact="0" outline="0" showAll="0" defaultSubtotal="0"/>
    <pivotField compact="0" outline="0" showAll="0" defaultSubtotal="0"/>
    <pivotField compact="0" numFmtId="164" outline="0" showAll="0" defaultSubtotal="0"/>
    <pivotField compact="0" numFmtId="1" outline="0" showAll="0" defaultSubtotal="0"/>
    <pivotField dataField="1" compact="0" numFmtId="165" outline="0" showAll="0" defaultSubtotal="0"/>
    <pivotField compact="0" numFmtId="1" outline="0" showAll="0" defaultSubtotal="0"/>
    <pivotField dataField="1" compact="0" numFmtId="164" outline="0" showAll="0" defaultSubtotal="0"/>
    <pivotField axis="axisRow" compact="0" outline="0" showAll="0" defaultSubtotal="0">
      <items count="4">
        <item x="1"/>
        <item x="3"/>
        <item x="0"/>
        <item x="2"/>
      </items>
    </pivotField>
    <pivotField compact="0" outline="0" showAll="0" defaultSubtotal="0"/>
    <pivotField compact="0" outline="0" showAll="0" defaultSubtotal="0"/>
    <pivotField compact="0" numFmtId="2" outline="0" showAll="0" defaultSubtotal="0"/>
    <pivotField compact="0" outline="0" showAll="0" defaultSubtotal="0"/>
    <pivotField compact="0" outline="0" showAll="0" defaultSubtotal="0"/>
    <pivotField compact="0" numFmtId="164" outline="0" showAll="0" defaultSubtotal="0"/>
    <pivotField compact="0" outline="0" showAll="0" sortType="descending" defaultSubtotal="0">
      <items count="5">
        <item x="0"/>
        <item x="1"/>
        <item x="2"/>
        <item x="4"/>
        <item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outline="0" showAll="0" defaultSubtotal="0"/>
    <pivotField compact="0" numFmtId="9" outline="0" showAll="0" defaultSubtotal="0"/>
    <pivotField compact="0" outline="0" showAll="0" defaultSubtotal="0"/>
    <pivotField compact="0" outline="0" showAll="0" defaultSubtotal="0"/>
    <pivotField compact="0" numFmtId="164" outline="0" showAll="0" defaultSubtotal="0"/>
    <pivotField axis="axisRow" compact="0" outline="0" showAll="0" sortType="descending" defaultSubtotal="0">
      <items count="5">
        <item x="3"/>
        <item x="4"/>
        <item x="2"/>
        <item x="1"/>
        <item x="0"/>
      </items>
      <autoSortScope>
        <pivotArea dataOnly="0" outline="0" fieldPosition="0">
          <references count="1">
            <reference field="4294967294" count="1" selected="0">
              <x v="1"/>
            </reference>
          </references>
        </pivotArea>
      </autoSortScope>
    </pivotField>
    <pivotField compact="0" numFmtId="164" outline="0" subtotalTop="0" showAll="0" defaultSubtotal="0"/>
  </pivotFields>
  <rowFields count="2">
    <field x="26"/>
    <field x="7"/>
  </rowFields>
  <rowItems count="21">
    <i>
      <x v="4"/>
      <x/>
    </i>
    <i r="1">
      <x v="1"/>
    </i>
    <i r="1">
      <x v="2"/>
    </i>
    <i r="1">
      <x v="3"/>
    </i>
    <i>
      <x v="3"/>
      <x/>
    </i>
    <i r="1">
      <x v="1"/>
    </i>
    <i r="1">
      <x v="2"/>
    </i>
    <i r="1">
      <x v="3"/>
    </i>
    <i>
      <x v="1"/>
      <x/>
    </i>
    <i r="1">
      <x v="1"/>
    </i>
    <i r="1">
      <x v="2"/>
    </i>
    <i r="1">
      <x v="3"/>
    </i>
    <i>
      <x/>
      <x/>
    </i>
    <i r="1">
      <x v="1"/>
    </i>
    <i r="1">
      <x v="2"/>
    </i>
    <i r="1">
      <x v="3"/>
    </i>
    <i>
      <x v="2"/>
      <x/>
    </i>
    <i r="1">
      <x v="1"/>
    </i>
    <i r="1">
      <x v="2"/>
    </i>
    <i r="1">
      <x v="3"/>
    </i>
    <i t="grand">
      <x/>
    </i>
  </rowItems>
  <colFields count="1">
    <field x="-2"/>
  </colFields>
  <colItems count="2">
    <i>
      <x/>
    </i>
    <i i="1">
      <x v="1"/>
    </i>
  </colItems>
  <dataFields count="2">
    <dataField name="Sum of Sales" fld="4" baseField="0" baseItem="0" numFmtId="165"/>
    <dataField name="Sum of Revenue generated"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3A9E7F-96EB-5F4B-9CE6-8854F11A3E2C}"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A25:D31" firstHeaderRow="0" firstDataRow="1" firstDataCol="1"/>
  <pivotFields count="28">
    <pivotField showAll="0">
      <items count="4">
        <item x="2"/>
        <item x="0"/>
        <item x="1"/>
        <item t="default"/>
      </items>
    </pivotField>
    <pivotField showAll="0"/>
    <pivotField numFmtId="164" showAll="0"/>
    <pivotField numFmtId="1" showAll="0"/>
    <pivotField dataField="1" numFmtId="165" showAll="0"/>
    <pivotField numFmtId="1" showAll="0"/>
    <pivotField dataField="1" numFmtId="164" showAll="0"/>
    <pivotField showAll="0"/>
    <pivotField showAll="0"/>
    <pivotField showAll="0"/>
    <pivotField numFmtId="2" showAll="0"/>
    <pivotField showAll="0"/>
    <pivotField showAll="0"/>
    <pivotField numFmtId="164" showAll="0"/>
    <pivotField showAll="0"/>
    <pivotField showAll="0"/>
    <pivotField showAll="0"/>
    <pivotField showAll="0"/>
    <pivotField showAll="0"/>
    <pivotField showAll="0"/>
    <pivotField numFmtId="164" showAll="0"/>
    <pivotField showAll="0"/>
    <pivotField numFmtId="9" showAll="0"/>
    <pivotField showAll="0"/>
    <pivotField showAll="0"/>
    <pivotField numFmtId="164" showAll="0"/>
    <pivotField axis="axisRow" showAll="0">
      <items count="6">
        <item x="3"/>
        <item x="4"/>
        <item x="2"/>
        <item x="1"/>
        <item x="0"/>
        <item t="default"/>
      </items>
    </pivotField>
    <pivotField dataField="1" numFmtId="164" showAll="0"/>
  </pivotFields>
  <rowFields count="1">
    <field x="26"/>
  </rowFields>
  <rowItems count="6">
    <i>
      <x/>
    </i>
    <i>
      <x v="1"/>
    </i>
    <i>
      <x v="2"/>
    </i>
    <i>
      <x v="3"/>
    </i>
    <i>
      <x v="4"/>
    </i>
    <i t="grand">
      <x/>
    </i>
  </rowItems>
  <colFields count="1">
    <field x="-2"/>
  </colFields>
  <colItems count="3">
    <i>
      <x/>
    </i>
    <i i="1">
      <x v="1"/>
    </i>
    <i i="2">
      <x v="2"/>
    </i>
  </colItems>
  <dataFields count="3">
    <dataField name="Sum of Sales" fld="4" baseField="0" baseItem="0" numFmtId="165"/>
    <dataField name="Sum of Revenue generated" fld="6" baseField="0" baseItem="0" numFmtId="165"/>
    <dataField name="Sum of Profit" fld="27" showDataAs="percentOfTotal" baseField="0" baseItem="0" numFmtId="9"/>
  </dataFields>
  <formats count="2">
    <format dxfId="13">
      <pivotArea outline="0" collapsedLevelsAreSubtotals="1" fieldPosition="0">
        <references count="1">
          <reference field="4294967294" count="1" selected="0">
            <x v="2"/>
          </reference>
        </references>
      </pivotArea>
    </format>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9DA924-3F4F-434E-A1AF-44137AB8C9F7}" name="PivotTable8"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ducts">
  <location ref="A15:D18" firstHeaderRow="0" firstDataRow="1" firstDataCol="1"/>
  <pivotFields count="28">
    <pivotField axis="axisRow" showAll="0">
      <items count="4">
        <item x="2"/>
        <item x="0"/>
        <item x="1"/>
        <item t="default"/>
      </items>
    </pivotField>
    <pivotField showAll="0"/>
    <pivotField numFmtId="164" showAll="0"/>
    <pivotField numFmtId="1" showAll="0"/>
    <pivotField dataField="1" numFmtId="165" showAll="0"/>
    <pivotField numFmtId="1" showAll="0"/>
    <pivotField dataField="1" numFmtId="164" showAll="0"/>
    <pivotField showAll="0"/>
    <pivotField showAll="0"/>
    <pivotField showAll="0"/>
    <pivotField numFmtId="2" showAll="0"/>
    <pivotField showAll="0"/>
    <pivotField showAll="0"/>
    <pivotField numFmtId="164" showAll="0"/>
    <pivotField showAll="0"/>
    <pivotField showAll="0"/>
    <pivotField showAll="0"/>
    <pivotField showAll="0"/>
    <pivotField showAll="0"/>
    <pivotField showAll="0"/>
    <pivotField numFmtId="164" showAll="0"/>
    <pivotField showAll="0"/>
    <pivotField numFmtId="9" showAll="0"/>
    <pivotField showAll="0"/>
    <pivotField showAll="0"/>
    <pivotField numFmtId="164" showAll="0"/>
    <pivotField showAll="0"/>
    <pivotField dataField="1" numFmtId="164" showAll="0"/>
  </pivotFields>
  <rowFields count="1">
    <field x="0"/>
  </rowFields>
  <rowItems count="3">
    <i>
      <x/>
    </i>
    <i>
      <x v="1"/>
    </i>
    <i>
      <x v="2"/>
    </i>
  </rowItems>
  <colFields count="1">
    <field x="-2"/>
  </colFields>
  <colItems count="3">
    <i>
      <x/>
    </i>
    <i i="1">
      <x v="1"/>
    </i>
    <i i="2">
      <x v="2"/>
    </i>
  </colItems>
  <dataFields count="3">
    <dataField name="Sum of Sales" fld="4" baseField="0" baseItem="0" numFmtId="165"/>
    <dataField name="Sum of Revenue generated" fld="6" baseField="0" baseItem="0" numFmtId="165"/>
    <dataField name="Sum of Profit" fld="27" showDataAs="percentOfTotal" baseField="0" baseItem="0" numFmtId="9"/>
  </dataFields>
  <formats count="2">
    <format dxfId="15">
      <pivotArea outline="0" collapsedLevelsAreSubtotals="1" fieldPosition="0">
        <references count="1">
          <reference field="4294967294" count="1" selected="0">
            <x v="2"/>
          </reference>
        </references>
      </pivotArea>
    </format>
    <format dxfId="1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37A21D-B8BF-5E4B-926E-C58323FE61CB}" name="KPI Table" cacheId="1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4:E5" firstHeaderRow="0" firstDataRow="1" firstDataCol="0"/>
  <pivotFields count="28">
    <pivotField subtotalTop="0" showAll="0" defaultSubtotal="0">
      <items count="3">
        <item x="2"/>
        <item x="0"/>
        <item x="1"/>
      </items>
    </pivotField>
    <pivotField subtotalTop="0" showAll="0" defaultSubtotal="0"/>
    <pivotField numFmtId="164" subtotalTop="0" showAll="0" defaultSubtotal="0"/>
    <pivotField numFmtId="1" subtotalTop="0" showAll="0" defaultSubtotal="0"/>
    <pivotField dataField="1" numFmtId="165" subtotalTop="0" showAll="0" defaultSubtotal="0"/>
    <pivotField dataField="1" numFmtId="1" subtotalTop="0" showAll="0" defaultSubtotal="0"/>
    <pivotField dataField="1" numFmtId="164" subtotalTop="0" showAll="0" defaultSubtotal="0"/>
    <pivotField subtotalTop="0" showAll="0" defaultSubtotal="0"/>
    <pivotField subtotalTop="0" showAll="0" defaultSubtotal="0"/>
    <pivotField subtotalTop="0" showAll="0" defaultSubtotal="0"/>
    <pivotField numFmtId="2" subtotalTop="0" showAll="0" defaultSubtotal="0"/>
    <pivotField subtotalTop="0" showAll="0" defaultSubtotal="0"/>
    <pivotField subtotalTop="0" showAll="0" defaultSubtotal="0"/>
    <pivotField numFmtId="164"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numFmtId="164" subtotalTop="0" showAll="0" defaultSubtotal="0"/>
    <pivotField subtotalTop="0" showAll="0" defaultSubtotal="0"/>
    <pivotField numFmtId="9" subtotalTop="0" showAll="0" defaultSubtotal="0"/>
    <pivotField subtotalTop="0" showAll="0" defaultSubtotal="0"/>
    <pivotField subtotalTop="0" showAll="0" defaultSubtotal="0"/>
    <pivotField dataField="1" numFmtId="164" subtotalTop="0" showAll="0" defaultSubtotal="0"/>
    <pivotField subtotalTop="0" showAll="0" defaultSubtotal="0">
      <items count="5">
        <item x="3"/>
        <item x="4"/>
        <item x="2"/>
        <item x="1"/>
        <item x="0"/>
      </items>
    </pivotField>
    <pivotField numFmtId="164" subtotalTop="0" showAll="0" defaultSubtotal="0"/>
  </pivotFields>
  <rowItems count="1">
    <i/>
  </rowItems>
  <colFields count="1">
    <field x="-2"/>
  </colFields>
  <colItems count="4">
    <i>
      <x/>
    </i>
    <i i="1">
      <x v="1"/>
    </i>
    <i i="2">
      <x v="2"/>
    </i>
    <i i="3">
      <x v="3"/>
    </i>
  </colItems>
  <dataFields count="4">
    <dataField name="Sum of Sales" fld="4" baseField="0" baseItem="0" numFmtId="165"/>
    <dataField name="Sum of Revenue generated" fld="6" baseField="0" baseItem="0" numFmtId="164"/>
    <dataField name="Sum of Costs" fld="25" baseField="0" baseItem="0" numFmtId="164"/>
    <dataField name="Sum of Products sold" fld="5"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AFB667-0AA5-6248-B32F-43B55B19731F}" name="PivotTable7" cacheId="11"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42:D58" firstHeaderRow="0" firstDataRow="1" firstDataCol="2"/>
  <pivotFields count="28">
    <pivotField axis="axisRow" compact="0" outline="0" showAll="0" defaultSubtotal="0">
      <items count="3">
        <item x="2"/>
        <item x="0"/>
        <item x="1"/>
      </items>
    </pivotField>
    <pivotField compact="0" outline="0" showAll="0" defaultSubtotal="0"/>
    <pivotField compact="0" numFmtId="164" outline="0" showAll="0" defaultSubtotal="0"/>
    <pivotField compact="0" numFmtId="1" outline="0" showAll="0" defaultSubtotal="0"/>
    <pivotField dataField="1" compact="0" numFmtId="165" outline="0" showAll="0" defaultSubtotal="0"/>
    <pivotField compact="0" numFmtId="1" outline="0" showAll="0" defaultSubtotal="0"/>
    <pivotField dataField="1" compact="0" numFmtId="164" outline="0" showAll="0" defaultSubtotal="0"/>
    <pivotField compact="0" outline="0" showAll="0" defaultSubtotal="0">
      <items count="4">
        <item x="1"/>
        <item x="3"/>
        <item x="0"/>
        <item x="2"/>
      </items>
    </pivotField>
    <pivotField compact="0" outline="0" showAll="0" defaultSubtotal="0"/>
    <pivotField compact="0" outline="0" showAll="0" defaultSubtotal="0"/>
    <pivotField compact="0" numFmtId="2" outline="0" showAll="0" defaultSubtotal="0"/>
    <pivotField compact="0" outline="0" showAll="0" defaultSubtotal="0"/>
    <pivotField compact="0" outline="0" showAll="0" defaultSubtotal="0"/>
    <pivotField compact="0" numFmtId="164" outline="0" showAll="0" defaultSubtotal="0"/>
    <pivotField axis="axisRow" compact="0" outline="0" showAll="0" sortType="descending" defaultSubtotal="0">
      <items count="5">
        <item x="0"/>
        <item x="1"/>
        <item x="2"/>
        <item x="4"/>
        <item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outline="0" showAll="0" defaultSubtotal="0"/>
    <pivotField compact="0" numFmtId="9" outline="0" showAll="0" defaultSubtotal="0"/>
    <pivotField compact="0" outline="0" showAll="0" defaultSubtotal="0"/>
    <pivotField compact="0" outline="0" showAll="0" defaultSubtotal="0"/>
    <pivotField compact="0" numFmtId="164" outline="0" showAll="0" defaultSubtotal="0"/>
    <pivotField compact="0" outline="0" showAll="0" defaultSubtotal="0">
      <items count="5">
        <item x="3"/>
        <item x="4"/>
        <item x="2"/>
        <item x="1"/>
        <item x="0"/>
      </items>
    </pivotField>
    <pivotField compact="0" numFmtId="164" outline="0" subtotalTop="0" showAll="0" defaultSubtotal="0"/>
  </pivotFields>
  <rowFields count="2">
    <field x="0"/>
    <field x="14"/>
  </rowFields>
  <rowItems count="16">
    <i>
      <x/>
      <x v="2"/>
    </i>
    <i r="1">
      <x v="1"/>
    </i>
    <i r="1">
      <x v="3"/>
    </i>
    <i r="1">
      <x v="4"/>
    </i>
    <i r="1">
      <x/>
    </i>
    <i>
      <x v="1"/>
      <x v="3"/>
    </i>
    <i r="1">
      <x/>
    </i>
    <i r="1">
      <x v="4"/>
    </i>
    <i r="1">
      <x v="1"/>
    </i>
    <i r="1">
      <x v="2"/>
    </i>
    <i>
      <x v="2"/>
      <x v="1"/>
    </i>
    <i r="1">
      <x/>
    </i>
    <i r="1">
      <x v="3"/>
    </i>
    <i r="1">
      <x v="4"/>
    </i>
    <i r="1">
      <x v="2"/>
    </i>
    <i t="grand">
      <x/>
    </i>
  </rowItems>
  <colFields count="1">
    <field x="-2"/>
  </colFields>
  <colItems count="2">
    <i>
      <x/>
    </i>
    <i i="1">
      <x v="1"/>
    </i>
  </colItems>
  <dataFields count="2">
    <dataField name="Sum of Sales" fld="4" baseField="0" baseItem="0" numFmtId="165"/>
    <dataField name="Sum of Revenue generated"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A67F24-1A86-6A44-B936-E3AAEE54DFDF}"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mographics">
  <location ref="G15:J20" firstHeaderRow="0" firstDataRow="1" firstDataCol="1"/>
  <pivotFields count="28">
    <pivotField showAll="0">
      <items count="4">
        <item x="2"/>
        <item x="0"/>
        <item x="1"/>
        <item t="default"/>
      </items>
    </pivotField>
    <pivotField showAll="0"/>
    <pivotField numFmtId="164" showAll="0"/>
    <pivotField numFmtId="1" showAll="0"/>
    <pivotField dataField="1" numFmtId="165" showAll="0"/>
    <pivotField numFmtId="1" showAll="0"/>
    <pivotField dataField="1" numFmtId="164" showAll="0"/>
    <pivotField axis="axisRow" showAll="0">
      <items count="5">
        <item x="1"/>
        <item x="3"/>
        <item x="0"/>
        <item x="2"/>
        <item t="default"/>
      </items>
    </pivotField>
    <pivotField showAll="0"/>
    <pivotField showAll="0"/>
    <pivotField numFmtId="2" showAll="0"/>
    <pivotField showAll="0"/>
    <pivotField showAll="0"/>
    <pivotField numFmtId="164" showAll="0"/>
    <pivotField showAll="0"/>
    <pivotField showAll="0"/>
    <pivotField showAll="0"/>
    <pivotField showAll="0"/>
    <pivotField showAll="0"/>
    <pivotField showAll="0"/>
    <pivotField numFmtId="164" showAll="0"/>
    <pivotField showAll="0"/>
    <pivotField numFmtId="9" showAll="0"/>
    <pivotField showAll="0"/>
    <pivotField showAll="0"/>
    <pivotField numFmtId="164" showAll="0"/>
    <pivotField showAll="0">
      <items count="6">
        <item x="3"/>
        <item x="4"/>
        <item x="2"/>
        <item x="1"/>
        <item x="0"/>
        <item t="default"/>
      </items>
    </pivotField>
    <pivotField dataField="1" numFmtId="164" showAll="0"/>
  </pivotFields>
  <rowFields count="1">
    <field x="7"/>
  </rowFields>
  <rowItems count="5">
    <i>
      <x/>
    </i>
    <i>
      <x v="1"/>
    </i>
    <i>
      <x v="2"/>
    </i>
    <i>
      <x v="3"/>
    </i>
    <i t="grand">
      <x/>
    </i>
  </rowItems>
  <colFields count="1">
    <field x="-2"/>
  </colFields>
  <colItems count="3">
    <i>
      <x/>
    </i>
    <i i="1">
      <x v="1"/>
    </i>
    <i i="2">
      <x v="2"/>
    </i>
  </colItems>
  <dataFields count="3">
    <dataField name="Sum of Sales" fld="4" baseField="0" baseItem="0" numFmtId="165"/>
    <dataField name="Sum of Revenue generated" fld="6" baseField="0" baseItem="0" numFmtId="165"/>
    <dataField name="Sum of Profit" fld="27" showDataAs="percentOfTotal" baseField="0" baseItem="0" numFmtId="9"/>
  </dataFields>
  <formats count="2">
    <format dxfId="17">
      <pivotArea outline="0" collapsedLevelsAreSubtotals="1" fieldPosition="0">
        <references count="1">
          <reference field="4294967294" count="1" selected="0">
            <x v="2"/>
          </reference>
        </references>
      </pivotArea>
    </format>
    <format dxfId="1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0E5E22-BB3F-2A4A-908D-07F091D288BB}"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pplier">
  <location ref="G25:J31" firstHeaderRow="0" firstDataRow="1" firstDataCol="1"/>
  <pivotFields count="28">
    <pivotField showAll="0">
      <items count="4">
        <item x="2"/>
        <item x="0"/>
        <item x="1"/>
        <item t="default"/>
      </items>
    </pivotField>
    <pivotField showAll="0"/>
    <pivotField numFmtId="164" showAll="0"/>
    <pivotField numFmtId="1" showAll="0"/>
    <pivotField dataField="1" numFmtId="165" showAll="0"/>
    <pivotField numFmtId="1" showAll="0"/>
    <pivotField dataField="1" numFmtId="164" showAll="0"/>
    <pivotField showAll="0"/>
    <pivotField showAll="0"/>
    <pivotField showAll="0"/>
    <pivotField numFmtId="2" showAll="0"/>
    <pivotField showAll="0"/>
    <pivotField showAll="0"/>
    <pivotField numFmtId="164" showAll="0"/>
    <pivotField axis="axisRow" showAll="0">
      <items count="6">
        <item x="0"/>
        <item x="1"/>
        <item x="2"/>
        <item x="4"/>
        <item x="3"/>
        <item t="default"/>
      </items>
    </pivotField>
    <pivotField showAll="0"/>
    <pivotField showAll="0"/>
    <pivotField showAll="0"/>
    <pivotField showAll="0"/>
    <pivotField showAll="0"/>
    <pivotField numFmtId="164" showAll="0"/>
    <pivotField showAll="0"/>
    <pivotField numFmtId="9" showAll="0"/>
    <pivotField showAll="0"/>
    <pivotField showAll="0"/>
    <pivotField numFmtId="164" showAll="0"/>
    <pivotField showAll="0">
      <items count="6">
        <item x="3"/>
        <item x="4"/>
        <item x="2"/>
        <item x="1"/>
        <item x="0"/>
        <item t="default"/>
      </items>
    </pivotField>
    <pivotField dataField="1" numFmtId="164" showAll="0"/>
  </pivotFields>
  <rowFields count="1">
    <field x="14"/>
  </rowFields>
  <rowItems count="6">
    <i>
      <x/>
    </i>
    <i>
      <x v="1"/>
    </i>
    <i>
      <x v="2"/>
    </i>
    <i>
      <x v="3"/>
    </i>
    <i>
      <x v="4"/>
    </i>
    <i t="grand">
      <x/>
    </i>
  </rowItems>
  <colFields count="1">
    <field x="-2"/>
  </colFields>
  <colItems count="3">
    <i>
      <x/>
    </i>
    <i i="1">
      <x v="1"/>
    </i>
    <i i="2">
      <x v="2"/>
    </i>
  </colItems>
  <dataFields count="3">
    <dataField name="Sum of Sales" fld="4" baseField="0" baseItem="0" numFmtId="165"/>
    <dataField name="Sum of Revenue generated" fld="6" baseField="0" baseItem="0" numFmtId="165"/>
    <dataField name="Sum of Profit" fld="27" showDataAs="percentOfTotal" baseField="0" baseItem="0" numFmtId="9"/>
  </dataFields>
  <formats count="2">
    <format dxfId="19">
      <pivotArea outline="0" collapsedLevelsAreSubtotals="1" fieldPosition="0">
        <references count="1">
          <reference field="4294967294" count="1" selected="0">
            <x v="2"/>
          </reference>
        </references>
      </pivotArea>
    </format>
    <format dxfId="1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Bangalore" TargetMode="External"/><Relationship Id="rId3" Type="http://schemas.openxmlformats.org/officeDocument/2006/relationships/hyperlink" Target="https://www.bing.com/th?id=OSK.43aaf683d513aa9ed27ac92098a8cf26&amp;qlt=95" TargetMode="External"/><Relationship Id="rId7" Type="http://schemas.openxmlformats.org/officeDocument/2006/relationships/hyperlink" Target="https://www.bing.com/th?id=OSK.27d1b8d9532d27ceb7e7ed6d8d24a5c8&amp;qlt=95" TargetMode="External"/><Relationship Id="rId2" Type="http://schemas.openxmlformats.org/officeDocument/2006/relationships/hyperlink" Target="https://www.bing.com/images/search?form=xlimg&amp;q=Mumbai" TargetMode="External"/><Relationship Id="rId1" Type="http://schemas.openxmlformats.org/officeDocument/2006/relationships/hyperlink" Target="https://www.bing.com/th?id=OSK.77266c06aab97a03f3fa7adfb9088a9a&amp;qlt=95" TargetMode="External"/><Relationship Id="rId6" Type="http://schemas.openxmlformats.org/officeDocument/2006/relationships/hyperlink" Target="https://www.bing.com/images/search?form=xlimg&amp;q=Chennai" TargetMode="External"/><Relationship Id="rId5" Type="http://schemas.openxmlformats.org/officeDocument/2006/relationships/hyperlink" Target="https://www.bing.com/th?id=OSK.866d524a04d576ba593e6a4d5d2148ad&amp;qlt=95" TargetMode="External"/><Relationship Id="rId10" Type="http://schemas.openxmlformats.org/officeDocument/2006/relationships/hyperlink" Target="https://www.bing.com/images/search?form=xlimg&amp;q=Delhi" TargetMode="External"/><Relationship Id="rId4" Type="http://schemas.openxmlformats.org/officeDocument/2006/relationships/hyperlink" Target="https://www.bing.com/images/search?form=xlimg&amp;q=Kolkata" TargetMode="External"/><Relationship Id="rId9" Type="http://schemas.openxmlformats.org/officeDocument/2006/relationships/hyperlink" Target="https://www.bing.com/th?id=OSK.b3315a9fa8c251b56dfe364916f39e37&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6">
  <a r="1">
    <v t="s">Indian Standard Time</v>
  </a>
  <a r="2">
    <v t="r">14</v>
    <v t="r">15</v>
  </a>
  <a r="1">
    <v t="r">27</v>
  </a>
  <a r="1">
    <v t="s">M Goutham Kumar (Mayor)</v>
  </a>
  <a r="2">
    <v t="r">47</v>
    <v t="r">48</v>
  </a>
  <a r="6">
    <v t="r">0</v>
    <v t="r">10</v>
    <v t="r">42</v>
    <v t="r">33</v>
    <v t="r">21</v>
    <v t="i">1</v>
  </a>
</arrayData>
</file>

<file path=xl/richData/rdrichvalue.xml><?xml version="1.0" encoding="utf-8"?>
<rvData xmlns="http://schemas.microsoft.com/office/spreadsheetml/2017/richdata" count="55">
  <rv s="0">
    <v>536870912</v>
    <v>Mumbai</v>
    <v>fbbc8d69-667a-e1ff-34bf-e524be01025d</v>
    <v>en-GB</v>
    <v>Map</v>
  </rv>
  <rv s="1">
    <fb>603</fb>
    <v>8</v>
  </rv>
  <rv s="0">
    <v>536870912</v>
    <v>India</v>
    <v>85fa63d3-9596-adb9-b4eb-502273d84f56</v>
    <v>en-GB</v>
    <v>Map</v>
  </rv>
  <rv s="2">
    <v>0</v>
    <v>6</v>
    <v>0</v>
    <v>7</v>
    <v>0</v>
    <v>Image of Mumbai</v>
  </rv>
  <rv s="1">
    <fb>19.0758333333333</fb>
    <v>9</v>
  </rv>
  <rv s="3">
    <v>https://www.bing.com/search?q=mumbai+india&amp;form=skydnc</v>
    <v>Learn more on Bing</v>
  </rv>
  <rv s="1">
    <fb>72.877499999999998</fb>
    <v>9</v>
  </rv>
  <rv s="1">
    <fb>15414288</fb>
    <v>8</v>
  </rv>
  <rv s="4">
    <v>0</v>
  </rv>
  <rv s="5">
    <v>#VALUE!</v>
    <v>1</v>
    <v>2</v>
    <v>Mumbai</v>
    <v>4</v>
    <v>5</v>
    <v>Map</v>
    <v>6</v>
    <v>7</v>
    <v>en-GB</v>
    <v>fbbc8d69-667a-e1ff-34bf-e524be01025d</v>
    <v>536870912</v>
    <v>1</v>
    <v>1</v>
    <v>2</v>
    <v>Mumbai is the capital city of the Indian state of Maharashtra. Mumbai is the de facto financial centre and the most populous city of India with an estimated city proper population of 12.5 million. Mumbai is the centre of the Mumbai Metropolitan ...</v>
    <v>3</v>
    <v>4</v>
    <v>5</v>
    <v>6</v>
    <v>Mumbai</v>
    <v>7</v>
    <v>8</v>
    <v>Mumbai</v>
    <v>mdp/vdpid/-7996806402</v>
  </rv>
  <rv s="0">
    <v>536870912</v>
    <v>Kolkata</v>
    <v>e5f8e89d-f3e0-3a9e-7b62-24348d526819</v>
    <v>en-GB</v>
    <v>Map</v>
  </rv>
  <rv s="1">
    <fb>206.08</fb>
    <v>8</v>
  </rv>
  <rv s="2">
    <v>1</v>
    <v>6</v>
    <v>10</v>
    <v>7</v>
    <v>0</v>
    <v>Image of Kolkata</v>
  </rv>
  <rv s="1">
    <fb>22.572672300000001</fb>
    <v>9</v>
  </rv>
  <rv s="0">
    <v>805306368</v>
    <v>Firhad Hakim (Mayor)</v>
    <v>899268aa-2ac9-4a09-bb3c-8fa5b3ea6848</v>
    <v>en-GB</v>
    <v>Generic</v>
  </rv>
  <rv s="0">
    <v>805306368</v>
    <v>Atin Ghosh (Deputy mayor)</v>
    <v>adf686c6-c7c3-d05a-cbf1-7ef2a186f59b</v>
    <v>en-GB</v>
    <v>Generic</v>
  </rv>
  <rv s="4">
    <v>1</v>
  </rv>
  <rv s="3">
    <v>https://www.bing.com/search?q=kolkata&amp;form=skydnc</v>
    <v>Learn more on Bing</v>
  </rv>
  <rv s="1">
    <fb>88.363881500000005</fb>
    <v>9</v>
  </rv>
  <rv s="1">
    <fb>4496694</fb>
    <v>8</v>
  </rv>
  <rv s="6">
    <v>#VALUE!</v>
    <v>11</v>
    <v>12</v>
    <v>Kolkata</v>
    <v>4</v>
    <v>5</v>
    <v>Map</v>
    <v>6</v>
    <v>13</v>
    <v>en-GB</v>
    <v>e5f8e89d-f3e0-3a9e-7b62-24348d526819</v>
    <v>536870912</v>
    <v>1</v>
    <v>11</v>
    <v>2</v>
    <v>Kolkata is the capital and largest city of the Indian state of West Bengal. It lies on the eastern bank of the Hooghly River, 80 km west of the border with Bangladesh. It is the primary financial and commercial center of eastern and northeastern ...</v>
    <v>12</v>
    <v>13</v>
    <v>16</v>
    <v>17</v>
    <v>18</v>
    <v>Kolkata</v>
    <v>19</v>
    <v>Kolkata</v>
    <v>mdp/vdpid/7421784768603226114</v>
  </rv>
  <rv s="0">
    <v>536870912</v>
    <v>Chennai</v>
    <v>d97acf5c-0a2b-cd2c-e895-ef8aa64b883b</v>
    <v>en-GB</v>
    <v>Map</v>
  </rv>
  <rv s="0">
    <v>536870912</v>
    <v>Tamil Nadu</v>
    <v>6e3e5a82-8737-a613-1d99-0b4d68370109</v>
    <v>en-GB</v>
    <v>Map</v>
  </rv>
  <rv s="0">
    <v>536870912</v>
    <v>Chennai district</v>
    <v>545d0b8c-14ff-f557-6235-7e3b843b3537</v>
    <v>en-GB</v>
    <v>Map</v>
  </rv>
  <rv s="1">
    <fb>426</fb>
    <v>8</v>
  </rv>
  <rv s="2">
    <v>2</v>
    <v>6</v>
    <v>15</v>
    <v>7</v>
    <v>0</v>
    <v>Image of Chennai</v>
  </rv>
  <rv s="1">
    <fb>13.0825</fb>
    <v>9</v>
  </rv>
  <rv s="0">
    <v>805306368</v>
    <v>Priya Rajan (Mayor)</v>
    <v>e82eebd0-0fc2-cfff-9f6e-36ab49734194</v>
    <v>en-GB</v>
    <v>Generic</v>
  </rv>
  <rv s="4">
    <v>2</v>
  </rv>
  <rv s="3">
    <v>https://www.bing.com/search?q=chennai&amp;form=skydnc</v>
    <v>Learn more on Bing</v>
  </rv>
  <rv s="1">
    <fb>80.275000000000006</fb>
    <v>9</v>
  </rv>
  <rv s="1">
    <fb>10265000</fb>
    <v>8</v>
  </rv>
  <rv s="7">
    <v>#VALUE!</v>
    <v>16</v>
    <v>17</v>
    <v>Chennai</v>
    <v>4</v>
    <v>5</v>
    <v>Map</v>
    <v>6</v>
    <v>18</v>
    <v>en-GB</v>
    <v>d97acf5c-0a2b-cd2c-e895-ef8aa64b883b</v>
    <v>536870912</v>
    <v>1</v>
    <v>22</v>
    <v>23</v>
    <v>24</v>
    <v>2</v>
    <v>Chennai, formerly known as Madras, is the capital city of Tamil Nadu, the southernmost state of India. It is the state's primate city and is located on the Coromandel Coast of the Bay of Bengal. According to the 2011 Indian census, Chennai is ...</v>
    <v>25</v>
    <v>26</v>
    <v>28</v>
    <v>29</v>
    <v>30</v>
    <v>Chennai</v>
    <v>31</v>
    <v>Chennai</v>
    <v>mdp/vdpid/7472814627122839553</v>
  </rv>
  <rv s="0">
    <v>536870912</v>
    <v>Bangalore</v>
    <v>2ab373f2-434a-45b8-c281-342ba82d97a0</v>
    <v>en-GB</v>
    <v>Map</v>
  </rv>
  <rv s="1">
    <fb>741</fb>
    <v>8</v>
  </rv>
  <rv s="2">
    <v>3</v>
    <v>6</v>
    <v>19</v>
    <v>7</v>
    <v>0</v>
    <v>Image of Bangalore</v>
  </rv>
  <rv s="1">
    <fb>12.979119799999999</fb>
    <v>9</v>
  </rv>
  <rv s="4">
    <v>3</v>
  </rv>
  <rv s="3">
    <v>https://www.bing.com/search?q=bangalore&amp;form=skydnc</v>
    <v>Learn more on Bing</v>
  </rv>
  <rv s="1">
    <fb>77.591299699999993</fb>
    <v>9</v>
  </rv>
  <rv s="1">
    <fb>12327000</fb>
    <v>8</v>
  </rv>
  <rv s="6">
    <v>#VALUE!</v>
    <v>20</v>
    <v>12</v>
    <v>Bangalore</v>
    <v>4</v>
    <v>5</v>
    <v>Map</v>
    <v>6</v>
    <v>21</v>
    <v>en-GB</v>
    <v>2ab373f2-434a-45b8-c281-342ba82d97a0</v>
    <v>536870912</v>
    <v>1</v>
    <v>34</v>
    <v>2</v>
    <v>Bangalore, officially Bengaluru, is the capital and largest city of the southern Indian state of Karnataka. It has a population of more than 8 million and a metropolitan population of around 15 million, making it India's third most populous city ...</v>
    <v>35</v>
    <v>36</v>
    <v>37</v>
    <v>38</v>
    <v>39</v>
    <v>Bangalore</v>
    <v>40</v>
    <v>Bangalore</v>
    <v>mdp/vdpid/7466620589789151233</v>
  </rv>
  <rv s="0">
    <v>536870912</v>
    <v>Delhi</v>
    <v>275e8ab8-7bd0-4633-9c89-0133be92e587</v>
    <v>en-GB</v>
    <v>Map</v>
  </rv>
  <rv s="1">
    <fb>1484</fb>
    <v>8</v>
  </rv>
  <rv s="0">
    <v>536870912</v>
    <v>Agra</v>
    <v>81f1ad26-8662-3666-e747-e352491a712e</v>
    <v>en-GB</v>
    <v>Map</v>
  </rv>
  <rv s="0">
    <v>536870912</v>
    <v>Sur Empire</v>
    <v>14116fa5-c108-6564-e585-c8cd1d016837</v>
    <v>en-GB</v>
    <v>Map</v>
  </rv>
  <rv s="2">
    <v>4</v>
    <v>6</v>
    <v>22</v>
    <v>7</v>
    <v>0</v>
    <v>Image of Delhi</v>
  </rv>
  <rv s="0">
    <v>805306368</v>
    <v>Vinai Kumar Saxena (Lieutenant governor)</v>
    <v>63e4d87a-b12e-3d7a-686e-620814853d36</v>
    <v>en-GB</v>
    <v>Generic</v>
  </rv>
  <rv s="0">
    <v>805306368</v>
    <v>Arvind Kejriwal (Chief minister)</v>
    <v>406f9300-0c0c-3948-9d26-5c194e968300</v>
    <v>en-GB</v>
    <v>Generic</v>
  </rv>
  <rv s="4">
    <v>4</v>
  </rv>
  <rv s="3">
    <v>https://www.bing.com/search?q=delhi&amp;form=skydnc</v>
    <v>Learn more on Bing</v>
  </rv>
  <rv s="1">
    <fb>9879172</fb>
    <v>8</v>
  </rv>
  <rv s="8">
    <v>#VALUE!</v>
    <v>24</v>
    <v>25</v>
    <v>Delhi</v>
    <v>4</v>
    <v>5</v>
    <v>Map</v>
    <v>6</v>
    <v>26</v>
    <v>en-GB</v>
    <v>275e8ab8-7bd0-4633-9c89-0133be92e587</v>
    <v>536870912</v>
    <v>1</v>
    <v>IN-DL</v>
    <v>43</v>
    <v>44</v>
    <v>45</v>
    <v>Delhi, officially the National Capital Territory of Delhi, is a city and a union territory of India containing New Delhi, the capital of India. Situated on both sides of the Yamuna river, but primarily to the west or beyond its right bank, Delhi ...</v>
    <v>46</v>
    <v>49</v>
    <v>50</v>
    <v>Delhi</v>
    <v>51</v>
    <v>Delhi</v>
    <v>mdp/vdpid/10122740</v>
  </rv>
  <rv s="4">
    <v>5</v>
  </rv>
  <rv s="9">
    <v>0</v>
    <v>27</v>
    <v>{44EB1F23-47DD-DF4E-9646-8C559FBD8794}</v>
    <v>53</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der(s)"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Image" t="r"/>
    <k n="Latitude" t="r"/>
    <k n="Leader(s)"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eader(s)" t="r"/>
    <k n="LearnMoreOnLink" t="r"/>
    <k n="Name" t="s"/>
    <k n="Population" t="r"/>
    <k n="UniqueName" t="s"/>
    <k n="VDPID/VSID" t="s"/>
  </s>
  <s t="_datasourcecontainer">
    <k n="_CRID" t="i"/>
    <k n="_Display" t="spb"/>
    <k n="%XLUID" t="s"/>
    <k n="Location" t="r"/>
  </s>
</rvStructures>
</file>

<file path=xl/richData/rdsupportingpropertybag.xml><?xml version="1.0" encoding="utf-8"?>
<supportingPropertyBags xmlns="http://schemas.microsoft.com/office/spreadsheetml/2017/richdata2">
  <spbArrays count="5">
    <a count="24">
      <v t="s">%EntityServiceId</v>
      <v t="s">%IsRefreshable</v>
      <v t="s">%EntityCulture</v>
      <v t="s">%EntityId</v>
      <v t="s">_Icon</v>
      <v t="s">_Provider</v>
      <v t="s">_Attribution</v>
      <v t="s">_Display</v>
      <v t="s">Name</v>
      <v t="s">_Format</v>
      <v t="s">Country/region</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a count="4">
      <v t="s">Location</v>
      <v t="s">_CRID</v>
      <v t="s">%XLUID</v>
      <v t="s">_Display</v>
    </a>
  </spbArrays>
  <spbData count="28">
    <spb s="0">
      <v xml:space="preserve">Wikipedia	</v>
      <v xml:space="preserve">CC BY-SA 3.0	</v>
      <v xml:space="preserve">https://en.wikipedia.org/wiki/Mumbai	</v>
      <v xml:space="preserve">https://creativecommons.org/licenses/by-sa/3.0	</v>
    </spb>
    <spb s="1">
      <v>0</v>
      <v>0</v>
      <v>0</v>
      <v>0</v>
      <v>0</v>
      <v>0</v>
      <v>0</v>
      <v>0</v>
    </spb>
    <spb s="2">
      <v>0</v>
      <v>Name</v>
      <v>LearnMoreOnLink</v>
    </spb>
    <spb s="3">
      <v>0</v>
      <v>0</v>
      <v>0</v>
    </spb>
    <spb s="4">
      <v>3</v>
      <v>3</v>
      <v>3</v>
    </spb>
    <spb s="5">
      <v>1</v>
      <v>2</v>
    </spb>
    <spb s="6">
      <v>https://www.bing.com</v>
      <v>https://www.bing.com/th?id=Ga%5Cbing_yt.png&amp;w=100&amp;h=40&amp;c=0&amp;pid=0.1</v>
      <v>Powered by Bing</v>
    </spb>
    <spb s="7">
      <v>square km</v>
      <v>2018</v>
    </spb>
    <spb s="8">
      <v>3</v>
    </spb>
    <spb s="8">
      <v>4</v>
    </spb>
    <spb s="0">
      <v xml:space="preserve">Wikipedia	</v>
      <v xml:space="preserve">CC BY-SA 3.0	</v>
      <v xml:space="preserve">https://en.wikipedia.org/wiki/Kolkata	</v>
      <v xml:space="preserve">https://creativecommons.org/licenses/by-sa/3.0	</v>
    </spb>
    <spb s="1">
      <v>10</v>
      <v>10</v>
      <v>10</v>
      <v>10</v>
      <v>10</v>
      <v>10</v>
      <v>10</v>
      <v>10</v>
    </spb>
    <spb s="2">
      <v>1</v>
      <v>Name</v>
      <v>LearnMoreOnLink</v>
    </spb>
    <spb s="7">
      <v>square km</v>
      <v>2011</v>
    </spb>
    <spb s="0">
      <v xml:space="preserve">Wikipedia	</v>
      <v xml:space="preserve">CC-BY-SA	</v>
      <v xml:space="preserve">http://en.wikipedia.org/wiki/Chennai	</v>
      <v xml:space="preserve">http://creativecommons.org/licenses/by-sa/3.0/	</v>
    </spb>
    <spb s="0">
      <v xml:space="preserve">Wikipedia	</v>
      <v xml:space="preserve">CC BY-SA 3.0	</v>
      <v xml:space="preserve">https://en.wikipedia.org/wiki/Chennai	</v>
      <v xml:space="preserve">https://creativecommons.org/licenses/by-sa/3.0	</v>
    </spb>
    <spb s="9">
      <v>14</v>
      <v>15</v>
      <v>15</v>
      <v>15</v>
      <v>15</v>
      <v>15</v>
      <v>15</v>
      <v>15</v>
      <v>15</v>
      <v>15</v>
    </spb>
    <spb s="2">
      <v>2</v>
      <v>Name</v>
      <v>LearnMoreOnLink</v>
    </spb>
    <spb s="7">
      <v>square km</v>
      <v>2016</v>
    </spb>
    <spb s="0">
      <v xml:space="preserve">Wikipedia	</v>
      <v xml:space="preserve">CC BY-SA 3.0	</v>
      <v xml:space="preserve">https://en.wikipedia.org/wiki/Bangalore	</v>
      <v xml:space="preserve">https://creativecommons.org/licenses/by-sa/3.0	</v>
    </spb>
    <spb s="1">
      <v>19</v>
      <v>19</v>
      <v>19</v>
      <v>19</v>
      <v>19</v>
      <v>19</v>
      <v>19</v>
      <v>19</v>
    </spb>
    <spb s="7">
      <v>square km</v>
      <v>2020</v>
    </spb>
    <spb s="0">
      <v xml:space="preserve">Wikipedia	</v>
      <v xml:space="preserve">CC BY-SA 3.0	</v>
      <v xml:space="preserve">https://en.wikipedia.org/wiki/Delhi	</v>
      <v xml:space="preserve">https://creativecommons.org/licenses/by-sa/3.0	</v>
    </spb>
    <spb s="0">
      <v xml:space="preserve">Wikipedia	</v>
      <v xml:space="preserve">CC-BY-SA	</v>
      <v xml:space="preserve">http://en.wikipedia.org/wiki/Delhi	</v>
      <v xml:space="preserve">http://creativecommons.org/licenses/by-sa/3.0/	</v>
    </spb>
    <spb s="10">
      <v>22</v>
      <v>22</v>
      <v>22</v>
      <v>22</v>
      <v>22</v>
      <v>23</v>
      <v>22</v>
      <v>22</v>
    </spb>
    <spb s="2">
      <v>3</v>
      <v>Name</v>
      <v>LearnMoreOnLink</v>
    </spb>
    <spb s="7">
      <v>square km</v>
      <v>2019</v>
    </spb>
    <spb s="11">
      <v>4</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Latitude" t="spb"/>
    <k n="Longitude" t="spb"/>
    <k n="Population" t="spb"/>
    <k n="UniqueName" t="spb"/>
    <k n="Description" t="spb"/>
    <k n="Country/region"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Latitude" t="spb"/>
    <k n="Longitude" t="spb"/>
    <k n="Population" t="spb"/>
    <k n="UniqueName" t="spb"/>
    <k n="Description" t="spb"/>
    <k n="Country/region" t="spb"/>
    <k n="Admin Division 1 (State/province/other)" t="spb"/>
    <k n="Admin Division 2 (County/district/other)" t="spb"/>
  </s>
  <s>
    <k n="Area" t="spb"/>
    <k n="Name" t="spb"/>
    <k n="Population" t="spb"/>
    <k n="UniqueName" t="spb"/>
    <k n="Description" t="spb"/>
    <k n="Abbreviation" t="spb"/>
    <k n="Country/region" t="spb"/>
    <k n="Capital/Major City" t="spb"/>
  </s>
  <s>
    <k n="^Order" t="spba"/>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C9DE2DAB-CC39-F246-BF0B-40680E7750F2}" sourceName="Location">
  <pivotTables>
    <pivotTable tabId="3" name="PivotTable10"/>
    <pivotTable tabId="3" name="PivotTable11"/>
  </pivotTables>
  <data>
    <tabular pivotCacheId="1346158441">
      <items count="5">
        <i x="3" s="1"/>
        <i x="4"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2109C08C-34BD-A448-902E-67E7C8F89EA7}" sourceName="Customer demographics">
  <pivotTables>
    <pivotTable tabId="3" name="PivotTable7"/>
    <pivotTable tabId="3" name="PivotTable1"/>
  </pivotTables>
  <data>
    <tabular pivotCacheId="1346158441">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F34FA820-2772-2F40-8929-B6C0DDBA55DB}" sourceName="Supplier name">
  <pivotTables>
    <pivotTable tabId="3" name="PivotTable7"/>
    <pivotTable tabId="3" name="PivotTable1"/>
  </pivotTables>
  <data>
    <tabular pivotCacheId="134615844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B1EC66EE-2B45-9248-8D64-8E346D5A011B}" sourceName="Location">
  <pivotTables>
    <pivotTable tabId="3" name="PivotTable7"/>
    <pivotTable tabId="3" name="PivotTable1"/>
  </pivotTables>
  <data>
    <tabular pivotCacheId="1346158441">
      <items count="5">
        <i x="3" s="1"/>
        <i x="4"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8DBFBE94-C1DF-8E40-BE28-254AAC4DE386}" sourceName="Product type">
  <pivotTables>
    <pivotTable tabId="3" name="KPI Table"/>
  </pivotTables>
  <data>
    <tabular pivotCacheId="1346158441">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419983-37E6-124A-8EF3-1766D02F284F}" sourceName="Location">
  <pivotTables>
    <pivotTable tabId="3" name="KPI Table"/>
  </pivotTables>
  <data>
    <tabular pivotCacheId="1346158441">
      <items count="5">
        <i x="3" s="1"/>
        <i x="4" s="1"/>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1" xr10:uid="{0AED554C-AC3C-A042-A54E-CCFCB326F0B2}" sourceName="Product type">
  <pivotTables>
    <pivotTable tabId="3" name="PivotTable8"/>
    <pivotTable tabId="3" name="PivotTable9"/>
  </pivotTables>
  <data>
    <tabular pivotCacheId="134615844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845F0332-4A35-D24F-BB63-5E07C16C9E6E}" cache="Slicer_Location1" caption="Location" columnCount="5" showCaption="0" style="Slicer_no_border" rowHeight="230716"/>
  <slicer name="Chart_Customer" xr10:uid="{91C81B5F-E558-474C-A2E7-76B8F2508FE8}" cache="Slicer_Customer_demographics" caption="Customer demographics" columnCount="4" showCaption="0" style="Slicer_no_border" rowHeight="230716"/>
  <slicer name="Chart_Supplier" xr10:uid="{52164E73-B28E-4B46-995A-D547E581DDF7}" cache="Slicer_Supplier_name" caption="Supplier name" columnCount="5" showCaption="0" style="Slicer_no_border" rowHeight="230716"/>
  <slicer name="Chart_Location 1" xr10:uid="{ACA963B2-874D-D14A-B49E-CC22E4335B4F}" cache="Slicer_Location2" caption="Location" columnCount="5" showCaption="0" style="Slicer_no_border" rowHeight="230716"/>
  <slicer name="Product type" xr10:uid="{34BF614F-068B-8848-A7C6-116ECD19CF46}" cache="Slicer_Product_type" caption="Product type" columnCount="3" showCaption="0" style="Slicer_no_border" rowHeight="230716"/>
  <slicer name="Location" xr10:uid="{C0950D77-396D-6541-9FA2-9FE86093B546}" cache="Slicer_Location" caption="Location" columnCount="5" showCaption="0" style="Slicer_no_border" rowHeight="230716"/>
  <slicer name="Product type 1" xr10:uid="{C0BF076D-64E0-7440-9496-E01B7EA3F6AC}" cache="Slicer_Product_type1" caption="Product type" columnCount="3" showCaption="0" style="Slicer_no_bord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5D1833-F4FF-234D-B655-448700467665}" name="Facts" displayName="Facts" ref="A1:AF101" totalsRowShown="0" headerRowDxfId="11">
  <autoFilter ref="A1:AF101" xr:uid="{995D1833-F4FF-234D-B655-448700467665}"/>
  <tableColumns count="32">
    <tableColumn id="1" xr3:uid="{001586B4-5886-E043-85AF-22A0BF990513}" name="Product type"/>
    <tableColumn id="2" xr3:uid="{F249E458-55E7-5E4E-901F-14D98535571F}" name="SKU"/>
    <tableColumn id="3" xr3:uid="{ECEE01B6-E67F-B34A-B640-9D7D6715294E}" name="Price" dataDxfId="10"/>
    <tableColumn id="4" xr3:uid="{A211C59B-404E-1D4A-B2DC-45E6234A9062}" name="Availability" dataDxfId="9"/>
    <tableColumn id="5" xr3:uid="{7C53D834-C5F1-A544-8CC6-4560A5120531}" name="Sales" dataDxfId="8">
      <calculatedColumnFormula>PRODUCT(fact_data!$C2,fact_data!$F2)</calculatedColumnFormula>
    </tableColumn>
    <tableColumn id="6" xr3:uid="{DDA95CF1-7DB7-7546-8A67-08CD5694BA2D}" name="Products sold" dataDxfId="7"/>
    <tableColumn id="7" xr3:uid="{01DB2390-E741-9E41-B11E-26332DD7BFF4}" name="Revenue generated" dataDxfId="6" dataCellStyle="Comma"/>
    <tableColumn id="8" xr3:uid="{CF3A117A-FF21-6B4A-83F1-DF6B97FD86D1}" name="Customer demographics"/>
    <tableColumn id="9" xr3:uid="{02B44B98-EA1E-3B48-9B85-8FBB26F6D1EC}" name="Stock levels"/>
    <tableColumn id="10" xr3:uid="{B5A10603-15B3-5E4F-B7B0-9F66505ABA1C}" name="Lead times"/>
    <tableColumn id="11" xr3:uid="{F512D04D-16E9-D546-83D1-115C7D3AB354}" name="Order quantities" dataDxfId="5"/>
    <tableColumn id="12" xr3:uid="{AFB1F246-F9E3-484F-A3E2-810A341E3C50}" name="Shipping times"/>
    <tableColumn id="13" xr3:uid="{F351571C-F6A1-AE4D-8680-B7BA7D2E527B}" name="Shipping carriers"/>
    <tableColumn id="14" xr3:uid="{C811A686-0331-C245-B332-58900EA71AD4}" name="Shipping costs" dataDxfId="4"/>
    <tableColumn id="15" xr3:uid="{D001DC1B-8A59-2746-AD9E-811E1638F4AD}" name="Supplier name"/>
    <tableColumn id="16" xr3:uid="{EE36CE85-3103-EE44-AADE-45AA9BA0157A}" name="Latitide"/>
    <tableColumn id="17" xr3:uid="{4CB67A2B-DD5C-3E4D-A1DE-02F4C7F90776}" name="Longitude"/>
    <tableColumn id="18" xr3:uid="{672E2896-AC22-D544-A164-3DB40E70CB1F}" name="Lead time"/>
    <tableColumn id="19" xr3:uid="{432D6305-3141-8944-8CA2-EF5BF9A0BA8A}" name="Production volumes"/>
    <tableColumn id="20" xr3:uid="{E667AF0A-A5AD-0141-8C9E-7A3F60BA614F}" name="Manufacturing lead time"/>
    <tableColumn id="21" xr3:uid="{DA6CA1F5-039A-2C42-AC3C-4F341838D957}" name="Manufacturing costs" dataDxfId="3"/>
    <tableColumn id="22" xr3:uid="{83154CDD-40DF-B448-97DF-15AE6D1463CB}" name="Inspection results"/>
    <tableColumn id="23" xr3:uid="{D011CB57-FFCD-3345-A156-89A30ADBDD01}" name="Defect rates" dataDxfId="2"/>
    <tableColumn id="24" xr3:uid="{46B126A5-EEA6-A84D-AAB3-932CA74F3BE9}" name="Transportation modes"/>
    <tableColumn id="25" xr3:uid="{578E8CB3-FBD2-E94E-800C-31E3A45CE151}" name="Routes"/>
    <tableColumn id="26" xr3:uid="{8916C060-EA25-414F-8E5A-63DFF8425949}" name="Costs" dataDxfId="1"/>
    <tableColumn id="27" xr3:uid="{2CDA3A5B-ACCF-454C-8701-C8A81A5D78D3}" name="Location"/>
    <tableColumn id="28" xr3:uid="{CC627380-5BA1-114E-B5F2-3A5E5C44A12C}" name="Profit" dataDxfId="0">
      <calculatedColumnFormula>Facts[[#This Row],[Revenue generated]]-Facts[[#This Row],[Costs]]</calculatedColumnFormula>
    </tableColumn>
    <tableColumn id="29" xr3:uid="{0EC04A46-482D-A545-939B-4AC535B37156}" name="Column1"/>
    <tableColumn id="30" xr3:uid="{2359E993-13F9-1B41-BF7D-D0E6962382A7}" name="Column2"/>
    <tableColumn id="31" xr3:uid="{0F6DC2F4-0D23-FD42-B1F3-ED5C62EF1AC4}" name="Column3"/>
    <tableColumn id="32" xr3:uid="{CE7E05CC-E563-C04B-9029-0ACACE446390}" name="Column4"/>
  </tableColumns>
  <tableStyleInfo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E9EA2-F2A2-7D4A-9160-E38D510A0542}">
  <dimension ref="B13:Y24"/>
  <sheetViews>
    <sheetView showGridLines="0" zoomScale="80" zoomScaleNormal="80" workbookViewId="0">
      <selection activeCell="Z25" sqref="Z25"/>
    </sheetView>
  </sheetViews>
  <sheetFormatPr baseColWidth="10" defaultRowHeight="15" x14ac:dyDescent="0.2"/>
  <cols>
    <col min="2" max="2" width="10.5" customWidth="1"/>
    <col min="3" max="3" width="11.33203125" customWidth="1"/>
    <col min="4" max="4" width="10.5" customWidth="1"/>
    <col min="5" max="5" width="7.83203125" customWidth="1"/>
    <col min="6" max="6" width="12.1640625" customWidth="1"/>
    <col min="7" max="7" width="10.5" bestFit="1" customWidth="1"/>
    <col min="8" max="8" width="10.33203125" customWidth="1"/>
    <col min="9" max="9" width="10.83203125" customWidth="1"/>
    <col min="10" max="10" width="7" bestFit="1" customWidth="1"/>
    <col min="11" max="11" width="14.1640625" customWidth="1"/>
    <col min="12" max="12" width="13.1640625" bestFit="1" customWidth="1"/>
    <col min="13" max="13" width="11" customWidth="1"/>
    <col min="14" max="14" width="9.6640625" customWidth="1"/>
    <col min="15" max="15" width="7" bestFit="1" customWidth="1"/>
    <col min="16" max="16" width="14.6640625" bestFit="1" customWidth="1"/>
    <col min="17" max="17" width="12.33203125" customWidth="1"/>
    <col min="18" max="18" width="11.1640625" customWidth="1"/>
    <col min="19" max="19" width="9.1640625" customWidth="1"/>
    <col min="20" max="20" width="7.5" bestFit="1" customWidth="1"/>
    <col min="21" max="21" width="15.33203125" customWidth="1"/>
    <col min="22" max="22" width="12.83203125" customWidth="1"/>
    <col min="23" max="23" width="14.1640625" customWidth="1"/>
    <col min="24" max="24" width="12.1640625" customWidth="1"/>
  </cols>
  <sheetData>
    <row r="13" spans="2:25" ht="17" customHeight="1" x14ac:dyDescent="0.2"/>
    <row r="14" spans="2:25" ht="27" customHeight="1" x14ac:dyDescent="0.2">
      <c r="N14" t="s">
        <v>199</v>
      </c>
    </row>
    <row r="15" spans="2:25" ht="10" customHeight="1" x14ac:dyDescent="0.2"/>
    <row r="16" spans="2:25" ht="19" x14ac:dyDescent="0.25">
      <c r="B16" s="45" t="s">
        <v>220</v>
      </c>
      <c r="C16" s="45" t="s">
        <v>185</v>
      </c>
      <c r="D16" s="45" t="s">
        <v>174</v>
      </c>
      <c r="E16" s="45" t="s">
        <v>225</v>
      </c>
      <c r="F16" s="45"/>
      <c r="G16" s="45" t="s">
        <v>14</v>
      </c>
      <c r="H16" s="45" t="s">
        <v>185</v>
      </c>
      <c r="I16" s="45" t="s">
        <v>174</v>
      </c>
      <c r="J16" s="45" t="s">
        <v>225</v>
      </c>
      <c r="K16" s="45"/>
      <c r="L16" s="45" t="s">
        <v>221</v>
      </c>
      <c r="M16" s="45" t="s">
        <v>185</v>
      </c>
      <c r="N16" s="45" t="s">
        <v>174</v>
      </c>
      <c r="O16" s="45" t="s">
        <v>225</v>
      </c>
      <c r="P16" s="45"/>
      <c r="Q16" s="45" t="s">
        <v>216</v>
      </c>
      <c r="R16" s="45" t="s">
        <v>185</v>
      </c>
      <c r="S16" s="45" t="s">
        <v>174</v>
      </c>
      <c r="T16" s="45" t="s">
        <v>225</v>
      </c>
      <c r="U16" s="46"/>
      <c r="Y16" s="28"/>
    </row>
    <row r="17" spans="2:20" ht="16" x14ac:dyDescent="0.2">
      <c r="B17" s="29" t="str">
        <f>IF(Working!A18="","",Working!A18)</f>
        <v>Skincare</v>
      </c>
      <c r="C17" s="31">
        <f>IF(Working!B18="","",Working!B18)</f>
        <v>1052073.3036443782</v>
      </c>
      <c r="D17" s="31">
        <f>IF(Working!C18="","",Working!C18)</f>
        <v>241628.16213306302</v>
      </c>
      <c r="E17" s="35">
        <f>IF(Working!D18="","",Working!D18)</f>
        <v>0.41815724534801385</v>
      </c>
      <c r="G17" t="e" vm="1">
        <f>Working!A30</f>
        <v>#VALUE!</v>
      </c>
      <c r="H17" s="2">
        <f>Working!B30</f>
        <v>455533.05594132992</v>
      </c>
      <c r="I17" s="2">
        <f>Working!C30</f>
        <v>137755.02687746932</v>
      </c>
      <c r="J17" s="24">
        <f>Working!D30</f>
        <v>0.24458991701185542</v>
      </c>
      <c r="L17" t="str">
        <f>Working!G26</f>
        <v>Blissful Naturals</v>
      </c>
      <c r="M17" s="36">
        <f>Working!H26</f>
        <v>406030.51518040779</v>
      </c>
      <c r="N17" s="36">
        <f>Working!I26</f>
        <v>97795.979638162171</v>
      </c>
      <c r="O17" s="24">
        <f>Working!J26</f>
        <v>0.17298912957881885</v>
      </c>
      <c r="Q17" t="str">
        <f>Working!G16</f>
        <v>Female</v>
      </c>
      <c r="R17" s="2">
        <f>Working!H16</f>
        <v>488298.61284662574</v>
      </c>
      <c r="S17" s="2">
        <f>Working!I16</f>
        <v>161514.48912163053</v>
      </c>
      <c r="T17" s="24">
        <f>Working!J16</f>
        <v>0.2831431405732947</v>
      </c>
    </row>
    <row r="18" spans="2:20" ht="16" x14ac:dyDescent="0.2">
      <c r="B18" s="29" t="str">
        <f>IF(Working!A17="","",Working!A17)</f>
        <v>Haircare</v>
      </c>
      <c r="C18" s="31">
        <f>IF(Working!B17="","",Working!B17)</f>
        <v>632896.20860528899</v>
      </c>
      <c r="D18" s="31">
        <f>IF(Working!C17="","",Working!C17)</f>
        <v>174455.39060546222</v>
      </c>
      <c r="E18" s="35">
        <f>IF(Working!D17="","",Working!D17)</f>
        <v>0.29947102178689389</v>
      </c>
      <c r="G18" t="e" vm="2">
        <f>Working!A29</f>
        <v>#VALUE!</v>
      </c>
      <c r="H18" s="2">
        <f>Working!B29</f>
        <v>662565.4178778294</v>
      </c>
      <c r="I18" s="2">
        <f>Working!C29</f>
        <v>137077.55100538101</v>
      </c>
      <c r="J18" s="24">
        <f>Working!D29</f>
        <v>0.2378511640603751</v>
      </c>
      <c r="L18" t="str">
        <f>Working!G27</f>
        <v>Glow Essence</v>
      </c>
      <c r="M18" s="36">
        <f>Working!H27</f>
        <v>695863.09985175007</v>
      </c>
      <c r="N18" s="36">
        <f>Working!I27</f>
        <v>157528.99503945635</v>
      </c>
      <c r="O18" s="24">
        <f>Working!J27</f>
        <v>0.27065630326130319</v>
      </c>
      <c r="Q18" t="str">
        <f>Working!G17</f>
        <v>Male</v>
      </c>
      <c r="R18" s="2">
        <f>Working!H17</f>
        <v>487686.10181059421</v>
      </c>
      <c r="S18" s="2">
        <f>Working!I17</f>
        <v>126634.3942597939</v>
      </c>
      <c r="T18" s="24">
        <f>Working!J17</f>
        <v>0.21729355052047161</v>
      </c>
    </row>
    <row r="19" spans="2:20" ht="16" x14ac:dyDescent="0.2">
      <c r="B19" s="29" t="str">
        <f>IF(Working!A16="","",Working!A16)</f>
        <v>Cosmetics</v>
      </c>
      <c r="C19" s="31">
        <f>IF(Working!B16="","",Working!B16)</f>
        <v>600580.45242832985</v>
      </c>
      <c r="D19" s="31">
        <f>IF(Working!C16="","",Working!C16)</f>
        <v>161521.26599948306</v>
      </c>
      <c r="E19" s="35">
        <f>IF(Working!D16="","",Working!D16)</f>
        <v>0.28237173286509226</v>
      </c>
      <c r="G19" t="e" vm="3">
        <f>Working!A27</f>
        <v>#VALUE!</v>
      </c>
      <c r="H19" s="2">
        <f>Working!B27</f>
        <v>567608.2535545266</v>
      </c>
      <c r="I19" s="2">
        <f>Working!C27</f>
        <v>119142.8157480693</v>
      </c>
      <c r="J19" s="24">
        <f>Working!D27</f>
        <v>0.20337682709350915</v>
      </c>
      <c r="L19" t="str">
        <f>Working!G28</f>
        <v>Lotus Luxe</v>
      </c>
      <c r="M19" s="36">
        <f>Working!H28</f>
        <v>327543.75542544166</v>
      </c>
      <c r="N19" s="36">
        <f>Working!I28</f>
        <v>110343.46365628684</v>
      </c>
      <c r="O19" s="24">
        <f>Working!J28</f>
        <v>0.1919169939084639</v>
      </c>
      <c r="Q19" t="str">
        <f>Working!G18</f>
        <v>Non-binary</v>
      </c>
      <c r="R19" s="2">
        <f>Working!H18</f>
        <v>476206.54565422708</v>
      </c>
      <c r="S19" s="2">
        <f>Working!I18</f>
        <v>116365.80151960922</v>
      </c>
      <c r="T19" s="24">
        <f>Working!J18</f>
        <v>0.19954226001708528</v>
      </c>
    </row>
    <row r="20" spans="2:20" ht="17" thickBot="1" x14ac:dyDescent="0.25">
      <c r="B20" s="37" t="str">
        <f>IF(Working!A19="","",Working!A19)</f>
        <v/>
      </c>
      <c r="C20" s="38">
        <f>IF(Working!B19="","",Working!B19)</f>
        <v>2285549.9646779969</v>
      </c>
      <c r="D20" s="39">
        <f>IF(Working!C19="","",Working!C19)</f>
        <v>577604.81873800838</v>
      </c>
      <c r="E20" s="35"/>
      <c r="G20" t="e" vm="4">
        <f>Working!A26</f>
        <v>#VALUE!</v>
      </c>
      <c r="H20" s="2">
        <f>Working!B26</f>
        <v>224810.70884935017</v>
      </c>
      <c r="I20" s="2">
        <f>Working!C26</f>
        <v>102601.72388223567</v>
      </c>
      <c r="J20" s="24">
        <f>Working!D26</f>
        <v>0.1754230392826166</v>
      </c>
      <c r="L20" t="str">
        <f>Working!G29</f>
        <v>Pure Herb</v>
      </c>
      <c r="M20" s="36">
        <f>Working!H29</f>
        <v>513672.27134408406</v>
      </c>
      <c r="N20" s="36">
        <f>Working!I29</f>
        <v>125467.41860530026</v>
      </c>
      <c r="O20" s="24">
        <f>Working!J29</f>
        <v>0.21753595903247525</v>
      </c>
      <c r="Q20" t="str">
        <f>Working!G19</f>
        <v>Unknown</v>
      </c>
      <c r="R20" s="2">
        <f>Working!H19</f>
        <v>833358.70436655032</v>
      </c>
      <c r="S20" s="2">
        <f>Working!I19</f>
        <v>173090.13383697456</v>
      </c>
      <c r="T20" s="24">
        <f>Working!J19</f>
        <v>0.30002104888914832</v>
      </c>
    </row>
    <row r="21" spans="2:20" ht="18" thickTop="1" thickBot="1" x14ac:dyDescent="0.25">
      <c r="B21" s="29"/>
      <c r="C21" s="31"/>
      <c r="D21" s="31"/>
      <c r="E21" s="33"/>
      <c r="G21" t="e" vm="5">
        <f>Working!A28</f>
        <v>#VALUE!</v>
      </c>
      <c r="H21" s="2">
        <f>Working!B28</f>
        <v>375032.5284549612</v>
      </c>
      <c r="I21" s="2">
        <f>Working!C28</f>
        <v>81027.701224852935</v>
      </c>
      <c r="J21" s="24">
        <f>Working!D28</f>
        <v>0.1387590525516437</v>
      </c>
      <c r="L21" t="str">
        <f>Working!G30</f>
        <v>Radiant Beauty</v>
      </c>
      <c r="M21" s="36">
        <f>Working!H30</f>
        <v>342440.3228763137</v>
      </c>
      <c r="N21" s="36">
        <f>Working!I30</f>
        <v>86468.961798802658</v>
      </c>
      <c r="O21" s="24">
        <f>Working!J30</f>
        <v>0.14690161421893885</v>
      </c>
      <c r="P21" s="27"/>
      <c r="Q21" s="40" t="str">
        <f>Working!G20</f>
        <v>Grand Total</v>
      </c>
      <c r="R21" s="41">
        <f>Working!H20</f>
        <v>2285549.9646779974</v>
      </c>
      <c r="S21" s="42">
        <f>Working!I20</f>
        <v>577604.81873800815</v>
      </c>
    </row>
    <row r="22" spans="2:20" ht="18" thickTop="1" thickBot="1" x14ac:dyDescent="0.25">
      <c r="B22" s="32"/>
      <c r="C22" s="33"/>
      <c r="D22" s="33"/>
      <c r="E22" s="30"/>
      <c r="G22" s="40" t="str">
        <f>Working!A31</f>
        <v>Grand Total</v>
      </c>
      <c r="H22" s="41">
        <f>Working!B31</f>
        <v>2285549.9646779974</v>
      </c>
      <c r="I22" s="42">
        <f>Working!C31</f>
        <v>577604.81873800815</v>
      </c>
      <c r="J22" s="24"/>
      <c r="K22" s="27"/>
      <c r="L22" s="40" t="str">
        <f>Working!G31</f>
        <v>Grand Total</v>
      </c>
      <c r="M22" s="43">
        <f>Working!H31</f>
        <v>2285549.9646779969</v>
      </c>
      <c r="N22" s="44">
        <f>Working!I31</f>
        <v>577604.81873800827</v>
      </c>
      <c r="O22" s="34"/>
      <c r="P22" s="27"/>
      <c r="Q22" s="27"/>
      <c r="R22" s="27"/>
      <c r="S22" s="27"/>
      <c r="T22" s="27"/>
    </row>
    <row r="23" spans="2:20" ht="17" thickTop="1" x14ac:dyDescent="0.2">
      <c r="B23" s="29"/>
      <c r="C23" s="2"/>
      <c r="D23" s="2"/>
      <c r="E23" s="2"/>
      <c r="P23" s="27"/>
      <c r="Q23" s="27"/>
      <c r="R23" s="27"/>
      <c r="S23" s="27"/>
      <c r="T23" s="27"/>
    </row>
    <row r="24" spans="2:20" ht="16" x14ac:dyDescent="0.2">
      <c r="B24" s="29"/>
      <c r="C24" s="2"/>
      <c r="D24" s="2"/>
      <c r="E24" s="2"/>
    </row>
  </sheetData>
  <sortState xmlns:xlrd2="http://schemas.microsoft.com/office/spreadsheetml/2017/richdata2" ref="G17:J22">
    <sortCondition descending="1" ref="J17:J22"/>
  </sortState>
  <conditionalFormatting sqref="E17:E19">
    <cfRule type="iconSet" priority="5">
      <iconSet>
        <cfvo type="percent" val="0"/>
        <cfvo type="percent" val="33"/>
        <cfvo type="percent" val="67"/>
      </iconSet>
    </cfRule>
    <cfRule type="iconSet" priority="9">
      <iconSet iconSet="3Arrows">
        <cfvo type="percent" val="0"/>
        <cfvo type="percent" val="40"/>
        <cfvo type="percent" val="70"/>
      </iconSet>
    </cfRule>
    <cfRule type="iconSet" priority="10">
      <iconSet>
        <cfvo type="percent" val="0"/>
        <cfvo type="percent" val="33"/>
        <cfvo type="percent" val="67"/>
      </iconSet>
    </cfRule>
    <cfRule type="iconSet" priority="12">
      <iconSet>
        <cfvo type="percent" val="0"/>
        <cfvo type="percent" val="50"/>
        <cfvo type="percent" val="70"/>
      </iconSet>
    </cfRule>
  </conditionalFormatting>
  <pageMargins left="0.7" right="0.7" top="0.75" bottom="0.75" header="0.3" footer="0.3"/>
  <pageSetup paperSize="9" orientation="portrait" horizontalDpi="0" verticalDpi="0"/>
  <drawing r:id="rId1"/>
  <extLst>
    <ext xmlns:x14="http://schemas.microsoft.com/office/spreadsheetml/2009/9/main" uri="{78C0D931-6437-407d-A8EE-F0AAD7539E65}">
      <x14:conditionalFormattings>
        <x14:conditionalFormatting xmlns:xm="http://schemas.microsoft.com/office/excel/2006/main">
          <x14:cfRule type="iconSet" priority="4" id="{44AAF973-F325-2D44-9FB1-13E98AB76F3D}">
            <x14:iconSet iconSet="3Triangles">
              <x14:cfvo type="percent">
                <xm:f>0</xm:f>
              </x14:cfvo>
              <x14:cfvo type="percent">
                <xm:f>33</xm:f>
              </x14:cfvo>
              <x14:cfvo type="percent">
                <xm:f>67</xm:f>
              </x14:cfvo>
            </x14:iconSet>
          </x14:cfRule>
          <x14:cfRule type="iconSet" priority="6" id="{92BDF476-9A7B-1A4E-9C75-F093075EACD6}">
            <x14:iconSet iconSet="3Triangles">
              <x14:cfvo type="percent">
                <xm:f>0</xm:f>
              </x14:cfvo>
              <x14:cfvo type="percent">
                <xm:f>59</xm:f>
              </x14:cfvo>
              <x14:cfvo type="percent">
                <xm:f>69</xm:f>
              </x14:cfvo>
            </x14:iconSet>
          </x14:cfRule>
          <x14:cfRule type="iconSet" priority="7" id="{3B0EAA46-F1C8-4640-93C8-39E60FEED6B2}">
            <x14:iconSet iconSet="3Triangles" custom="1">
              <x14:cfvo type="percent">
                <xm:f>0</xm:f>
              </x14:cfvo>
              <x14:cfvo type="percent">
                <xm:f>59</xm:f>
              </x14:cfvo>
              <x14:cfvo type="percent">
                <xm:f>60</xm:f>
              </x14:cfvo>
              <x14:cfIcon iconSet="NoIcons" iconId="0"/>
              <x14:cfIcon iconSet="3Triangles" iconId="0"/>
              <x14:cfIcon iconSet="3Triangles" iconId="2"/>
            </x14:iconSet>
          </x14:cfRule>
          <x14:cfRule type="iconSet" priority="11" id="{A389BCA0-6B52-524D-85B1-CC8024C4DF6B}">
            <x14:iconSet iconSet="3Triangles">
              <x14:cfvo type="percent">
                <xm:f>0</xm:f>
              </x14:cfvo>
              <x14:cfvo type="percent">
                <xm:f>50</xm:f>
              </x14:cfvo>
              <x14:cfvo type="percent">
                <xm:f>70</xm:f>
              </x14:cfvo>
            </x14:iconSet>
          </x14:cfRule>
          <x14:cfRule type="iconSet" priority="13" id="{0C5A315F-645A-D644-BDEF-E3A5F369B223}">
            <x14:iconSet iconSet="3Triangles">
              <x14:cfvo type="percent">
                <xm:f>0</xm:f>
              </x14:cfvo>
              <x14:cfvo type="percent">
                <xm:f>33</xm:f>
              </x14:cfvo>
              <x14:cfvo type="percent">
                <xm:f>67</xm:f>
              </x14:cfvo>
            </x14:iconSet>
          </x14:cfRule>
          <xm:sqref>E17:E19</xm:sqref>
        </x14:conditionalFormatting>
        <x14:conditionalFormatting xmlns:xm="http://schemas.microsoft.com/office/excel/2006/main">
          <x14:cfRule type="iconSet" priority="3" id="{52E18885-14C7-C141-9347-83DB2425E21F}">
            <x14:iconSet iconSet="3Triangles">
              <x14:cfvo type="percent">
                <xm:f>0</xm:f>
              </x14:cfvo>
              <x14:cfvo type="percent">
                <xm:f>33</xm:f>
              </x14:cfvo>
              <x14:cfvo type="percent">
                <xm:f>67</xm:f>
              </x14:cfvo>
            </x14:iconSet>
          </x14:cfRule>
          <xm:sqref>J17:J22</xm:sqref>
        </x14:conditionalFormatting>
        <x14:conditionalFormatting xmlns:xm="http://schemas.microsoft.com/office/excel/2006/main">
          <x14:cfRule type="iconSet" priority="2" id="{0FDBF267-BD52-EF4B-9F84-2158890604B0}">
            <x14:iconSet iconSet="3Triangles">
              <x14:cfvo type="percent">
                <xm:f>0</xm:f>
              </x14:cfvo>
              <x14:cfvo type="percent">
                <xm:f>33</xm:f>
              </x14:cfvo>
              <x14:cfvo type="percent">
                <xm:f>67</xm:f>
              </x14:cfvo>
            </x14:iconSet>
          </x14:cfRule>
          <xm:sqref>O17:O21</xm:sqref>
        </x14:conditionalFormatting>
        <x14:conditionalFormatting xmlns:xm="http://schemas.microsoft.com/office/excel/2006/main">
          <x14:cfRule type="iconSet" priority="1" id="{C6A74C2B-A6A3-2145-A05E-638E6F39974F}">
            <x14:iconSet iconSet="3Triangles">
              <x14:cfvo type="percent">
                <xm:f>0</xm:f>
              </x14:cfvo>
              <x14:cfvo type="percent">
                <xm:f>33</xm:f>
              </x14:cfvo>
              <x14:cfvo type="percent">
                <xm:f>67</xm:f>
              </x14:cfvo>
            </x14:iconSet>
          </x14:cfRule>
          <xm:sqref>T17:T20</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3785F-E497-5948-BADD-F0FC228C9DBC}">
  <dimension ref="A3:U89"/>
  <sheetViews>
    <sheetView zoomScale="70" zoomScaleNormal="70" workbookViewId="0">
      <selection activeCell="B19" sqref="B19"/>
    </sheetView>
  </sheetViews>
  <sheetFormatPr baseColWidth="10" defaultRowHeight="15" x14ac:dyDescent="0.2"/>
  <cols>
    <col min="1" max="1" width="13" bestFit="1" customWidth="1"/>
    <col min="2" max="2" width="11" bestFit="1" customWidth="1"/>
    <col min="3" max="3" width="22.33203125" bestFit="1" customWidth="1"/>
    <col min="4" max="4" width="11.33203125" bestFit="1" customWidth="1"/>
    <col min="5" max="5" width="17.6640625" bestFit="1" customWidth="1"/>
    <col min="6" max="6" width="11" bestFit="1" customWidth="1"/>
    <col min="7" max="7" width="16.1640625" bestFit="1" customWidth="1"/>
    <col min="8" max="8" width="11" bestFit="1" customWidth="1"/>
    <col min="9" max="9" width="22.33203125" bestFit="1" customWidth="1"/>
    <col min="10" max="10" width="11.1640625" bestFit="1" customWidth="1"/>
    <col min="12" max="13" width="12.1640625" bestFit="1" customWidth="1"/>
    <col min="14" max="14" width="11" bestFit="1" customWidth="1"/>
    <col min="15" max="15" width="22.33203125" bestFit="1" customWidth="1"/>
    <col min="16" max="16" width="11.1640625" bestFit="1" customWidth="1"/>
    <col min="17" max="17" width="17.6640625" bestFit="1" customWidth="1"/>
    <col min="18" max="18" width="11.33203125" bestFit="1" customWidth="1"/>
    <col min="19" max="19" width="17.6640625" bestFit="1" customWidth="1"/>
    <col min="20" max="20" width="11.33203125" bestFit="1" customWidth="1"/>
    <col min="21" max="21" width="17.6640625" bestFit="1" customWidth="1"/>
  </cols>
  <sheetData>
    <row r="3" spans="1:21" x14ac:dyDescent="0.2">
      <c r="A3" t="s">
        <v>227</v>
      </c>
    </row>
    <row r="4" spans="1:21" x14ac:dyDescent="0.2">
      <c r="B4" t="s">
        <v>201</v>
      </c>
      <c r="C4" t="s">
        <v>202</v>
      </c>
      <c r="D4" t="s">
        <v>203</v>
      </c>
      <c r="E4" t="s">
        <v>204</v>
      </c>
    </row>
    <row r="5" spans="1:21" x14ac:dyDescent="0.2">
      <c r="B5" s="2">
        <v>2285549.9646779974</v>
      </c>
      <c r="C5" s="1">
        <v>577604.81873800792</v>
      </c>
      <c r="D5" s="1">
        <v>52924.578215814057</v>
      </c>
      <c r="E5" s="6">
        <v>46099</v>
      </c>
    </row>
    <row r="13" spans="1:21" x14ac:dyDescent="0.2">
      <c r="A13" t="s">
        <v>211</v>
      </c>
    </row>
    <row r="14" spans="1:21" x14ac:dyDescent="0.2">
      <c r="U14" s="1"/>
    </row>
    <row r="15" spans="1:21" x14ac:dyDescent="0.2">
      <c r="A15" s="25" t="s">
        <v>220</v>
      </c>
      <c r="B15" t="s">
        <v>201</v>
      </c>
      <c r="C15" t="s">
        <v>202</v>
      </c>
      <c r="D15" t="s">
        <v>224</v>
      </c>
      <c r="G15" s="25" t="s">
        <v>216</v>
      </c>
      <c r="H15" t="s">
        <v>201</v>
      </c>
      <c r="I15" t="s">
        <v>202</v>
      </c>
      <c r="J15" t="s">
        <v>224</v>
      </c>
      <c r="U15" s="1"/>
    </row>
    <row r="16" spans="1:21" x14ac:dyDescent="0.2">
      <c r="A16" s="26" t="s">
        <v>219</v>
      </c>
      <c r="B16" s="2">
        <v>600580.45242832985</v>
      </c>
      <c r="C16" s="2">
        <v>161521.26599948306</v>
      </c>
      <c r="D16" s="24">
        <v>0.28237173286509226</v>
      </c>
      <c r="G16" s="26" t="s">
        <v>30</v>
      </c>
      <c r="H16" s="2">
        <v>488298.61284662574</v>
      </c>
      <c r="I16" s="2">
        <v>161514.48912163053</v>
      </c>
      <c r="J16" s="24">
        <v>0.2831431405732947</v>
      </c>
      <c r="U16" s="1"/>
    </row>
    <row r="17" spans="1:21" x14ac:dyDescent="0.2">
      <c r="A17" s="26" t="s">
        <v>218</v>
      </c>
      <c r="B17" s="2">
        <v>632896.20860528899</v>
      </c>
      <c r="C17" s="2">
        <v>174455.39060546222</v>
      </c>
      <c r="D17" s="24">
        <v>0.29947102178689389</v>
      </c>
      <c r="G17" s="26" t="s">
        <v>42</v>
      </c>
      <c r="H17" s="2">
        <v>487686.10181059421</v>
      </c>
      <c r="I17" s="2">
        <v>126634.3942597939</v>
      </c>
      <c r="J17" s="24">
        <v>0.21729355052047161</v>
      </c>
      <c r="U17" s="1"/>
    </row>
    <row r="18" spans="1:21" x14ac:dyDescent="0.2">
      <c r="A18" s="26" t="s">
        <v>217</v>
      </c>
      <c r="B18" s="2">
        <v>1052073.3036443782</v>
      </c>
      <c r="C18" s="2">
        <v>241628.16213306302</v>
      </c>
      <c r="D18" s="24">
        <v>0.41815724534801385</v>
      </c>
      <c r="G18" s="26" t="s">
        <v>25</v>
      </c>
      <c r="H18" s="2">
        <v>476206.54565422708</v>
      </c>
      <c r="I18" s="2">
        <v>116365.80151960922</v>
      </c>
      <c r="J18" s="24">
        <v>0.19954226001708528</v>
      </c>
      <c r="U18" s="1"/>
    </row>
    <row r="19" spans="1:21" x14ac:dyDescent="0.2">
      <c r="B19" s="2">
        <f>SUM(B16:B18)</f>
        <v>2285549.9646779969</v>
      </c>
      <c r="C19" s="2">
        <f>SUM(C16:C18)</f>
        <v>577604.81873800838</v>
      </c>
      <c r="D19" s="24">
        <f>SUM(D16:D18)</f>
        <v>1</v>
      </c>
      <c r="G19" s="26" t="s">
        <v>33</v>
      </c>
      <c r="H19" s="2">
        <v>833358.70436655032</v>
      </c>
      <c r="I19" s="2">
        <v>173090.13383697456</v>
      </c>
      <c r="J19" s="24">
        <v>0.30002104888914832</v>
      </c>
      <c r="U19" s="1"/>
    </row>
    <row r="20" spans="1:21" x14ac:dyDescent="0.2">
      <c r="G20" s="26" t="s">
        <v>205</v>
      </c>
      <c r="H20" s="2">
        <v>2285549.9646779974</v>
      </c>
      <c r="I20" s="2">
        <v>577604.81873800815</v>
      </c>
      <c r="J20" s="24">
        <v>1</v>
      </c>
      <c r="U20" s="1"/>
    </row>
    <row r="21" spans="1:21" x14ac:dyDescent="0.2">
      <c r="U21" s="1"/>
    </row>
    <row r="23" spans="1:21" x14ac:dyDescent="0.2">
      <c r="A23" t="s">
        <v>212</v>
      </c>
    </row>
    <row r="25" spans="1:21" x14ac:dyDescent="0.2">
      <c r="A25" s="25" t="s">
        <v>14</v>
      </c>
      <c r="B25" t="s">
        <v>201</v>
      </c>
      <c r="C25" t="s">
        <v>202</v>
      </c>
      <c r="D25" t="s">
        <v>224</v>
      </c>
      <c r="G25" s="25" t="s">
        <v>226</v>
      </c>
      <c r="H25" t="s">
        <v>201</v>
      </c>
      <c r="I25" t="s">
        <v>202</v>
      </c>
      <c r="J25" t="s">
        <v>224</v>
      </c>
    </row>
    <row r="26" spans="1:21" x14ac:dyDescent="0.2">
      <c r="A26" s="26" t="e" vm="4">
        <v>#VALUE!</v>
      </c>
      <c r="B26" s="2">
        <v>224810.70884935017</v>
      </c>
      <c r="C26" s="2">
        <v>102601.72388223567</v>
      </c>
      <c r="D26" s="24">
        <v>0.1754230392826166</v>
      </c>
      <c r="G26" s="26" t="s">
        <v>188</v>
      </c>
      <c r="H26" s="2">
        <v>406030.51518040779</v>
      </c>
      <c r="I26" s="2">
        <v>97795.979638162171</v>
      </c>
      <c r="J26" s="24">
        <v>0.17298912957881885</v>
      </c>
    </row>
    <row r="27" spans="1:21" x14ac:dyDescent="0.2">
      <c r="A27" s="26" t="e" vm="3">
        <v>#VALUE!</v>
      </c>
      <c r="B27" s="2">
        <v>567608.2535545266</v>
      </c>
      <c r="C27" s="2">
        <v>119142.8157480693</v>
      </c>
      <c r="D27" s="24">
        <v>0.20337682709350915</v>
      </c>
      <c r="G27" s="26" t="s">
        <v>186</v>
      </c>
      <c r="H27" s="2">
        <v>695863.09985175007</v>
      </c>
      <c r="I27" s="2">
        <v>157528.99503945635</v>
      </c>
      <c r="J27" s="24">
        <v>0.27065630326130319</v>
      </c>
    </row>
    <row r="28" spans="1:21" x14ac:dyDescent="0.2">
      <c r="A28" s="26" t="e" vm="5">
        <v>#VALUE!</v>
      </c>
      <c r="B28" s="2">
        <v>375032.5284549612</v>
      </c>
      <c r="C28" s="2">
        <v>81027.701224852935</v>
      </c>
      <c r="D28" s="24">
        <v>0.1387590525516437</v>
      </c>
      <c r="G28" s="26" t="s">
        <v>190</v>
      </c>
      <c r="H28" s="2">
        <v>327543.75542544166</v>
      </c>
      <c r="I28" s="2">
        <v>110343.46365628684</v>
      </c>
      <c r="J28" s="24">
        <v>0.1919169939084639</v>
      </c>
    </row>
    <row r="29" spans="1:21" x14ac:dyDescent="0.2">
      <c r="A29" s="26" t="e" vm="2">
        <v>#VALUE!</v>
      </c>
      <c r="B29" s="2">
        <v>662565.4178778294</v>
      </c>
      <c r="C29" s="2">
        <v>137077.55100538101</v>
      </c>
      <c r="D29" s="24">
        <v>0.2378511640603751</v>
      </c>
      <c r="G29" s="26" t="s">
        <v>187</v>
      </c>
      <c r="H29" s="2">
        <v>513672.27134408406</v>
      </c>
      <c r="I29" s="2">
        <v>125467.41860530026</v>
      </c>
      <c r="J29" s="24">
        <v>0.21753595903247525</v>
      </c>
    </row>
    <row r="30" spans="1:21" x14ac:dyDescent="0.2">
      <c r="A30" s="26" t="e" vm="1">
        <v>#VALUE!</v>
      </c>
      <c r="B30" s="2">
        <v>455533.05594132992</v>
      </c>
      <c r="C30" s="2">
        <v>137755.02687746932</v>
      </c>
      <c r="D30" s="24">
        <v>0.24458991701185542</v>
      </c>
      <c r="G30" s="26" t="s">
        <v>189</v>
      </c>
      <c r="H30" s="2">
        <v>342440.3228763137</v>
      </c>
      <c r="I30" s="2">
        <v>86468.961798802658</v>
      </c>
      <c r="J30" s="24">
        <v>0.14690161421893885</v>
      </c>
    </row>
    <row r="31" spans="1:21" x14ac:dyDescent="0.2">
      <c r="A31" s="26" t="s">
        <v>205</v>
      </c>
      <c r="B31" s="2">
        <v>2285549.9646779974</v>
      </c>
      <c r="C31" s="2">
        <v>577604.81873800815</v>
      </c>
      <c r="D31" s="24">
        <v>1</v>
      </c>
      <c r="G31" s="26" t="s">
        <v>205</v>
      </c>
      <c r="H31" s="2">
        <v>2285549.9646779969</v>
      </c>
      <c r="I31" s="2">
        <v>577604.81873800827</v>
      </c>
      <c r="J31" s="24">
        <v>1</v>
      </c>
    </row>
    <row r="40" spans="1:9" x14ac:dyDescent="0.2">
      <c r="A40" t="s">
        <v>214</v>
      </c>
    </row>
    <row r="42" spans="1:9" x14ac:dyDescent="0.2">
      <c r="A42" s="25" t="s">
        <v>0</v>
      </c>
      <c r="B42" s="25" t="s">
        <v>13</v>
      </c>
      <c r="C42" t="s">
        <v>201</v>
      </c>
      <c r="D42" t="s">
        <v>202</v>
      </c>
      <c r="H42" t="s">
        <v>185</v>
      </c>
      <c r="I42" t="s">
        <v>174</v>
      </c>
    </row>
    <row r="43" spans="1:9" x14ac:dyDescent="0.2">
      <c r="A43" t="s">
        <v>219</v>
      </c>
      <c r="B43" t="s">
        <v>190</v>
      </c>
      <c r="C43" s="2">
        <v>171654.71102873687</v>
      </c>
      <c r="D43" s="1">
        <v>50160.420147344208</v>
      </c>
      <c r="F43" t="str">
        <f>A43</f>
        <v>Cosmetics</v>
      </c>
      <c r="G43" t="str">
        <f>B43</f>
        <v>Lotus Luxe</v>
      </c>
      <c r="H43" s="2">
        <f t="shared" ref="H43" si="0">C43</f>
        <v>171654.71102873687</v>
      </c>
      <c r="I43" s="2">
        <f t="shared" ref="I43:I57" si="1">D43</f>
        <v>50160.420147344208</v>
      </c>
    </row>
    <row r="44" spans="1:9" x14ac:dyDescent="0.2">
      <c r="B44" t="s">
        <v>186</v>
      </c>
      <c r="C44" s="2">
        <v>152517.59694201214</v>
      </c>
      <c r="D44" s="1">
        <v>33226.37666052764</v>
      </c>
      <c r="G44" t="str">
        <f t="shared" ref="G44:G57" si="2">B44</f>
        <v>Glow Essence</v>
      </c>
      <c r="H44" s="2">
        <f t="shared" ref="H44:H57" si="3">C44</f>
        <v>152517.59694201214</v>
      </c>
      <c r="I44" s="2">
        <f t="shared" si="1"/>
        <v>33226.37666052764</v>
      </c>
    </row>
    <row r="45" spans="1:9" x14ac:dyDescent="0.2">
      <c r="B45" t="s">
        <v>187</v>
      </c>
      <c r="C45" s="2">
        <v>151548.44662269458</v>
      </c>
      <c r="D45" s="1">
        <v>44576.483692609836</v>
      </c>
      <c r="G45" t="str">
        <f t="shared" si="2"/>
        <v>Pure Herb</v>
      </c>
      <c r="H45" s="2">
        <f t="shared" si="3"/>
        <v>151548.44662269458</v>
      </c>
      <c r="I45" s="2">
        <f t="shared" si="1"/>
        <v>44576.483692609836</v>
      </c>
    </row>
    <row r="46" spans="1:9" x14ac:dyDescent="0.2">
      <c r="B46" t="s">
        <v>189</v>
      </c>
      <c r="C46" s="2">
        <v>116946.60325468519</v>
      </c>
      <c r="D46" s="1">
        <v>25859.560733369221</v>
      </c>
      <c r="G46" t="str">
        <f t="shared" si="2"/>
        <v>Radiant Beauty</v>
      </c>
      <c r="H46" s="2">
        <f t="shared" si="3"/>
        <v>116946.60325468519</v>
      </c>
      <c r="I46" s="2">
        <f t="shared" si="1"/>
        <v>25859.560733369221</v>
      </c>
    </row>
    <row r="47" spans="1:9" x14ac:dyDescent="0.2">
      <c r="B47" t="s">
        <v>188</v>
      </c>
      <c r="C47" s="2">
        <v>7913.0945802009492</v>
      </c>
      <c r="D47" s="1">
        <v>7698.4247656321104</v>
      </c>
      <c r="G47" t="str">
        <f t="shared" si="2"/>
        <v>Blissful Naturals</v>
      </c>
      <c r="H47" s="2">
        <f t="shared" si="3"/>
        <v>7913.0945802009492</v>
      </c>
      <c r="I47" s="2">
        <f t="shared" si="1"/>
        <v>7698.4247656321104</v>
      </c>
    </row>
    <row r="48" spans="1:9" x14ac:dyDescent="0.2">
      <c r="A48" t="s">
        <v>218</v>
      </c>
      <c r="B48" t="s">
        <v>187</v>
      </c>
      <c r="C48" s="2">
        <v>193838.27064535333</v>
      </c>
      <c r="D48" s="1">
        <v>57390.594820964441</v>
      </c>
      <c r="F48" t="str">
        <f>A48</f>
        <v>Haircare</v>
      </c>
      <c r="G48" t="str">
        <f t="shared" si="2"/>
        <v>Pure Herb</v>
      </c>
      <c r="H48" s="2">
        <f t="shared" si="3"/>
        <v>193838.27064535333</v>
      </c>
      <c r="I48" s="2">
        <f t="shared" si="1"/>
        <v>57390.594820964441</v>
      </c>
    </row>
    <row r="49" spans="1:9" x14ac:dyDescent="0.2">
      <c r="B49" t="s">
        <v>188</v>
      </c>
      <c r="C49" s="2">
        <v>153261.70367070418</v>
      </c>
      <c r="D49" s="1">
        <v>28625.747522585596</v>
      </c>
      <c r="G49" t="str">
        <f t="shared" si="2"/>
        <v>Blissful Naturals</v>
      </c>
      <c r="H49" s="2">
        <f t="shared" si="3"/>
        <v>153261.70367070418</v>
      </c>
      <c r="I49" s="2">
        <f t="shared" si="1"/>
        <v>28625.747522585596</v>
      </c>
    </row>
    <row r="50" spans="1:9" x14ac:dyDescent="0.2">
      <c r="B50" t="s">
        <v>189</v>
      </c>
      <c r="C50" s="2">
        <v>126319.63009516848</v>
      </c>
      <c r="D50" s="1">
        <v>41918.234784360706</v>
      </c>
      <c r="G50" t="str">
        <f t="shared" si="2"/>
        <v>Radiant Beauty</v>
      </c>
      <c r="H50" s="2">
        <f t="shared" si="3"/>
        <v>126319.63009516848</v>
      </c>
      <c r="I50" s="2">
        <f t="shared" si="1"/>
        <v>41918.234784360706</v>
      </c>
    </row>
    <row r="51" spans="1:9" x14ac:dyDescent="0.2">
      <c r="B51" t="s">
        <v>186</v>
      </c>
      <c r="C51" s="2">
        <v>87309.400010950092</v>
      </c>
      <c r="D51" s="1">
        <v>27576.17390266624</v>
      </c>
      <c r="G51" t="str">
        <f t="shared" si="2"/>
        <v>Glow Essence</v>
      </c>
      <c r="H51" s="2">
        <f t="shared" si="3"/>
        <v>87309.400010950092</v>
      </c>
      <c r="I51" s="2">
        <f t="shared" si="1"/>
        <v>27576.17390266624</v>
      </c>
    </row>
    <row r="52" spans="1:9" x14ac:dyDescent="0.2">
      <c r="B52" t="s">
        <v>190</v>
      </c>
      <c r="C52" s="2">
        <v>72167.204183113034</v>
      </c>
      <c r="D52" s="1">
        <v>18944.639574885168</v>
      </c>
      <c r="G52" t="str">
        <f t="shared" si="2"/>
        <v>Lotus Luxe</v>
      </c>
      <c r="H52" s="2">
        <f t="shared" si="3"/>
        <v>72167.204183113034</v>
      </c>
      <c r="I52" s="2">
        <f t="shared" si="1"/>
        <v>18944.639574885168</v>
      </c>
    </row>
    <row r="53" spans="1:9" x14ac:dyDescent="0.2">
      <c r="A53" t="s">
        <v>217</v>
      </c>
      <c r="B53" t="s">
        <v>186</v>
      </c>
      <c r="C53" s="2">
        <v>456036.10289878782</v>
      </c>
      <c r="D53" s="1">
        <v>96726.444476262433</v>
      </c>
      <c r="F53" t="str">
        <f>A53</f>
        <v>Skincare</v>
      </c>
      <c r="G53" t="str">
        <f t="shared" si="2"/>
        <v>Glow Essence</v>
      </c>
      <c r="H53" s="2">
        <f t="shared" si="3"/>
        <v>456036.10289878782</v>
      </c>
      <c r="I53" s="2">
        <f t="shared" si="1"/>
        <v>96726.444476262433</v>
      </c>
    </row>
    <row r="54" spans="1:9" x14ac:dyDescent="0.2">
      <c r="B54" t="s">
        <v>188</v>
      </c>
      <c r="C54" s="2">
        <v>244855.71692950261</v>
      </c>
      <c r="D54" s="1">
        <v>61471.807349944487</v>
      </c>
      <c r="G54" t="str">
        <f t="shared" si="2"/>
        <v>Blissful Naturals</v>
      </c>
      <c r="H54" s="2">
        <f t="shared" si="3"/>
        <v>244855.71692950261</v>
      </c>
      <c r="I54" s="2">
        <f t="shared" si="1"/>
        <v>61471.807349944487</v>
      </c>
    </row>
    <row r="55" spans="1:9" x14ac:dyDescent="0.2">
      <c r="B55" t="s">
        <v>187</v>
      </c>
      <c r="C55" s="2">
        <v>168285.55407603623</v>
      </c>
      <c r="D55" s="1">
        <v>23500.340091725939</v>
      </c>
      <c r="G55" t="str">
        <f t="shared" si="2"/>
        <v>Pure Herb</v>
      </c>
      <c r="H55" s="2">
        <f t="shared" si="3"/>
        <v>168285.55407603623</v>
      </c>
      <c r="I55" s="2">
        <f t="shared" si="1"/>
        <v>23500.340091725939</v>
      </c>
    </row>
    <row r="56" spans="1:9" x14ac:dyDescent="0.2">
      <c r="B56" t="s">
        <v>189</v>
      </c>
      <c r="C56" s="2">
        <v>99174.089526460026</v>
      </c>
      <c r="D56" s="1">
        <v>18691.166281072728</v>
      </c>
      <c r="G56" t="str">
        <f t="shared" si="2"/>
        <v>Radiant Beauty</v>
      </c>
      <c r="H56" s="2">
        <f t="shared" si="3"/>
        <v>99174.089526460026</v>
      </c>
      <c r="I56" s="2">
        <f t="shared" si="1"/>
        <v>18691.166281072728</v>
      </c>
    </row>
    <row r="57" spans="1:9" x14ac:dyDescent="0.2">
      <c r="B57" t="s">
        <v>190</v>
      </c>
      <c r="C57" s="2">
        <v>83721.840213591771</v>
      </c>
      <c r="D57" s="1">
        <v>41238.403934057453</v>
      </c>
      <c r="G57" t="str">
        <f t="shared" si="2"/>
        <v>Lotus Luxe</v>
      </c>
      <c r="H57" s="2">
        <f t="shared" si="3"/>
        <v>83721.840213591771</v>
      </c>
      <c r="I57" s="2">
        <f t="shared" si="1"/>
        <v>41238.403934057453</v>
      </c>
    </row>
    <row r="58" spans="1:9" x14ac:dyDescent="0.2">
      <c r="A58" t="s">
        <v>205</v>
      </c>
      <c r="C58" s="2">
        <v>2285549.9646779974</v>
      </c>
      <c r="D58" s="1">
        <v>577604.81873800815</v>
      </c>
    </row>
    <row r="66" spans="1:10" x14ac:dyDescent="0.2">
      <c r="A66" t="s">
        <v>215</v>
      </c>
    </row>
    <row r="68" spans="1:10" x14ac:dyDescent="0.2">
      <c r="A68" s="25" t="s">
        <v>14</v>
      </c>
      <c r="B68" s="25" t="s">
        <v>6</v>
      </c>
      <c r="C68" t="s">
        <v>201</v>
      </c>
      <c r="D68" t="s">
        <v>202</v>
      </c>
      <c r="F68" t="s">
        <v>14</v>
      </c>
      <c r="G68" t="s">
        <v>216</v>
      </c>
      <c r="H68" t="s">
        <v>185</v>
      </c>
      <c r="I68" t="s">
        <v>174</v>
      </c>
    </row>
    <row r="69" spans="1:10" x14ac:dyDescent="0.2">
      <c r="A69" t="e" vm="1">
        <v>#VALUE!</v>
      </c>
      <c r="B69" t="s">
        <v>30</v>
      </c>
      <c r="C69" s="2">
        <v>28647.649486418115</v>
      </c>
      <c r="D69" s="1">
        <v>29959.672240747379</v>
      </c>
      <c r="F69" s="2" t="e" vm="1">
        <f>A69</f>
        <v>#VALUE!</v>
      </c>
      <c r="G69" s="2" t="str">
        <f t="shared" ref="G69:I69" si="4">B69</f>
        <v>Female</v>
      </c>
      <c r="H69" s="2">
        <f t="shared" si="4"/>
        <v>28647.649486418115</v>
      </c>
      <c r="I69" s="2">
        <f t="shared" si="4"/>
        <v>29959.672240747379</v>
      </c>
      <c r="J69" s="2"/>
    </row>
    <row r="70" spans="1:10" x14ac:dyDescent="0.2">
      <c r="B70" t="s">
        <v>42</v>
      </c>
      <c r="C70" s="2">
        <v>149248.1374864039</v>
      </c>
      <c r="D70" s="1">
        <v>25351.550976585568</v>
      </c>
      <c r="F70" s="2"/>
      <c r="G70" s="2" t="str">
        <f t="shared" ref="G70:G88" si="5">B70</f>
        <v>Male</v>
      </c>
      <c r="H70" s="2">
        <f t="shared" ref="H70:H88" si="6">C70</f>
        <v>149248.1374864039</v>
      </c>
      <c r="I70" s="2">
        <f t="shared" ref="I70:I88" si="7">D70</f>
        <v>25351.550976585568</v>
      </c>
    </row>
    <row r="71" spans="1:10" x14ac:dyDescent="0.2">
      <c r="B71" t="s">
        <v>25</v>
      </c>
      <c r="C71" s="2">
        <v>104769.41084611164</v>
      </c>
      <c r="D71" s="1">
        <v>38216.831087174229</v>
      </c>
      <c r="F71" s="2"/>
      <c r="G71" s="2" t="str">
        <f t="shared" si="5"/>
        <v>Non-binary</v>
      </c>
      <c r="H71" s="2">
        <f t="shared" si="6"/>
        <v>104769.41084611164</v>
      </c>
      <c r="I71" s="2">
        <f t="shared" si="7"/>
        <v>38216.831087174229</v>
      </c>
    </row>
    <row r="72" spans="1:10" x14ac:dyDescent="0.2">
      <c r="B72" t="s">
        <v>33</v>
      </c>
      <c r="C72" s="2">
        <v>172867.85812239628</v>
      </c>
      <c r="D72" s="1">
        <v>44226.97257296212</v>
      </c>
      <c r="F72" s="2"/>
      <c r="G72" s="2" t="str">
        <f t="shared" si="5"/>
        <v>Unknown</v>
      </c>
      <c r="H72" s="2">
        <f t="shared" si="6"/>
        <v>172867.85812239628</v>
      </c>
      <c r="I72" s="2">
        <f t="shared" si="7"/>
        <v>44226.97257296212</v>
      </c>
    </row>
    <row r="73" spans="1:10" x14ac:dyDescent="0.2">
      <c r="A73" t="e" vm="2">
        <v>#VALUE!</v>
      </c>
      <c r="B73" t="s">
        <v>30</v>
      </c>
      <c r="C73" s="2">
        <v>222436.45762476348</v>
      </c>
      <c r="D73" s="1">
        <v>32862.333872245814</v>
      </c>
      <c r="F73" s="2" t="e" vm="2">
        <f t="shared" ref="F73:F85" si="8">A73</f>
        <v>#VALUE!</v>
      </c>
      <c r="G73" s="2" t="str">
        <f t="shared" si="5"/>
        <v>Female</v>
      </c>
      <c r="H73" s="2">
        <f>C73</f>
        <v>222436.45762476348</v>
      </c>
      <c r="I73" s="2">
        <f t="shared" si="7"/>
        <v>32862.333872245814</v>
      </c>
    </row>
    <row r="74" spans="1:10" x14ac:dyDescent="0.2">
      <c r="B74" t="s">
        <v>42</v>
      </c>
      <c r="C74" s="2">
        <v>111013.83385891495</v>
      </c>
      <c r="D74" s="1">
        <v>28208.649917164628</v>
      </c>
      <c r="F74" s="2"/>
      <c r="G74" s="2" t="str">
        <f t="shared" si="5"/>
        <v>Male</v>
      </c>
      <c r="H74" s="2">
        <f t="shared" si="6"/>
        <v>111013.83385891495</v>
      </c>
      <c r="I74" s="2">
        <f t="shared" si="7"/>
        <v>28208.649917164628</v>
      </c>
    </row>
    <row r="75" spans="1:10" x14ac:dyDescent="0.2">
      <c r="B75" t="s">
        <v>25</v>
      </c>
      <c r="C75" s="2">
        <v>154758.00178264</v>
      </c>
      <c r="D75" s="1">
        <v>27653.394244685216</v>
      </c>
      <c r="F75" s="2"/>
      <c r="G75" s="2" t="str">
        <f t="shared" si="5"/>
        <v>Non-binary</v>
      </c>
      <c r="H75" s="2">
        <f t="shared" si="6"/>
        <v>154758.00178264</v>
      </c>
      <c r="I75" s="2">
        <f t="shared" si="7"/>
        <v>27653.394244685216</v>
      </c>
    </row>
    <row r="76" spans="1:10" x14ac:dyDescent="0.2">
      <c r="B76" t="s">
        <v>33</v>
      </c>
      <c r="C76" s="2">
        <v>174357.12461151119</v>
      </c>
      <c r="D76" s="1">
        <v>48353.172971285341</v>
      </c>
      <c r="F76" s="2"/>
      <c r="G76" s="2" t="str">
        <f t="shared" si="5"/>
        <v>Unknown</v>
      </c>
      <c r="H76" s="2">
        <f t="shared" si="6"/>
        <v>174357.12461151119</v>
      </c>
      <c r="I76" s="2">
        <f t="shared" si="7"/>
        <v>48353.172971285341</v>
      </c>
    </row>
    <row r="77" spans="1:10" x14ac:dyDescent="0.2">
      <c r="A77" t="e" vm="3">
        <v>#VALUE!</v>
      </c>
      <c r="B77" t="s">
        <v>30</v>
      </c>
      <c r="C77" s="2">
        <v>85331.298572480169</v>
      </c>
      <c r="D77" s="1">
        <v>25361.167312793597</v>
      </c>
      <c r="F77" s="2" t="e" vm="3">
        <f t="shared" si="8"/>
        <v>#VALUE!</v>
      </c>
      <c r="G77" s="2" t="str">
        <f t="shared" si="5"/>
        <v>Female</v>
      </c>
      <c r="H77" s="2">
        <f t="shared" si="6"/>
        <v>85331.298572480169</v>
      </c>
      <c r="I77" s="2">
        <f t="shared" si="7"/>
        <v>25361.167312793597</v>
      </c>
    </row>
    <row r="78" spans="1:10" x14ac:dyDescent="0.2">
      <c r="B78" t="s">
        <v>42</v>
      </c>
      <c r="C78" s="2">
        <v>47150.021871349636</v>
      </c>
      <c r="D78" s="1">
        <v>27967.82552745728</v>
      </c>
      <c r="F78" s="2"/>
      <c r="G78" s="2" t="str">
        <f t="shared" si="5"/>
        <v>Male</v>
      </c>
      <c r="H78" s="2">
        <f t="shared" si="6"/>
        <v>47150.021871349636</v>
      </c>
      <c r="I78" s="2">
        <f t="shared" si="7"/>
        <v>27967.82552745728</v>
      </c>
    </row>
    <row r="79" spans="1:10" x14ac:dyDescent="0.2">
      <c r="B79" t="s">
        <v>25</v>
      </c>
      <c r="C79" s="2">
        <v>73035.273673601303</v>
      </c>
      <c r="D79" s="1">
        <v>9595.8393008209496</v>
      </c>
      <c r="F79" s="2"/>
      <c r="G79" s="2" t="str">
        <f t="shared" si="5"/>
        <v>Non-binary</v>
      </c>
      <c r="H79" s="2">
        <f t="shared" si="6"/>
        <v>73035.273673601303</v>
      </c>
      <c r="I79" s="2">
        <f t="shared" si="7"/>
        <v>9595.8393008209496</v>
      </c>
    </row>
    <row r="80" spans="1:10" x14ac:dyDescent="0.2">
      <c r="B80" t="s">
        <v>33</v>
      </c>
      <c r="C80" s="2">
        <v>362091.6594370954</v>
      </c>
      <c r="D80" s="1">
        <v>56217.98360699747</v>
      </c>
      <c r="F80" s="2"/>
      <c r="G80" s="2" t="str">
        <f t="shared" si="5"/>
        <v>Unknown</v>
      </c>
      <c r="H80" s="2">
        <f t="shared" si="6"/>
        <v>362091.6594370954</v>
      </c>
      <c r="I80" s="2">
        <f t="shared" si="7"/>
        <v>56217.98360699747</v>
      </c>
    </row>
    <row r="81" spans="1:9" x14ac:dyDescent="0.2">
      <c r="A81" t="e" vm="4">
        <v>#VALUE!</v>
      </c>
      <c r="B81" t="s">
        <v>30</v>
      </c>
      <c r="C81" s="2">
        <v>33223.802880959935</v>
      </c>
      <c r="D81" s="1">
        <v>31984.736279751691</v>
      </c>
      <c r="F81" s="2" t="e" vm="4">
        <f t="shared" si="8"/>
        <v>#VALUE!</v>
      </c>
      <c r="G81" s="2" t="str">
        <f t="shared" si="5"/>
        <v>Female</v>
      </c>
      <c r="H81" s="2">
        <f t="shared" si="6"/>
        <v>33223.802880959935</v>
      </c>
      <c r="I81" s="2">
        <f t="shared" si="7"/>
        <v>31984.736279751691</v>
      </c>
    </row>
    <row r="82" spans="1:9" x14ac:dyDescent="0.2">
      <c r="B82" t="s">
        <v>42</v>
      </c>
      <c r="C82" s="2">
        <v>60058.516419929583</v>
      </c>
      <c r="D82" s="1">
        <v>32013.151045349219</v>
      </c>
      <c r="F82" s="2"/>
      <c r="G82" s="2" t="str">
        <f t="shared" si="5"/>
        <v>Male</v>
      </c>
      <c r="H82" s="2">
        <f t="shared" si="6"/>
        <v>60058.516419929583</v>
      </c>
      <c r="I82" s="2">
        <f t="shared" si="7"/>
        <v>32013.151045349219</v>
      </c>
    </row>
    <row r="83" spans="1:9" x14ac:dyDescent="0.2">
      <c r="B83" t="s">
        <v>25</v>
      </c>
      <c r="C83" s="2">
        <v>85840.23331016567</v>
      </c>
      <c r="D83" s="1">
        <v>36192.081925024271</v>
      </c>
      <c r="F83" s="2"/>
      <c r="G83" s="2" t="str">
        <f t="shared" si="5"/>
        <v>Non-binary</v>
      </c>
      <c r="H83" s="2">
        <f t="shared" si="6"/>
        <v>85840.23331016567</v>
      </c>
      <c r="I83" s="2">
        <f t="shared" si="7"/>
        <v>36192.081925024271</v>
      </c>
    </row>
    <row r="84" spans="1:9" x14ac:dyDescent="0.2">
      <c r="B84" t="s">
        <v>33</v>
      </c>
      <c r="C84" s="2">
        <v>45688.156238294978</v>
      </c>
      <c r="D84" s="1">
        <v>2411.7546321104901</v>
      </c>
      <c r="F84" s="2"/>
      <c r="G84" s="2" t="str">
        <f t="shared" si="5"/>
        <v>Unknown</v>
      </c>
      <c r="H84" s="2">
        <f t="shared" si="6"/>
        <v>45688.156238294978</v>
      </c>
      <c r="I84" s="2">
        <f t="shared" si="7"/>
        <v>2411.7546321104901</v>
      </c>
    </row>
    <row r="85" spans="1:9" x14ac:dyDescent="0.2">
      <c r="A85" t="e" vm="5">
        <v>#VALUE!</v>
      </c>
      <c r="B85" t="s">
        <v>30</v>
      </c>
      <c r="C85" s="2">
        <v>118659.40428200408</v>
      </c>
      <c r="D85" s="1">
        <v>41346.579416092034</v>
      </c>
      <c r="F85" s="2" t="e" vm="5">
        <f t="shared" si="8"/>
        <v>#VALUE!</v>
      </c>
      <c r="G85" s="2" t="str">
        <f t="shared" si="5"/>
        <v>Female</v>
      </c>
      <c r="H85" s="2">
        <f t="shared" si="6"/>
        <v>118659.40428200408</v>
      </c>
      <c r="I85" s="2">
        <f t="shared" si="7"/>
        <v>41346.579416092034</v>
      </c>
    </row>
    <row r="86" spans="1:9" x14ac:dyDescent="0.2">
      <c r="B86" t="s">
        <v>42</v>
      </c>
      <c r="C86" s="2">
        <v>120215.59217399612</v>
      </c>
      <c r="D86" s="1">
        <v>13093.216793237219</v>
      </c>
      <c r="F86" s="2"/>
      <c r="G86" s="2" t="str">
        <f t="shared" si="5"/>
        <v>Male</v>
      </c>
      <c r="H86" s="2">
        <f t="shared" si="6"/>
        <v>120215.59217399612</v>
      </c>
      <c r="I86" s="2">
        <f t="shared" si="7"/>
        <v>13093.216793237219</v>
      </c>
    </row>
    <row r="87" spans="1:9" x14ac:dyDescent="0.2">
      <c r="B87" t="s">
        <v>25</v>
      </c>
      <c r="C87" s="2">
        <v>57803.626041708485</v>
      </c>
      <c r="D87" s="1">
        <v>4707.65496190454</v>
      </c>
      <c r="F87" s="2"/>
      <c r="G87" s="2" t="str">
        <f t="shared" si="5"/>
        <v>Non-binary</v>
      </c>
      <c r="H87" s="2">
        <f t="shared" si="6"/>
        <v>57803.626041708485</v>
      </c>
      <c r="I87" s="2">
        <f t="shared" si="7"/>
        <v>4707.65496190454</v>
      </c>
    </row>
    <row r="88" spans="1:9" x14ac:dyDescent="0.2">
      <c r="B88" t="s">
        <v>33</v>
      </c>
      <c r="C88" s="2">
        <v>78353.905957252486</v>
      </c>
      <c r="D88" s="1">
        <v>21880.250053619129</v>
      </c>
      <c r="F88" s="2"/>
      <c r="G88" s="2" t="str">
        <f t="shared" si="5"/>
        <v>Unknown</v>
      </c>
      <c r="H88" s="2">
        <f t="shared" si="6"/>
        <v>78353.905957252486</v>
      </c>
      <c r="I88" s="2">
        <f t="shared" si="7"/>
        <v>21880.250053619129</v>
      </c>
    </row>
    <row r="89" spans="1:9" x14ac:dyDescent="0.2">
      <c r="A89" t="s">
        <v>205</v>
      </c>
      <c r="C89" s="2">
        <v>2285549.9646779974</v>
      </c>
      <c r="D89" s="1">
        <v>577604.81873800815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79C2-86B7-9346-A622-112FC546BD07}">
  <dimension ref="B3:Y51"/>
  <sheetViews>
    <sheetView showGridLines="0" zoomScale="75" zoomScaleNormal="60" workbookViewId="0">
      <selection activeCell="I42" sqref="I42"/>
    </sheetView>
  </sheetViews>
  <sheetFormatPr baseColWidth="10" defaultRowHeight="15" x14ac:dyDescent="0.2"/>
  <sheetData>
    <row r="3" spans="2:25" x14ac:dyDescent="0.2">
      <c r="B3" s="11"/>
      <c r="C3" s="12"/>
      <c r="H3" s="19"/>
      <c r="I3" s="20"/>
      <c r="J3" s="20" t="s">
        <v>200</v>
      </c>
      <c r="K3" s="20"/>
      <c r="L3" s="20"/>
      <c r="M3" s="20"/>
      <c r="N3" s="21"/>
      <c r="Q3" s="19"/>
      <c r="R3" s="20"/>
      <c r="S3" s="20" t="s">
        <v>199</v>
      </c>
      <c r="T3" s="20"/>
      <c r="U3" s="20"/>
      <c r="V3" s="20"/>
      <c r="W3" s="21"/>
    </row>
    <row r="4" spans="2:25" x14ac:dyDescent="0.2">
      <c r="B4" s="13" t="s">
        <v>175</v>
      </c>
      <c r="C4" s="14"/>
    </row>
    <row r="5" spans="2:25" x14ac:dyDescent="0.2">
      <c r="B5" s="15"/>
      <c r="C5" s="16"/>
    </row>
    <row r="7" spans="2:25" x14ac:dyDescent="0.2">
      <c r="C7" s="11"/>
      <c r="D7" s="17"/>
      <c r="E7" s="12"/>
      <c r="G7" s="11"/>
      <c r="H7" s="17"/>
      <c r="I7" s="12"/>
      <c r="K7" s="11"/>
      <c r="L7" s="17"/>
      <c r="M7" s="12"/>
      <c r="O7" s="11"/>
      <c r="P7" s="17"/>
      <c r="Q7" s="12"/>
      <c r="S7" s="11"/>
      <c r="T7" s="17"/>
      <c r="U7" s="12"/>
      <c r="W7" s="11"/>
      <c r="X7" s="17"/>
      <c r="Y7" s="12"/>
    </row>
    <row r="8" spans="2:25" x14ac:dyDescent="0.2">
      <c r="C8" s="13"/>
      <c r="D8" t="s">
        <v>176</v>
      </c>
      <c r="E8" s="14"/>
      <c r="G8" s="13"/>
      <c r="H8" t="s">
        <v>177</v>
      </c>
      <c r="I8" s="14"/>
      <c r="K8" s="13"/>
      <c r="L8" t="s">
        <v>178</v>
      </c>
      <c r="M8" s="14"/>
      <c r="O8" s="13"/>
      <c r="P8" t="s">
        <v>179</v>
      </c>
      <c r="Q8" s="14"/>
      <c r="S8" s="13"/>
      <c r="T8" t="s">
        <v>180</v>
      </c>
      <c r="U8" s="14"/>
      <c r="W8" s="13"/>
      <c r="X8" t="s">
        <v>181</v>
      </c>
      <c r="Y8" s="14"/>
    </row>
    <row r="9" spans="2:25" x14ac:dyDescent="0.2">
      <c r="C9" s="13"/>
      <c r="D9" t="s">
        <v>185</v>
      </c>
      <c r="E9" s="14"/>
      <c r="G9" s="13"/>
      <c r="H9" t="s">
        <v>174</v>
      </c>
      <c r="I9" s="14"/>
      <c r="K9" s="13"/>
      <c r="L9" t="s">
        <v>195</v>
      </c>
      <c r="M9" s="14"/>
      <c r="O9" s="13"/>
      <c r="P9" t="s">
        <v>193</v>
      </c>
      <c r="Q9" s="14"/>
      <c r="S9" s="13"/>
      <c r="U9" s="14"/>
      <c r="W9" s="13"/>
      <c r="Y9" s="14"/>
    </row>
    <row r="10" spans="2:25" x14ac:dyDescent="0.2">
      <c r="C10" s="15"/>
      <c r="D10" s="18"/>
      <c r="E10" s="16"/>
      <c r="G10" s="15"/>
      <c r="H10" s="18"/>
      <c r="I10" s="16"/>
      <c r="K10" s="15"/>
      <c r="L10" s="18"/>
      <c r="M10" s="16"/>
      <c r="O10" s="15"/>
      <c r="P10" s="18"/>
      <c r="Q10" s="16"/>
      <c r="S10" s="15"/>
      <c r="T10" s="18"/>
      <c r="U10" s="16"/>
      <c r="W10" s="15"/>
      <c r="X10" s="18"/>
      <c r="Y10" s="16"/>
    </row>
    <row r="14" spans="2:25" x14ac:dyDescent="0.2">
      <c r="C14" s="19"/>
      <c r="D14" s="20"/>
      <c r="E14" s="20" t="s">
        <v>210</v>
      </c>
      <c r="F14" s="20"/>
      <c r="G14" s="20"/>
      <c r="H14" s="20"/>
      <c r="I14" s="20"/>
      <c r="J14" s="21"/>
      <c r="O14" s="19"/>
      <c r="P14" s="20"/>
      <c r="Q14" s="20" t="s">
        <v>199</v>
      </c>
      <c r="R14" s="20"/>
      <c r="S14" s="20"/>
      <c r="T14" s="20"/>
      <c r="U14" s="20"/>
      <c r="V14" s="21"/>
    </row>
    <row r="16" spans="2:25" x14ac:dyDescent="0.2">
      <c r="C16" s="11"/>
      <c r="D16" s="17"/>
      <c r="E16" s="17"/>
      <c r="F16" s="17"/>
      <c r="G16" s="12"/>
      <c r="I16" s="11"/>
      <c r="J16" s="17"/>
      <c r="K16" s="17"/>
      <c r="L16" s="17"/>
      <c r="M16" s="12"/>
      <c r="O16" s="11"/>
      <c r="P16" s="17"/>
      <c r="Q16" s="17"/>
      <c r="R16" s="17"/>
      <c r="S16" s="12"/>
      <c r="U16" s="11"/>
      <c r="V16" s="17"/>
      <c r="W16" s="17"/>
      <c r="X16" s="17"/>
      <c r="Y16" s="12"/>
    </row>
    <row r="17" spans="3:25" x14ac:dyDescent="0.2">
      <c r="C17" s="13"/>
      <c r="G17" s="14"/>
      <c r="I17" s="13"/>
      <c r="M17" s="14"/>
      <c r="O17" s="13"/>
      <c r="S17" s="14"/>
      <c r="U17" s="13"/>
      <c r="Y17" s="14"/>
    </row>
    <row r="18" spans="3:25" x14ac:dyDescent="0.2">
      <c r="C18" s="13"/>
      <c r="G18" s="14"/>
      <c r="I18" s="13"/>
      <c r="M18" s="14"/>
      <c r="O18" s="13"/>
      <c r="S18" s="14"/>
      <c r="U18" s="13"/>
      <c r="Y18" s="14"/>
    </row>
    <row r="19" spans="3:25" x14ac:dyDescent="0.2">
      <c r="C19" s="13"/>
      <c r="G19" s="14"/>
      <c r="I19" s="13"/>
      <c r="M19" s="14"/>
      <c r="O19" s="13"/>
      <c r="S19" s="14"/>
      <c r="U19" s="13"/>
      <c r="Y19" s="14"/>
    </row>
    <row r="20" spans="3:25" x14ac:dyDescent="0.2">
      <c r="C20" s="13"/>
      <c r="D20" t="s">
        <v>182</v>
      </c>
      <c r="G20" s="14"/>
      <c r="I20" s="13"/>
      <c r="J20" t="s">
        <v>182</v>
      </c>
      <c r="M20" s="14"/>
      <c r="O20" s="13"/>
      <c r="P20" t="s">
        <v>182</v>
      </c>
      <c r="S20" s="14"/>
      <c r="U20" s="13"/>
      <c r="V20" t="s">
        <v>182</v>
      </c>
      <c r="Y20" s="14"/>
    </row>
    <row r="21" spans="3:25" x14ac:dyDescent="0.2">
      <c r="C21" s="13"/>
      <c r="D21" t="s">
        <v>206</v>
      </c>
      <c r="G21" s="14"/>
      <c r="I21" s="13"/>
      <c r="J21" t="s">
        <v>207</v>
      </c>
      <c r="M21" s="14"/>
      <c r="O21" s="13"/>
      <c r="P21" t="s">
        <v>208</v>
      </c>
      <c r="S21" s="14"/>
      <c r="U21" s="13"/>
      <c r="V21" t="s">
        <v>209</v>
      </c>
      <c r="Y21" s="14"/>
    </row>
    <row r="22" spans="3:25" x14ac:dyDescent="0.2">
      <c r="C22" s="13"/>
      <c r="G22" s="14"/>
      <c r="I22" s="13"/>
      <c r="M22" s="14"/>
      <c r="O22" s="13"/>
      <c r="S22" s="14"/>
      <c r="U22" s="13"/>
      <c r="Y22" s="14"/>
    </row>
    <row r="23" spans="3:25" x14ac:dyDescent="0.2">
      <c r="C23" s="13"/>
      <c r="G23" s="14"/>
      <c r="I23" s="13"/>
      <c r="M23" s="14"/>
      <c r="O23" s="13"/>
      <c r="S23" s="14"/>
      <c r="U23" s="13"/>
      <c r="Y23" s="14"/>
    </row>
    <row r="24" spans="3:25" x14ac:dyDescent="0.2">
      <c r="C24" s="13"/>
      <c r="G24" s="14"/>
      <c r="I24" s="13"/>
      <c r="M24" s="14"/>
      <c r="O24" s="13"/>
      <c r="S24" s="14"/>
      <c r="U24" s="13"/>
      <c r="Y24" s="14"/>
    </row>
    <row r="25" spans="3:25" x14ac:dyDescent="0.2">
      <c r="C25" s="13"/>
      <c r="G25" s="14"/>
      <c r="I25" s="13"/>
      <c r="M25" s="14"/>
      <c r="O25" s="13"/>
      <c r="S25" s="14"/>
      <c r="U25" s="13"/>
      <c r="Y25" s="14"/>
    </row>
    <row r="26" spans="3:25" x14ac:dyDescent="0.2">
      <c r="C26" s="13"/>
      <c r="G26" s="14"/>
      <c r="I26" s="13"/>
      <c r="M26" s="14"/>
      <c r="O26" s="13"/>
      <c r="S26" s="14"/>
      <c r="U26" s="13"/>
      <c r="Y26" s="14"/>
    </row>
    <row r="27" spans="3:25" x14ac:dyDescent="0.2">
      <c r="C27" s="13"/>
      <c r="G27" s="14"/>
      <c r="I27" s="13"/>
      <c r="M27" s="14"/>
      <c r="O27" s="13"/>
      <c r="S27" s="14"/>
      <c r="U27" s="13"/>
      <c r="Y27" s="14"/>
    </row>
    <row r="28" spans="3:25" x14ac:dyDescent="0.2">
      <c r="C28" s="13"/>
      <c r="G28" s="14"/>
      <c r="I28" s="13"/>
      <c r="M28" s="14"/>
      <c r="O28" s="13"/>
      <c r="S28" s="14"/>
      <c r="U28" s="13"/>
      <c r="Y28" s="14"/>
    </row>
    <row r="29" spans="3:25" x14ac:dyDescent="0.2">
      <c r="C29" s="13"/>
      <c r="G29" s="14"/>
      <c r="I29" s="13"/>
      <c r="M29" s="14"/>
      <c r="O29" s="13"/>
      <c r="S29" s="14"/>
      <c r="U29" s="13"/>
      <c r="Y29" s="14"/>
    </row>
    <row r="30" spans="3:25" x14ac:dyDescent="0.2">
      <c r="C30" s="13"/>
      <c r="G30" s="14"/>
      <c r="I30" s="13"/>
      <c r="M30" s="14"/>
      <c r="O30" s="13"/>
      <c r="S30" s="14"/>
      <c r="U30" s="13"/>
      <c r="Y30" s="14"/>
    </row>
    <row r="31" spans="3:25" x14ac:dyDescent="0.2">
      <c r="C31" s="15"/>
      <c r="D31" s="18"/>
      <c r="E31" s="18"/>
      <c r="F31" s="18"/>
      <c r="G31" s="16"/>
      <c r="I31" s="15"/>
      <c r="J31" s="18"/>
      <c r="K31" s="18"/>
      <c r="L31" s="18"/>
      <c r="M31" s="16"/>
      <c r="O31" s="15"/>
      <c r="P31" s="18"/>
      <c r="Q31" s="18"/>
      <c r="R31" s="18"/>
      <c r="S31" s="16"/>
      <c r="U31" s="15"/>
      <c r="V31" s="18"/>
      <c r="W31" s="18"/>
      <c r="X31" s="18"/>
      <c r="Y31" s="16"/>
    </row>
    <row r="35" spans="3:25" x14ac:dyDescent="0.2">
      <c r="C35" s="19"/>
      <c r="D35" s="20"/>
      <c r="E35" s="20" t="s">
        <v>197</v>
      </c>
      <c r="F35" s="20"/>
      <c r="G35" s="20"/>
      <c r="H35" s="20"/>
      <c r="I35" s="20"/>
      <c r="J35" s="21"/>
      <c r="L35" s="19"/>
      <c r="M35" s="20" t="s">
        <v>199</v>
      </c>
      <c r="N35" s="20"/>
      <c r="O35" s="20"/>
      <c r="P35" s="21"/>
      <c r="R35" s="19"/>
      <c r="S35" s="20"/>
      <c r="T35" s="20" t="s">
        <v>198</v>
      </c>
      <c r="U35" s="20"/>
      <c r="V35" s="20"/>
      <c r="W35" s="20"/>
      <c r="X35" s="20"/>
      <c r="Y35" s="21"/>
    </row>
    <row r="37" spans="3:25" x14ac:dyDescent="0.2">
      <c r="C37" s="11"/>
      <c r="D37" s="17"/>
      <c r="E37" s="17"/>
      <c r="F37" s="17"/>
      <c r="G37" s="17"/>
      <c r="H37" s="17"/>
      <c r="I37" s="17"/>
      <c r="J37" s="17"/>
      <c r="K37" s="17"/>
      <c r="L37" s="17"/>
      <c r="M37" s="12"/>
      <c r="O37" s="11"/>
      <c r="P37" s="17"/>
      <c r="Q37" s="17"/>
      <c r="R37" s="17"/>
      <c r="S37" s="17"/>
      <c r="T37" s="17"/>
      <c r="U37" s="17"/>
      <c r="V37" s="17"/>
      <c r="W37" s="17"/>
      <c r="X37" s="17"/>
      <c r="Y37" s="12"/>
    </row>
    <row r="38" spans="3:25" x14ac:dyDescent="0.2">
      <c r="C38" s="13"/>
      <c r="M38" s="14"/>
      <c r="O38" s="13"/>
      <c r="Y38" s="14"/>
    </row>
    <row r="39" spans="3:25" x14ac:dyDescent="0.2">
      <c r="C39" s="13"/>
      <c r="M39" s="14"/>
      <c r="O39" s="13"/>
      <c r="Y39" s="14"/>
    </row>
    <row r="40" spans="3:25" x14ac:dyDescent="0.2">
      <c r="C40" s="13"/>
      <c r="M40" s="14"/>
      <c r="O40" s="13"/>
      <c r="Y40" s="14"/>
    </row>
    <row r="41" spans="3:25" x14ac:dyDescent="0.2">
      <c r="C41" s="13"/>
      <c r="E41" t="s">
        <v>183</v>
      </c>
      <c r="M41" s="14"/>
      <c r="O41" s="13"/>
      <c r="Q41" t="s">
        <v>184</v>
      </c>
      <c r="Y41" s="14"/>
    </row>
    <row r="42" spans="3:25" x14ac:dyDescent="0.2">
      <c r="C42" s="13"/>
      <c r="E42" t="s">
        <v>213</v>
      </c>
      <c r="M42" s="14"/>
      <c r="O42" s="13"/>
      <c r="Q42" t="s">
        <v>196</v>
      </c>
      <c r="Y42" s="14"/>
    </row>
    <row r="43" spans="3:25" x14ac:dyDescent="0.2">
      <c r="C43" s="13"/>
      <c r="M43" s="14"/>
      <c r="O43" s="13"/>
      <c r="Y43" s="14"/>
    </row>
    <row r="44" spans="3:25" x14ac:dyDescent="0.2">
      <c r="C44" s="13"/>
      <c r="M44" s="14"/>
      <c r="O44" s="13"/>
      <c r="Y44" s="14"/>
    </row>
    <row r="45" spans="3:25" x14ac:dyDescent="0.2">
      <c r="C45" s="13"/>
      <c r="M45" s="14"/>
      <c r="O45" s="13"/>
      <c r="Y45" s="14"/>
    </row>
    <row r="46" spans="3:25" x14ac:dyDescent="0.2">
      <c r="C46" s="13"/>
      <c r="M46" s="14"/>
      <c r="O46" s="13"/>
      <c r="Y46" s="14"/>
    </row>
    <row r="47" spans="3:25" x14ac:dyDescent="0.2">
      <c r="C47" s="13"/>
      <c r="M47" s="14"/>
      <c r="O47" s="13"/>
      <c r="Y47" s="14"/>
    </row>
    <row r="48" spans="3:25" x14ac:dyDescent="0.2">
      <c r="C48" s="13"/>
      <c r="M48" s="14"/>
      <c r="O48" s="13"/>
      <c r="Y48" s="14"/>
    </row>
    <row r="49" spans="3:25" x14ac:dyDescent="0.2">
      <c r="C49" s="13"/>
      <c r="M49" s="14"/>
      <c r="O49" s="13"/>
      <c r="Y49" s="14"/>
    </row>
    <row r="50" spans="3:25" x14ac:dyDescent="0.2">
      <c r="C50" s="13"/>
      <c r="M50" s="14"/>
      <c r="O50" s="13"/>
      <c r="Y50" s="14"/>
    </row>
    <row r="51" spans="3:25" x14ac:dyDescent="0.2">
      <c r="C51" s="15"/>
      <c r="D51" s="18"/>
      <c r="E51" s="18"/>
      <c r="F51" s="18"/>
      <c r="G51" s="18"/>
      <c r="H51" s="18"/>
      <c r="I51" s="18"/>
      <c r="J51" s="18"/>
      <c r="K51" s="18"/>
      <c r="L51" s="18"/>
      <c r="M51" s="16"/>
      <c r="O51" s="15"/>
      <c r="P51" s="18"/>
      <c r="Q51" s="18"/>
      <c r="R51" s="18"/>
      <c r="S51" s="18"/>
      <c r="T51" s="18"/>
      <c r="U51" s="18"/>
      <c r="V51" s="18"/>
      <c r="W51" s="18"/>
      <c r="X51" s="18"/>
      <c r="Y51" s="1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6FB8-9D0D-4621-A13E-06584294A0BF}">
  <dimension ref="A1:AP101"/>
  <sheetViews>
    <sheetView showGridLines="0" tabSelected="1" topLeftCell="V5" zoomScale="76" zoomScaleNormal="90" workbookViewId="0">
      <selection activeCell="AN31" sqref="AN31"/>
    </sheetView>
  </sheetViews>
  <sheetFormatPr baseColWidth="10" defaultColWidth="8.83203125" defaultRowHeight="15" x14ac:dyDescent="0.2"/>
  <cols>
    <col min="1" max="1" width="14" customWidth="1"/>
    <col min="3" max="3" width="8.6640625" bestFit="1" customWidth="1"/>
    <col min="4" max="5" width="12.83203125" customWidth="1"/>
    <col min="6" max="6" width="14" bestFit="1" customWidth="1"/>
    <col min="7" max="7" width="19.6640625" style="4" customWidth="1"/>
    <col min="8" max="8" width="24.6640625" customWidth="1"/>
    <col min="9" max="9" width="13.33203125" customWidth="1"/>
    <col min="10" max="10" width="12.5" customWidth="1"/>
    <col min="11" max="11" width="17.5" customWidth="1"/>
    <col min="12" max="12" width="16.1640625" customWidth="1"/>
    <col min="13" max="13" width="18.1640625" customWidth="1"/>
    <col min="14" max="14" width="14.83203125" customWidth="1"/>
    <col min="15" max="15" width="15.83203125" customWidth="1"/>
    <col min="16" max="16" width="10.6640625" customWidth="1"/>
    <col min="17" max="18" width="11.5" customWidth="1"/>
    <col min="19" max="19" width="20.6640625" customWidth="1"/>
    <col min="20" max="20" width="24.5" customWidth="1"/>
    <col min="21" max="21" width="21.1640625" customWidth="1"/>
    <col min="22" max="22" width="18.83203125" customWidth="1"/>
    <col min="23" max="23" width="13.5" style="24" customWidth="1"/>
    <col min="24" max="24" width="20.6640625" customWidth="1"/>
    <col min="25" max="25" width="9" customWidth="1"/>
    <col min="26" max="26" width="12" bestFit="1" customWidth="1"/>
    <col min="27" max="27" width="10.5" bestFit="1" customWidth="1"/>
    <col min="28" max="28" width="17.33203125" bestFit="1" customWidth="1"/>
    <col min="29" max="29" width="13.1640625" customWidth="1"/>
    <col min="30" max="30" width="15" bestFit="1" customWidth="1"/>
    <col min="31" max="31" width="15.1640625" customWidth="1"/>
    <col min="40" max="40" width="19.83203125" bestFit="1" customWidth="1"/>
    <col min="41" max="41" width="12.6640625" bestFit="1" customWidth="1"/>
  </cols>
  <sheetData>
    <row r="1" spans="1:36" s="7" customFormat="1" x14ac:dyDescent="0.2">
      <c r="A1" s="7" t="s">
        <v>0</v>
      </c>
      <c r="B1" s="7" t="s">
        <v>1</v>
      </c>
      <c r="C1" s="8" t="s">
        <v>2</v>
      </c>
      <c r="D1" s="9" t="s">
        <v>3</v>
      </c>
      <c r="E1" s="9" t="s">
        <v>185</v>
      </c>
      <c r="F1" s="9" t="s">
        <v>173</v>
      </c>
      <c r="G1" s="22" t="s">
        <v>5</v>
      </c>
      <c r="H1" s="7" t="s">
        <v>6</v>
      </c>
      <c r="I1" s="7" t="s">
        <v>7</v>
      </c>
      <c r="J1" s="7" t="s">
        <v>8</v>
      </c>
      <c r="K1" s="10" t="s">
        <v>9</v>
      </c>
      <c r="L1" s="7" t="s">
        <v>10</v>
      </c>
      <c r="M1" s="7" t="s">
        <v>11</v>
      </c>
      <c r="N1" s="7" t="s">
        <v>12</v>
      </c>
      <c r="O1" s="7" t="s">
        <v>13</v>
      </c>
      <c r="P1" s="7" t="s">
        <v>139</v>
      </c>
      <c r="Q1" s="7" t="s">
        <v>140</v>
      </c>
      <c r="R1" s="7" t="s">
        <v>15</v>
      </c>
      <c r="S1" s="7" t="s">
        <v>16</v>
      </c>
      <c r="T1" s="7" t="s">
        <v>17</v>
      </c>
      <c r="U1" s="7" t="s">
        <v>18</v>
      </c>
      <c r="V1" s="7" t="s">
        <v>19</v>
      </c>
      <c r="W1" s="23" t="s">
        <v>20</v>
      </c>
      <c r="X1" s="7" t="s">
        <v>21</v>
      </c>
      <c r="Y1" s="7" t="s">
        <v>22</v>
      </c>
      <c r="Z1" s="8" t="s">
        <v>23</v>
      </c>
      <c r="AA1" s="7" t="s">
        <v>14</v>
      </c>
      <c r="AB1" s="7" t="s">
        <v>223</v>
      </c>
      <c r="AC1" s="7" t="s">
        <v>222</v>
      </c>
      <c r="AD1" s="7" t="s">
        <v>237</v>
      </c>
      <c r="AE1" s="7" t="s">
        <v>238</v>
      </c>
      <c r="AF1" s="7" t="s">
        <v>239</v>
      </c>
    </row>
    <row r="2" spans="1:36" x14ac:dyDescent="0.2">
      <c r="A2" t="s">
        <v>218</v>
      </c>
      <c r="B2" t="s">
        <v>24</v>
      </c>
      <c r="C2" s="1">
        <v>69.808005542115694</v>
      </c>
      <c r="D2" s="6">
        <v>55</v>
      </c>
      <c r="E2" s="2">
        <f>PRODUCT(fact_data!$C2,fact_data!$F2)</f>
        <v>55986.02044477679</v>
      </c>
      <c r="F2" s="6">
        <v>802</v>
      </c>
      <c r="G2" s="5">
        <v>8661.9967923923796</v>
      </c>
      <c r="H2" t="s">
        <v>25</v>
      </c>
      <c r="I2">
        <v>58</v>
      </c>
      <c r="J2">
        <v>7</v>
      </c>
      <c r="K2" s="3">
        <v>96</v>
      </c>
      <c r="L2">
        <v>4</v>
      </c>
      <c r="M2" t="s">
        <v>26</v>
      </c>
      <c r="N2" s="1">
        <v>2.9565721394308002</v>
      </c>
      <c r="O2" s="18" t="s">
        <v>188</v>
      </c>
      <c r="P2">
        <v>19.076000000000001</v>
      </c>
      <c r="Q2">
        <v>72.877700000000004</v>
      </c>
      <c r="R2">
        <v>29</v>
      </c>
      <c r="S2">
        <v>215</v>
      </c>
      <c r="T2">
        <v>29</v>
      </c>
      <c r="U2" s="1">
        <v>46.279879240508301</v>
      </c>
      <c r="V2" t="s">
        <v>27</v>
      </c>
      <c r="W2" s="24">
        <v>0.226410360849925</v>
      </c>
      <c r="X2" t="s">
        <v>28</v>
      </c>
      <c r="Y2" t="s">
        <v>191</v>
      </c>
      <c r="Z2" s="2">
        <v>187.75207545920301</v>
      </c>
      <c r="AA2" t="e" vm="1">
        <v>#VALUE!</v>
      </c>
      <c r="AB2" s="2">
        <f>Facts[[#This Row],[Revenue generated]]-Facts[[#This Row],[Costs]]</f>
        <v>8474.2447169331772</v>
      </c>
    </row>
    <row r="3" spans="1:36" x14ac:dyDescent="0.2">
      <c r="A3" t="s">
        <v>217</v>
      </c>
      <c r="B3" t="s">
        <v>29</v>
      </c>
      <c r="C3" s="1">
        <v>14.8435232750843</v>
      </c>
      <c r="D3" s="6">
        <v>95</v>
      </c>
      <c r="E3" s="2">
        <f>PRODUCT(fact_data!$C3,fact_data!$F3)</f>
        <v>10924.833130462044</v>
      </c>
      <c r="F3" s="6">
        <v>736</v>
      </c>
      <c r="G3" s="5">
        <v>7460.9000654458396</v>
      </c>
      <c r="H3" t="s">
        <v>30</v>
      </c>
      <c r="I3">
        <v>53</v>
      </c>
      <c r="J3">
        <v>30</v>
      </c>
      <c r="K3" s="3">
        <v>37</v>
      </c>
      <c r="L3">
        <v>2</v>
      </c>
      <c r="M3" t="s">
        <v>31</v>
      </c>
      <c r="N3" s="1">
        <v>9.7165747714313095</v>
      </c>
      <c r="O3" t="s">
        <v>188</v>
      </c>
      <c r="P3">
        <v>19.076000000000001</v>
      </c>
      <c r="Q3">
        <v>72.877700000000004</v>
      </c>
      <c r="R3">
        <v>23</v>
      </c>
      <c r="S3">
        <v>517</v>
      </c>
      <c r="T3">
        <v>30</v>
      </c>
      <c r="U3" s="1">
        <v>33.616768953730002</v>
      </c>
      <c r="V3" t="s">
        <v>27</v>
      </c>
      <c r="W3" s="24">
        <v>4.8540680263886999</v>
      </c>
      <c r="X3" t="s">
        <v>28</v>
      </c>
      <c r="Y3" t="s">
        <v>191</v>
      </c>
      <c r="Z3" s="2">
        <v>503.06557914966902</v>
      </c>
      <c r="AA3" t="e" vm="1">
        <v>#VALUE!</v>
      </c>
      <c r="AB3" s="2">
        <f>Facts[[#This Row],[Revenue generated]]-Facts[[#This Row],[Costs]]</f>
        <v>6957.8344862961703</v>
      </c>
    </row>
    <row r="4" spans="1:36" x14ac:dyDescent="0.2">
      <c r="A4" t="s">
        <v>218</v>
      </c>
      <c r="B4" t="s">
        <v>32</v>
      </c>
      <c r="C4" s="1">
        <v>11.319683293090501</v>
      </c>
      <c r="D4" s="6">
        <v>34</v>
      </c>
      <c r="E4" s="2">
        <f>PRODUCT(fact_data!$C4,fact_data!$F4)</f>
        <v>90.557466344724006</v>
      </c>
      <c r="F4" s="6">
        <v>8</v>
      </c>
      <c r="G4" s="5">
        <v>9577.7496258687297</v>
      </c>
      <c r="H4" t="s">
        <v>33</v>
      </c>
      <c r="I4">
        <v>1</v>
      </c>
      <c r="J4">
        <v>10</v>
      </c>
      <c r="K4" s="3">
        <v>88</v>
      </c>
      <c r="L4">
        <v>2</v>
      </c>
      <c r="M4" t="s">
        <v>26</v>
      </c>
      <c r="N4" s="1">
        <v>8.0544792617321495</v>
      </c>
      <c r="O4" t="s">
        <v>186</v>
      </c>
      <c r="P4">
        <v>19.076000000000001</v>
      </c>
      <c r="Q4">
        <v>72.877700000000004</v>
      </c>
      <c r="R4">
        <v>12</v>
      </c>
      <c r="S4">
        <v>971</v>
      </c>
      <c r="T4">
        <v>27</v>
      </c>
      <c r="U4" s="1">
        <v>30.6880193482842</v>
      </c>
      <c r="V4" t="s">
        <v>27</v>
      </c>
      <c r="W4" s="24">
        <v>4.5805926191992201</v>
      </c>
      <c r="X4" t="s">
        <v>34</v>
      </c>
      <c r="Y4" t="s">
        <v>192</v>
      </c>
      <c r="Z4" s="2">
        <v>141.920281771519</v>
      </c>
      <c r="AA4" t="e" vm="1">
        <v>#VALUE!</v>
      </c>
      <c r="AB4" s="2">
        <f>Facts[[#This Row],[Revenue generated]]-Facts[[#This Row],[Costs]]</f>
        <v>9435.8293440972102</v>
      </c>
    </row>
    <row r="5" spans="1:36" x14ac:dyDescent="0.2">
      <c r="A5" t="s">
        <v>217</v>
      </c>
      <c r="B5" t="s">
        <v>35</v>
      </c>
      <c r="C5" s="1">
        <v>61.1633430164377</v>
      </c>
      <c r="D5" s="6">
        <v>68</v>
      </c>
      <c r="E5" s="2">
        <f>PRODUCT(fact_data!$C5,fact_data!$F5)</f>
        <v>5076.5574703643288</v>
      </c>
      <c r="F5" s="6">
        <v>83</v>
      </c>
      <c r="G5" s="5">
        <v>7766.8364256852301</v>
      </c>
      <c r="H5" t="s">
        <v>25</v>
      </c>
      <c r="I5">
        <v>23</v>
      </c>
      <c r="J5">
        <v>13</v>
      </c>
      <c r="K5" s="3">
        <v>59</v>
      </c>
      <c r="L5">
        <v>6</v>
      </c>
      <c r="M5" t="s">
        <v>36</v>
      </c>
      <c r="N5" s="1">
        <v>1.7295685635434199</v>
      </c>
      <c r="O5" t="s">
        <v>190</v>
      </c>
      <c r="P5">
        <v>22.572600000000001</v>
      </c>
      <c r="Q5">
        <v>88.363900000000001</v>
      </c>
      <c r="R5">
        <v>24</v>
      </c>
      <c r="S5">
        <v>937</v>
      </c>
      <c r="T5">
        <v>18</v>
      </c>
      <c r="U5" s="1">
        <v>35.624741397125</v>
      </c>
      <c r="V5" t="s">
        <v>37</v>
      </c>
      <c r="W5" s="24">
        <v>4.7466486206477496</v>
      </c>
      <c r="X5" t="s">
        <v>38</v>
      </c>
      <c r="Y5" t="s">
        <v>47</v>
      </c>
      <c r="Z5" s="2">
        <v>254.776159219286</v>
      </c>
      <c r="AA5" t="e" vm="2">
        <v>#VALUE!</v>
      </c>
      <c r="AB5" s="2">
        <f>Facts[[#This Row],[Revenue generated]]-Facts[[#This Row],[Costs]]</f>
        <v>7512.0602664659436</v>
      </c>
    </row>
    <row r="6" spans="1:36" x14ac:dyDescent="0.2">
      <c r="A6" t="s">
        <v>217</v>
      </c>
      <c r="B6" t="s">
        <v>39</v>
      </c>
      <c r="C6" s="1">
        <v>4.8054960363458896</v>
      </c>
      <c r="D6" s="6">
        <v>26</v>
      </c>
      <c r="E6" s="2">
        <f>PRODUCT(fact_data!$C6,fact_data!$F6)</f>
        <v>4185.58704765727</v>
      </c>
      <c r="F6" s="6">
        <v>871</v>
      </c>
      <c r="G6" s="5">
        <v>2686.50515156744</v>
      </c>
      <c r="H6" t="s">
        <v>25</v>
      </c>
      <c r="I6">
        <v>5</v>
      </c>
      <c r="J6">
        <v>3</v>
      </c>
      <c r="K6" s="3">
        <v>56</v>
      </c>
      <c r="L6">
        <v>8</v>
      </c>
      <c r="M6" t="s">
        <v>31</v>
      </c>
      <c r="N6" s="1">
        <v>3.8905479158706702</v>
      </c>
      <c r="O6" t="s">
        <v>186</v>
      </c>
      <c r="P6">
        <v>28.613900000000001</v>
      </c>
      <c r="Q6">
        <v>77.209000000000003</v>
      </c>
      <c r="R6">
        <v>5</v>
      </c>
      <c r="S6">
        <v>414</v>
      </c>
      <c r="T6">
        <v>3</v>
      </c>
      <c r="U6" s="1">
        <v>92.065160598712794</v>
      </c>
      <c r="V6" t="s">
        <v>37</v>
      </c>
      <c r="W6" s="24">
        <v>3.1455795228330001</v>
      </c>
      <c r="X6" t="s">
        <v>34</v>
      </c>
      <c r="Y6" t="s">
        <v>47</v>
      </c>
      <c r="Z6" s="2">
        <v>923.44063171192204</v>
      </c>
      <c r="AA6" t="e" vm="5">
        <v>#VALUE!</v>
      </c>
      <c r="AB6" s="2">
        <f>Facts[[#This Row],[Revenue generated]]-Facts[[#This Row],[Costs]]</f>
        <v>1763.064519855518</v>
      </c>
    </row>
    <row r="7" spans="1:36" x14ac:dyDescent="0.2">
      <c r="A7" t="s">
        <v>218</v>
      </c>
      <c r="B7" t="s">
        <v>40</v>
      </c>
      <c r="C7" s="1">
        <v>1.6999760138659299</v>
      </c>
      <c r="D7" s="6">
        <v>87</v>
      </c>
      <c r="E7" s="2">
        <f>PRODUCT(fact_data!$C7,fact_data!$F7)</f>
        <v>249.8964740382917</v>
      </c>
      <c r="F7" s="6">
        <v>147</v>
      </c>
      <c r="G7" s="5">
        <v>2828.3487459757498</v>
      </c>
      <c r="H7" t="s">
        <v>25</v>
      </c>
      <c r="I7">
        <v>90</v>
      </c>
      <c r="J7">
        <v>27</v>
      </c>
      <c r="K7" s="3">
        <v>66</v>
      </c>
      <c r="L7">
        <v>3</v>
      </c>
      <c r="M7" t="s">
        <v>26</v>
      </c>
      <c r="N7" s="1">
        <v>4.4440988643822896</v>
      </c>
      <c r="O7" t="s">
        <v>189</v>
      </c>
      <c r="P7">
        <v>12.9716</v>
      </c>
      <c r="Q7">
        <v>77.5946</v>
      </c>
      <c r="R7">
        <v>10</v>
      </c>
      <c r="S7">
        <v>104</v>
      </c>
      <c r="T7">
        <v>17</v>
      </c>
      <c r="U7" s="1">
        <v>56.766475557431797</v>
      </c>
      <c r="V7" t="s">
        <v>37</v>
      </c>
      <c r="W7" s="24">
        <v>2.7791935115711599</v>
      </c>
      <c r="X7" t="s">
        <v>28</v>
      </c>
      <c r="Y7" t="s">
        <v>47</v>
      </c>
      <c r="Z7" s="2">
        <v>235.461236735537</v>
      </c>
      <c r="AA7" t="e" vm="4">
        <v>#VALUE!</v>
      </c>
      <c r="AB7" s="2">
        <f>Facts[[#This Row],[Revenue generated]]-Facts[[#This Row],[Costs]]</f>
        <v>2592.8875092402127</v>
      </c>
    </row>
    <row r="8" spans="1:36" x14ac:dyDescent="0.2">
      <c r="A8" t="s">
        <v>217</v>
      </c>
      <c r="B8" t="s">
        <v>41</v>
      </c>
      <c r="C8" s="1">
        <v>4.0783328631079403</v>
      </c>
      <c r="D8" s="6">
        <v>48</v>
      </c>
      <c r="E8" s="2">
        <f>PRODUCT(fact_data!$C8,fact_data!$F8)</f>
        <v>265.09163610201614</v>
      </c>
      <c r="F8" s="6">
        <v>65</v>
      </c>
      <c r="G8" s="5">
        <v>7823.4765595317303</v>
      </c>
      <c r="H8" t="s">
        <v>42</v>
      </c>
      <c r="I8">
        <v>11</v>
      </c>
      <c r="J8">
        <v>15</v>
      </c>
      <c r="K8" s="3">
        <v>58</v>
      </c>
      <c r="L8">
        <v>8</v>
      </c>
      <c r="M8" t="s">
        <v>36</v>
      </c>
      <c r="N8" s="1">
        <v>3.8807633029519999</v>
      </c>
      <c r="O8" t="s">
        <v>188</v>
      </c>
      <c r="P8">
        <v>22.572600000000001</v>
      </c>
      <c r="Q8">
        <v>88.363900000000001</v>
      </c>
      <c r="R8">
        <v>14</v>
      </c>
      <c r="S8">
        <v>314</v>
      </c>
      <c r="T8">
        <v>24</v>
      </c>
      <c r="U8" s="1">
        <v>1.0850685695870601</v>
      </c>
      <c r="V8" t="s">
        <v>27</v>
      </c>
      <c r="W8" s="24">
        <v>1.0009106193041299</v>
      </c>
      <c r="X8" t="s">
        <v>43</v>
      </c>
      <c r="Y8" t="s">
        <v>47</v>
      </c>
      <c r="Z8" s="2">
        <v>134.36909686103101</v>
      </c>
      <c r="AA8" t="e" vm="2">
        <v>#VALUE!</v>
      </c>
      <c r="AB8" s="2">
        <f>Facts[[#This Row],[Revenue generated]]-Facts[[#This Row],[Costs]]</f>
        <v>7689.1074626706995</v>
      </c>
    </row>
    <row r="9" spans="1:36" x14ac:dyDescent="0.2">
      <c r="A9" t="s">
        <v>219</v>
      </c>
      <c r="B9" t="s">
        <v>44</v>
      </c>
      <c r="C9" s="1">
        <v>42.958384382459997</v>
      </c>
      <c r="D9" s="6">
        <v>59</v>
      </c>
      <c r="E9" s="2">
        <f>PRODUCT(fact_data!$C9,fact_data!$F9)</f>
        <v>18300.27174692796</v>
      </c>
      <c r="F9" s="6">
        <v>426</v>
      </c>
      <c r="G9" s="5">
        <v>8496.1038130898305</v>
      </c>
      <c r="H9" t="s">
        <v>30</v>
      </c>
      <c r="I9">
        <v>93</v>
      </c>
      <c r="J9">
        <v>17</v>
      </c>
      <c r="K9" s="3">
        <v>11</v>
      </c>
      <c r="L9">
        <v>1</v>
      </c>
      <c r="M9" t="s">
        <v>26</v>
      </c>
      <c r="N9" s="1">
        <v>2.3483387844177801</v>
      </c>
      <c r="O9" t="s">
        <v>189</v>
      </c>
      <c r="P9">
        <v>12.9716</v>
      </c>
      <c r="Q9">
        <v>77.5946</v>
      </c>
      <c r="R9">
        <v>22</v>
      </c>
      <c r="S9">
        <v>564</v>
      </c>
      <c r="T9">
        <v>1</v>
      </c>
      <c r="U9" s="1">
        <v>99.466108603599096</v>
      </c>
      <c r="V9" t="s">
        <v>37</v>
      </c>
      <c r="W9" s="24">
        <v>0.39817718685065001</v>
      </c>
      <c r="X9" t="s">
        <v>28</v>
      </c>
      <c r="Y9" t="s">
        <v>192</v>
      </c>
      <c r="Z9" s="2">
        <v>802.05631181755803</v>
      </c>
      <c r="AA9" t="e" vm="4">
        <v>#VALUE!</v>
      </c>
      <c r="AB9" s="2">
        <f>Facts[[#This Row],[Revenue generated]]-Facts[[#This Row],[Costs]]</f>
        <v>7694.0475012722727</v>
      </c>
      <c r="AJ9" t="s">
        <v>240</v>
      </c>
    </row>
    <row r="10" spans="1:36" x14ac:dyDescent="0.2">
      <c r="A10" t="s">
        <v>219</v>
      </c>
      <c r="B10" t="s">
        <v>45</v>
      </c>
      <c r="C10" s="1">
        <v>68.717596748527299</v>
      </c>
      <c r="D10" s="6">
        <v>78</v>
      </c>
      <c r="E10" s="2">
        <f>PRODUCT(fact_data!$C10,fact_data!$F10)</f>
        <v>10307.639512279095</v>
      </c>
      <c r="F10" s="6">
        <v>150</v>
      </c>
      <c r="G10" s="5">
        <v>7517.3632106311197</v>
      </c>
      <c r="H10" t="s">
        <v>30</v>
      </c>
      <c r="I10">
        <v>5</v>
      </c>
      <c r="J10">
        <v>10</v>
      </c>
      <c r="K10" s="3">
        <v>15</v>
      </c>
      <c r="L10">
        <v>7</v>
      </c>
      <c r="M10" t="s">
        <v>36</v>
      </c>
      <c r="N10" s="1">
        <v>3.4047338570830199</v>
      </c>
      <c r="O10" t="s">
        <v>189</v>
      </c>
      <c r="P10">
        <v>19.076000000000001</v>
      </c>
      <c r="Q10">
        <v>72.877700000000004</v>
      </c>
      <c r="R10">
        <v>13</v>
      </c>
      <c r="S10">
        <v>769</v>
      </c>
      <c r="T10">
        <v>8</v>
      </c>
      <c r="U10" s="1">
        <v>11.423027139565599</v>
      </c>
      <c r="V10" t="s">
        <v>27</v>
      </c>
      <c r="W10" s="24">
        <v>2.7098626911099601</v>
      </c>
      <c r="X10" t="s">
        <v>43</v>
      </c>
      <c r="Y10" t="s">
        <v>191</v>
      </c>
      <c r="Z10" s="2">
        <v>505.55713422546398</v>
      </c>
      <c r="AA10" t="e" vm="1">
        <v>#VALUE!</v>
      </c>
      <c r="AB10" s="2">
        <f>Facts[[#This Row],[Revenue generated]]-Facts[[#This Row],[Costs]]</f>
        <v>7011.8060764056554</v>
      </c>
    </row>
    <row r="11" spans="1:36" x14ac:dyDescent="0.2">
      <c r="A11" t="s">
        <v>217</v>
      </c>
      <c r="B11" t="s">
        <v>46</v>
      </c>
      <c r="C11" s="1">
        <v>64.0157329412785</v>
      </c>
      <c r="D11" s="6">
        <v>35</v>
      </c>
      <c r="E11" s="2">
        <f>PRODUCT(fact_data!$C11,fact_data!$F11)</f>
        <v>62735.418282452927</v>
      </c>
      <c r="F11" s="6">
        <v>980</v>
      </c>
      <c r="G11" s="5">
        <v>4971.1459875855498</v>
      </c>
      <c r="H11" t="s">
        <v>33</v>
      </c>
      <c r="I11">
        <v>14</v>
      </c>
      <c r="J11">
        <v>27</v>
      </c>
      <c r="K11" s="3">
        <v>83</v>
      </c>
      <c r="L11">
        <v>1</v>
      </c>
      <c r="M11" t="s">
        <v>31</v>
      </c>
      <c r="N11" s="1">
        <v>7.1666452910482104</v>
      </c>
      <c r="O11" t="s">
        <v>187</v>
      </c>
      <c r="P11">
        <v>13.082700000000001</v>
      </c>
      <c r="Q11">
        <v>80.270700000000005</v>
      </c>
      <c r="R11">
        <v>29</v>
      </c>
      <c r="S11">
        <v>963</v>
      </c>
      <c r="T11">
        <v>23</v>
      </c>
      <c r="U11" s="1">
        <v>47.957601634951502</v>
      </c>
      <c r="V11" t="s">
        <v>27</v>
      </c>
      <c r="W11" s="24">
        <v>3.8446144787675798</v>
      </c>
      <c r="X11" t="s">
        <v>38</v>
      </c>
      <c r="Y11" t="s">
        <v>191</v>
      </c>
      <c r="Z11" s="2">
        <v>995.92946149864099</v>
      </c>
      <c r="AA11" t="e" vm="3">
        <v>#VALUE!</v>
      </c>
      <c r="AB11" s="2">
        <f>Facts[[#This Row],[Revenue generated]]-Facts[[#This Row],[Costs]]</f>
        <v>3975.2165260869087</v>
      </c>
    </row>
    <row r="12" spans="1:36" x14ac:dyDescent="0.2">
      <c r="A12" t="s">
        <v>217</v>
      </c>
      <c r="B12" t="s">
        <v>48</v>
      </c>
      <c r="C12" s="1">
        <v>15.707795681912099</v>
      </c>
      <c r="D12" s="6">
        <v>11</v>
      </c>
      <c r="E12" s="2">
        <f>PRODUCT(fact_data!$C12,fact_data!$F12)</f>
        <v>15644.964499184451</v>
      </c>
      <c r="F12" s="6">
        <v>996</v>
      </c>
      <c r="G12" s="5">
        <v>2330.9658020919401</v>
      </c>
      <c r="H12" t="s">
        <v>25</v>
      </c>
      <c r="I12">
        <v>51</v>
      </c>
      <c r="J12">
        <v>13</v>
      </c>
      <c r="K12" s="3">
        <v>80</v>
      </c>
      <c r="L12">
        <v>2</v>
      </c>
      <c r="M12" t="s">
        <v>36</v>
      </c>
      <c r="N12" s="1">
        <v>8.6732112112786108</v>
      </c>
      <c r="O12" t="s">
        <v>190</v>
      </c>
      <c r="P12">
        <v>22.572600000000001</v>
      </c>
      <c r="Q12">
        <v>88.363900000000001</v>
      </c>
      <c r="R12">
        <v>18</v>
      </c>
      <c r="S12">
        <v>830</v>
      </c>
      <c r="T12">
        <v>5</v>
      </c>
      <c r="U12" s="1">
        <v>96.527352785310896</v>
      </c>
      <c r="V12" t="s">
        <v>49</v>
      </c>
      <c r="W12" s="24">
        <v>1.72731392835594</v>
      </c>
      <c r="X12" t="s">
        <v>28</v>
      </c>
      <c r="Y12" t="s">
        <v>191</v>
      </c>
      <c r="Z12" s="2">
        <v>806.10317770292295</v>
      </c>
      <c r="AA12" t="e" vm="2">
        <v>#VALUE!</v>
      </c>
      <c r="AB12" s="2">
        <f>Facts[[#This Row],[Revenue generated]]-Facts[[#This Row],[Costs]]</f>
        <v>1524.8626243890171</v>
      </c>
    </row>
    <row r="13" spans="1:36" x14ac:dyDescent="0.2">
      <c r="A13" t="s">
        <v>217</v>
      </c>
      <c r="B13" t="s">
        <v>50</v>
      </c>
      <c r="C13" s="1">
        <v>90.635459982288594</v>
      </c>
      <c r="D13" s="6">
        <v>95</v>
      </c>
      <c r="E13" s="2">
        <f>PRODUCT(fact_data!$C13,fact_data!$F13)</f>
        <v>87010.041582997044</v>
      </c>
      <c r="F13" s="6">
        <v>960</v>
      </c>
      <c r="G13" s="5">
        <v>6099.9441155814502</v>
      </c>
      <c r="H13" t="s">
        <v>30</v>
      </c>
      <c r="I13">
        <v>46</v>
      </c>
      <c r="J13">
        <v>23</v>
      </c>
      <c r="K13" s="3">
        <v>60</v>
      </c>
      <c r="L13">
        <v>1</v>
      </c>
      <c r="M13" t="s">
        <v>31</v>
      </c>
      <c r="N13" s="1">
        <v>4.5239431243166601</v>
      </c>
      <c r="O13" t="s">
        <v>187</v>
      </c>
      <c r="P13">
        <v>22.572600000000001</v>
      </c>
      <c r="Q13">
        <v>88.363900000000001</v>
      </c>
      <c r="R13">
        <v>28</v>
      </c>
      <c r="S13">
        <v>362</v>
      </c>
      <c r="T13">
        <v>11</v>
      </c>
      <c r="U13" s="1">
        <v>27.5923630866636</v>
      </c>
      <c r="V13" t="s">
        <v>27</v>
      </c>
      <c r="W13" s="24">
        <v>2.1169821372994301E-2</v>
      </c>
      <c r="X13" t="s">
        <v>34</v>
      </c>
      <c r="Y13" t="s">
        <v>47</v>
      </c>
      <c r="Z13" s="2">
        <v>126.72303340940699</v>
      </c>
      <c r="AA13" t="e" vm="2">
        <v>#VALUE!</v>
      </c>
      <c r="AB13" s="2">
        <f>Facts[[#This Row],[Revenue generated]]-Facts[[#This Row],[Costs]]</f>
        <v>5973.2210821720428</v>
      </c>
    </row>
    <row r="14" spans="1:36" x14ac:dyDescent="0.2">
      <c r="A14" t="s">
        <v>218</v>
      </c>
      <c r="B14" t="s">
        <v>51</v>
      </c>
      <c r="C14" s="1">
        <v>71.213389075359999</v>
      </c>
      <c r="D14" s="6">
        <v>41</v>
      </c>
      <c r="E14" s="2">
        <f>PRODUCT(fact_data!$C14,fact_data!$F14)</f>
        <v>23927.69872932096</v>
      </c>
      <c r="F14" s="6">
        <v>336</v>
      </c>
      <c r="G14" s="5">
        <v>2873.74144602144</v>
      </c>
      <c r="H14" t="s">
        <v>33</v>
      </c>
      <c r="I14">
        <v>100</v>
      </c>
      <c r="J14">
        <v>30</v>
      </c>
      <c r="K14" s="3">
        <v>85</v>
      </c>
      <c r="L14">
        <v>4</v>
      </c>
      <c r="M14" t="s">
        <v>31</v>
      </c>
      <c r="N14" s="1">
        <v>1.32527401018452</v>
      </c>
      <c r="O14" t="s">
        <v>189</v>
      </c>
      <c r="P14">
        <v>22.572600000000001</v>
      </c>
      <c r="Q14">
        <v>88.363900000000001</v>
      </c>
      <c r="R14">
        <v>3</v>
      </c>
      <c r="S14">
        <v>563</v>
      </c>
      <c r="T14">
        <v>3</v>
      </c>
      <c r="U14" s="1">
        <v>32.321286213424003</v>
      </c>
      <c r="V14" t="s">
        <v>37</v>
      </c>
      <c r="W14" s="24">
        <v>2.1612537475559099</v>
      </c>
      <c r="X14" t="s">
        <v>28</v>
      </c>
      <c r="Y14" t="s">
        <v>191</v>
      </c>
      <c r="Z14" s="2">
        <v>402.96878907376998</v>
      </c>
      <c r="AA14" t="e" vm="2">
        <v>#VALUE!</v>
      </c>
      <c r="AB14" s="2">
        <f>Facts[[#This Row],[Revenue generated]]-Facts[[#This Row],[Costs]]</f>
        <v>2470.7726569476699</v>
      </c>
    </row>
    <row r="15" spans="1:36" x14ac:dyDescent="0.2">
      <c r="A15" t="s">
        <v>217</v>
      </c>
      <c r="B15" t="s">
        <v>52</v>
      </c>
      <c r="C15" s="1">
        <v>16.160393317379899</v>
      </c>
      <c r="D15" s="6">
        <v>5</v>
      </c>
      <c r="E15" s="2">
        <f>PRODUCT(fact_data!$C15,fact_data!$F15)</f>
        <v>4023.9379360275948</v>
      </c>
      <c r="F15" s="6">
        <v>249</v>
      </c>
      <c r="G15" s="5">
        <v>4052.7384162378598</v>
      </c>
      <c r="H15" t="s">
        <v>42</v>
      </c>
      <c r="I15">
        <v>80</v>
      </c>
      <c r="J15">
        <v>8</v>
      </c>
      <c r="K15" s="3">
        <v>48</v>
      </c>
      <c r="L15">
        <v>9</v>
      </c>
      <c r="M15" t="s">
        <v>31</v>
      </c>
      <c r="N15" s="1">
        <v>9.5372830611083295</v>
      </c>
      <c r="O15" t="s">
        <v>190</v>
      </c>
      <c r="P15">
        <v>12.9716</v>
      </c>
      <c r="Q15">
        <v>77.5946</v>
      </c>
      <c r="R15">
        <v>23</v>
      </c>
      <c r="S15">
        <v>173</v>
      </c>
      <c r="T15">
        <v>10</v>
      </c>
      <c r="U15" s="1">
        <v>97.829050110173199</v>
      </c>
      <c r="V15" t="s">
        <v>27</v>
      </c>
      <c r="W15" s="24">
        <v>1.63107423007153</v>
      </c>
      <c r="X15" t="s">
        <v>28</v>
      </c>
      <c r="Y15" t="s">
        <v>191</v>
      </c>
      <c r="Z15" s="2">
        <v>547.24100516096803</v>
      </c>
      <c r="AA15" t="e" vm="4">
        <v>#VALUE!</v>
      </c>
      <c r="AB15" s="2">
        <f>Facts[[#This Row],[Revenue generated]]-Facts[[#This Row],[Costs]]</f>
        <v>3505.4974110768917</v>
      </c>
    </row>
    <row r="16" spans="1:36" x14ac:dyDescent="0.2">
      <c r="A16" t="s">
        <v>217</v>
      </c>
      <c r="B16" t="s">
        <v>53</v>
      </c>
      <c r="C16" s="1">
        <v>99.171328638624104</v>
      </c>
      <c r="D16" s="6">
        <v>26</v>
      </c>
      <c r="E16" s="2">
        <f>PRODUCT(fact_data!$C16,fact_data!$F16)</f>
        <v>55734.286694906747</v>
      </c>
      <c r="F16" s="6">
        <v>562</v>
      </c>
      <c r="G16" s="5">
        <v>8653.5709264697998</v>
      </c>
      <c r="H16" t="s">
        <v>25</v>
      </c>
      <c r="I16">
        <v>54</v>
      </c>
      <c r="J16">
        <v>29</v>
      </c>
      <c r="K16" s="3">
        <v>78</v>
      </c>
      <c r="L16">
        <v>5</v>
      </c>
      <c r="M16" t="s">
        <v>26</v>
      </c>
      <c r="N16" s="1">
        <v>2.0397701894493299</v>
      </c>
      <c r="O16" t="s">
        <v>186</v>
      </c>
      <c r="P16">
        <v>22.572600000000001</v>
      </c>
      <c r="Q16">
        <v>88.363900000000001</v>
      </c>
      <c r="R16">
        <v>25</v>
      </c>
      <c r="S16">
        <v>558</v>
      </c>
      <c r="T16">
        <v>14</v>
      </c>
      <c r="U16" s="1">
        <v>5.7914366298629796</v>
      </c>
      <c r="V16" t="s">
        <v>27</v>
      </c>
      <c r="W16" s="24">
        <v>0.100682851565093</v>
      </c>
      <c r="X16" t="s">
        <v>34</v>
      </c>
      <c r="Y16" t="s">
        <v>191</v>
      </c>
      <c r="Z16" s="2">
        <v>929.23528996088896</v>
      </c>
      <c r="AA16" t="e" vm="2">
        <v>#VALUE!</v>
      </c>
      <c r="AB16" s="2">
        <f>Facts[[#This Row],[Revenue generated]]-Facts[[#This Row],[Costs]]</f>
        <v>7724.3356365089112</v>
      </c>
    </row>
    <row r="17" spans="1:42" x14ac:dyDescent="0.2">
      <c r="A17" t="s">
        <v>217</v>
      </c>
      <c r="B17" t="s">
        <v>54</v>
      </c>
      <c r="C17" s="1">
        <v>36.989244928626903</v>
      </c>
      <c r="D17" s="6">
        <v>94</v>
      </c>
      <c r="E17" s="2">
        <f>PRODUCT(fact_data!$C17,fact_data!$F17)</f>
        <v>17347.955871526017</v>
      </c>
      <c r="F17" s="6">
        <v>469</v>
      </c>
      <c r="G17" s="5">
        <v>5442.0867853976697</v>
      </c>
      <c r="H17" t="s">
        <v>25</v>
      </c>
      <c r="I17">
        <v>9</v>
      </c>
      <c r="J17">
        <v>8</v>
      </c>
      <c r="K17" s="3">
        <v>69</v>
      </c>
      <c r="L17">
        <v>7</v>
      </c>
      <c r="M17" t="s">
        <v>26</v>
      </c>
      <c r="N17" s="1">
        <v>2.4220397232752</v>
      </c>
      <c r="O17" t="s">
        <v>186</v>
      </c>
      <c r="P17">
        <v>12.9716</v>
      </c>
      <c r="Q17">
        <v>77.5946</v>
      </c>
      <c r="R17">
        <v>14</v>
      </c>
      <c r="S17">
        <v>580</v>
      </c>
      <c r="T17">
        <v>7</v>
      </c>
      <c r="U17" s="1">
        <v>97.121281751474299</v>
      </c>
      <c r="V17" t="s">
        <v>49</v>
      </c>
      <c r="W17" s="24">
        <v>2.2644057611985402</v>
      </c>
      <c r="X17" t="s">
        <v>43</v>
      </c>
      <c r="Y17" t="s">
        <v>191</v>
      </c>
      <c r="Z17" s="2">
        <v>127.861800001625</v>
      </c>
      <c r="AA17" t="e" vm="4">
        <v>#VALUE!</v>
      </c>
      <c r="AB17" s="2">
        <f>Facts[[#This Row],[Revenue generated]]-Facts[[#This Row],[Costs]]</f>
        <v>5314.2249853960448</v>
      </c>
    </row>
    <row r="18" spans="1:42" ht="19" x14ac:dyDescent="0.25">
      <c r="A18" t="s">
        <v>217</v>
      </c>
      <c r="B18" t="s">
        <v>55</v>
      </c>
      <c r="C18" s="1">
        <v>7.5471721097912701</v>
      </c>
      <c r="D18" s="6">
        <v>74</v>
      </c>
      <c r="E18" s="2">
        <f>PRODUCT(fact_data!$C18,fact_data!$F18)</f>
        <v>2113.2081907415554</v>
      </c>
      <c r="F18" s="6">
        <v>280</v>
      </c>
      <c r="G18" s="5">
        <v>6453.7979681762799</v>
      </c>
      <c r="H18" t="s">
        <v>30</v>
      </c>
      <c r="I18">
        <v>2</v>
      </c>
      <c r="J18">
        <v>5</v>
      </c>
      <c r="K18" s="3">
        <v>78</v>
      </c>
      <c r="L18">
        <v>1</v>
      </c>
      <c r="M18" t="s">
        <v>26</v>
      </c>
      <c r="N18" s="1">
        <v>4.1913245857054999</v>
      </c>
      <c r="O18" t="s">
        <v>186</v>
      </c>
      <c r="P18">
        <v>12.9716</v>
      </c>
      <c r="Q18">
        <v>77.5946</v>
      </c>
      <c r="R18">
        <v>3</v>
      </c>
      <c r="S18">
        <v>399</v>
      </c>
      <c r="T18">
        <v>21</v>
      </c>
      <c r="U18" s="1">
        <v>77.106342497849994</v>
      </c>
      <c r="V18" t="s">
        <v>49</v>
      </c>
      <c r="W18" s="24">
        <v>1.01256308925804</v>
      </c>
      <c r="X18" t="s">
        <v>34</v>
      </c>
      <c r="Y18" t="s">
        <v>47</v>
      </c>
      <c r="Z18" s="2">
        <v>865.52577977123997</v>
      </c>
      <c r="AA18" t="e" vm="4">
        <v>#VALUE!</v>
      </c>
      <c r="AB18" s="2">
        <f>Facts[[#This Row],[Revenue generated]]-Facts[[#This Row],[Costs]]</f>
        <v>5588.2721884050397</v>
      </c>
      <c r="AM18" s="48"/>
      <c r="AN18" s="49" t="s">
        <v>241</v>
      </c>
      <c r="AO18" s="50"/>
      <c r="AP18" s="48"/>
    </row>
    <row r="19" spans="1:42" ht="19" x14ac:dyDescent="0.25">
      <c r="A19" t="s">
        <v>219</v>
      </c>
      <c r="B19" t="s">
        <v>56</v>
      </c>
      <c r="C19" s="1">
        <v>81.462534369237005</v>
      </c>
      <c r="D19" s="6">
        <v>82</v>
      </c>
      <c r="E19" s="2">
        <f>PRODUCT(fact_data!$C19,fact_data!$F19)</f>
        <v>10264.279330523863</v>
      </c>
      <c r="F19" s="6">
        <v>126</v>
      </c>
      <c r="G19" s="5">
        <v>2629.39643484526</v>
      </c>
      <c r="H19" t="s">
        <v>30</v>
      </c>
      <c r="I19">
        <v>45</v>
      </c>
      <c r="J19">
        <v>17</v>
      </c>
      <c r="K19" s="3">
        <v>85</v>
      </c>
      <c r="L19">
        <v>9</v>
      </c>
      <c r="M19" t="s">
        <v>36</v>
      </c>
      <c r="N19" s="1">
        <v>3.5854189582323399</v>
      </c>
      <c r="O19" t="s">
        <v>186</v>
      </c>
      <c r="P19">
        <v>13.082700000000001</v>
      </c>
      <c r="Q19">
        <v>80.270700000000005</v>
      </c>
      <c r="R19">
        <v>7</v>
      </c>
      <c r="S19">
        <v>453</v>
      </c>
      <c r="T19">
        <v>16</v>
      </c>
      <c r="U19" s="1">
        <v>47.679680368355299</v>
      </c>
      <c r="V19" t="s">
        <v>37</v>
      </c>
      <c r="W19" s="24">
        <v>0.102020754918176</v>
      </c>
      <c r="X19" t="s">
        <v>34</v>
      </c>
      <c r="Y19" t="s">
        <v>192</v>
      </c>
      <c r="Z19" s="2">
        <v>670.93439079241</v>
      </c>
      <c r="AA19" t="e" vm="3">
        <v>#VALUE!</v>
      </c>
      <c r="AB19" s="2">
        <f>Facts[[#This Row],[Revenue generated]]-Facts[[#This Row],[Costs]]</f>
        <v>1958.4620440528502</v>
      </c>
      <c r="AM19" s="48"/>
      <c r="AN19" s="51"/>
      <c r="AO19" s="52"/>
      <c r="AP19" s="48"/>
    </row>
    <row r="20" spans="1:42" ht="19" x14ac:dyDescent="0.25">
      <c r="A20" t="s">
        <v>218</v>
      </c>
      <c r="B20" t="s">
        <v>57</v>
      </c>
      <c r="C20" s="1">
        <v>36.4436277704609</v>
      </c>
      <c r="D20" s="6">
        <v>23</v>
      </c>
      <c r="E20" s="2">
        <f>PRODUCT(fact_data!$C20,fact_data!$F20)</f>
        <v>22595.049217685759</v>
      </c>
      <c r="F20" s="6">
        <v>620</v>
      </c>
      <c r="G20" s="5">
        <v>9364.6735050761708</v>
      </c>
      <c r="H20" t="s">
        <v>33</v>
      </c>
      <c r="I20">
        <v>10</v>
      </c>
      <c r="J20">
        <v>10</v>
      </c>
      <c r="K20" s="3">
        <v>46</v>
      </c>
      <c r="L20">
        <v>8</v>
      </c>
      <c r="M20" t="s">
        <v>36</v>
      </c>
      <c r="N20" s="1">
        <v>4.3392247141107001</v>
      </c>
      <c r="O20" t="s">
        <v>187</v>
      </c>
      <c r="P20">
        <v>22.572600000000001</v>
      </c>
      <c r="Q20">
        <v>88.363900000000001</v>
      </c>
      <c r="R20">
        <v>18</v>
      </c>
      <c r="S20">
        <v>374</v>
      </c>
      <c r="T20">
        <v>17</v>
      </c>
      <c r="U20" s="1">
        <v>27.107980854843898</v>
      </c>
      <c r="V20" t="s">
        <v>27</v>
      </c>
      <c r="W20" s="24">
        <v>2.2319391107292601</v>
      </c>
      <c r="X20" t="s">
        <v>43</v>
      </c>
      <c r="Y20" t="s">
        <v>47</v>
      </c>
      <c r="Z20" s="2">
        <v>593.48025872065102</v>
      </c>
      <c r="AA20" t="e" vm="2">
        <v>#VALUE!</v>
      </c>
      <c r="AB20" s="2">
        <f>Facts[[#This Row],[Revenue generated]]-Facts[[#This Row],[Costs]]</f>
        <v>8771.1932463555204</v>
      </c>
      <c r="AM20" s="48"/>
      <c r="AN20" s="51" t="s">
        <v>228</v>
      </c>
      <c r="AO20" s="53">
        <v>5246.8024052219416</v>
      </c>
      <c r="AP20" s="48"/>
    </row>
    <row r="21" spans="1:42" ht="19" x14ac:dyDescent="0.25">
      <c r="A21" t="s">
        <v>217</v>
      </c>
      <c r="B21" t="s">
        <v>58</v>
      </c>
      <c r="C21" s="1">
        <v>51.123870087964697</v>
      </c>
      <c r="D21" s="6">
        <v>100</v>
      </c>
      <c r="E21" s="2">
        <f>PRODUCT(fact_data!$C21,fact_data!$F21)</f>
        <v>9560.1637064493989</v>
      </c>
      <c r="F21" s="6">
        <v>187</v>
      </c>
      <c r="G21" s="5">
        <v>2553.4955849912099</v>
      </c>
      <c r="H21" t="s">
        <v>33</v>
      </c>
      <c r="I21">
        <v>48</v>
      </c>
      <c r="J21">
        <v>11</v>
      </c>
      <c r="K21" s="3">
        <v>94</v>
      </c>
      <c r="L21">
        <v>3</v>
      </c>
      <c r="M21" t="s">
        <v>31</v>
      </c>
      <c r="N21" s="1">
        <v>4.7426358828418698</v>
      </c>
      <c r="O21" t="s">
        <v>189</v>
      </c>
      <c r="P21">
        <v>13.082700000000001</v>
      </c>
      <c r="Q21">
        <v>80.270700000000005</v>
      </c>
      <c r="R21">
        <v>20</v>
      </c>
      <c r="S21">
        <v>694</v>
      </c>
      <c r="T21">
        <v>16</v>
      </c>
      <c r="U21" s="1">
        <v>82.373320587990193</v>
      </c>
      <c r="V21" t="s">
        <v>37</v>
      </c>
      <c r="W21" s="24">
        <v>3.64645086541702</v>
      </c>
      <c r="X21" t="s">
        <v>28</v>
      </c>
      <c r="Y21" t="s">
        <v>192</v>
      </c>
      <c r="Z21" s="2">
        <v>477.30763109090299</v>
      </c>
      <c r="AA21" t="e" vm="3">
        <v>#VALUE!</v>
      </c>
      <c r="AB21" s="2">
        <f>Facts[[#This Row],[Revenue generated]]-Facts[[#This Row],[Costs]]</f>
        <v>2076.1879539003066</v>
      </c>
      <c r="AM21" s="48"/>
      <c r="AN21" s="51" t="s">
        <v>229</v>
      </c>
      <c r="AO21" s="52">
        <v>273.80046058638561</v>
      </c>
      <c r="AP21" s="48"/>
    </row>
    <row r="22" spans="1:42" ht="19" x14ac:dyDescent="0.25">
      <c r="A22" t="s">
        <v>217</v>
      </c>
      <c r="B22" t="s">
        <v>59</v>
      </c>
      <c r="C22" s="1">
        <v>96.341072439963298</v>
      </c>
      <c r="D22" s="6">
        <v>22</v>
      </c>
      <c r="E22" s="2">
        <f>PRODUCT(fact_data!$C22,fact_data!$F22)</f>
        <v>30829.143180788255</v>
      </c>
      <c r="F22" s="6">
        <v>320</v>
      </c>
      <c r="G22" s="5">
        <v>8128.0276968511898</v>
      </c>
      <c r="H22" t="s">
        <v>33</v>
      </c>
      <c r="I22">
        <v>27</v>
      </c>
      <c r="J22">
        <v>12</v>
      </c>
      <c r="K22" s="3">
        <v>68</v>
      </c>
      <c r="L22">
        <v>6</v>
      </c>
      <c r="M22" t="s">
        <v>31</v>
      </c>
      <c r="N22" s="1">
        <v>8.8783346509268402</v>
      </c>
      <c r="O22" t="s">
        <v>186</v>
      </c>
      <c r="P22">
        <v>13.082700000000001</v>
      </c>
      <c r="Q22">
        <v>80.270700000000005</v>
      </c>
      <c r="R22">
        <v>29</v>
      </c>
      <c r="S22">
        <v>309</v>
      </c>
      <c r="T22">
        <v>6</v>
      </c>
      <c r="U22" s="1">
        <v>65.686259608488598</v>
      </c>
      <c r="V22" t="s">
        <v>49</v>
      </c>
      <c r="W22" s="24">
        <v>4.2314165735345304</v>
      </c>
      <c r="X22" t="s">
        <v>34</v>
      </c>
      <c r="Y22" t="s">
        <v>191</v>
      </c>
      <c r="Z22" s="2">
        <v>493.871215316205</v>
      </c>
      <c r="AA22" t="e" vm="3">
        <v>#VALUE!</v>
      </c>
      <c r="AB22" s="2">
        <f>Facts[[#This Row],[Revenue generated]]-Facts[[#This Row],[Costs]]</f>
        <v>7634.1564815349848</v>
      </c>
      <c r="AM22" s="48"/>
      <c r="AN22" s="51" t="s">
        <v>230</v>
      </c>
      <c r="AO22" s="53">
        <v>5410.90966615056</v>
      </c>
      <c r="AP22" s="48"/>
    </row>
    <row r="23" spans="1:42" ht="19" x14ac:dyDescent="0.25">
      <c r="A23" t="s">
        <v>219</v>
      </c>
      <c r="B23" t="s">
        <v>60</v>
      </c>
      <c r="C23" s="1">
        <v>84.893868984950799</v>
      </c>
      <c r="D23" s="6">
        <v>60</v>
      </c>
      <c r="E23" s="2">
        <f>PRODUCT(fact_data!$C23,fact_data!$F23)</f>
        <v>51021.215259955432</v>
      </c>
      <c r="F23" s="6">
        <v>601</v>
      </c>
      <c r="G23" s="5">
        <v>7087.0526963574302</v>
      </c>
      <c r="H23" t="s">
        <v>33</v>
      </c>
      <c r="I23">
        <v>69</v>
      </c>
      <c r="J23">
        <v>25</v>
      </c>
      <c r="K23" s="3">
        <v>7</v>
      </c>
      <c r="L23">
        <v>6</v>
      </c>
      <c r="M23" t="s">
        <v>26</v>
      </c>
      <c r="N23" s="1">
        <v>6.0378837692182898</v>
      </c>
      <c r="O23" t="s">
        <v>190</v>
      </c>
      <c r="P23">
        <v>13.082700000000001</v>
      </c>
      <c r="Q23">
        <v>80.270700000000005</v>
      </c>
      <c r="R23">
        <v>19</v>
      </c>
      <c r="S23">
        <v>791</v>
      </c>
      <c r="T23">
        <v>4</v>
      </c>
      <c r="U23" s="1">
        <v>61.735728954160898</v>
      </c>
      <c r="V23" t="s">
        <v>27</v>
      </c>
      <c r="W23" s="24">
        <v>1.8607567631014899E-2</v>
      </c>
      <c r="X23" t="s">
        <v>34</v>
      </c>
      <c r="Y23" t="s">
        <v>192</v>
      </c>
      <c r="Z23" s="2">
        <v>523.36091472015801</v>
      </c>
      <c r="AA23" t="e" vm="3">
        <v>#VALUE!</v>
      </c>
      <c r="AB23" s="2">
        <f>Facts[[#This Row],[Revenue generated]]-Facts[[#This Row],[Costs]]</f>
        <v>6563.6917816372725</v>
      </c>
      <c r="AD23" s="47"/>
      <c r="AE23" s="47"/>
      <c r="AM23" s="48"/>
      <c r="AN23" s="51" t="s">
        <v>231</v>
      </c>
      <c r="AO23" s="52">
        <v>-0.15759032411372226</v>
      </c>
      <c r="AP23" s="48"/>
    </row>
    <row r="24" spans="1:42" ht="19" x14ac:dyDescent="0.25">
      <c r="A24" t="s">
        <v>218</v>
      </c>
      <c r="B24" t="s">
        <v>61</v>
      </c>
      <c r="C24" s="1">
        <v>27.679780886501899</v>
      </c>
      <c r="D24" s="6">
        <v>55</v>
      </c>
      <c r="E24" s="2">
        <f>PRODUCT(fact_data!$C24,fact_data!$F24)</f>
        <v>24468.926303667678</v>
      </c>
      <c r="F24" s="6">
        <v>884</v>
      </c>
      <c r="G24" s="5">
        <v>2390.8078665561702</v>
      </c>
      <c r="H24" t="s">
        <v>33</v>
      </c>
      <c r="I24">
        <v>71</v>
      </c>
      <c r="J24">
        <v>1</v>
      </c>
      <c r="K24" s="3">
        <v>63</v>
      </c>
      <c r="L24">
        <v>10</v>
      </c>
      <c r="M24" t="s">
        <v>31</v>
      </c>
      <c r="N24" s="1">
        <v>9.5676489209230393</v>
      </c>
      <c r="O24" t="s">
        <v>189</v>
      </c>
      <c r="P24">
        <v>22.572600000000001</v>
      </c>
      <c r="Q24">
        <v>88.363900000000001</v>
      </c>
      <c r="R24">
        <v>22</v>
      </c>
      <c r="S24">
        <v>780</v>
      </c>
      <c r="T24">
        <v>28</v>
      </c>
      <c r="U24" s="1">
        <v>50.120839612977299</v>
      </c>
      <c r="V24" t="s">
        <v>37</v>
      </c>
      <c r="W24" s="24">
        <v>2.5912754732111098</v>
      </c>
      <c r="X24" t="s">
        <v>38</v>
      </c>
      <c r="Y24" t="s">
        <v>192</v>
      </c>
      <c r="Z24" s="2">
        <v>205.57199582694699</v>
      </c>
      <c r="AA24" t="e" vm="2">
        <v>#VALUE!</v>
      </c>
      <c r="AB24" s="2">
        <f>Facts[[#This Row],[Revenue generated]]-Facts[[#This Row],[Costs]]</f>
        <v>2185.2358707292233</v>
      </c>
      <c r="AM24" s="48"/>
      <c r="AN24" s="51" t="s">
        <v>232</v>
      </c>
      <c r="AO24" s="53">
        <v>8686.7850946940234</v>
      </c>
      <c r="AP24" s="48"/>
    </row>
    <row r="25" spans="1:42" ht="19" x14ac:dyDescent="0.25">
      <c r="A25" t="s">
        <v>219</v>
      </c>
      <c r="B25" t="s">
        <v>62</v>
      </c>
      <c r="C25" s="1">
        <v>4.3243411858641601</v>
      </c>
      <c r="D25" s="6">
        <v>30</v>
      </c>
      <c r="E25" s="2">
        <f>PRODUCT(fact_data!$C25,fact_data!$F25)</f>
        <v>1690.8174036728865</v>
      </c>
      <c r="F25" s="6">
        <v>391</v>
      </c>
      <c r="G25" s="5">
        <v>8858.3675710114803</v>
      </c>
      <c r="H25" t="s">
        <v>33</v>
      </c>
      <c r="I25">
        <v>84</v>
      </c>
      <c r="J25">
        <v>5</v>
      </c>
      <c r="K25" s="3">
        <v>29</v>
      </c>
      <c r="L25">
        <v>7</v>
      </c>
      <c r="M25" t="s">
        <v>31</v>
      </c>
      <c r="N25" s="1">
        <v>2.92485760114555</v>
      </c>
      <c r="O25" t="s">
        <v>190</v>
      </c>
      <c r="P25">
        <v>22.572600000000001</v>
      </c>
      <c r="Q25">
        <v>88.363900000000001</v>
      </c>
      <c r="R25">
        <v>11</v>
      </c>
      <c r="S25">
        <v>568</v>
      </c>
      <c r="T25">
        <v>29</v>
      </c>
      <c r="U25" s="1">
        <v>98.6099572427038</v>
      </c>
      <c r="V25" t="s">
        <v>27</v>
      </c>
      <c r="W25" s="24">
        <v>1.3422915627227301</v>
      </c>
      <c r="X25" t="s">
        <v>38</v>
      </c>
      <c r="Y25" t="s">
        <v>47</v>
      </c>
      <c r="Z25" s="2">
        <v>196.329446112412</v>
      </c>
      <c r="AA25" t="e" vm="2">
        <v>#VALUE!</v>
      </c>
      <c r="AB25" s="2">
        <f>Facts[[#This Row],[Revenue generated]]-Facts[[#This Row],[Costs]]</f>
        <v>8662.0381248990689</v>
      </c>
      <c r="AM25" s="48"/>
      <c r="AN25" s="51" t="s">
        <v>233</v>
      </c>
      <c r="AO25" s="53">
        <v>749.04424940318711</v>
      </c>
      <c r="AP25" s="48"/>
    </row>
    <row r="26" spans="1:42" ht="19" x14ac:dyDescent="0.25">
      <c r="A26" t="s">
        <v>218</v>
      </c>
      <c r="B26" t="s">
        <v>63</v>
      </c>
      <c r="C26" s="1">
        <v>4.1563083593111001</v>
      </c>
      <c r="D26" s="6">
        <v>32</v>
      </c>
      <c r="E26" s="2">
        <f>PRODUCT(fact_data!$C26,fact_data!$F26)</f>
        <v>868.66844709601992</v>
      </c>
      <c r="F26" s="6">
        <v>209</v>
      </c>
      <c r="G26" s="5">
        <v>9049.0778609398894</v>
      </c>
      <c r="H26" t="s">
        <v>42</v>
      </c>
      <c r="I26">
        <v>4</v>
      </c>
      <c r="J26">
        <v>26</v>
      </c>
      <c r="K26" s="3">
        <v>2</v>
      </c>
      <c r="L26">
        <v>8</v>
      </c>
      <c r="M26" t="s">
        <v>36</v>
      </c>
      <c r="N26" s="1">
        <v>9.7412916892843597</v>
      </c>
      <c r="O26" t="s">
        <v>187</v>
      </c>
      <c r="P26">
        <v>12.9716</v>
      </c>
      <c r="Q26">
        <v>77.5946</v>
      </c>
      <c r="R26">
        <v>28</v>
      </c>
      <c r="S26">
        <v>447</v>
      </c>
      <c r="T26">
        <v>3</v>
      </c>
      <c r="U26" s="1">
        <v>40.382359702924802</v>
      </c>
      <c r="V26" t="s">
        <v>27</v>
      </c>
      <c r="W26" s="24">
        <v>3.69131029262872</v>
      </c>
      <c r="X26" t="s">
        <v>34</v>
      </c>
      <c r="Y26" t="s">
        <v>47</v>
      </c>
      <c r="Z26" s="2">
        <v>758.72477260293795</v>
      </c>
      <c r="AA26" t="e" vm="4">
        <v>#VALUE!</v>
      </c>
      <c r="AB26" s="2">
        <f>Facts[[#This Row],[Revenue generated]]-Facts[[#This Row],[Costs]]</f>
        <v>8290.3530883369513</v>
      </c>
      <c r="AM26" s="48"/>
      <c r="AN26" s="51" t="s">
        <v>234</v>
      </c>
      <c r="AO26" s="53">
        <v>9435.8293440972102</v>
      </c>
      <c r="AP26" s="48"/>
    </row>
    <row r="27" spans="1:42" ht="19" x14ac:dyDescent="0.25">
      <c r="A27" t="s">
        <v>218</v>
      </c>
      <c r="B27" t="s">
        <v>64</v>
      </c>
      <c r="C27" s="1">
        <v>39.629343985092603</v>
      </c>
      <c r="D27" s="6">
        <v>73</v>
      </c>
      <c r="E27" s="2">
        <f>PRODUCT(fact_data!$C27,fact_data!$F27)</f>
        <v>5627.3668458831498</v>
      </c>
      <c r="F27" s="6">
        <v>142</v>
      </c>
      <c r="G27" s="5">
        <v>2174.7770543506499</v>
      </c>
      <c r="H27" t="s">
        <v>42</v>
      </c>
      <c r="I27">
        <v>82</v>
      </c>
      <c r="J27">
        <v>11</v>
      </c>
      <c r="K27" s="3">
        <v>52</v>
      </c>
      <c r="L27">
        <v>3</v>
      </c>
      <c r="M27" t="s">
        <v>36</v>
      </c>
      <c r="N27" s="1">
        <v>2.2310736812817198</v>
      </c>
      <c r="O27" t="s">
        <v>189</v>
      </c>
      <c r="P27">
        <v>22.572600000000001</v>
      </c>
      <c r="Q27">
        <v>88.363900000000001</v>
      </c>
      <c r="R27">
        <v>19</v>
      </c>
      <c r="S27">
        <v>934</v>
      </c>
      <c r="T27">
        <v>23</v>
      </c>
      <c r="U27" s="1">
        <v>78.280383118415301</v>
      </c>
      <c r="V27" t="s">
        <v>27</v>
      </c>
      <c r="W27" s="24">
        <v>3.79723121711418</v>
      </c>
      <c r="X27" t="s">
        <v>28</v>
      </c>
      <c r="Y27" t="s">
        <v>191</v>
      </c>
      <c r="Z27" s="2">
        <v>458.53594573920901</v>
      </c>
      <c r="AA27" t="e" vm="2">
        <v>#VALUE!</v>
      </c>
      <c r="AB27" s="2">
        <f>Facts[[#This Row],[Revenue generated]]-Facts[[#This Row],[Costs]]</f>
        <v>1716.2411086114409</v>
      </c>
      <c r="AM27" s="48"/>
      <c r="AN27" s="51" t="s">
        <v>235</v>
      </c>
      <c r="AO27" s="53">
        <v>524680.24052219419</v>
      </c>
      <c r="AP27" s="48"/>
    </row>
    <row r="28" spans="1:42" ht="19" x14ac:dyDescent="0.25">
      <c r="A28" t="s">
        <v>218</v>
      </c>
      <c r="B28" t="s">
        <v>65</v>
      </c>
      <c r="C28" s="1">
        <v>97.446946617892806</v>
      </c>
      <c r="D28" s="6">
        <v>9</v>
      </c>
      <c r="E28" s="2">
        <f>PRODUCT(fact_data!$C28,fact_data!$F28)</f>
        <v>34398.77215611616</v>
      </c>
      <c r="F28" s="6">
        <v>353</v>
      </c>
      <c r="G28" s="5">
        <v>3716.49332589403</v>
      </c>
      <c r="H28" t="s">
        <v>42</v>
      </c>
      <c r="I28">
        <v>59</v>
      </c>
      <c r="J28">
        <v>16</v>
      </c>
      <c r="K28" s="3">
        <v>48</v>
      </c>
      <c r="L28">
        <v>4</v>
      </c>
      <c r="M28" t="s">
        <v>26</v>
      </c>
      <c r="N28" s="1">
        <v>6.5075486210785503</v>
      </c>
      <c r="O28" t="s">
        <v>187</v>
      </c>
      <c r="P28">
        <v>12.9716</v>
      </c>
      <c r="Q28">
        <v>77.5946</v>
      </c>
      <c r="R28">
        <v>26</v>
      </c>
      <c r="S28">
        <v>171</v>
      </c>
      <c r="T28">
        <v>4</v>
      </c>
      <c r="U28" s="1">
        <v>15.972229757181699</v>
      </c>
      <c r="V28" t="s">
        <v>49</v>
      </c>
      <c r="W28" s="24">
        <v>2.1193197367249201</v>
      </c>
      <c r="X28" t="s">
        <v>38</v>
      </c>
      <c r="Y28" t="s">
        <v>47</v>
      </c>
      <c r="Z28" s="2">
        <v>617.86691645837698</v>
      </c>
      <c r="AA28" t="e" vm="4">
        <v>#VALUE!</v>
      </c>
      <c r="AB28" s="2">
        <f>Facts[[#This Row],[Revenue generated]]-Facts[[#This Row],[Costs]]</f>
        <v>3098.6264094356529</v>
      </c>
      <c r="AM28" s="48"/>
      <c r="AN28" s="54" t="s">
        <v>236</v>
      </c>
      <c r="AO28" s="55">
        <v>100</v>
      </c>
      <c r="AP28" s="48"/>
    </row>
    <row r="29" spans="1:42" ht="19" x14ac:dyDescent="0.25">
      <c r="A29" t="s">
        <v>219</v>
      </c>
      <c r="B29" t="s">
        <v>66</v>
      </c>
      <c r="C29" s="1">
        <v>92.557360812401996</v>
      </c>
      <c r="D29" s="6">
        <v>42</v>
      </c>
      <c r="E29" s="2">
        <f>PRODUCT(fact_data!$C29,fact_data!$F29)</f>
        <v>32580.191005965502</v>
      </c>
      <c r="F29" s="6">
        <v>352</v>
      </c>
      <c r="G29" s="5">
        <v>2686.4572235759802</v>
      </c>
      <c r="H29" t="s">
        <v>33</v>
      </c>
      <c r="I29">
        <v>47</v>
      </c>
      <c r="J29">
        <v>9</v>
      </c>
      <c r="K29" s="3">
        <v>62</v>
      </c>
      <c r="L29">
        <v>8</v>
      </c>
      <c r="M29" t="s">
        <v>36</v>
      </c>
      <c r="N29" s="1">
        <v>7.4067509529980704</v>
      </c>
      <c r="O29" t="s">
        <v>190</v>
      </c>
      <c r="P29">
        <v>19.076000000000001</v>
      </c>
      <c r="Q29">
        <v>72.877700000000004</v>
      </c>
      <c r="R29">
        <v>25</v>
      </c>
      <c r="S29">
        <v>291</v>
      </c>
      <c r="T29">
        <v>4</v>
      </c>
      <c r="U29" s="1">
        <v>10.5282450700421</v>
      </c>
      <c r="V29" t="s">
        <v>37</v>
      </c>
      <c r="W29" s="24">
        <v>2.8646678378833701</v>
      </c>
      <c r="X29" t="s">
        <v>43</v>
      </c>
      <c r="Y29" t="s">
        <v>191</v>
      </c>
      <c r="Z29" s="2">
        <v>762.45918215568304</v>
      </c>
      <c r="AA29" t="e" vm="1">
        <v>#VALUE!</v>
      </c>
      <c r="AB29" s="2">
        <f>Facts[[#This Row],[Revenue generated]]-Facts[[#This Row],[Costs]]</f>
        <v>1923.9980414202971</v>
      </c>
      <c r="AM29" s="48"/>
    </row>
    <row r="30" spans="1:42" ht="19" x14ac:dyDescent="0.25">
      <c r="A30" t="s">
        <v>219</v>
      </c>
      <c r="B30" t="s">
        <v>67</v>
      </c>
      <c r="C30" s="1">
        <v>2.3972747055971402</v>
      </c>
      <c r="D30" s="6">
        <v>12</v>
      </c>
      <c r="E30" s="2">
        <f>PRODUCT(fact_data!$C30,fact_data!$F30)</f>
        <v>944.52623400527318</v>
      </c>
      <c r="F30" s="6">
        <v>394</v>
      </c>
      <c r="G30" s="5">
        <v>6117.3246150839896</v>
      </c>
      <c r="H30" t="s">
        <v>30</v>
      </c>
      <c r="I30">
        <v>48</v>
      </c>
      <c r="J30">
        <v>15</v>
      </c>
      <c r="K30" s="3">
        <v>24</v>
      </c>
      <c r="L30">
        <v>4</v>
      </c>
      <c r="M30" t="s">
        <v>26</v>
      </c>
      <c r="N30" s="1">
        <v>9.8981405080692202</v>
      </c>
      <c r="O30" t="s">
        <v>186</v>
      </c>
      <c r="P30">
        <v>19.076000000000001</v>
      </c>
      <c r="Q30">
        <v>72.877700000000004</v>
      </c>
      <c r="R30">
        <v>13</v>
      </c>
      <c r="S30">
        <v>171</v>
      </c>
      <c r="T30">
        <v>7</v>
      </c>
      <c r="U30" s="1">
        <v>59.429381810691503</v>
      </c>
      <c r="V30" t="s">
        <v>37</v>
      </c>
      <c r="W30" s="24">
        <v>0.81575707929567198</v>
      </c>
      <c r="X30" t="s">
        <v>34</v>
      </c>
      <c r="Y30" t="s">
        <v>47</v>
      </c>
      <c r="Z30" s="2">
        <v>123.437027511827</v>
      </c>
      <c r="AA30" t="e" vm="1">
        <v>#VALUE!</v>
      </c>
      <c r="AB30" s="2">
        <f>Facts[[#This Row],[Revenue generated]]-Facts[[#This Row],[Costs]]</f>
        <v>5993.8875875721624</v>
      </c>
      <c r="AM30" s="48"/>
    </row>
    <row r="31" spans="1:42" ht="19" x14ac:dyDescent="0.25">
      <c r="A31" t="s">
        <v>219</v>
      </c>
      <c r="B31" t="s">
        <v>68</v>
      </c>
      <c r="C31" s="1">
        <v>63.447559185207297</v>
      </c>
      <c r="D31" s="6">
        <v>3</v>
      </c>
      <c r="E31" s="2">
        <f>PRODUCT(fact_data!$C31,fact_data!$F31)</f>
        <v>16052.232473857446</v>
      </c>
      <c r="F31" s="6">
        <v>253</v>
      </c>
      <c r="G31" s="5">
        <v>8318.9031946171708</v>
      </c>
      <c r="H31" t="s">
        <v>30</v>
      </c>
      <c r="I31">
        <v>45</v>
      </c>
      <c r="J31">
        <v>5</v>
      </c>
      <c r="K31" s="3">
        <v>67</v>
      </c>
      <c r="L31">
        <v>7</v>
      </c>
      <c r="M31" t="s">
        <v>26</v>
      </c>
      <c r="N31" s="1">
        <v>8.1009731453970293</v>
      </c>
      <c r="O31" t="s">
        <v>186</v>
      </c>
      <c r="P31">
        <v>22.572600000000001</v>
      </c>
      <c r="Q31">
        <v>88.363900000000001</v>
      </c>
      <c r="R31">
        <v>16</v>
      </c>
      <c r="S31">
        <v>329</v>
      </c>
      <c r="T31">
        <v>7</v>
      </c>
      <c r="U31" s="1">
        <v>39.292875586065698</v>
      </c>
      <c r="V31" t="s">
        <v>49</v>
      </c>
      <c r="W31" s="24">
        <v>3.8780989365884802</v>
      </c>
      <c r="X31" t="s">
        <v>28</v>
      </c>
      <c r="Y31" t="s">
        <v>191</v>
      </c>
      <c r="Z31" s="2">
        <v>764.93537594070801</v>
      </c>
      <c r="AA31" t="e" vm="2">
        <v>#VALUE!</v>
      </c>
      <c r="AB31" s="2">
        <f>Facts[[#This Row],[Revenue generated]]-Facts[[#This Row],[Costs]]</f>
        <v>7553.9678186764631</v>
      </c>
      <c r="AM31" s="48"/>
    </row>
    <row r="32" spans="1:42" ht="19" x14ac:dyDescent="0.25">
      <c r="A32" t="s">
        <v>218</v>
      </c>
      <c r="B32" t="s">
        <v>69</v>
      </c>
      <c r="C32" s="1">
        <v>8.0228592105263896</v>
      </c>
      <c r="D32" s="6">
        <v>10</v>
      </c>
      <c r="E32" s="2">
        <f>PRODUCT(fact_data!$C32,fact_data!$F32)</f>
        <v>2623.4749618421292</v>
      </c>
      <c r="F32" s="6">
        <v>327</v>
      </c>
      <c r="G32" s="5">
        <v>2766.3423668660798</v>
      </c>
      <c r="H32" t="s">
        <v>42</v>
      </c>
      <c r="I32">
        <v>60</v>
      </c>
      <c r="J32">
        <v>26</v>
      </c>
      <c r="K32" s="3">
        <v>35</v>
      </c>
      <c r="L32">
        <v>7</v>
      </c>
      <c r="M32" t="s">
        <v>26</v>
      </c>
      <c r="N32" s="1">
        <v>8.9545283153180097</v>
      </c>
      <c r="O32" t="s">
        <v>189</v>
      </c>
      <c r="P32">
        <v>22.572600000000001</v>
      </c>
      <c r="Q32">
        <v>88.363900000000001</v>
      </c>
      <c r="R32">
        <v>27</v>
      </c>
      <c r="S32">
        <v>806</v>
      </c>
      <c r="T32">
        <v>30</v>
      </c>
      <c r="U32" s="1">
        <v>51.634893400109299</v>
      </c>
      <c r="V32" t="s">
        <v>27</v>
      </c>
      <c r="W32" s="24">
        <v>0.96539470535239302</v>
      </c>
      <c r="X32" t="s">
        <v>28</v>
      </c>
      <c r="Y32" t="s">
        <v>192</v>
      </c>
      <c r="Z32" s="2">
        <v>880.08098824716103</v>
      </c>
      <c r="AA32" t="e" vm="2">
        <v>#VALUE!</v>
      </c>
      <c r="AB32" s="2">
        <f>Facts[[#This Row],[Revenue generated]]-Facts[[#This Row],[Costs]]</f>
        <v>1886.2613786189188</v>
      </c>
      <c r="AM32" s="48"/>
    </row>
    <row r="33" spans="1:28" x14ac:dyDescent="0.2">
      <c r="A33" t="s">
        <v>217</v>
      </c>
      <c r="B33" t="s">
        <v>70</v>
      </c>
      <c r="C33" s="1">
        <v>50.847393051718697</v>
      </c>
      <c r="D33" s="6">
        <v>28</v>
      </c>
      <c r="E33" s="2">
        <f>PRODUCT(fact_data!$C33,fact_data!$F33)</f>
        <v>8542.3620326887412</v>
      </c>
      <c r="F33" s="6">
        <v>168</v>
      </c>
      <c r="G33" s="5">
        <v>9655.1351027193905</v>
      </c>
      <c r="H33" t="s">
        <v>42</v>
      </c>
      <c r="I33">
        <v>6</v>
      </c>
      <c r="J33">
        <v>17</v>
      </c>
      <c r="K33" s="3">
        <v>44</v>
      </c>
      <c r="L33">
        <v>4</v>
      </c>
      <c r="M33" t="s">
        <v>26</v>
      </c>
      <c r="N33" s="1">
        <v>2.6796609649813998</v>
      </c>
      <c r="O33" t="s">
        <v>188</v>
      </c>
      <c r="P33">
        <v>13.082700000000001</v>
      </c>
      <c r="Q33">
        <v>80.270700000000005</v>
      </c>
      <c r="R33">
        <v>24</v>
      </c>
      <c r="S33">
        <v>461</v>
      </c>
      <c r="T33">
        <v>8</v>
      </c>
      <c r="U33" s="1">
        <v>60.251145661598002</v>
      </c>
      <c r="V33" t="s">
        <v>27</v>
      </c>
      <c r="W33" s="24">
        <v>2.9890000066550702</v>
      </c>
      <c r="X33" t="s">
        <v>38</v>
      </c>
      <c r="Y33" t="s">
        <v>192</v>
      </c>
      <c r="Z33" s="2">
        <v>609.379206618426</v>
      </c>
      <c r="AA33" t="e" vm="3">
        <v>#VALUE!</v>
      </c>
      <c r="AB33" s="2">
        <f>Facts[[#This Row],[Revenue generated]]-Facts[[#This Row],[Costs]]</f>
        <v>9045.7558961009636</v>
      </c>
    </row>
    <row r="34" spans="1:28" x14ac:dyDescent="0.2">
      <c r="A34" t="s">
        <v>217</v>
      </c>
      <c r="B34" t="s">
        <v>71</v>
      </c>
      <c r="C34" s="1">
        <v>79.209936015656695</v>
      </c>
      <c r="D34" s="6">
        <v>43</v>
      </c>
      <c r="E34" s="2">
        <f>PRODUCT(fact_data!$C34,fact_data!$F34)</f>
        <v>61862.960028227877</v>
      </c>
      <c r="F34" s="6">
        <v>781</v>
      </c>
      <c r="G34" s="5">
        <v>9571.5504873278096</v>
      </c>
      <c r="H34" t="s">
        <v>33</v>
      </c>
      <c r="I34">
        <v>89</v>
      </c>
      <c r="J34">
        <v>13</v>
      </c>
      <c r="K34" s="3">
        <v>64</v>
      </c>
      <c r="L34">
        <v>4</v>
      </c>
      <c r="M34" t="s">
        <v>36</v>
      </c>
      <c r="N34" s="1">
        <v>6.5991049012385803</v>
      </c>
      <c r="O34" t="s">
        <v>188</v>
      </c>
      <c r="P34">
        <v>22.572600000000001</v>
      </c>
      <c r="Q34">
        <v>88.363900000000001</v>
      </c>
      <c r="R34">
        <v>30</v>
      </c>
      <c r="S34">
        <v>737</v>
      </c>
      <c r="T34">
        <v>7</v>
      </c>
      <c r="U34" s="1">
        <v>29.6924671537497</v>
      </c>
      <c r="V34" t="s">
        <v>49</v>
      </c>
      <c r="W34" s="24">
        <v>1.94603611938611</v>
      </c>
      <c r="X34" t="s">
        <v>28</v>
      </c>
      <c r="Y34" t="s">
        <v>47</v>
      </c>
      <c r="Z34" s="2">
        <v>761.17390951487698</v>
      </c>
      <c r="AA34" t="e" vm="2">
        <v>#VALUE!</v>
      </c>
      <c r="AB34" s="2">
        <f>Facts[[#This Row],[Revenue generated]]-Facts[[#This Row],[Costs]]</f>
        <v>8810.3765778129327</v>
      </c>
    </row>
    <row r="35" spans="1:28" x14ac:dyDescent="0.2">
      <c r="A35" t="s">
        <v>219</v>
      </c>
      <c r="B35" t="s">
        <v>72</v>
      </c>
      <c r="C35" s="1">
        <v>64.795435000155607</v>
      </c>
      <c r="D35" s="6">
        <v>63</v>
      </c>
      <c r="E35" s="2">
        <f>PRODUCT(fact_data!$C35,fact_data!$F35)</f>
        <v>39913.987960095852</v>
      </c>
      <c r="F35" s="6">
        <v>616</v>
      </c>
      <c r="G35" s="5">
        <v>5149.9983504080301</v>
      </c>
      <c r="H35" t="s">
        <v>25</v>
      </c>
      <c r="I35">
        <v>4</v>
      </c>
      <c r="J35">
        <v>17</v>
      </c>
      <c r="K35" s="3">
        <v>95</v>
      </c>
      <c r="L35">
        <v>9</v>
      </c>
      <c r="M35" t="s">
        <v>36</v>
      </c>
      <c r="N35" s="1">
        <v>4.85827050343664</v>
      </c>
      <c r="O35" t="s">
        <v>190</v>
      </c>
      <c r="P35">
        <v>13.082700000000001</v>
      </c>
      <c r="Q35">
        <v>80.270700000000005</v>
      </c>
      <c r="R35">
        <v>1</v>
      </c>
      <c r="S35">
        <v>251</v>
      </c>
      <c r="T35">
        <v>23</v>
      </c>
      <c r="U35" s="1">
        <v>23.853427512896101</v>
      </c>
      <c r="V35" t="s">
        <v>37</v>
      </c>
      <c r="W35" s="24">
        <v>3.54104601225092</v>
      </c>
      <c r="X35" t="s">
        <v>43</v>
      </c>
      <c r="Y35" t="s">
        <v>47</v>
      </c>
      <c r="Z35" s="2">
        <v>371.25529551987103</v>
      </c>
      <c r="AA35" t="e" vm="3">
        <v>#VALUE!</v>
      </c>
      <c r="AB35" s="2">
        <f>Facts[[#This Row],[Revenue generated]]-Facts[[#This Row],[Costs]]</f>
        <v>4778.7430548881593</v>
      </c>
    </row>
    <row r="36" spans="1:28" x14ac:dyDescent="0.2">
      <c r="A36" t="s">
        <v>217</v>
      </c>
      <c r="B36" t="s">
        <v>73</v>
      </c>
      <c r="C36" s="1">
        <v>37.467592329842397</v>
      </c>
      <c r="D36" s="6">
        <v>96</v>
      </c>
      <c r="E36" s="2">
        <f>PRODUCT(fact_data!$C36,fact_data!$F36)</f>
        <v>22555.490582565122</v>
      </c>
      <c r="F36" s="6">
        <v>602</v>
      </c>
      <c r="G36" s="5">
        <v>9061.7108955077201</v>
      </c>
      <c r="H36" t="s">
        <v>33</v>
      </c>
      <c r="I36">
        <v>1</v>
      </c>
      <c r="J36">
        <v>26</v>
      </c>
      <c r="K36" s="3">
        <v>21</v>
      </c>
      <c r="L36">
        <v>7</v>
      </c>
      <c r="M36" t="s">
        <v>31</v>
      </c>
      <c r="N36" s="1">
        <v>1.0194875708221101</v>
      </c>
      <c r="O36" t="s">
        <v>186</v>
      </c>
      <c r="P36">
        <v>13.082700000000001</v>
      </c>
      <c r="Q36">
        <v>80.270700000000005</v>
      </c>
      <c r="R36">
        <v>4</v>
      </c>
      <c r="S36">
        <v>452</v>
      </c>
      <c r="T36">
        <v>10</v>
      </c>
      <c r="U36" s="1">
        <v>10.754272815029299</v>
      </c>
      <c r="V36" t="s">
        <v>49</v>
      </c>
      <c r="W36" s="24">
        <v>0.64660455937205397</v>
      </c>
      <c r="X36" t="s">
        <v>28</v>
      </c>
      <c r="Y36" t="s">
        <v>191</v>
      </c>
      <c r="Z36" s="2">
        <v>510.35800043352299</v>
      </c>
      <c r="AA36" t="e" vm="3">
        <v>#VALUE!</v>
      </c>
      <c r="AB36" s="2">
        <f>Facts[[#This Row],[Revenue generated]]-Facts[[#This Row],[Costs]]</f>
        <v>8551.3528950741966</v>
      </c>
    </row>
    <row r="37" spans="1:28" x14ac:dyDescent="0.2">
      <c r="A37" t="s">
        <v>219</v>
      </c>
      <c r="B37" t="s">
        <v>74</v>
      </c>
      <c r="C37" s="1">
        <v>84.957786816350406</v>
      </c>
      <c r="D37" s="6">
        <v>11</v>
      </c>
      <c r="E37" s="2">
        <f>PRODUCT(fact_data!$C37,fact_data!$F37)</f>
        <v>38146.046280541334</v>
      </c>
      <c r="F37" s="6">
        <v>449</v>
      </c>
      <c r="G37" s="5">
        <v>6541.3293448024597</v>
      </c>
      <c r="H37" t="s">
        <v>30</v>
      </c>
      <c r="I37">
        <v>42</v>
      </c>
      <c r="J37">
        <v>27</v>
      </c>
      <c r="K37" s="3">
        <v>85</v>
      </c>
      <c r="L37">
        <v>8</v>
      </c>
      <c r="M37" t="s">
        <v>36</v>
      </c>
      <c r="N37" s="1">
        <v>5.2881899903273997</v>
      </c>
      <c r="O37" t="s">
        <v>186</v>
      </c>
      <c r="P37">
        <v>28.613900000000001</v>
      </c>
      <c r="Q37">
        <v>77.209000000000003</v>
      </c>
      <c r="R37">
        <v>3</v>
      </c>
      <c r="S37">
        <v>367</v>
      </c>
      <c r="T37">
        <v>2</v>
      </c>
      <c r="U37" s="1">
        <v>58.004787044743701</v>
      </c>
      <c r="V37" t="s">
        <v>49</v>
      </c>
      <c r="W37" s="24">
        <v>0.54115409806058101</v>
      </c>
      <c r="X37" t="s">
        <v>43</v>
      </c>
      <c r="Y37" t="s">
        <v>192</v>
      </c>
      <c r="Z37" s="2">
        <v>553.42047123035502</v>
      </c>
      <c r="AA37" t="e" vm="5">
        <v>#VALUE!</v>
      </c>
      <c r="AB37" s="2">
        <f>Facts[[#This Row],[Revenue generated]]-Facts[[#This Row],[Costs]]</f>
        <v>5987.9088735721043</v>
      </c>
    </row>
    <row r="38" spans="1:28" x14ac:dyDescent="0.2">
      <c r="A38" t="s">
        <v>217</v>
      </c>
      <c r="B38" t="s">
        <v>75</v>
      </c>
      <c r="C38" s="1">
        <v>9.81300257875405</v>
      </c>
      <c r="D38" s="6">
        <v>34</v>
      </c>
      <c r="E38" s="2">
        <f>PRODUCT(fact_data!$C38,fact_data!$F38)</f>
        <v>9449.9214833401493</v>
      </c>
      <c r="F38" s="6">
        <v>963</v>
      </c>
      <c r="G38" s="5">
        <v>7573.4024578487297</v>
      </c>
      <c r="H38" t="s">
        <v>30</v>
      </c>
      <c r="I38">
        <v>18</v>
      </c>
      <c r="J38">
        <v>23</v>
      </c>
      <c r="K38" s="3">
        <v>28</v>
      </c>
      <c r="L38">
        <v>3</v>
      </c>
      <c r="M38" t="s">
        <v>26</v>
      </c>
      <c r="N38" s="1">
        <v>2.1079512671590801</v>
      </c>
      <c r="O38" t="s">
        <v>187</v>
      </c>
      <c r="P38">
        <v>28.613900000000001</v>
      </c>
      <c r="Q38">
        <v>77.209000000000003</v>
      </c>
      <c r="R38">
        <v>26</v>
      </c>
      <c r="S38">
        <v>671</v>
      </c>
      <c r="T38">
        <v>19</v>
      </c>
      <c r="U38" s="1">
        <v>45.531364237162101</v>
      </c>
      <c r="V38" t="s">
        <v>37</v>
      </c>
      <c r="W38" s="24">
        <v>3.8055333792433501</v>
      </c>
      <c r="X38" t="s">
        <v>34</v>
      </c>
      <c r="Y38" t="s">
        <v>192</v>
      </c>
      <c r="Z38" s="2">
        <v>403.80897424817999</v>
      </c>
      <c r="AA38" t="e" vm="5">
        <v>#VALUE!</v>
      </c>
      <c r="AB38" s="2">
        <f>Facts[[#This Row],[Revenue generated]]-Facts[[#This Row],[Costs]]</f>
        <v>7169.5934836005499</v>
      </c>
    </row>
    <row r="39" spans="1:28" x14ac:dyDescent="0.2">
      <c r="A39" t="s">
        <v>217</v>
      </c>
      <c r="B39" t="s">
        <v>76</v>
      </c>
      <c r="C39" s="1">
        <v>23.3998447526143</v>
      </c>
      <c r="D39" s="6">
        <v>5</v>
      </c>
      <c r="E39" s="2">
        <f>PRODUCT(fact_data!$C39,fact_data!$F39)</f>
        <v>22534.05049676757</v>
      </c>
      <c r="F39" s="6">
        <v>963</v>
      </c>
      <c r="G39" s="5">
        <v>2438.3399304700201</v>
      </c>
      <c r="H39" t="s">
        <v>30</v>
      </c>
      <c r="I39">
        <v>25</v>
      </c>
      <c r="J39">
        <v>8</v>
      </c>
      <c r="K39" s="3">
        <v>21</v>
      </c>
      <c r="L39">
        <v>9</v>
      </c>
      <c r="M39" t="s">
        <v>31</v>
      </c>
      <c r="N39" s="1">
        <v>1.53265527359043</v>
      </c>
      <c r="O39" t="s">
        <v>188</v>
      </c>
      <c r="P39">
        <v>22.572600000000001</v>
      </c>
      <c r="Q39">
        <v>88.363900000000001</v>
      </c>
      <c r="R39">
        <v>24</v>
      </c>
      <c r="S39">
        <v>867</v>
      </c>
      <c r="T39">
        <v>15</v>
      </c>
      <c r="U39" s="1">
        <v>34.343277465075303</v>
      </c>
      <c r="V39" t="s">
        <v>27</v>
      </c>
      <c r="W39" s="24">
        <v>2.61028808484811</v>
      </c>
      <c r="X39" t="s">
        <v>43</v>
      </c>
      <c r="Y39" t="s">
        <v>47</v>
      </c>
      <c r="Z39" s="2">
        <v>183.932968043594</v>
      </c>
      <c r="AA39" t="e" vm="2">
        <v>#VALUE!</v>
      </c>
      <c r="AB39" s="2">
        <f>Facts[[#This Row],[Revenue generated]]-Facts[[#This Row],[Costs]]</f>
        <v>2254.4069624264262</v>
      </c>
    </row>
    <row r="40" spans="1:28" x14ac:dyDescent="0.2">
      <c r="A40" t="s">
        <v>219</v>
      </c>
      <c r="B40" t="s">
        <v>77</v>
      </c>
      <c r="C40" s="1">
        <v>52.075930682707799</v>
      </c>
      <c r="D40" s="6">
        <v>75</v>
      </c>
      <c r="E40" s="2">
        <f>PRODUCT(fact_data!$C40,fact_data!$F40)</f>
        <v>36713.531131308999</v>
      </c>
      <c r="F40" s="6">
        <v>705</v>
      </c>
      <c r="G40" s="5">
        <v>9692.3180402184298</v>
      </c>
      <c r="H40" t="s">
        <v>25</v>
      </c>
      <c r="I40">
        <v>69</v>
      </c>
      <c r="J40">
        <v>1</v>
      </c>
      <c r="K40" s="3">
        <v>88</v>
      </c>
      <c r="L40">
        <v>5</v>
      </c>
      <c r="M40" t="s">
        <v>26</v>
      </c>
      <c r="N40" s="1">
        <v>9.2359314372492207</v>
      </c>
      <c r="O40" t="s">
        <v>190</v>
      </c>
      <c r="P40">
        <v>19.076000000000001</v>
      </c>
      <c r="Q40">
        <v>72.877700000000004</v>
      </c>
      <c r="R40">
        <v>10</v>
      </c>
      <c r="S40">
        <v>841</v>
      </c>
      <c r="T40">
        <v>12</v>
      </c>
      <c r="U40" s="1">
        <v>5.9306936455283097</v>
      </c>
      <c r="V40" t="s">
        <v>27</v>
      </c>
      <c r="W40" s="24">
        <v>0.613326899164507</v>
      </c>
      <c r="X40" t="s">
        <v>34</v>
      </c>
      <c r="Y40" t="s">
        <v>191</v>
      </c>
      <c r="Z40" s="2">
        <v>339.67286994860598</v>
      </c>
      <c r="AA40" t="e" vm="1">
        <v>#VALUE!</v>
      </c>
      <c r="AB40" s="2">
        <f>Facts[[#This Row],[Revenue generated]]-Facts[[#This Row],[Costs]]</f>
        <v>9352.6451702698232</v>
      </c>
    </row>
    <row r="41" spans="1:28" x14ac:dyDescent="0.2">
      <c r="A41" t="s">
        <v>217</v>
      </c>
      <c r="B41" t="s">
        <v>78</v>
      </c>
      <c r="C41" s="1">
        <v>19.127477265823199</v>
      </c>
      <c r="D41" s="6">
        <v>26</v>
      </c>
      <c r="E41" s="2">
        <f>PRODUCT(fact_data!$C41,fact_data!$F41)</f>
        <v>3366.4359987848829</v>
      </c>
      <c r="F41" s="6">
        <v>176</v>
      </c>
      <c r="G41" s="5">
        <v>1912.4656631007599</v>
      </c>
      <c r="H41" t="s">
        <v>30</v>
      </c>
      <c r="I41">
        <v>78</v>
      </c>
      <c r="J41">
        <v>29</v>
      </c>
      <c r="K41" s="3">
        <v>34</v>
      </c>
      <c r="L41">
        <v>3</v>
      </c>
      <c r="M41" t="s">
        <v>31</v>
      </c>
      <c r="N41" s="1">
        <v>5.5625037788303802</v>
      </c>
      <c r="O41" t="s">
        <v>187</v>
      </c>
      <c r="P41">
        <v>22.572600000000001</v>
      </c>
      <c r="Q41">
        <v>88.363900000000001</v>
      </c>
      <c r="R41">
        <v>30</v>
      </c>
      <c r="S41">
        <v>791</v>
      </c>
      <c r="T41">
        <v>6</v>
      </c>
      <c r="U41" s="1">
        <v>9.0058074287816403</v>
      </c>
      <c r="V41" t="s">
        <v>37</v>
      </c>
      <c r="W41" s="24">
        <v>1.4519722039968099</v>
      </c>
      <c r="X41" t="s">
        <v>34</v>
      </c>
      <c r="Y41" t="s">
        <v>191</v>
      </c>
      <c r="Z41" s="2">
        <v>653.67299455203295</v>
      </c>
      <c r="AA41" t="e" vm="2">
        <v>#VALUE!</v>
      </c>
      <c r="AB41" s="2">
        <f>Facts[[#This Row],[Revenue generated]]-Facts[[#This Row],[Costs]]</f>
        <v>1258.7926685487269</v>
      </c>
    </row>
    <row r="42" spans="1:28" x14ac:dyDescent="0.2">
      <c r="A42" t="s">
        <v>217</v>
      </c>
      <c r="B42" t="s">
        <v>79</v>
      </c>
      <c r="C42" s="1">
        <v>80.541424170940303</v>
      </c>
      <c r="D42" s="6">
        <v>97</v>
      </c>
      <c r="E42" s="2">
        <f>PRODUCT(fact_data!$C42,fact_data!$F42)</f>
        <v>75145.148751487301</v>
      </c>
      <c r="F42" s="6">
        <v>933</v>
      </c>
      <c r="G42" s="5">
        <v>5724.9593504562599</v>
      </c>
      <c r="H42" t="s">
        <v>30</v>
      </c>
      <c r="I42">
        <v>90</v>
      </c>
      <c r="J42">
        <v>20</v>
      </c>
      <c r="K42" s="3">
        <v>39</v>
      </c>
      <c r="L42">
        <v>8</v>
      </c>
      <c r="M42" t="s">
        <v>36</v>
      </c>
      <c r="N42" s="1">
        <v>7.2295951397364702</v>
      </c>
      <c r="O42" t="s">
        <v>186</v>
      </c>
      <c r="P42">
        <v>22.572600000000001</v>
      </c>
      <c r="Q42">
        <v>88.363900000000001</v>
      </c>
      <c r="R42">
        <v>18</v>
      </c>
      <c r="S42">
        <v>793</v>
      </c>
      <c r="T42">
        <v>1</v>
      </c>
      <c r="U42" s="1">
        <v>88.179407104217404</v>
      </c>
      <c r="V42" t="s">
        <v>27</v>
      </c>
      <c r="W42" s="24">
        <v>4.2132694305865597</v>
      </c>
      <c r="X42" t="s">
        <v>28</v>
      </c>
      <c r="Y42" t="s">
        <v>47</v>
      </c>
      <c r="Z42" s="2">
        <v>529.80872398069096</v>
      </c>
      <c r="AA42" t="e" vm="2">
        <v>#VALUE!</v>
      </c>
      <c r="AB42" s="2">
        <f>Facts[[#This Row],[Revenue generated]]-Facts[[#This Row],[Costs]]</f>
        <v>5195.150626475569</v>
      </c>
    </row>
    <row r="43" spans="1:28" x14ac:dyDescent="0.2">
      <c r="A43" t="s">
        <v>217</v>
      </c>
      <c r="B43" t="s">
        <v>80</v>
      </c>
      <c r="C43" s="1">
        <v>99.113291615317095</v>
      </c>
      <c r="D43" s="6">
        <v>35</v>
      </c>
      <c r="E43" s="2">
        <f>PRODUCT(fact_data!$C43,fact_data!$F43)</f>
        <v>55106.990138116307</v>
      </c>
      <c r="F43" s="6">
        <v>556</v>
      </c>
      <c r="G43" s="5">
        <v>5521.2052590109697</v>
      </c>
      <c r="H43" t="s">
        <v>30</v>
      </c>
      <c r="I43">
        <v>64</v>
      </c>
      <c r="J43">
        <v>19</v>
      </c>
      <c r="K43" s="3">
        <v>38</v>
      </c>
      <c r="L43">
        <v>8</v>
      </c>
      <c r="M43" t="s">
        <v>26</v>
      </c>
      <c r="N43" s="1">
        <v>5.7732637437666501</v>
      </c>
      <c r="O43" t="s">
        <v>189</v>
      </c>
      <c r="P43">
        <v>13.082700000000001</v>
      </c>
      <c r="Q43">
        <v>80.270700000000005</v>
      </c>
      <c r="R43">
        <v>18</v>
      </c>
      <c r="S43">
        <v>892</v>
      </c>
      <c r="T43">
        <v>7</v>
      </c>
      <c r="U43" s="1">
        <v>95.332064548772493</v>
      </c>
      <c r="V43" t="s">
        <v>37</v>
      </c>
      <c r="W43" s="24">
        <v>4.5302262398259602E-2</v>
      </c>
      <c r="X43" t="s">
        <v>43</v>
      </c>
      <c r="Y43" t="s">
        <v>47</v>
      </c>
      <c r="Z43" s="2">
        <v>275.52437113130901</v>
      </c>
      <c r="AA43" t="e" vm="3">
        <v>#VALUE!</v>
      </c>
      <c r="AB43" s="2">
        <f>Facts[[#This Row],[Revenue generated]]-Facts[[#This Row],[Costs]]</f>
        <v>5245.680887879661</v>
      </c>
    </row>
    <row r="44" spans="1:28" x14ac:dyDescent="0.2">
      <c r="A44" t="s">
        <v>217</v>
      </c>
      <c r="B44" t="s">
        <v>81</v>
      </c>
      <c r="C44" s="1">
        <v>46.529167614516702</v>
      </c>
      <c r="D44" s="6">
        <v>98</v>
      </c>
      <c r="E44" s="2">
        <f>PRODUCT(fact_data!$C44,fact_data!$F44)</f>
        <v>7212.0209802500885</v>
      </c>
      <c r="F44" s="6">
        <v>155</v>
      </c>
      <c r="G44" s="5">
        <v>1839.60942585676</v>
      </c>
      <c r="H44" t="s">
        <v>30</v>
      </c>
      <c r="I44">
        <v>22</v>
      </c>
      <c r="J44">
        <v>27</v>
      </c>
      <c r="K44" s="3">
        <v>57</v>
      </c>
      <c r="L44">
        <v>4</v>
      </c>
      <c r="M44" t="s">
        <v>36</v>
      </c>
      <c r="N44" s="1">
        <v>7.5262483268515004</v>
      </c>
      <c r="O44" t="s">
        <v>190</v>
      </c>
      <c r="P44">
        <v>12.9716</v>
      </c>
      <c r="Q44">
        <v>77.5946</v>
      </c>
      <c r="R44">
        <v>26</v>
      </c>
      <c r="S44">
        <v>179</v>
      </c>
      <c r="T44">
        <v>7</v>
      </c>
      <c r="U44" s="1">
        <v>96.422820639571796</v>
      </c>
      <c r="V44" t="s">
        <v>37</v>
      </c>
      <c r="W44" s="24">
        <v>4.9392552886209398</v>
      </c>
      <c r="X44" t="s">
        <v>28</v>
      </c>
      <c r="Y44" t="s">
        <v>47</v>
      </c>
      <c r="Z44" s="2">
        <v>635.65712050199102</v>
      </c>
      <c r="AA44" t="e" vm="4">
        <v>#VALUE!</v>
      </c>
      <c r="AB44" s="2">
        <f>Facts[[#This Row],[Revenue generated]]-Facts[[#This Row],[Costs]]</f>
        <v>1203.9523053547691</v>
      </c>
    </row>
    <row r="45" spans="1:28" x14ac:dyDescent="0.2">
      <c r="A45" t="s">
        <v>218</v>
      </c>
      <c r="B45" t="s">
        <v>82</v>
      </c>
      <c r="C45" s="1">
        <v>11.7432717763092</v>
      </c>
      <c r="D45" s="6">
        <v>6</v>
      </c>
      <c r="E45" s="2">
        <f>PRODUCT(fact_data!$C45,fact_data!$F45)</f>
        <v>7022.4765222329015</v>
      </c>
      <c r="F45" s="6">
        <v>598</v>
      </c>
      <c r="G45" s="5">
        <v>5737.4255991190203</v>
      </c>
      <c r="H45" t="s">
        <v>33</v>
      </c>
      <c r="I45">
        <v>36</v>
      </c>
      <c r="J45">
        <v>29</v>
      </c>
      <c r="K45" s="3">
        <v>85</v>
      </c>
      <c r="L45">
        <v>9</v>
      </c>
      <c r="M45" t="s">
        <v>26</v>
      </c>
      <c r="N45" s="1">
        <v>3.6940212683884499</v>
      </c>
      <c r="O45" t="s">
        <v>190</v>
      </c>
      <c r="P45">
        <v>19.076000000000001</v>
      </c>
      <c r="Q45">
        <v>72.877700000000004</v>
      </c>
      <c r="R45">
        <v>1</v>
      </c>
      <c r="S45">
        <v>206</v>
      </c>
      <c r="T45">
        <v>23</v>
      </c>
      <c r="U45" s="1">
        <v>26.2773659573324</v>
      </c>
      <c r="V45" t="s">
        <v>27</v>
      </c>
      <c r="W45" s="24">
        <v>0.37230476798509698</v>
      </c>
      <c r="X45" t="s">
        <v>34</v>
      </c>
      <c r="Y45" t="s">
        <v>47</v>
      </c>
      <c r="Z45" s="2">
        <v>716.04411975933999</v>
      </c>
      <c r="AA45" t="e" vm="1">
        <v>#VALUE!</v>
      </c>
      <c r="AB45" s="2">
        <f>Facts[[#This Row],[Revenue generated]]-Facts[[#This Row],[Costs]]</f>
        <v>5021.3814793596803</v>
      </c>
    </row>
    <row r="46" spans="1:28" x14ac:dyDescent="0.2">
      <c r="A46" t="s">
        <v>219</v>
      </c>
      <c r="B46" t="s">
        <v>83</v>
      </c>
      <c r="C46" s="1">
        <v>51.355790913110297</v>
      </c>
      <c r="D46" s="6">
        <v>34</v>
      </c>
      <c r="E46" s="2">
        <f>PRODUCT(fact_data!$C46,fact_data!$F46)</f>
        <v>47195.971849148365</v>
      </c>
      <c r="F46" s="6">
        <v>919</v>
      </c>
      <c r="G46" s="5">
        <v>7152.28604943551</v>
      </c>
      <c r="H46" t="s">
        <v>30</v>
      </c>
      <c r="I46">
        <v>13</v>
      </c>
      <c r="J46">
        <v>19</v>
      </c>
      <c r="K46" s="3">
        <v>72</v>
      </c>
      <c r="L46">
        <v>6</v>
      </c>
      <c r="M46" t="s">
        <v>36</v>
      </c>
      <c r="N46" s="1">
        <v>7.5774496573766896</v>
      </c>
      <c r="O46" t="s">
        <v>187</v>
      </c>
      <c r="P46">
        <v>28.613900000000001</v>
      </c>
      <c r="Q46">
        <v>77.209000000000003</v>
      </c>
      <c r="R46">
        <v>7</v>
      </c>
      <c r="S46">
        <v>834</v>
      </c>
      <c r="T46">
        <v>18</v>
      </c>
      <c r="U46" s="1">
        <v>22.554106620887701</v>
      </c>
      <c r="V46" t="s">
        <v>37</v>
      </c>
      <c r="W46" s="24">
        <v>2.9626263204548802</v>
      </c>
      <c r="X46" t="s">
        <v>38</v>
      </c>
      <c r="Y46" t="s">
        <v>47</v>
      </c>
      <c r="Z46" s="2">
        <v>610.45326961922694</v>
      </c>
      <c r="AA46" t="e" vm="5">
        <v>#VALUE!</v>
      </c>
      <c r="AB46" s="2">
        <f>Facts[[#This Row],[Revenue generated]]-Facts[[#This Row],[Costs]]</f>
        <v>6541.8327798162827</v>
      </c>
    </row>
    <row r="47" spans="1:28" x14ac:dyDescent="0.2">
      <c r="A47" t="s">
        <v>218</v>
      </c>
      <c r="B47" t="s">
        <v>84</v>
      </c>
      <c r="C47" s="1">
        <v>33.784138033065503</v>
      </c>
      <c r="D47" s="6">
        <v>1</v>
      </c>
      <c r="E47" s="2">
        <f>PRODUCT(fact_data!$C47,fact_data!$F47)</f>
        <v>810.81931279357207</v>
      </c>
      <c r="F47" s="6">
        <v>24</v>
      </c>
      <c r="G47" s="5">
        <v>5267.9568075105199</v>
      </c>
      <c r="H47" t="s">
        <v>42</v>
      </c>
      <c r="I47">
        <v>93</v>
      </c>
      <c r="J47">
        <v>7</v>
      </c>
      <c r="K47" s="3">
        <v>52</v>
      </c>
      <c r="L47">
        <v>6</v>
      </c>
      <c r="M47" t="s">
        <v>26</v>
      </c>
      <c r="N47" s="1">
        <v>5.2151550087119096</v>
      </c>
      <c r="O47" t="s">
        <v>187</v>
      </c>
      <c r="P47">
        <v>13.082700000000001</v>
      </c>
      <c r="Q47">
        <v>80.270700000000005</v>
      </c>
      <c r="R47">
        <v>25</v>
      </c>
      <c r="S47">
        <v>794</v>
      </c>
      <c r="T47">
        <v>25</v>
      </c>
      <c r="U47" s="1">
        <v>66.312544439991598</v>
      </c>
      <c r="V47" t="s">
        <v>49</v>
      </c>
      <c r="W47" s="24">
        <v>3.2196046120841002</v>
      </c>
      <c r="X47" t="s">
        <v>38</v>
      </c>
      <c r="Y47" t="s">
        <v>47</v>
      </c>
      <c r="Z47" s="2">
        <v>495.30569702847299</v>
      </c>
      <c r="AA47" t="e" vm="3">
        <v>#VALUE!</v>
      </c>
      <c r="AB47" s="2">
        <f>Facts[[#This Row],[Revenue generated]]-Facts[[#This Row],[Costs]]</f>
        <v>4772.6511104820465</v>
      </c>
    </row>
    <row r="48" spans="1:28" x14ac:dyDescent="0.2">
      <c r="A48" t="s">
        <v>218</v>
      </c>
      <c r="B48" t="s">
        <v>85</v>
      </c>
      <c r="C48" s="1">
        <v>27.082207199888899</v>
      </c>
      <c r="D48" s="6">
        <v>75</v>
      </c>
      <c r="E48" s="2">
        <f>PRODUCT(fact_data!$C48,fact_data!$F48)</f>
        <v>23263.615984704564</v>
      </c>
      <c r="F48" s="6">
        <v>859</v>
      </c>
      <c r="G48" s="5">
        <v>2556.7673606335902</v>
      </c>
      <c r="H48" t="s">
        <v>25</v>
      </c>
      <c r="I48">
        <v>92</v>
      </c>
      <c r="J48">
        <v>29</v>
      </c>
      <c r="K48" s="3">
        <v>6</v>
      </c>
      <c r="L48">
        <v>8</v>
      </c>
      <c r="M48" t="s">
        <v>26</v>
      </c>
      <c r="N48" s="1">
        <v>4.0709558370840799</v>
      </c>
      <c r="O48" t="s">
        <v>188</v>
      </c>
      <c r="P48">
        <v>13.082700000000001</v>
      </c>
      <c r="Q48">
        <v>80.270700000000005</v>
      </c>
      <c r="R48">
        <v>18</v>
      </c>
      <c r="S48">
        <v>870</v>
      </c>
      <c r="T48">
        <v>23</v>
      </c>
      <c r="U48" s="1">
        <v>77.322353211051606</v>
      </c>
      <c r="V48" t="s">
        <v>27</v>
      </c>
      <c r="W48" s="24">
        <v>3.6486105925361998</v>
      </c>
      <c r="X48" t="s">
        <v>28</v>
      </c>
      <c r="Y48" t="s">
        <v>191</v>
      </c>
      <c r="Z48" s="2">
        <v>380.43593711196399</v>
      </c>
      <c r="AA48" t="e" vm="3">
        <v>#VALUE!</v>
      </c>
      <c r="AB48" s="2">
        <f>Facts[[#This Row],[Revenue generated]]-Facts[[#This Row],[Costs]]</f>
        <v>2176.3314235216262</v>
      </c>
    </row>
    <row r="49" spans="1:28" x14ac:dyDescent="0.2">
      <c r="A49" t="s">
        <v>217</v>
      </c>
      <c r="B49" t="s">
        <v>86</v>
      </c>
      <c r="C49" s="1">
        <v>95.712135880936003</v>
      </c>
      <c r="D49" s="6">
        <v>93</v>
      </c>
      <c r="E49" s="2">
        <f>PRODUCT(fact_data!$C49,fact_data!$F49)</f>
        <v>87098.043651651766</v>
      </c>
      <c r="F49" s="6">
        <v>910</v>
      </c>
      <c r="G49" s="5">
        <v>7089.4742499341801</v>
      </c>
      <c r="H49" t="s">
        <v>42</v>
      </c>
      <c r="I49">
        <v>4</v>
      </c>
      <c r="J49">
        <v>15</v>
      </c>
      <c r="K49" s="3">
        <v>51</v>
      </c>
      <c r="L49">
        <v>9</v>
      </c>
      <c r="M49" t="s">
        <v>26</v>
      </c>
      <c r="N49" s="1">
        <v>8.9787507559499709</v>
      </c>
      <c r="O49" t="s">
        <v>186</v>
      </c>
      <c r="P49">
        <v>22.572600000000001</v>
      </c>
      <c r="Q49">
        <v>88.363900000000001</v>
      </c>
      <c r="R49">
        <v>10</v>
      </c>
      <c r="S49">
        <v>964</v>
      </c>
      <c r="T49">
        <v>20</v>
      </c>
      <c r="U49" s="1">
        <v>19.7129929112936</v>
      </c>
      <c r="V49" t="s">
        <v>27</v>
      </c>
      <c r="W49" s="24">
        <v>0.38057358671321301</v>
      </c>
      <c r="X49" t="s">
        <v>38</v>
      </c>
      <c r="Y49" t="s">
        <v>47</v>
      </c>
      <c r="Z49" s="2">
        <v>581.60235505058597</v>
      </c>
      <c r="AA49" t="e" vm="2">
        <v>#VALUE!</v>
      </c>
      <c r="AB49" s="2">
        <f>Facts[[#This Row],[Revenue generated]]-Facts[[#This Row],[Costs]]</f>
        <v>6507.871894883594</v>
      </c>
    </row>
    <row r="50" spans="1:28" x14ac:dyDescent="0.2">
      <c r="A50" t="s">
        <v>218</v>
      </c>
      <c r="B50" t="s">
        <v>87</v>
      </c>
      <c r="C50" s="1">
        <v>76.035544426891704</v>
      </c>
      <c r="D50" s="6">
        <v>28</v>
      </c>
      <c r="E50" s="2">
        <f>PRODUCT(fact_data!$C50,fact_data!$F50)</f>
        <v>2205.0307883798596</v>
      </c>
      <c r="F50" s="6">
        <v>29</v>
      </c>
      <c r="G50" s="5">
        <v>7397.0710045871801</v>
      </c>
      <c r="H50" t="s">
        <v>25</v>
      </c>
      <c r="I50">
        <v>30</v>
      </c>
      <c r="J50">
        <v>16</v>
      </c>
      <c r="K50" s="3">
        <v>9</v>
      </c>
      <c r="L50">
        <v>3</v>
      </c>
      <c r="M50" t="s">
        <v>36</v>
      </c>
      <c r="N50" s="1">
        <v>7.0958331565551296</v>
      </c>
      <c r="O50" t="s">
        <v>187</v>
      </c>
      <c r="P50">
        <v>19.076000000000001</v>
      </c>
      <c r="Q50">
        <v>72.877700000000004</v>
      </c>
      <c r="R50">
        <v>9</v>
      </c>
      <c r="S50">
        <v>109</v>
      </c>
      <c r="T50">
        <v>18</v>
      </c>
      <c r="U50" s="1">
        <v>23.126363582464698</v>
      </c>
      <c r="V50" t="s">
        <v>37</v>
      </c>
      <c r="W50" s="24">
        <v>1.6981125407144</v>
      </c>
      <c r="X50" t="s">
        <v>38</v>
      </c>
      <c r="Y50" t="s">
        <v>191</v>
      </c>
      <c r="Z50" s="2">
        <v>768.65191395437</v>
      </c>
      <c r="AA50" t="e" vm="1">
        <v>#VALUE!</v>
      </c>
      <c r="AB50" s="2">
        <f>Facts[[#This Row],[Revenue generated]]-Facts[[#This Row],[Costs]]</f>
        <v>6628.4190906328104</v>
      </c>
    </row>
    <row r="51" spans="1:28" x14ac:dyDescent="0.2">
      <c r="A51" t="s">
        <v>219</v>
      </c>
      <c r="B51" t="s">
        <v>88</v>
      </c>
      <c r="C51" s="1">
        <v>78.897913205639995</v>
      </c>
      <c r="D51" s="6">
        <v>19</v>
      </c>
      <c r="E51" s="2">
        <f>PRODUCT(fact_data!$C51,fact_data!$F51)</f>
        <v>7810.8934073583596</v>
      </c>
      <c r="F51" s="6">
        <v>99</v>
      </c>
      <c r="G51" s="5">
        <v>8001.6132065190004</v>
      </c>
      <c r="H51" t="s">
        <v>33</v>
      </c>
      <c r="I51">
        <v>97</v>
      </c>
      <c r="J51">
        <v>24</v>
      </c>
      <c r="K51" s="3">
        <v>9</v>
      </c>
      <c r="L51">
        <v>6</v>
      </c>
      <c r="M51" t="s">
        <v>36</v>
      </c>
      <c r="N51" s="1">
        <v>2.5056210329009101</v>
      </c>
      <c r="O51" t="s">
        <v>190</v>
      </c>
      <c r="P51">
        <v>28.613900000000001</v>
      </c>
      <c r="Q51">
        <v>77.209000000000003</v>
      </c>
      <c r="R51">
        <v>28</v>
      </c>
      <c r="S51">
        <v>177</v>
      </c>
      <c r="T51">
        <v>28</v>
      </c>
      <c r="U51" s="1">
        <v>14.1478154439792</v>
      </c>
      <c r="V51" t="s">
        <v>49</v>
      </c>
      <c r="W51" s="24">
        <v>2.8258139854001301</v>
      </c>
      <c r="X51" t="s">
        <v>38</v>
      </c>
      <c r="Y51" t="s">
        <v>47</v>
      </c>
      <c r="Z51" s="2">
        <v>336.89016851997701</v>
      </c>
      <c r="AA51" t="e" vm="5">
        <v>#VALUE!</v>
      </c>
      <c r="AB51" s="2">
        <f>Facts[[#This Row],[Revenue generated]]-Facts[[#This Row],[Costs]]</f>
        <v>7664.7230379990233</v>
      </c>
    </row>
    <row r="52" spans="1:28" x14ac:dyDescent="0.2">
      <c r="A52" t="s">
        <v>219</v>
      </c>
      <c r="B52" t="s">
        <v>89</v>
      </c>
      <c r="C52" s="1">
        <v>14.203484264803</v>
      </c>
      <c r="D52" s="6">
        <v>91</v>
      </c>
      <c r="E52" s="2">
        <f>PRODUCT(fact_data!$C52,fact_data!$F52)</f>
        <v>8990.8055396202999</v>
      </c>
      <c r="F52" s="6">
        <v>633</v>
      </c>
      <c r="G52" s="5">
        <v>5910.8853896688897</v>
      </c>
      <c r="H52" t="s">
        <v>30</v>
      </c>
      <c r="I52">
        <v>31</v>
      </c>
      <c r="J52">
        <v>23</v>
      </c>
      <c r="K52" s="3">
        <v>82</v>
      </c>
      <c r="L52">
        <v>10</v>
      </c>
      <c r="M52" t="s">
        <v>31</v>
      </c>
      <c r="N52" s="1">
        <v>6.2478609149759903</v>
      </c>
      <c r="O52" t="s">
        <v>187</v>
      </c>
      <c r="P52">
        <v>28.613900000000001</v>
      </c>
      <c r="Q52">
        <v>77.209000000000003</v>
      </c>
      <c r="R52">
        <v>20</v>
      </c>
      <c r="S52">
        <v>306</v>
      </c>
      <c r="T52">
        <v>21</v>
      </c>
      <c r="U52" s="1">
        <v>45.178757924634503</v>
      </c>
      <c r="V52" t="s">
        <v>37</v>
      </c>
      <c r="W52" s="24">
        <v>4.7548008046711798</v>
      </c>
      <c r="X52" t="s">
        <v>38</v>
      </c>
      <c r="Y52" t="s">
        <v>191</v>
      </c>
      <c r="Z52" s="2">
        <v>496.24865029194001</v>
      </c>
      <c r="AA52" t="e" vm="5">
        <v>#VALUE!</v>
      </c>
      <c r="AB52" s="2">
        <f>Facts[[#This Row],[Revenue generated]]-Facts[[#This Row],[Costs]]</f>
        <v>5414.6367393769497</v>
      </c>
    </row>
    <row r="53" spans="1:28" x14ac:dyDescent="0.2">
      <c r="A53" t="s">
        <v>218</v>
      </c>
      <c r="B53" t="s">
        <v>90</v>
      </c>
      <c r="C53" s="1">
        <v>26.700760972461701</v>
      </c>
      <c r="D53" s="6">
        <v>61</v>
      </c>
      <c r="E53" s="2">
        <f>PRODUCT(fact_data!$C53,fact_data!$F53)</f>
        <v>4111.9171897591023</v>
      </c>
      <c r="F53" s="6">
        <v>154</v>
      </c>
      <c r="G53" s="5">
        <v>9866.4654579796897</v>
      </c>
      <c r="H53" t="s">
        <v>42</v>
      </c>
      <c r="I53">
        <v>100</v>
      </c>
      <c r="J53">
        <v>4</v>
      </c>
      <c r="K53" s="3">
        <v>52</v>
      </c>
      <c r="L53">
        <v>1</v>
      </c>
      <c r="M53" t="s">
        <v>31</v>
      </c>
      <c r="N53" s="1">
        <v>4.78300055794766</v>
      </c>
      <c r="O53" t="s">
        <v>190</v>
      </c>
      <c r="P53">
        <v>12.9716</v>
      </c>
      <c r="Q53">
        <v>77.5946</v>
      </c>
      <c r="R53">
        <v>18</v>
      </c>
      <c r="S53">
        <v>673</v>
      </c>
      <c r="T53">
        <v>28</v>
      </c>
      <c r="U53" s="1">
        <v>14.190328344569901</v>
      </c>
      <c r="V53" t="s">
        <v>27</v>
      </c>
      <c r="W53" s="24">
        <v>1.77295117208355</v>
      </c>
      <c r="X53" t="s">
        <v>28</v>
      </c>
      <c r="Y53" t="s">
        <v>47</v>
      </c>
      <c r="Z53" s="2">
        <v>694.98231757944495</v>
      </c>
      <c r="AA53" t="e" vm="4">
        <v>#VALUE!</v>
      </c>
      <c r="AB53" s="2">
        <f>Facts[[#This Row],[Revenue generated]]-Facts[[#This Row],[Costs]]</f>
        <v>9171.4831404002452</v>
      </c>
    </row>
    <row r="54" spans="1:28" x14ac:dyDescent="0.2">
      <c r="A54" t="s">
        <v>217</v>
      </c>
      <c r="B54" t="s">
        <v>91</v>
      </c>
      <c r="C54" s="1">
        <v>98.031829656465007</v>
      </c>
      <c r="D54" s="6">
        <v>1</v>
      </c>
      <c r="E54" s="2">
        <f>PRODUCT(fact_data!$C54,fact_data!$F54)</f>
        <v>80386.100318301309</v>
      </c>
      <c r="F54" s="6">
        <v>820</v>
      </c>
      <c r="G54" s="5">
        <v>9435.7626089121295</v>
      </c>
      <c r="H54" t="s">
        <v>42</v>
      </c>
      <c r="I54">
        <v>64</v>
      </c>
      <c r="J54">
        <v>11</v>
      </c>
      <c r="K54" s="3">
        <v>11</v>
      </c>
      <c r="L54">
        <v>1</v>
      </c>
      <c r="M54" t="s">
        <v>26</v>
      </c>
      <c r="N54" s="1">
        <v>8.6310521797689397</v>
      </c>
      <c r="O54" t="s">
        <v>186</v>
      </c>
      <c r="P54">
        <v>19.076000000000001</v>
      </c>
      <c r="Q54">
        <v>72.877700000000004</v>
      </c>
      <c r="R54">
        <v>10</v>
      </c>
      <c r="S54">
        <v>727</v>
      </c>
      <c r="T54">
        <v>27</v>
      </c>
      <c r="U54" s="1">
        <v>9.1668491485971497</v>
      </c>
      <c r="V54" t="s">
        <v>27</v>
      </c>
      <c r="W54" s="24">
        <v>2.1224716191438202</v>
      </c>
      <c r="X54" t="s">
        <v>34</v>
      </c>
      <c r="Y54" t="s">
        <v>192</v>
      </c>
      <c r="Z54" s="2">
        <v>602.89849883838303</v>
      </c>
      <c r="AA54" t="e" vm="1">
        <v>#VALUE!</v>
      </c>
      <c r="AB54" s="2">
        <f>Facts[[#This Row],[Revenue generated]]-Facts[[#This Row],[Costs]]</f>
        <v>8832.8641100737459</v>
      </c>
    </row>
    <row r="55" spans="1:28" x14ac:dyDescent="0.2">
      <c r="A55" t="s">
        <v>217</v>
      </c>
      <c r="B55" t="s">
        <v>92</v>
      </c>
      <c r="C55" s="1">
        <v>30.3414707112142</v>
      </c>
      <c r="D55" s="6">
        <v>93</v>
      </c>
      <c r="E55" s="2">
        <f>PRODUCT(fact_data!$C55,fact_data!$F55)</f>
        <v>7342.6359121138366</v>
      </c>
      <c r="F55" s="6">
        <v>242</v>
      </c>
      <c r="G55" s="5">
        <v>8232.3348294258194</v>
      </c>
      <c r="H55" t="s">
        <v>42</v>
      </c>
      <c r="I55">
        <v>96</v>
      </c>
      <c r="J55">
        <v>25</v>
      </c>
      <c r="K55" s="3">
        <v>54</v>
      </c>
      <c r="L55">
        <v>3</v>
      </c>
      <c r="M55" t="s">
        <v>26</v>
      </c>
      <c r="N55" s="1">
        <v>1.0134865660958901</v>
      </c>
      <c r="O55" t="s">
        <v>186</v>
      </c>
      <c r="P55">
        <v>28.613900000000001</v>
      </c>
      <c r="Q55">
        <v>77.209000000000003</v>
      </c>
      <c r="R55">
        <v>1</v>
      </c>
      <c r="S55">
        <v>631</v>
      </c>
      <c r="T55">
        <v>17</v>
      </c>
      <c r="U55" s="1">
        <v>83.344058991677898</v>
      </c>
      <c r="V55" t="s">
        <v>27</v>
      </c>
      <c r="W55" s="24">
        <v>1.41034757607602</v>
      </c>
      <c r="X55" t="s">
        <v>34</v>
      </c>
      <c r="Y55" t="s">
        <v>191</v>
      </c>
      <c r="Z55" s="2">
        <v>750.73784066827</v>
      </c>
      <c r="AA55" t="e" vm="5">
        <v>#VALUE!</v>
      </c>
      <c r="AB55" s="2">
        <f>Facts[[#This Row],[Revenue generated]]-Facts[[#This Row],[Costs]]</f>
        <v>7481.5969887575493</v>
      </c>
    </row>
    <row r="56" spans="1:28" x14ac:dyDescent="0.2">
      <c r="A56" t="s">
        <v>218</v>
      </c>
      <c r="B56" t="s">
        <v>93</v>
      </c>
      <c r="C56" s="1">
        <v>31.1462431602408</v>
      </c>
      <c r="D56" s="6">
        <v>11</v>
      </c>
      <c r="E56" s="2">
        <f>PRODUCT(fact_data!$C56,fact_data!$F56)</f>
        <v>19372.963245669776</v>
      </c>
      <c r="F56" s="6">
        <v>622</v>
      </c>
      <c r="G56" s="5">
        <v>6088.0214799408504</v>
      </c>
      <c r="H56" t="s">
        <v>25</v>
      </c>
      <c r="I56">
        <v>33</v>
      </c>
      <c r="J56">
        <v>22</v>
      </c>
      <c r="K56" s="3">
        <v>61</v>
      </c>
      <c r="L56">
        <v>3</v>
      </c>
      <c r="M56" t="s">
        <v>26</v>
      </c>
      <c r="N56" s="1">
        <v>4.3051034712876302</v>
      </c>
      <c r="O56" t="s">
        <v>186</v>
      </c>
      <c r="P56">
        <v>22.572600000000001</v>
      </c>
      <c r="Q56">
        <v>88.363900000000001</v>
      </c>
      <c r="R56">
        <v>26</v>
      </c>
      <c r="S56">
        <v>497</v>
      </c>
      <c r="T56">
        <v>29</v>
      </c>
      <c r="U56" s="1">
        <v>30.186023375822501</v>
      </c>
      <c r="V56" t="s">
        <v>49</v>
      </c>
      <c r="W56" s="24">
        <v>2.4787719755397402</v>
      </c>
      <c r="X56" t="s">
        <v>28</v>
      </c>
      <c r="Y56" t="s">
        <v>191</v>
      </c>
      <c r="Z56" s="2">
        <v>814.06999658218695</v>
      </c>
      <c r="AA56" t="e" vm="2">
        <v>#VALUE!</v>
      </c>
      <c r="AB56" s="2">
        <f>Facts[[#This Row],[Revenue generated]]-Facts[[#This Row],[Costs]]</f>
        <v>5273.9514833586636</v>
      </c>
    </row>
    <row r="57" spans="1:28" x14ac:dyDescent="0.2">
      <c r="A57" t="s">
        <v>218</v>
      </c>
      <c r="B57" t="s">
        <v>94</v>
      </c>
      <c r="C57" s="1">
        <v>79.855058340789398</v>
      </c>
      <c r="D57" s="6">
        <v>16</v>
      </c>
      <c r="E57" s="2">
        <f>PRODUCT(fact_data!$C57,fact_data!$F57)</f>
        <v>55978.395896893366</v>
      </c>
      <c r="F57" s="6">
        <v>701</v>
      </c>
      <c r="G57" s="5">
        <v>2925.6751703038099</v>
      </c>
      <c r="H57" t="s">
        <v>42</v>
      </c>
      <c r="I57">
        <v>97</v>
      </c>
      <c r="J57">
        <v>11</v>
      </c>
      <c r="K57" s="3">
        <v>11</v>
      </c>
      <c r="L57">
        <v>5</v>
      </c>
      <c r="M57" t="s">
        <v>31</v>
      </c>
      <c r="N57" s="1">
        <v>5.0143649550309002</v>
      </c>
      <c r="O57" t="s">
        <v>187</v>
      </c>
      <c r="P57">
        <v>28.613900000000001</v>
      </c>
      <c r="Q57">
        <v>77.209000000000003</v>
      </c>
      <c r="R57">
        <v>27</v>
      </c>
      <c r="S57">
        <v>918</v>
      </c>
      <c r="T57">
        <v>5</v>
      </c>
      <c r="U57" s="1">
        <v>30.323545256616502</v>
      </c>
      <c r="V57" t="s">
        <v>37</v>
      </c>
      <c r="W57" s="24">
        <v>4.5489196593963799</v>
      </c>
      <c r="X57" t="s">
        <v>43</v>
      </c>
      <c r="Y57" t="s">
        <v>191</v>
      </c>
      <c r="Z57" s="2">
        <v>323.01292795247798</v>
      </c>
      <c r="AA57" t="e" vm="5">
        <v>#VALUE!</v>
      </c>
      <c r="AB57" s="2">
        <f>Facts[[#This Row],[Revenue generated]]-Facts[[#This Row],[Costs]]</f>
        <v>2602.6622423513318</v>
      </c>
    </row>
    <row r="58" spans="1:28" x14ac:dyDescent="0.2">
      <c r="A58" t="s">
        <v>217</v>
      </c>
      <c r="B58" t="s">
        <v>95</v>
      </c>
      <c r="C58" s="1">
        <v>20.9863860370433</v>
      </c>
      <c r="D58" s="6">
        <v>90</v>
      </c>
      <c r="E58" s="2">
        <f>PRODUCT(fact_data!$C58,fact_data!$F58)</f>
        <v>1951.733901445027</v>
      </c>
      <c r="F58" s="6">
        <v>93</v>
      </c>
      <c r="G58" s="5">
        <v>4767.0204843441297</v>
      </c>
      <c r="H58" t="s">
        <v>25</v>
      </c>
      <c r="I58">
        <v>25</v>
      </c>
      <c r="J58">
        <v>23</v>
      </c>
      <c r="K58" s="3">
        <v>83</v>
      </c>
      <c r="L58">
        <v>5</v>
      </c>
      <c r="M58" t="s">
        <v>36</v>
      </c>
      <c r="N58" s="1">
        <v>1.77442971407173</v>
      </c>
      <c r="O58" t="s">
        <v>186</v>
      </c>
      <c r="P58">
        <v>19.076000000000001</v>
      </c>
      <c r="Q58">
        <v>72.877700000000004</v>
      </c>
      <c r="R58">
        <v>24</v>
      </c>
      <c r="S58">
        <v>826</v>
      </c>
      <c r="T58">
        <v>28</v>
      </c>
      <c r="U58" s="1">
        <v>12.8362845728327</v>
      </c>
      <c r="V58" t="s">
        <v>49</v>
      </c>
      <c r="W58" s="24">
        <v>1.1737554953874501</v>
      </c>
      <c r="X58" t="s">
        <v>34</v>
      </c>
      <c r="Y58" t="s">
        <v>191</v>
      </c>
      <c r="Z58" s="2">
        <v>832.210808706021</v>
      </c>
      <c r="AA58" t="e" vm="1">
        <v>#VALUE!</v>
      </c>
      <c r="AB58" s="2">
        <f>Facts[[#This Row],[Revenue generated]]-Facts[[#This Row],[Costs]]</f>
        <v>3934.8096756381087</v>
      </c>
    </row>
    <row r="59" spans="1:28" x14ac:dyDescent="0.2">
      <c r="A59" t="s">
        <v>218</v>
      </c>
      <c r="B59" t="s">
        <v>96</v>
      </c>
      <c r="C59" s="1">
        <v>49.263205350734097</v>
      </c>
      <c r="D59" s="6">
        <v>65</v>
      </c>
      <c r="E59" s="2">
        <f>PRODUCT(fact_data!$C59,fact_data!$F59)</f>
        <v>11182.747614616641</v>
      </c>
      <c r="F59" s="6">
        <v>227</v>
      </c>
      <c r="G59" s="5">
        <v>1605.8669003924001</v>
      </c>
      <c r="H59" t="s">
        <v>33</v>
      </c>
      <c r="I59">
        <v>5</v>
      </c>
      <c r="J59">
        <v>18</v>
      </c>
      <c r="K59" s="3">
        <v>51</v>
      </c>
      <c r="L59">
        <v>1</v>
      </c>
      <c r="M59" t="s">
        <v>26</v>
      </c>
      <c r="N59" s="1">
        <v>9.1605585353818704</v>
      </c>
      <c r="O59" t="s">
        <v>187</v>
      </c>
      <c r="P59">
        <v>28.613900000000001</v>
      </c>
      <c r="Q59">
        <v>77.209000000000003</v>
      </c>
      <c r="R59">
        <v>21</v>
      </c>
      <c r="S59">
        <v>588</v>
      </c>
      <c r="T59">
        <v>25</v>
      </c>
      <c r="U59" s="1">
        <v>67.779622987078099</v>
      </c>
      <c r="V59" t="s">
        <v>27</v>
      </c>
      <c r="W59" s="24">
        <v>2.5111748302126999</v>
      </c>
      <c r="X59" t="s">
        <v>38</v>
      </c>
      <c r="Y59" t="s">
        <v>47</v>
      </c>
      <c r="Z59" s="2">
        <v>482.19123860252802</v>
      </c>
      <c r="AA59" t="e" vm="5">
        <v>#VALUE!</v>
      </c>
      <c r="AB59" s="2">
        <f>Facts[[#This Row],[Revenue generated]]-Facts[[#This Row],[Costs]]</f>
        <v>1123.675661789872</v>
      </c>
    </row>
    <row r="60" spans="1:28" x14ac:dyDescent="0.2">
      <c r="A60" t="s">
        <v>217</v>
      </c>
      <c r="B60" t="s">
        <v>97</v>
      </c>
      <c r="C60" s="1">
        <v>59.841561377289302</v>
      </c>
      <c r="D60" s="6">
        <v>81</v>
      </c>
      <c r="E60" s="2">
        <f>PRODUCT(fact_data!$C60,fact_data!$F60)</f>
        <v>53618.038994051218</v>
      </c>
      <c r="F60" s="6">
        <v>896</v>
      </c>
      <c r="G60" s="5">
        <v>2021.1498103371</v>
      </c>
      <c r="H60" t="s">
        <v>25</v>
      </c>
      <c r="I60">
        <v>10</v>
      </c>
      <c r="J60">
        <v>5</v>
      </c>
      <c r="K60" s="3">
        <v>44</v>
      </c>
      <c r="L60">
        <v>7</v>
      </c>
      <c r="M60" t="s">
        <v>31</v>
      </c>
      <c r="N60" s="1">
        <v>4.9384385647120901</v>
      </c>
      <c r="O60" t="s">
        <v>188</v>
      </c>
      <c r="P60">
        <v>28.613900000000001</v>
      </c>
      <c r="Q60">
        <v>77.209000000000003</v>
      </c>
      <c r="R60">
        <v>18</v>
      </c>
      <c r="S60">
        <v>396</v>
      </c>
      <c r="T60">
        <v>7</v>
      </c>
      <c r="U60" s="1">
        <v>65.047415094691402</v>
      </c>
      <c r="V60" t="s">
        <v>37</v>
      </c>
      <c r="W60" s="24">
        <v>1.7303747198591899</v>
      </c>
      <c r="X60" t="s">
        <v>28</v>
      </c>
      <c r="Y60" t="s">
        <v>191</v>
      </c>
      <c r="Z60" s="2">
        <v>110.364335231364</v>
      </c>
      <c r="AA60" t="e" vm="5">
        <v>#VALUE!</v>
      </c>
      <c r="AB60" s="2">
        <f>Facts[[#This Row],[Revenue generated]]-Facts[[#This Row],[Costs]]</f>
        <v>1910.7854751057359</v>
      </c>
    </row>
    <row r="61" spans="1:28" x14ac:dyDescent="0.2">
      <c r="A61" t="s">
        <v>219</v>
      </c>
      <c r="B61" t="s">
        <v>98</v>
      </c>
      <c r="C61" s="1">
        <v>63.828398347710902</v>
      </c>
      <c r="D61" s="6">
        <v>30</v>
      </c>
      <c r="E61" s="2">
        <f>PRODUCT(fact_data!$C61,fact_data!$F61)</f>
        <v>30892.944800292076</v>
      </c>
      <c r="F61" s="6">
        <v>484</v>
      </c>
      <c r="G61" s="5">
        <v>1061.6185230132801</v>
      </c>
      <c r="H61" t="s">
        <v>25</v>
      </c>
      <c r="I61">
        <v>100</v>
      </c>
      <c r="J61">
        <v>16</v>
      </c>
      <c r="K61" s="3">
        <v>26</v>
      </c>
      <c r="L61">
        <v>7</v>
      </c>
      <c r="M61" t="s">
        <v>26</v>
      </c>
      <c r="N61" s="1">
        <v>7.2937225968677204</v>
      </c>
      <c r="O61" t="s">
        <v>186</v>
      </c>
      <c r="P61">
        <v>22.572600000000001</v>
      </c>
      <c r="Q61">
        <v>88.363900000000001</v>
      </c>
      <c r="R61">
        <v>11</v>
      </c>
      <c r="S61">
        <v>176</v>
      </c>
      <c r="T61">
        <v>4</v>
      </c>
      <c r="U61" s="1">
        <v>1.90076224351945</v>
      </c>
      <c r="V61" t="s">
        <v>37</v>
      </c>
      <c r="W61" s="24">
        <v>0.44719401546382298</v>
      </c>
      <c r="X61" t="s">
        <v>34</v>
      </c>
      <c r="Y61" t="s">
        <v>47</v>
      </c>
      <c r="Z61" s="2">
        <v>312.57427361009297</v>
      </c>
      <c r="AA61" t="e" vm="2">
        <v>#VALUE!</v>
      </c>
      <c r="AB61" s="2">
        <f>Facts[[#This Row],[Revenue generated]]-Facts[[#This Row],[Costs]]</f>
        <v>749.04424940318711</v>
      </c>
    </row>
    <row r="62" spans="1:28" x14ac:dyDescent="0.2">
      <c r="A62" t="s">
        <v>217</v>
      </c>
      <c r="B62" t="s">
        <v>99</v>
      </c>
      <c r="C62" s="1">
        <v>17.028027920188698</v>
      </c>
      <c r="D62" s="6">
        <v>16</v>
      </c>
      <c r="E62" s="2">
        <f>PRODUCT(fact_data!$C62,fact_data!$F62)</f>
        <v>6470.6506096717058</v>
      </c>
      <c r="F62" s="6">
        <v>380</v>
      </c>
      <c r="G62" s="5">
        <v>8864.0843495864301</v>
      </c>
      <c r="H62" t="s">
        <v>30</v>
      </c>
      <c r="I62">
        <v>41</v>
      </c>
      <c r="J62">
        <v>27</v>
      </c>
      <c r="K62" s="3">
        <v>72</v>
      </c>
      <c r="L62">
        <v>8</v>
      </c>
      <c r="M62" t="s">
        <v>36</v>
      </c>
      <c r="N62" s="1">
        <v>4.3813681581023101</v>
      </c>
      <c r="O62" t="s">
        <v>189</v>
      </c>
      <c r="P62">
        <v>19.076000000000001</v>
      </c>
      <c r="Q62">
        <v>72.877700000000004</v>
      </c>
      <c r="R62">
        <v>29</v>
      </c>
      <c r="S62">
        <v>929</v>
      </c>
      <c r="T62">
        <v>24</v>
      </c>
      <c r="U62" s="1">
        <v>87.213057815135599</v>
      </c>
      <c r="V62" t="s">
        <v>37</v>
      </c>
      <c r="W62" s="24">
        <v>2.8530906166490499</v>
      </c>
      <c r="X62" t="s">
        <v>38</v>
      </c>
      <c r="Y62" t="s">
        <v>47</v>
      </c>
      <c r="Z62" s="2">
        <v>430.16909697513597</v>
      </c>
      <c r="AA62" t="e" vm="1">
        <v>#VALUE!</v>
      </c>
      <c r="AB62" s="2">
        <f>Facts[[#This Row],[Revenue generated]]-Facts[[#This Row],[Costs]]</f>
        <v>8433.9152526112939</v>
      </c>
    </row>
    <row r="63" spans="1:28" x14ac:dyDescent="0.2">
      <c r="A63" t="s">
        <v>218</v>
      </c>
      <c r="B63" t="s">
        <v>100</v>
      </c>
      <c r="C63" s="1">
        <v>52.028749903294901</v>
      </c>
      <c r="D63" s="6">
        <v>23</v>
      </c>
      <c r="E63" s="2">
        <f>PRODUCT(fact_data!$C63,fact_data!$F63)</f>
        <v>6087.3637386855034</v>
      </c>
      <c r="F63" s="6">
        <v>117</v>
      </c>
      <c r="G63" s="5">
        <v>6885.5893508962499</v>
      </c>
      <c r="H63" t="s">
        <v>33</v>
      </c>
      <c r="I63">
        <v>32</v>
      </c>
      <c r="J63">
        <v>23</v>
      </c>
      <c r="K63" s="3">
        <v>36</v>
      </c>
      <c r="L63">
        <v>7</v>
      </c>
      <c r="M63" t="s">
        <v>36</v>
      </c>
      <c r="N63" s="1">
        <v>9.0303404225219399</v>
      </c>
      <c r="O63" t="s">
        <v>189</v>
      </c>
      <c r="P63">
        <v>22.572600000000001</v>
      </c>
      <c r="Q63">
        <v>88.363900000000001</v>
      </c>
      <c r="R63">
        <v>14</v>
      </c>
      <c r="S63">
        <v>480</v>
      </c>
      <c r="T63">
        <v>12</v>
      </c>
      <c r="U63" s="1">
        <v>78.702393968878894</v>
      </c>
      <c r="V63" t="s">
        <v>37</v>
      </c>
      <c r="W63" s="24">
        <v>4.3674705382050503</v>
      </c>
      <c r="X63" t="s">
        <v>34</v>
      </c>
      <c r="Y63" t="s">
        <v>47</v>
      </c>
      <c r="Z63" s="2">
        <v>164.366528243419</v>
      </c>
      <c r="AA63" t="e" vm="2">
        <v>#VALUE!</v>
      </c>
      <c r="AB63" s="2">
        <f>Facts[[#This Row],[Revenue generated]]-Facts[[#This Row],[Costs]]</f>
        <v>6721.2228226528314</v>
      </c>
    </row>
    <row r="64" spans="1:28" x14ac:dyDescent="0.2">
      <c r="A64" t="s">
        <v>219</v>
      </c>
      <c r="B64" t="s">
        <v>101</v>
      </c>
      <c r="C64" s="1">
        <v>72.796353955587307</v>
      </c>
      <c r="D64" s="6">
        <v>89</v>
      </c>
      <c r="E64" s="2">
        <f>PRODUCT(fact_data!$C64,fact_data!$F64)</f>
        <v>19655.015568008574</v>
      </c>
      <c r="F64" s="6">
        <v>270</v>
      </c>
      <c r="G64" s="5">
        <v>3899.7468337292198</v>
      </c>
      <c r="H64" t="s">
        <v>33</v>
      </c>
      <c r="I64">
        <v>86</v>
      </c>
      <c r="J64">
        <v>2</v>
      </c>
      <c r="K64" s="3">
        <v>40</v>
      </c>
      <c r="L64">
        <v>7</v>
      </c>
      <c r="M64" t="s">
        <v>36</v>
      </c>
      <c r="N64" s="1">
        <v>7.2917013887767697</v>
      </c>
      <c r="O64" t="s">
        <v>187</v>
      </c>
      <c r="P64">
        <v>19.076000000000001</v>
      </c>
      <c r="Q64">
        <v>72.877700000000004</v>
      </c>
      <c r="R64">
        <v>13</v>
      </c>
      <c r="S64">
        <v>751</v>
      </c>
      <c r="T64">
        <v>14</v>
      </c>
      <c r="U64" s="1">
        <v>21.048642725168602</v>
      </c>
      <c r="V64" t="s">
        <v>49</v>
      </c>
      <c r="W64" s="24">
        <v>1.87400140404437</v>
      </c>
      <c r="X64" t="s">
        <v>43</v>
      </c>
      <c r="Y64" t="s">
        <v>192</v>
      </c>
      <c r="Z64" s="2">
        <v>320.84651575911101</v>
      </c>
      <c r="AA64" t="e" vm="1">
        <v>#VALUE!</v>
      </c>
      <c r="AB64" s="2">
        <f>Facts[[#This Row],[Revenue generated]]-Facts[[#This Row],[Costs]]</f>
        <v>3578.900317970109</v>
      </c>
    </row>
    <row r="65" spans="1:28" x14ac:dyDescent="0.2">
      <c r="A65" t="s">
        <v>217</v>
      </c>
      <c r="B65" t="s">
        <v>102</v>
      </c>
      <c r="C65" s="1">
        <v>13.0173767852878</v>
      </c>
      <c r="D65" s="6">
        <v>55</v>
      </c>
      <c r="E65" s="2">
        <f>PRODUCT(fact_data!$C65,fact_data!$F65)</f>
        <v>3202.2746891807988</v>
      </c>
      <c r="F65" s="6">
        <v>246</v>
      </c>
      <c r="G65" s="5">
        <v>4256.9491408502199</v>
      </c>
      <c r="H65" t="s">
        <v>25</v>
      </c>
      <c r="I65">
        <v>54</v>
      </c>
      <c r="J65">
        <v>19</v>
      </c>
      <c r="K65" s="3">
        <v>10</v>
      </c>
      <c r="L65">
        <v>4</v>
      </c>
      <c r="M65" t="s">
        <v>31</v>
      </c>
      <c r="N65" s="1">
        <v>2.45793352798733</v>
      </c>
      <c r="O65" t="s">
        <v>188</v>
      </c>
      <c r="P65">
        <v>12.9716</v>
      </c>
      <c r="Q65">
        <v>77.5946</v>
      </c>
      <c r="R65">
        <v>18</v>
      </c>
      <c r="S65">
        <v>736</v>
      </c>
      <c r="T65">
        <v>10</v>
      </c>
      <c r="U65" s="1">
        <v>20.075003975630398</v>
      </c>
      <c r="V65" t="s">
        <v>27</v>
      </c>
      <c r="W65" s="24">
        <v>3.6328432903821302</v>
      </c>
      <c r="X65" t="s">
        <v>43</v>
      </c>
      <c r="Y65" t="s">
        <v>47</v>
      </c>
      <c r="Z65" s="2">
        <v>687.28617786641701</v>
      </c>
      <c r="AA65" t="e" vm="4">
        <v>#VALUE!</v>
      </c>
      <c r="AB65" s="2">
        <f>Facts[[#This Row],[Revenue generated]]-Facts[[#This Row],[Costs]]</f>
        <v>3569.662962983803</v>
      </c>
    </row>
    <row r="66" spans="1:28" x14ac:dyDescent="0.2">
      <c r="A66" t="s">
        <v>217</v>
      </c>
      <c r="B66" t="s">
        <v>103</v>
      </c>
      <c r="C66" s="1">
        <v>89.634095608135297</v>
      </c>
      <c r="D66" s="6">
        <v>11</v>
      </c>
      <c r="E66" s="2">
        <f>PRODUCT(fact_data!$C66,fact_data!$F66)</f>
        <v>12010.968811490129</v>
      </c>
      <c r="F66" s="6">
        <v>134</v>
      </c>
      <c r="G66" s="5">
        <v>8458.7308783671706</v>
      </c>
      <c r="H66" t="s">
        <v>30</v>
      </c>
      <c r="I66">
        <v>73</v>
      </c>
      <c r="J66">
        <v>27</v>
      </c>
      <c r="K66" s="3">
        <v>75</v>
      </c>
      <c r="L66">
        <v>6</v>
      </c>
      <c r="M66" t="s">
        <v>36</v>
      </c>
      <c r="N66" s="1">
        <v>4.5853534681946497</v>
      </c>
      <c r="O66" t="s">
        <v>186</v>
      </c>
      <c r="P66">
        <v>28.613900000000001</v>
      </c>
      <c r="Q66">
        <v>77.209000000000003</v>
      </c>
      <c r="R66">
        <v>17</v>
      </c>
      <c r="S66">
        <v>328</v>
      </c>
      <c r="T66">
        <v>6</v>
      </c>
      <c r="U66" s="1">
        <v>8.6930424258772803</v>
      </c>
      <c r="V66" t="s">
        <v>37</v>
      </c>
      <c r="W66" s="24">
        <v>0.15948631471751401</v>
      </c>
      <c r="X66" t="s">
        <v>34</v>
      </c>
      <c r="Y66" t="s">
        <v>192</v>
      </c>
      <c r="Z66" s="2">
        <v>771.225084681157</v>
      </c>
      <c r="AA66" t="e" vm="5">
        <v>#VALUE!</v>
      </c>
      <c r="AB66" s="2">
        <f>Facts[[#This Row],[Revenue generated]]-Facts[[#This Row],[Costs]]</f>
        <v>7687.5057936860139</v>
      </c>
    </row>
    <row r="67" spans="1:28" x14ac:dyDescent="0.2">
      <c r="A67" t="s">
        <v>217</v>
      </c>
      <c r="B67" t="s">
        <v>104</v>
      </c>
      <c r="C67" s="1">
        <v>33.697717206643098</v>
      </c>
      <c r="D67" s="6">
        <v>72</v>
      </c>
      <c r="E67" s="2">
        <f>PRODUCT(fact_data!$C67,fact_data!$F67)</f>
        <v>15399.856763435895</v>
      </c>
      <c r="F67" s="6">
        <v>457</v>
      </c>
      <c r="G67" s="5">
        <v>8354.5796864819895</v>
      </c>
      <c r="H67" t="s">
        <v>42</v>
      </c>
      <c r="I67">
        <v>57</v>
      </c>
      <c r="J67">
        <v>24</v>
      </c>
      <c r="K67" s="3">
        <v>54</v>
      </c>
      <c r="L67">
        <v>8</v>
      </c>
      <c r="M67" t="s">
        <v>36</v>
      </c>
      <c r="N67" s="1">
        <v>6.5805413478845898</v>
      </c>
      <c r="O67" t="s">
        <v>190</v>
      </c>
      <c r="P67">
        <v>22.572600000000001</v>
      </c>
      <c r="Q67">
        <v>88.363900000000001</v>
      </c>
      <c r="R67">
        <v>16</v>
      </c>
      <c r="S67">
        <v>358</v>
      </c>
      <c r="T67">
        <v>21</v>
      </c>
      <c r="U67" s="1">
        <v>1.59722274305067</v>
      </c>
      <c r="V67" t="s">
        <v>37</v>
      </c>
      <c r="W67" s="24">
        <v>4.9110959548423301</v>
      </c>
      <c r="X67" t="s">
        <v>38</v>
      </c>
      <c r="Y67" t="s">
        <v>192</v>
      </c>
      <c r="Z67" s="2">
        <v>555.85910367174301</v>
      </c>
      <c r="AA67" t="e" vm="2">
        <v>#VALUE!</v>
      </c>
      <c r="AB67" s="2">
        <f>Facts[[#This Row],[Revenue generated]]-Facts[[#This Row],[Costs]]</f>
        <v>7798.7205828102469</v>
      </c>
    </row>
    <row r="68" spans="1:28" x14ac:dyDescent="0.2">
      <c r="A68" t="s">
        <v>217</v>
      </c>
      <c r="B68" t="s">
        <v>105</v>
      </c>
      <c r="C68" s="1">
        <v>26.034869773962001</v>
      </c>
      <c r="D68" s="6">
        <v>52</v>
      </c>
      <c r="E68" s="2">
        <f>PRODUCT(fact_data!$C68,fact_data!$F68)</f>
        <v>18328.548320869249</v>
      </c>
      <c r="F68" s="6">
        <v>704</v>
      </c>
      <c r="G68" s="5">
        <v>8367.7216180201503</v>
      </c>
      <c r="H68" t="s">
        <v>30</v>
      </c>
      <c r="I68">
        <v>13</v>
      </c>
      <c r="J68">
        <v>17</v>
      </c>
      <c r="K68" s="3">
        <v>19</v>
      </c>
      <c r="L68">
        <v>8</v>
      </c>
      <c r="M68" t="s">
        <v>31</v>
      </c>
      <c r="N68" s="1">
        <v>2.2161427287713602</v>
      </c>
      <c r="O68" t="s">
        <v>190</v>
      </c>
      <c r="P68">
        <v>22.572600000000001</v>
      </c>
      <c r="Q68">
        <v>88.363900000000001</v>
      </c>
      <c r="R68">
        <v>24</v>
      </c>
      <c r="S68">
        <v>867</v>
      </c>
      <c r="T68">
        <v>28</v>
      </c>
      <c r="U68" s="1">
        <v>42.084436738309897</v>
      </c>
      <c r="V68" t="s">
        <v>37</v>
      </c>
      <c r="W68" s="24">
        <v>3.44806328834026</v>
      </c>
      <c r="X68" t="s">
        <v>28</v>
      </c>
      <c r="Y68" t="s">
        <v>47</v>
      </c>
      <c r="Z68" s="2">
        <v>393.84334857842703</v>
      </c>
      <c r="AA68" t="e" vm="2">
        <v>#VALUE!</v>
      </c>
      <c r="AB68" s="2">
        <f>Facts[[#This Row],[Revenue generated]]-Facts[[#This Row],[Costs]]</f>
        <v>7973.8782694417232</v>
      </c>
    </row>
    <row r="69" spans="1:28" x14ac:dyDescent="0.2">
      <c r="A69" t="s">
        <v>217</v>
      </c>
      <c r="B69" t="s">
        <v>106</v>
      </c>
      <c r="C69" s="1">
        <v>87.755432354001002</v>
      </c>
      <c r="D69" s="6">
        <v>16</v>
      </c>
      <c r="E69" s="2">
        <f>PRODUCT(fact_data!$C69,fact_data!$F69)</f>
        <v>45018.536797602515</v>
      </c>
      <c r="F69" s="6">
        <v>513</v>
      </c>
      <c r="G69" s="5">
        <v>9473.7980325083299</v>
      </c>
      <c r="H69" t="s">
        <v>33</v>
      </c>
      <c r="I69">
        <v>12</v>
      </c>
      <c r="J69">
        <v>9</v>
      </c>
      <c r="K69" s="3">
        <v>71</v>
      </c>
      <c r="L69">
        <v>9</v>
      </c>
      <c r="M69" t="s">
        <v>36</v>
      </c>
      <c r="N69" s="1">
        <v>9.1478115447106294</v>
      </c>
      <c r="O69" t="s">
        <v>186</v>
      </c>
      <c r="P69">
        <v>19.076000000000001</v>
      </c>
      <c r="Q69">
        <v>72.877700000000004</v>
      </c>
      <c r="R69">
        <v>10</v>
      </c>
      <c r="S69">
        <v>198</v>
      </c>
      <c r="T69">
        <v>11</v>
      </c>
      <c r="U69" s="1">
        <v>7.0578761469782298</v>
      </c>
      <c r="V69" t="s">
        <v>49</v>
      </c>
      <c r="W69" s="24">
        <v>0.131955444311814</v>
      </c>
      <c r="X69" t="s">
        <v>43</v>
      </c>
      <c r="Y69" t="s">
        <v>192</v>
      </c>
      <c r="Z69" s="2">
        <v>169.27180138478599</v>
      </c>
      <c r="AA69" t="e" vm="1">
        <v>#VALUE!</v>
      </c>
      <c r="AB69" s="2">
        <f>Facts[[#This Row],[Revenue generated]]-Facts[[#This Row],[Costs]]</f>
        <v>9304.5262311235438</v>
      </c>
    </row>
    <row r="70" spans="1:28" x14ac:dyDescent="0.2">
      <c r="A70" t="s">
        <v>218</v>
      </c>
      <c r="B70" t="s">
        <v>107</v>
      </c>
      <c r="C70" s="1">
        <v>37.931812382790298</v>
      </c>
      <c r="D70" s="6">
        <v>29</v>
      </c>
      <c r="E70" s="2">
        <f>PRODUCT(fact_data!$C70,fact_data!$F70)</f>
        <v>6182.8854183948188</v>
      </c>
      <c r="F70" s="6">
        <v>163</v>
      </c>
      <c r="G70" s="5">
        <v>3550.21843278099</v>
      </c>
      <c r="H70" t="s">
        <v>25</v>
      </c>
      <c r="I70">
        <v>0</v>
      </c>
      <c r="J70">
        <v>8</v>
      </c>
      <c r="K70" s="3">
        <v>58</v>
      </c>
      <c r="L70">
        <v>8</v>
      </c>
      <c r="M70" t="s">
        <v>26</v>
      </c>
      <c r="N70" s="1">
        <v>1.19425186488499</v>
      </c>
      <c r="O70" t="s">
        <v>187</v>
      </c>
      <c r="P70">
        <v>12.9716</v>
      </c>
      <c r="Q70">
        <v>77.5946</v>
      </c>
      <c r="R70">
        <v>2</v>
      </c>
      <c r="S70">
        <v>375</v>
      </c>
      <c r="T70">
        <v>18</v>
      </c>
      <c r="U70" s="1">
        <v>97.113581563462205</v>
      </c>
      <c r="V70" t="s">
        <v>37</v>
      </c>
      <c r="W70" s="24">
        <v>1.9834678721741801</v>
      </c>
      <c r="X70" t="s">
        <v>38</v>
      </c>
      <c r="Y70" t="s">
        <v>47</v>
      </c>
      <c r="Z70" s="2">
        <v>299.70630311810299</v>
      </c>
      <c r="AA70" t="e" vm="4">
        <v>#VALUE!</v>
      </c>
      <c r="AB70" s="2">
        <f>Facts[[#This Row],[Revenue generated]]-Facts[[#This Row],[Costs]]</f>
        <v>3250.5121296628872</v>
      </c>
    </row>
    <row r="71" spans="1:28" x14ac:dyDescent="0.2">
      <c r="A71" t="s">
        <v>217</v>
      </c>
      <c r="B71" t="s">
        <v>108</v>
      </c>
      <c r="C71" s="1">
        <v>54.865528517069698</v>
      </c>
      <c r="D71" s="6">
        <v>62</v>
      </c>
      <c r="E71" s="2">
        <f>PRODUCT(fact_data!$C71,fact_data!$F71)</f>
        <v>28036.285072222618</v>
      </c>
      <c r="F71" s="6">
        <v>511</v>
      </c>
      <c r="G71" s="5">
        <v>1752.3810874841199</v>
      </c>
      <c r="H71" t="s">
        <v>25</v>
      </c>
      <c r="I71">
        <v>95</v>
      </c>
      <c r="J71">
        <v>1</v>
      </c>
      <c r="K71" s="3">
        <v>27</v>
      </c>
      <c r="L71">
        <v>3</v>
      </c>
      <c r="M71" t="s">
        <v>26</v>
      </c>
      <c r="N71" s="1">
        <v>9.7052867901203399</v>
      </c>
      <c r="O71" t="s">
        <v>189</v>
      </c>
      <c r="P71">
        <v>22.572600000000001</v>
      </c>
      <c r="Q71">
        <v>88.363900000000001</v>
      </c>
      <c r="R71">
        <v>9</v>
      </c>
      <c r="S71">
        <v>862</v>
      </c>
      <c r="T71">
        <v>7</v>
      </c>
      <c r="U71" s="1">
        <v>77.627765812748095</v>
      </c>
      <c r="V71" t="s">
        <v>27</v>
      </c>
      <c r="W71" s="24">
        <v>1.3623879886490999</v>
      </c>
      <c r="X71" t="s">
        <v>34</v>
      </c>
      <c r="Y71" t="s">
        <v>47</v>
      </c>
      <c r="Z71" s="2">
        <v>207.66320620857499</v>
      </c>
      <c r="AA71" t="e" vm="2">
        <v>#VALUE!</v>
      </c>
      <c r="AB71" s="2">
        <f>Facts[[#This Row],[Revenue generated]]-Facts[[#This Row],[Costs]]</f>
        <v>1544.7178812755449</v>
      </c>
    </row>
    <row r="72" spans="1:28" x14ac:dyDescent="0.2">
      <c r="A72" t="s">
        <v>218</v>
      </c>
      <c r="B72" t="s">
        <v>109</v>
      </c>
      <c r="C72" s="1">
        <v>47.914541824058702</v>
      </c>
      <c r="D72" s="6">
        <v>90</v>
      </c>
      <c r="E72" s="2">
        <f>PRODUCT(fact_data!$C72,fact_data!$F72)</f>
        <v>1533.2653383698785</v>
      </c>
      <c r="F72" s="6">
        <v>32</v>
      </c>
      <c r="G72" s="5">
        <v>7014.8879872033804</v>
      </c>
      <c r="H72" t="s">
        <v>30</v>
      </c>
      <c r="I72">
        <v>10</v>
      </c>
      <c r="J72">
        <v>12</v>
      </c>
      <c r="K72" s="3">
        <v>22</v>
      </c>
      <c r="L72">
        <v>4</v>
      </c>
      <c r="M72" t="s">
        <v>26</v>
      </c>
      <c r="N72" s="1">
        <v>6.3157177546007199</v>
      </c>
      <c r="O72" t="s">
        <v>186</v>
      </c>
      <c r="P72">
        <v>12.9716</v>
      </c>
      <c r="Q72">
        <v>77.5946</v>
      </c>
      <c r="R72">
        <v>22</v>
      </c>
      <c r="S72">
        <v>775</v>
      </c>
      <c r="T72">
        <v>16</v>
      </c>
      <c r="U72" s="1">
        <v>11.440781823761199</v>
      </c>
      <c r="V72" t="s">
        <v>49</v>
      </c>
      <c r="W72" s="24">
        <v>1.8305755986122301</v>
      </c>
      <c r="X72" t="s">
        <v>28</v>
      </c>
      <c r="Y72" t="s">
        <v>192</v>
      </c>
      <c r="Z72" s="2">
        <v>183.27289874871099</v>
      </c>
      <c r="AA72" t="e" vm="4">
        <v>#VALUE!</v>
      </c>
      <c r="AB72" s="2">
        <f>Facts[[#This Row],[Revenue generated]]-Facts[[#This Row],[Costs]]</f>
        <v>6831.6150884546696</v>
      </c>
    </row>
    <row r="73" spans="1:28" x14ac:dyDescent="0.2">
      <c r="A73" t="s">
        <v>219</v>
      </c>
      <c r="B73" t="s">
        <v>110</v>
      </c>
      <c r="C73" s="1">
        <v>6.3815331627479601</v>
      </c>
      <c r="D73" s="6">
        <v>14</v>
      </c>
      <c r="E73" s="2">
        <f>PRODUCT(fact_data!$C73,fact_data!$F73)</f>
        <v>4065.0366246704507</v>
      </c>
      <c r="F73" s="6">
        <v>637</v>
      </c>
      <c r="G73" s="5">
        <v>8180.3370854254399</v>
      </c>
      <c r="H73" t="s">
        <v>30</v>
      </c>
      <c r="I73">
        <v>76</v>
      </c>
      <c r="J73">
        <v>2</v>
      </c>
      <c r="K73" s="3">
        <v>26</v>
      </c>
      <c r="L73">
        <v>6</v>
      </c>
      <c r="M73" t="s">
        <v>31</v>
      </c>
      <c r="N73" s="1">
        <v>9.2281903170525101</v>
      </c>
      <c r="O73" t="s">
        <v>187</v>
      </c>
      <c r="P73">
        <v>12.9716</v>
      </c>
      <c r="Q73">
        <v>77.5946</v>
      </c>
      <c r="R73">
        <v>2</v>
      </c>
      <c r="S73">
        <v>258</v>
      </c>
      <c r="T73">
        <v>10</v>
      </c>
      <c r="U73" s="1">
        <v>30.661677477859499</v>
      </c>
      <c r="V73" t="s">
        <v>27</v>
      </c>
      <c r="W73" s="24">
        <v>2.07875060787496</v>
      </c>
      <c r="X73" t="s">
        <v>28</v>
      </c>
      <c r="Y73" t="s">
        <v>47</v>
      </c>
      <c r="Z73" s="2">
        <v>405.167067888855</v>
      </c>
      <c r="AA73" t="e" vm="4">
        <v>#VALUE!</v>
      </c>
      <c r="AB73" s="2">
        <f>Facts[[#This Row],[Revenue generated]]-Facts[[#This Row],[Costs]]</f>
        <v>7775.170017536585</v>
      </c>
    </row>
    <row r="74" spans="1:28" x14ac:dyDescent="0.2">
      <c r="A74" t="s">
        <v>219</v>
      </c>
      <c r="B74" t="s">
        <v>111</v>
      </c>
      <c r="C74" s="1">
        <v>90.204427520528</v>
      </c>
      <c r="D74" s="6">
        <v>88</v>
      </c>
      <c r="E74" s="2">
        <f>PRODUCT(fact_data!$C74,fact_data!$F74)</f>
        <v>43117.716354812386</v>
      </c>
      <c r="F74" s="6">
        <v>478</v>
      </c>
      <c r="G74" s="5">
        <v>2633.1219813122498</v>
      </c>
      <c r="H74" t="s">
        <v>25</v>
      </c>
      <c r="I74">
        <v>57</v>
      </c>
      <c r="J74">
        <v>29</v>
      </c>
      <c r="K74" s="3">
        <v>77</v>
      </c>
      <c r="L74">
        <v>9</v>
      </c>
      <c r="M74" t="s">
        <v>31</v>
      </c>
      <c r="N74" s="1">
        <v>6.5996141596895397</v>
      </c>
      <c r="O74" t="s">
        <v>186</v>
      </c>
      <c r="P74">
        <v>12.9716</v>
      </c>
      <c r="Q74">
        <v>77.5946</v>
      </c>
      <c r="R74">
        <v>21</v>
      </c>
      <c r="S74">
        <v>152</v>
      </c>
      <c r="T74">
        <v>11</v>
      </c>
      <c r="U74" s="1">
        <v>55.760492895244198</v>
      </c>
      <c r="V74" t="s">
        <v>27</v>
      </c>
      <c r="W74" s="24">
        <v>3.2133296074383</v>
      </c>
      <c r="X74" t="s">
        <v>38</v>
      </c>
      <c r="Y74" t="s">
        <v>191</v>
      </c>
      <c r="Z74" s="2">
        <v>677.94456984618296</v>
      </c>
      <c r="AA74" t="e" vm="4">
        <v>#VALUE!</v>
      </c>
      <c r="AB74" s="2">
        <f>Facts[[#This Row],[Revenue generated]]-Facts[[#This Row],[Costs]]</f>
        <v>1955.1774114660668</v>
      </c>
    </row>
    <row r="75" spans="1:28" x14ac:dyDescent="0.2">
      <c r="A75" t="s">
        <v>219</v>
      </c>
      <c r="B75" t="s">
        <v>112</v>
      </c>
      <c r="C75" s="1">
        <v>83.851017681304597</v>
      </c>
      <c r="D75" s="6">
        <v>41</v>
      </c>
      <c r="E75" s="2">
        <f>PRODUCT(fact_data!$C75,fact_data!$F75)</f>
        <v>31444.131630489224</v>
      </c>
      <c r="F75" s="6">
        <v>375</v>
      </c>
      <c r="G75" s="5">
        <v>7910.8869161406801</v>
      </c>
      <c r="H75" t="s">
        <v>42</v>
      </c>
      <c r="I75">
        <v>17</v>
      </c>
      <c r="J75">
        <v>25</v>
      </c>
      <c r="K75" s="3">
        <v>66</v>
      </c>
      <c r="L75">
        <v>5</v>
      </c>
      <c r="M75" t="s">
        <v>26</v>
      </c>
      <c r="N75" s="1">
        <v>1.5129368369160701</v>
      </c>
      <c r="O75" t="s">
        <v>189</v>
      </c>
      <c r="P75">
        <v>13.082700000000001</v>
      </c>
      <c r="Q75">
        <v>80.270700000000005</v>
      </c>
      <c r="R75">
        <v>13</v>
      </c>
      <c r="S75">
        <v>444</v>
      </c>
      <c r="T75">
        <v>4</v>
      </c>
      <c r="U75" s="1">
        <v>46.870238797617098</v>
      </c>
      <c r="V75" t="s">
        <v>37</v>
      </c>
      <c r="W75" s="24">
        <v>4.6205460645137002</v>
      </c>
      <c r="X75" t="s">
        <v>28</v>
      </c>
      <c r="Y75" t="s">
        <v>47</v>
      </c>
      <c r="Z75" s="2">
        <v>866.472800129657</v>
      </c>
      <c r="AA75" t="e" vm="3">
        <v>#VALUE!</v>
      </c>
      <c r="AB75" s="2">
        <f>Facts[[#This Row],[Revenue generated]]-Facts[[#This Row],[Costs]]</f>
        <v>7044.414116011023</v>
      </c>
    </row>
    <row r="76" spans="1:28" x14ac:dyDescent="0.2">
      <c r="A76" t="s">
        <v>218</v>
      </c>
      <c r="B76" t="s">
        <v>113</v>
      </c>
      <c r="C76" s="1">
        <v>3.1700114135661499</v>
      </c>
      <c r="D76" s="6">
        <v>64</v>
      </c>
      <c r="E76" s="2">
        <f>PRODUCT(fact_data!$C76,fact_data!$F76)</f>
        <v>2865.6903178637995</v>
      </c>
      <c r="F76" s="6">
        <v>904</v>
      </c>
      <c r="G76" s="5">
        <v>5709.9452959692799</v>
      </c>
      <c r="H76" t="s">
        <v>30</v>
      </c>
      <c r="I76">
        <v>41</v>
      </c>
      <c r="J76">
        <v>6</v>
      </c>
      <c r="K76" s="3">
        <v>1</v>
      </c>
      <c r="L76">
        <v>5</v>
      </c>
      <c r="M76" t="s">
        <v>31</v>
      </c>
      <c r="N76" s="1">
        <v>5.2376546500374399</v>
      </c>
      <c r="O76" t="s">
        <v>189</v>
      </c>
      <c r="P76">
        <v>28.613900000000001</v>
      </c>
      <c r="Q76">
        <v>77.209000000000003</v>
      </c>
      <c r="R76">
        <v>1</v>
      </c>
      <c r="S76">
        <v>919</v>
      </c>
      <c r="T76">
        <v>9</v>
      </c>
      <c r="U76" s="1">
        <v>80.580852156447804</v>
      </c>
      <c r="V76" t="s">
        <v>37</v>
      </c>
      <c r="W76" s="24">
        <v>0.39661272410993498</v>
      </c>
      <c r="X76" t="s">
        <v>38</v>
      </c>
      <c r="Y76" t="s">
        <v>47</v>
      </c>
      <c r="Z76" s="2">
        <v>341.55265678322297</v>
      </c>
      <c r="AA76" t="e" vm="5">
        <v>#VALUE!</v>
      </c>
      <c r="AB76" s="2">
        <f>Facts[[#This Row],[Revenue generated]]-Facts[[#This Row],[Costs]]</f>
        <v>5368.3926391860568</v>
      </c>
    </row>
    <row r="77" spans="1:28" x14ac:dyDescent="0.2">
      <c r="A77" t="s">
        <v>217</v>
      </c>
      <c r="B77" t="s">
        <v>114</v>
      </c>
      <c r="C77" s="1">
        <v>92.996884233970604</v>
      </c>
      <c r="D77" s="6">
        <v>29</v>
      </c>
      <c r="E77" s="2">
        <f>PRODUCT(fact_data!$C77,fact_data!$F77)</f>
        <v>9857.6697288008836</v>
      </c>
      <c r="F77" s="6">
        <v>106</v>
      </c>
      <c r="G77" s="5">
        <v>1889.07358977933</v>
      </c>
      <c r="H77" t="s">
        <v>25</v>
      </c>
      <c r="I77">
        <v>16</v>
      </c>
      <c r="J77">
        <v>20</v>
      </c>
      <c r="K77" s="3">
        <v>56</v>
      </c>
      <c r="L77">
        <v>10</v>
      </c>
      <c r="M77" t="s">
        <v>36</v>
      </c>
      <c r="N77" s="1">
        <v>2.47389776104546</v>
      </c>
      <c r="O77" t="s">
        <v>186</v>
      </c>
      <c r="P77">
        <v>13.082700000000001</v>
      </c>
      <c r="Q77">
        <v>80.270700000000005</v>
      </c>
      <c r="R77">
        <v>25</v>
      </c>
      <c r="S77">
        <v>759</v>
      </c>
      <c r="T77">
        <v>11</v>
      </c>
      <c r="U77" s="1">
        <v>48.064782640006499</v>
      </c>
      <c r="V77" t="s">
        <v>49</v>
      </c>
      <c r="W77" s="24">
        <v>2.0300690886687498</v>
      </c>
      <c r="X77" t="s">
        <v>34</v>
      </c>
      <c r="Y77" t="s">
        <v>192</v>
      </c>
      <c r="Z77" s="2">
        <v>873.12964801765099</v>
      </c>
      <c r="AA77" t="e" vm="3">
        <v>#VALUE!</v>
      </c>
      <c r="AB77" s="2">
        <f>Facts[[#This Row],[Revenue generated]]-Facts[[#This Row],[Costs]]</f>
        <v>1015.943941761679</v>
      </c>
    </row>
    <row r="78" spans="1:28" x14ac:dyDescent="0.2">
      <c r="A78" t="s">
        <v>218</v>
      </c>
      <c r="B78" t="s">
        <v>115</v>
      </c>
      <c r="C78" s="1">
        <v>69.108799547430294</v>
      </c>
      <c r="D78" s="6">
        <v>23</v>
      </c>
      <c r="E78" s="2">
        <f>PRODUCT(fact_data!$C78,fact_data!$F78)</f>
        <v>16655.220690930702</v>
      </c>
      <c r="F78" s="6">
        <v>241</v>
      </c>
      <c r="G78" s="5">
        <v>5328.3759842977497</v>
      </c>
      <c r="H78" t="s">
        <v>42</v>
      </c>
      <c r="I78">
        <v>38</v>
      </c>
      <c r="J78">
        <v>1</v>
      </c>
      <c r="K78" s="3">
        <v>22</v>
      </c>
      <c r="L78">
        <v>10</v>
      </c>
      <c r="M78" t="s">
        <v>31</v>
      </c>
      <c r="N78" s="1">
        <v>7.0545383368369201</v>
      </c>
      <c r="O78" t="s">
        <v>187</v>
      </c>
      <c r="P78">
        <v>12.9716</v>
      </c>
      <c r="Q78">
        <v>77.5946</v>
      </c>
      <c r="R78">
        <v>25</v>
      </c>
      <c r="S78">
        <v>985</v>
      </c>
      <c r="T78">
        <v>24</v>
      </c>
      <c r="U78" s="1">
        <v>64.323597795600193</v>
      </c>
      <c r="V78" t="s">
        <v>27</v>
      </c>
      <c r="W78" s="24">
        <v>2.1800374515822099</v>
      </c>
      <c r="X78" t="s">
        <v>38</v>
      </c>
      <c r="Y78" t="s">
        <v>47</v>
      </c>
      <c r="Z78" s="2">
        <v>997.41345013319403</v>
      </c>
      <c r="AA78" t="e" vm="4">
        <v>#VALUE!</v>
      </c>
      <c r="AB78" s="2">
        <f>Facts[[#This Row],[Revenue generated]]-Facts[[#This Row],[Costs]]</f>
        <v>4330.962534164556</v>
      </c>
    </row>
    <row r="79" spans="1:28" x14ac:dyDescent="0.2">
      <c r="A79" t="s">
        <v>218</v>
      </c>
      <c r="B79" t="s">
        <v>116</v>
      </c>
      <c r="C79" s="1">
        <v>57.449742958971399</v>
      </c>
      <c r="D79" s="6">
        <v>14</v>
      </c>
      <c r="E79" s="2">
        <f>PRODUCT(fact_data!$C79,fact_data!$F79)</f>
        <v>20624.457722270734</v>
      </c>
      <c r="F79" s="6">
        <v>359</v>
      </c>
      <c r="G79" s="5">
        <v>2483.7601775427902</v>
      </c>
      <c r="H79" t="s">
        <v>33</v>
      </c>
      <c r="I79">
        <v>96</v>
      </c>
      <c r="J79">
        <v>28</v>
      </c>
      <c r="K79" s="3">
        <v>57</v>
      </c>
      <c r="L79">
        <v>4</v>
      </c>
      <c r="M79" t="s">
        <v>26</v>
      </c>
      <c r="N79" s="1">
        <v>6.7809466256178901</v>
      </c>
      <c r="O79" t="s">
        <v>186</v>
      </c>
      <c r="P79">
        <v>22.572600000000001</v>
      </c>
      <c r="Q79">
        <v>88.363900000000001</v>
      </c>
      <c r="R79">
        <v>26</v>
      </c>
      <c r="S79">
        <v>334</v>
      </c>
      <c r="T79">
        <v>5</v>
      </c>
      <c r="U79" s="1">
        <v>42.952444748991802</v>
      </c>
      <c r="V79" t="s">
        <v>49</v>
      </c>
      <c r="W79" s="24">
        <v>3.0551418183075398</v>
      </c>
      <c r="X79" t="s">
        <v>28</v>
      </c>
      <c r="Y79" t="s">
        <v>191</v>
      </c>
      <c r="Z79" s="2">
        <v>852.56809891984994</v>
      </c>
      <c r="AA79" t="e" vm="2">
        <v>#VALUE!</v>
      </c>
      <c r="AB79" s="2">
        <f>Facts[[#This Row],[Revenue generated]]-Facts[[#This Row],[Costs]]</f>
        <v>1631.1920786229402</v>
      </c>
    </row>
    <row r="80" spans="1:28" x14ac:dyDescent="0.2">
      <c r="A80" t="s">
        <v>218</v>
      </c>
      <c r="B80" t="s">
        <v>117</v>
      </c>
      <c r="C80" s="1">
        <v>6.30688317611191</v>
      </c>
      <c r="D80" s="6">
        <v>50</v>
      </c>
      <c r="E80" s="2">
        <f>PRODUCT(fact_data!$C80,fact_data!$F80)</f>
        <v>5966.3114846018671</v>
      </c>
      <c r="F80" s="6">
        <v>946</v>
      </c>
      <c r="G80" s="5">
        <v>1292.45841793775</v>
      </c>
      <c r="H80" t="s">
        <v>33</v>
      </c>
      <c r="I80">
        <v>5</v>
      </c>
      <c r="J80">
        <v>4</v>
      </c>
      <c r="K80" s="3">
        <v>51</v>
      </c>
      <c r="L80">
        <v>5</v>
      </c>
      <c r="M80" t="s">
        <v>26</v>
      </c>
      <c r="N80" s="1">
        <v>8.4670497708619905</v>
      </c>
      <c r="O80" t="s">
        <v>190</v>
      </c>
      <c r="P80">
        <v>19.076000000000001</v>
      </c>
      <c r="Q80">
        <v>72.877700000000004</v>
      </c>
      <c r="R80">
        <v>25</v>
      </c>
      <c r="S80">
        <v>858</v>
      </c>
      <c r="T80">
        <v>21</v>
      </c>
      <c r="U80" s="1">
        <v>71.126514720403307</v>
      </c>
      <c r="V80" t="s">
        <v>27</v>
      </c>
      <c r="W80" s="24">
        <v>4.0968813324704501</v>
      </c>
      <c r="X80" t="s">
        <v>43</v>
      </c>
      <c r="Y80" t="s">
        <v>192</v>
      </c>
      <c r="Z80" s="2">
        <v>323.59220343132199</v>
      </c>
      <c r="AA80" t="e" vm="1">
        <v>#VALUE!</v>
      </c>
      <c r="AB80" s="2">
        <f>Facts[[#This Row],[Revenue generated]]-Facts[[#This Row],[Costs]]</f>
        <v>968.86621450642804</v>
      </c>
    </row>
    <row r="81" spans="1:28" x14ac:dyDescent="0.2">
      <c r="A81" t="s">
        <v>218</v>
      </c>
      <c r="B81" t="s">
        <v>118</v>
      </c>
      <c r="C81" s="1">
        <v>57.057031221103202</v>
      </c>
      <c r="D81" s="6">
        <v>56</v>
      </c>
      <c r="E81" s="2">
        <f>PRODUCT(fact_data!$C81,fact_data!$F81)</f>
        <v>11297.292181778434</v>
      </c>
      <c r="F81" s="6">
        <v>198</v>
      </c>
      <c r="G81" s="5">
        <v>7888.7232684270803</v>
      </c>
      <c r="H81" t="s">
        <v>25</v>
      </c>
      <c r="I81">
        <v>31</v>
      </c>
      <c r="J81">
        <v>25</v>
      </c>
      <c r="K81" s="3">
        <v>20</v>
      </c>
      <c r="L81">
        <v>1</v>
      </c>
      <c r="M81" t="s">
        <v>26</v>
      </c>
      <c r="N81" s="1">
        <v>6.49632536429504</v>
      </c>
      <c r="O81" t="s">
        <v>188</v>
      </c>
      <c r="P81">
        <v>12.9716</v>
      </c>
      <c r="Q81">
        <v>77.5946</v>
      </c>
      <c r="R81">
        <v>5</v>
      </c>
      <c r="S81">
        <v>228</v>
      </c>
      <c r="T81">
        <v>12</v>
      </c>
      <c r="U81" s="1">
        <v>57.870902924036201</v>
      </c>
      <c r="V81" t="s">
        <v>27</v>
      </c>
      <c r="W81" s="24">
        <v>0.16587162748060799</v>
      </c>
      <c r="X81" t="s">
        <v>34</v>
      </c>
      <c r="Y81" t="s">
        <v>192</v>
      </c>
      <c r="Z81" s="2">
        <v>351.50421933503799</v>
      </c>
      <c r="AA81" t="e" vm="4">
        <v>#VALUE!</v>
      </c>
      <c r="AB81" s="2">
        <f>Facts[[#This Row],[Revenue generated]]-Facts[[#This Row],[Costs]]</f>
        <v>7537.219049092042</v>
      </c>
    </row>
    <row r="82" spans="1:28" x14ac:dyDescent="0.2">
      <c r="A82" t="s">
        <v>217</v>
      </c>
      <c r="B82" t="s">
        <v>119</v>
      </c>
      <c r="C82" s="1">
        <v>91.128318350444303</v>
      </c>
      <c r="D82" s="6">
        <v>75</v>
      </c>
      <c r="E82" s="2">
        <f>PRODUCT(fact_data!$C82,fact_data!$F82)</f>
        <v>79463.893601587435</v>
      </c>
      <c r="F82" s="6">
        <v>872</v>
      </c>
      <c r="G82" s="5">
        <v>8651.67268298206</v>
      </c>
      <c r="H82" t="s">
        <v>33</v>
      </c>
      <c r="I82">
        <v>39</v>
      </c>
      <c r="J82">
        <v>14</v>
      </c>
      <c r="K82" s="3">
        <v>41</v>
      </c>
      <c r="L82">
        <v>2</v>
      </c>
      <c r="M82" t="s">
        <v>36</v>
      </c>
      <c r="N82" s="1">
        <v>2.8331846794189701</v>
      </c>
      <c r="O82" t="s">
        <v>188</v>
      </c>
      <c r="P82">
        <v>13.082700000000001</v>
      </c>
      <c r="Q82">
        <v>80.270700000000005</v>
      </c>
      <c r="R82">
        <v>8</v>
      </c>
      <c r="S82">
        <v>202</v>
      </c>
      <c r="T82">
        <v>5</v>
      </c>
      <c r="U82" s="1">
        <v>76.961228023819999</v>
      </c>
      <c r="V82" t="s">
        <v>37</v>
      </c>
      <c r="W82" s="24">
        <v>2.8496621985053299</v>
      </c>
      <c r="X82" t="s">
        <v>43</v>
      </c>
      <c r="Y82" t="s">
        <v>191</v>
      </c>
      <c r="Z82" s="2">
        <v>787.77985049434403</v>
      </c>
      <c r="AA82" t="e" vm="3">
        <v>#VALUE!</v>
      </c>
      <c r="AB82" s="2">
        <f>Facts[[#This Row],[Revenue generated]]-Facts[[#This Row],[Costs]]</f>
        <v>7863.8928324877161</v>
      </c>
    </row>
    <row r="83" spans="1:28" x14ac:dyDescent="0.2">
      <c r="A83" t="s">
        <v>218</v>
      </c>
      <c r="B83" t="s">
        <v>120</v>
      </c>
      <c r="C83" s="1">
        <v>72.819206930318202</v>
      </c>
      <c r="D83" s="6">
        <v>9</v>
      </c>
      <c r="E83" s="2">
        <f>PRODUCT(fact_data!$C83,fact_data!$F83)</f>
        <v>56362.066164066287</v>
      </c>
      <c r="F83" s="6">
        <v>774</v>
      </c>
      <c r="G83" s="5">
        <v>4384.4134000458598</v>
      </c>
      <c r="H83" t="s">
        <v>33</v>
      </c>
      <c r="I83">
        <v>48</v>
      </c>
      <c r="J83">
        <v>6</v>
      </c>
      <c r="K83" s="3">
        <v>8</v>
      </c>
      <c r="L83">
        <v>5</v>
      </c>
      <c r="M83" t="s">
        <v>26</v>
      </c>
      <c r="N83" s="1">
        <v>4.0662775015120403</v>
      </c>
      <c r="O83" t="s">
        <v>188</v>
      </c>
      <c r="P83">
        <v>28.613900000000001</v>
      </c>
      <c r="Q83">
        <v>77.209000000000003</v>
      </c>
      <c r="R83">
        <v>28</v>
      </c>
      <c r="S83">
        <v>698</v>
      </c>
      <c r="T83">
        <v>1</v>
      </c>
      <c r="U83" s="1">
        <v>19.789592941903599</v>
      </c>
      <c r="V83" t="s">
        <v>27</v>
      </c>
      <c r="W83" s="24">
        <v>2.54754712154871</v>
      </c>
      <c r="X83" t="s">
        <v>38</v>
      </c>
      <c r="Y83" t="s">
        <v>191</v>
      </c>
      <c r="Z83" s="2">
        <v>276.77833594679799</v>
      </c>
      <c r="AA83" t="e" vm="5">
        <v>#VALUE!</v>
      </c>
      <c r="AB83" s="2">
        <f>Facts[[#This Row],[Revenue generated]]-Facts[[#This Row],[Costs]]</f>
        <v>4107.6350640990622</v>
      </c>
    </row>
    <row r="84" spans="1:28" x14ac:dyDescent="0.2">
      <c r="A84" t="s">
        <v>217</v>
      </c>
      <c r="B84" t="s">
        <v>121</v>
      </c>
      <c r="C84" s="1">
        <v>17.034930739467899</v>
      </c>
      <c r="D84" s="6">
        <v>13</v>
      </c>
      <c r="E84" s="2">
        <f>PRODUCT(fact_data!$C84,fact_data!$F84)</f>
        <v>5723.7367284612146</v>
      </c>
      <c r="F84" s="6">
        <v>336</v>
      </c>
      <c r="G84" s="5">
        <v>2943.3818676094502</v>
      </c>
      <c r="H84" t="s">
        <v>33</v>
      </c>
      <c r="I84">
        <v>42</v>
      </c>
      <c r="J84">
        <v>19</v>
      </c>
      <c r="K84" s="3">
        <v>72</v>
      </c>
      <c r="L84">
        <v>1</v>
      </c>
      <c r="M84" t="s">
        <v>31</v>
      </c>
      <c r="N84" s="1">
        <v>4.7081818735419301</v>
      </c>
      <c r="O84" t="s">
        <v>187</v>
      </c>
      <c r="P84">
        <v>19.076000000000001</v>
      </c>
      <c r="Q84">
        <v>72.877700000000004</v>
      </c>
      <c r="R84">
        <v>6</v>
      </c>
      <c r="S84">
        <v>955</v>
      </c>
      <c r="T84">
        <v>26</v>
      </c>
      <c r="U84" s="1">
        <v>4.4652784349432402</v>
      </c>
      <c r="V84" t="s">
        <v>27</v>
      </c>
      <c r="W84" s="24">
        <v>4.1378770486223502</v>
      </c>
      <c r="X84" t="s">
        <v>28</v>
      </c>
      <c r="Y84" t="s">
        <v>192</v>
      </c>
      <c r="Z84" s="2">
        <v>589.97855562804</v>
      </c>
      <c r="AA84" t="e" vm="1">
        <v>#VALUE!</v>
      </c>
      <c r="AB84" s="2">
        <f>Facts[[#This Row],[Revenue generated]]-Facts[[#This Row],[Costs]]</f>
        <v>2353.4033119814103</v>
      </c>
    </row>
    <row r="85" spans="1:28" x14ac:dyDescent="0.2">
      <c r="A85" t="s">
        <v>218</v>
      </c>
      <c r="B85" t="s">
        <v>122</v>
      </c>
      <c r="C85" s="1">
        <v>68.911246211606297</v>
      </c>
      <c r="D85" s="6">
        <v>82</v>
      </c>
      <c r="E85" s="2">
        <f>PRODUCT(fact_data!$C85,fact_data!$F85)</f>
        <v>45688.156238294978</v>
      </c>
      <c r="F85" s="6">
        <v>663</v>
      </c>
      <c r="G85" s="5">
        <v>2411.7546321104901</v>
      </c>
      <c r="H85" t="s">
        <v>33</v>
      </c>
      <c r="I85">
        <v>65</v>
      </c>
      <c r="J85">
        <v>24</v>
      </c>
      <c r="K85" s="3">
        <v>7</v>
      </c>
      <c r="L85">
        <v>8</v>
      </c>
      <c r="M85" t="s">
        <v>26</v>
      </c>
      <c r="N85" s="1">
        <v>4.94983957799694</v>
      </c>
      <c r="O85" t="s">
        <v>186</v>
      </c>
      <c r="P85">
        <v>12.9716</v>
      </c>
      <c r="Q85">
        <v>77.5946</v>
      </c>
      <c r="R85">
        <v>20</v>
      </c>
      <c r="S85">
        <v>443</v>
      </c>
      <c r="T85">
        <v>5</v>
      </c>
      <c r="U85" s="1">
        <v>97.730593800533001</v>
      </c>
      <c r="V85" t="s">
        <v>37</v>
      </c>
      <c r="W85" s="24">
        <v>0.77300613406724705</v>
      </c>
      <c r="X85" t="s">
        <v>28</v>
      </c>
      <c r="Y85" t="s">
        <v>47</v>
      </c>
      <c r="Z85" s="2">
        <v>682.97101822609295</v>
      </c>
      <c r="AA85" t="e" vm="4">
        <v>#VALUE!</v>
      </c>
      <c r="AB85" s="2">
        <f>Facts[[#This Row],[Revenue generated]]-Facts[[#This Row],[Costs]]</f>
        <v>1728.7836138843973</v>
      </c>
    </row>
    <row r="86" spans="1:28" x14ac:dyDescent="0.2">
      <c r="A86" t="s">
        <v>218</v>
      </c>
      <c r="B86" t="s">
        <v>123</v>
      </c>
      <c r="C86" s="1">
        <v>89.104367292102197</v>
      </c>
      <c r="D86" s="6">
        <v>99</v>
      </c>
      <c r="E86" s="2">
        <f>PRODUCT(fact_data!$C86,fact_data!$F86)</f>
        <v>55066.49898651916</v>
      </c>
      <c r="F86" s="6">
        <v>618</v>
      </c>
      <c r="G86" s="5">
        <v>2048.2900998487098</v>
      </c>
      <c r="H86" t="s">
        <v>33</v>
      </c>
      <c r="I86">
        <v>73</v>
      </c>
      <c r="J86">
        <v>26</v>
      </c>
      <c r="K86" s="3">
        <v>80</v>
      </c>
      <c r="L86">
        <v>10</v>
      </c>
      <c r="M86" t="s">
        <v>31</v>
      </c>
      <c r="N86" s="1">
        <v>8.3816156249226292</v>
      </c>
      <c r="O86" t="s">
        <v>190</v>
      </c>
      <c r="P86">
        <v>13.082700000000001</v>
      </c>
      <c r="Q86">
        <v>80.270700000000005</v>
      </c>
      <c r="R86">
        <v>24</v>
      </c>
      <c r="S86">
        <v>589</v>
      </c>
      <c r="T86">
        <v>22</v>
      </c>
      <c r="U86" s="1">
        <v>33.808636513209002</v>
      </c>
      <c r="V86" t="s">
        <v>49</v>
      </c>
      <c r="W86" s="24">
        <v>4.8434565771180402</v>
      </c>
      <c r="X86" t="s">
        <v>34</v>
      </c>
      <c r="Y86" t="s">
        <v>191</v>
      </c>
      <c r="Z86" s="2">
        <v>465.45700596368698</v>
      </c>
      <c r="AA86" t="e" vm="3">
        <v>#VALUE!</v>
      </c>
      <c r="AB86" s="2">
        <f>Facts[[#This Row],[Revenue generated]]-Facts[[#This Row],[Costs]]</f>
        <v>1582.8330938850229</v>
      </c>
    </row>
    <row r="87" spans="1:28" x14ac:dyDescent="0.2">
      <c r="A87" t="s">
        <v>219</v>
      </c>
      <c r="B87" t="s">
        <v>124</v>
      </c>
      <c r="C87" s="1">
        <v>76.962994415193805</v>
      </c>
      <c r="D87" s="6">
        <v>83</v>
      </c>
      <c r="E87" s="2">
        <f>PRODUCT(fact_data!$C87,fact_data!$F87)</f>
        <v>1924.0748603798452</v>
      </c>
      <c r="F87" s="6">
        <v>25</v>
      </c>
      <c r="G87" s="5">
        <v>8684.6130592538502</v>
      </c>
      <c r="H87" t="s">
        <v>30</v>
      </c>
      <c r="I87">
        <v>15</v>
      </c>
      <c r="J87">
        <v>18</v>
      </c>
      <c r="K87" s="3">
        <v>66</v>
      </c>
      <c r="L87">
        <v>2</v>
      </c>
      <c r="M87" t="s">
        <v>36</v>
      </c>
      <c r="N87" s="1">
        <v>8.2491687048717193</v>
      </c>
      <c r="O87" t="s">
        <v>190</v>
      </c>
      <c r="P87">
        <v>13.082700000000001</v>
      </c>
      <c r="Q87">
        <v>80.270700000000005</v>
      </c>
      <c r="R87">
        <v>4</v>
      </c>
      <c r="S87">
        <v>211</v>
      </c>
      <c r="T87">
        <v>2</v>
      </c>
      <c r="U87" s="1">
        <v>69.929345518672307</v>
      </c>
      <c r="V87" t="s">
        <v>37</v>
      </c>
      <c r="W87" s="24">
        <v>1.3744289997457499</v>
      </c>
      <c r="X87" t="s">
        <v>28</v>
      </c>
      <c r="Y87" t="s">
        <v>191</v>
      </c>
      <c r="Z87" s="2">
        <v>842.68683000464102</v>
      </c>
      <c r="AA87" t="e" vm="3">
        <v>#VALUE!</v>
      </c>
      <c r="AB87" s="2">
        <f>Facts[[#This Row],[Revenue generated]]-Facts[[#This Row],[Costs]]</f>
        <v>7841.9262292492094</v>
      </c>
    </row>
    <row r="88" spans="1:28" x14ac:dyDescent="0.2">
      <c r="A88" t="s">
        <v>217</v>
      </c>
      <c r="B88" t="s">
        <v>125</v>
      </c>
      <c r="C88" s="1">
        <v>19.9981769404042</v>
      </c>
      <c r="D88" s="6">
        <v>18</v>
      </c>
      <c r="E88" s="2">
        <f>PRODUCT(fact_data!$C88,fact_data!$F88)</f>
        <v>4459.5934577101361</v>
      </c>
      <c r="F88" s="6">
        <v>223</v>
      </c>
      <c r="G88" s="5">
        <v>1229.59102856498</v>
      </c>
      <c r="H88" t="s">
        <v>33</v>
      </c>
      <c r="I88">
        <v>32</v>
      </c>
      <c r="J88">
        <v>14</v>
      </c>
      <c r="K88" s="3">
        <v>22</v>
      </c>
      <c r="L88">
        <v>6</v>
      </c>
      <c r="M88" t="s">
        <v>26</v>
      </c>
      <c r="N88" s="1">
        <v>1.4543053101535499</v>
      </c>
      <c r="O88" t="s">
        <v>186</v>
      </c>
      <c r="P88">
        <v>19.076000000000001</v>
      </c>
      <c r="Q88">
        <v>72.877700000000004</v>
      </c>
      <c r="R88">
        <v>4</v>
      </c>
      <c r="S88">
        <v>569</v>
      </c>
      <c r="T88">
        <v>18</v>
      </c>
      <c r="U88" s="1">
        <v>74.608969995194599</v>
      </c>
      <c r="V88" t="s">
        <v>49</v>
      </c>
      <c r="W88" s="24">
        <v>2.0515129307662399</v>
      </c>
      <c r="X88" t="s">
        <v>38</v>
      </c>
      <c r="Y88" t="s">
        <v>47</v>
      </c>
      <c r="Z88" s="2">
        <v>264.25488983586598</v>
      </c>
      <c r="AA88" t="e" vm="1">
        <v>#VALUE!</v>
      </c>
      <c r="AB88" s="2">
        <f>Facts[[#This Row],[Revenue generated]]-Facts[[#This Row],[Costs]]</f>
        <v>965.33613872911405</v>
      </c>
    </row>
    <row r="89" spans="1:28" x14ac:dyDescent="0.2">
      <c r="A89" t="s">
        <v>218</v>
      </c>
      <c r="B89" t="s">
        <v>126</v>
      </c>
      <c r="C89" s="1">
        <v>80.414036650355698</v>
      </c>
      <c r="D89" s="6">
        <v>24</v>
      </c>
      <c r="E89" s="2">
        <f>PRODUCT(fact_data!$C89,fact_data!$F89)</f>
        <v>6352.7088953781004</v>
      </c>
      <c r="F89" s="6">
        <v>79</v>
      </c>
      <c r="G89" s="5">
        <v>5133.8467010866898</v>
      </c>
      <c r="H89" t="s">
        <v>42</v>
      </c>
      <c r="I89">
        <v>5</v>
      </c>
      <c r="J89">
        <v>7</v>
      </c>
      <c r="K89" s="3">
        <v>55</v>
      </c>
      <c r="L89">
        <v>10</v>
      </c>
      <c r="M89" t="s">
        <v>31</v>
      </c>
      <c r="N89" s="1">
        <v>6.5758037975485299</v>
      </c>
      <c r="O89" t="s">
        <v>188</v>
      </c>
      <c r="P89">
        <v>13.082700000000001</v>
      </c>
      <c r="Q89">
        <v>80.270700000000005</v>
      </c>
      <c r="R89">
        <v>27</v>
      </c>
      <c r="S89">
        <v>523</v>
      </c>
      <c r="T89">
        <v>17</v>
      </c>
      <c r="U89" s="1">
        <v>28.696996824143099</v>
      </c>
      <c r="V89" t="s">
        <v>37</v>
      </c>
      <c r="W89" s="24">
        <v>3.6937377878392699</v>
      </c>
      <c r="X89" t="s">
        <v>43</v>
      </c>
      <c r="Y89" t="s">
        <v>191</v>
      </c>
      <c r="Z89" s="2">
        <v>879.35921773492396</v>
      </c>
      <c r="AA89" t="e" vm="3">
        <v>#VALUE!</v>
      </c>
      <c r="AB89" s="2">
        <f>Facts[[#This Row],[Revenue generated]]-Facts[[#This Row],[Costs]]</f>
        <v>4254.4874833517661</v>
      </c>
    </row>
    <row r="90" spans="1:28" x14ac:dyDescent="0.2">
      <c r="A90" t="s">
        <v>219</v>
      </c>
      <c r="B90" t="s">
        <v>127</v>
      </c>
      <c r="C90" s="1">
        <v>75.270406975724995</v>
      </c>
      <c r="D90" s="6">
        <v>58</v>
      </c>
      <c r="E90" s="2">
        <f>PRODUCT(fact_data!$C90,fact_data!$F90)</f>
        <v>55474.289941109324</v>
      </c>
      <c r="F90" s="6">
        <v>737</v>
      </c>
      <c r="G90" s="5">
        <v>9444.7420330629793</v>
      </c>
      <c r="H90" t="s">
        <v>42</v>
      </c>
      <c r="I90">
        <v>60</v>
      </c>
      <c r="J90">
        <v>18</v>
      </c>
      <c r="K90" s="3">
        <v>85</v>
      </c>
      <c r="L90">
        <v>7</v>
      </c>
      <c r="M90" t="s">
        <v>31</v>
      </c>
      <c r="N90" s="1">
        <v>3.8012531329310701</v>
      </c>
      <c r="O90" t="s">
        <v>187</v>
      </c>
      <c r="P90">
        <v>19.076000000000001</v>
      </c>
      <c r="Q90">
        <v>72.877700000000004</v>
      </c>
      <c r="R90">
        <v>21</v>
      </c>
      <c r="S90">
        <v>953</v>
      </c>
      <c r="T90">
        <v>11</v>
      </c>
      <c r="U90" s="1">
        <v>68.1849190570411</v>
      </c>
      <c r="V90" t="s">
        <v>27</v>
      </c>
      <c r="W90" s="24">
        <v>0.722204401882931</v>
      </c>
      <c r="X90" t="s">
        <v>43</v>
      </c>
      <c r="Y90" t="s">
        <v>47</v>
      </c>
      <c r="Z90" s="2">
        <v>103.916247960704</v>
      </c>
      <c r="AA90" t="e" vm="1">
        <v>#VALUE!</v>
      </c>
      <c r="AB90" s="2">
        <f>Facts[[#This Row],[Revenue generated]]-Facts[[#This Row],[Costs]]</f>
        <v>9340.8257851022754</v>
      </c>
    </row>
    <row r="91" spans="1:28" x14ac:dyDescent="0.2">
      <c r="A91" t="s">
        <v>219</v>
      </c>
      <c r="B91" t="s">
        <v>128</v>
      </c>
      <c r="C91" s="1">
        <v>97.760085581938597</v>
      </c>
      <c r="D91" s="6">
        <v>10</v>
      </c>
      <c r="E91" s="2">
        <f>PRODUCT(fact_data!$C91,fact_data!$F91)</f>
        <v>13099.851467979772</v>
      </c>
      <c r="F91" s="6">
        <v>134</v>
      </c>
      <c r="G91" s="5">
        <v>5924.6825668532301</v>
      </c>
      <c r="H91" t="s">
        <v>33</v>
      </c>
      <c r="I91">
        <v>90</v>
      </c>
      <c r="J91">
        <v>1</v>
      </c>
      <c r="K91" s="3">
        <v>27</v>
      </c>
      <c r="L91">
        <v>8</v>
      </c>
      <c r="M91" t="s">
        <v>26</v>
      </c>
      <c r="N91" s="1">
        <v>9.9298162452772498</v>
      </c>
      <c r="O91" t="s">
        <v>186</v>
      </c>
      <c r="P91">
        <v>22.572600000000001</v>
      </c>
      <c r="Q91">
        <v>88.363900000000001</v>
      </c>
      <c r="R91">
        <v>23</v>
      </c>
      <c r="S91">
        <v>370</v>
      </c>
      <c r="T91">
        <v>11</v>
      </c>
      <c r="U91" s="1">
        <v>46.603873381644398</v>
      </c>
      <c r="V91" t="s">
        <v>27</v>
      </c>
      <c r="W91" s="24">
        <v>1.9076657339590699</v>
      </c>
      <c r="X91" t="s">
        <v>38</v>
      </c>
      <c r="Y91" t="s">
        <v>191</v>
      </c>
      <c r="Z91" s="2">
        <v>517.49997392906005</v>
      </c>
      <c r="AA91" t="e" vm="2">
        <v>#VALUE!</v>
      </c>
      <c r="AB91" s="2">
        <f>Facts[[#This Row],[Revenue generated]]-Facts[[#This Row],[Costs]]</f>
        <v>5407.1825929241704</v>
      </c>
    </row>
    <row r="92" spans="1:28" x14ac:dyDescent="0.2">
      <c r="A92" t="s">
        <v>217</v>
      </c>
      <c r="B92" t="s">
        <v>129</v>
      </c>
      <c r="C92" s="1">
        <v>13.881913501359101</v>
      </c>
      <c r="D92" s="6">
        <v>56</v>
      </c>
      <c r="E92" s="2">
        <f>PRODUCT(fact_data!$C92,fact_data!$F92)</f>
        <v>4442.2123204349118</v>
      </c>
      <c r="F92" s="6">
        <v>320</v>
      </c>
      <c r="G92" s="5">
        <v>9592.6335702803099</v>
      </c>
      <c r="H92" t="s">
        <v>25</v>
      </c>
      <c r="I92">
        <v>66</v>
      </c>
      <c r="J92">
        <v>18</v>
      </c>
      <c r="K92" s="3">
        <v>96</v>
      </c>
      <c r="L92">
        <v>7</v>
      </c>
      <c r="M92" t="s">
        <v>26</v>
      </c>
      <c r="N92" s="1">
        <v>7.6744307081126903</v>
      </c>
      <c r="O92" t="s">
        <v>188</v>
      </c>
      <c r="P92">
        <v>12.9716</v>
      </c>
      <c r="Q92">
        <v>77.5946</v>
      </c>
      <c r="R92">
        <v>8</v>
      </c>
      <c r="S92">
        <v>585</v>
      </c>
      <c r="T92">
        <v>8</v>
      </c>
      <c r="U92" s="1">
        <v>85.675963335797903</v>
      </c>
      <c r="V92" t="s">
        <v>49</v>
      </c>
      <c r="W92" s="24">
        <v>1.2193822244013801</v>
      </c>
      <c r="X92" t="s">
        <v>38</v>
      </c>
      <c r="Y92" t="s">
        <v>191</v>
      </c>
      <c r="Z92" s="2">
        <v>990.07847250581096</v>
      </c>
      <c r="AA92" t="e" vm="4">
        <v>#VALUE!</v>
      </c>
      <c r="AB92" s="2">
        <f>Facts[[#This Row],[Revenue generated]]-Facts[[#This Row],[Costs]]</f>
        <v>8602.5550977744988</v>
      </c>
    </row>
    <row r="93" spans="1:28" x14ac:dyDescent="0.2">
      <c r="A93" t="s">
        <v>219</v>
      </c>
      <c r="B93" t="s">
        <v>130</v>
      </c>
      <c r="C93" s="1">
        <v>62.111965463961702</v>
      </c>
      <c r="D93" s="6">
        <v>90</v>
      </c>
      <c r="E93" s="2">
        <f>PRODUCT(fact_data!$C93,fact_data!$F93)</f>
        <v>56894.560364988916</v>
      </c>
      <c r="F93" s="6">
        <v>916</v>
      </c>
      <c r="G93" s="5">
        <v>1935.20679350759</v>
      </c>
      <c r="H93" t="s">
        <v>42</v>
      </c>
      <c r="I93">
        <v>98</v>
      </c>
      <c r="J93">
        <v>22</v>
      </c>
      <c r="K93" s="3">
        <v>85</v>
      </c>
      <c r="L93">
        <v>7</v>
      </c>
      <c r="M93" t="s">
        <v>26</v>
      </c>
      <c r="N93" s="1">
        <v>7.4715140844011403</v>
      </c>
      <c r="O93" t="s">
        <v>189</v>
      </c>
      <c r="P93">
        <v>28.613900000000001</v>
      </c>
      <c r="Q93">
        <v>77.209000000000003</v>
      </c>
      <c r="R93">
        <v>5</v>
      </c>
      <c r="S93">
        <v>207</v>
      </c>
      <c r="T93">
        <v>28</v>
      </c>
      <c r="U93" s="1">
        <v>39.772882502339897</v>
      </c>
      <c r="V93" t="s">
        <v>27</v>
      </c>
      <c r="W93" s="24">
        <v>0.62600185820939402</v>
      </c>
      <c r="X93" t="s">
        <v>38</v>
      </c>
      <c r="Y93" t="s">
        <v>191</v>
      </c>
      <c r="Z93" s="2">
        <v>996.77831495062298</v>
      </c>
      <c r="AA93" t="e" vm="5">
        <v>#VALUE!</v>
      </c>
      <c r="AB93" s="2">
        <f>Facts[[#This Row],[Revenue generated]]-Facts[[#This Row],[Costs]]</f>
        <v>938.42847855696698</v>
      </c>
    </row>
    <row r="94" spans="1:28" x14ac:dyDescent="0.2">
      <c r="A94" t="s">
        <v>219</v>
      </c>
      <c r="B94" t="s">
        <v>131</v>
      </c>
      <c r="C94" s="1">
        <v>47.714233075820196</v>
      </c>
      <c r="D94" s="6">
        <v>44</v>
      </c>
      <c r="E94" s="2">
        <f>PRODUCT(fact_data!$C94,fact_data!$F94)</f>
        <v>13169.128328926374</v>
      </c>
      <c r="F94" s="6">
        <v>276</v>
      </c>
      <c r="G94" s="5">
        <v>2100.1297546259302</v>
      </c>
      <c r="H94" t="s">
        <v>42</v>
      </c>
      <c r="I94">
        <v>90</v>
      </c>
      <c r="J94">
        <v>25</v>
      </c>
      <c r="K94" s="3">
        <v>10</v>
      </c>
      <c r="L94">
        <v>8</v>
      </c>
      <c r="M94" t="s">
        <v>26</v>
      </c>
      <c r="N94" s="1">
        <v>4.4695000261236002</v>
      </c>
      <c r="O94" t="s">
        <v>187</v>
      </c>
      <c r="P94">
        <v>19.076000000000001</v>
      </c>
      <c r="Q94">
        <v>72.877700000000004</v>
      </c>
      <c r="R94">
        <v>4</v>
      </c>
      <c r="S94">
        <v>671</v>
      </c>
      <c r="T94">
        <v>29</v>
      </c>
      <c r="U94" s="1">
        <v>62.612690395614301</v>
      </c>
      <c r="V94" t="s">
        <v>49</v>
      </c>
      <c r="W94" s="24">
        <v>0.33343182522473902</v>
      </c>
      <c r="X94" t="s">
        <v>38</v>
      </c>
      <c r="Y94" t="s">
        <v>191</v>
      </c>
      <c r="Z94" s="2">
        <v>230.092782536762</v>
      </c>
      <c r="AA94" t="e" vm="1">
        <v>#VALUE!</v>
      </c>
      <c r="AB94" s="2">
        <f>Facts[[#This Row],[Revenue generated]]-Facts[[#This Row],[Costs]]</f>
        <v>1870.0369720891681</v>
      </c>
    </row>
    <row r="95" spans="1:28" x14ac:dyDescent="0.2">
      <c r="A95" t="s">
        <v>218</v>
      </c>
      <c r="B95" t="s">
        <v>132</v>
      </c>
      <c r="C95" s="1">
        <v>69.290831002905406</v>
      </c>
      <c r="D95" s="6">
        <v>88</v>
      </c>
      <c r="E95" s="2">
        <f>PRODUCT(fact_data!$C95,fact_data!$F95)</f>
        <v>7899.1547343312159</v>
      </c>
      <c r="F95" s="6">
        <v>114</v>
      </c>
      <c r="G95" s="5">
        <v>4531.4021336919004</v>
      </c>
      <c r="H95" t="s">
        <v>33</v>
      </c>
      <c r="I95">
        <v>63</v>
      </c>
      <c r="J95">
        <v>17</v>
      </c>
      <c r="K95" s="3">
        <v>66</v>
      </c>
      <c r="L95">
        <v>1</v>
      </c>
      <c r="M95" t="s">
        <v>36</v>
      </c>
      <c r="N95" s="1">
        <v>7.00643205900439</v>
      </c>
      <c r="O95" t="s">
        <v>189</v>
      </c>
      <c r="P95">
        <v>13.082700000000001</v>
      </c>
      <c r="Q95">
        <v>80.270700000000005</v>
      </c>
      <c r="R95">
        <v>21</v>
      </c>
      <c r="S95">
        <v>824</v>
      </c>
      <c r="T95">
        <v>20</v>
      </c>
      <c r="U95" s="1">
        <v>35.633652343343797</v>
      </c>
      <c r="V95" t="s">
        <v>37</v>
      </c>
      <c r="W95" s="24">
        <v>4.1657817954241398</v>
      </c>
      <c r="X95" t="s">
        <v>34</v>
      </c>
      <c r="Y95" t="s">
        <v>47</v>
      </c>
      <c r="Z95" s="2">
        <v>823.52384588815505</v>
      </c>
      <c r="AA95" t="e" vm="3">
        <v>#VALUE!</v>
      </c>
      <c r="AB95" s="2">
        <f>Facts[[#This Row],[Revenue generated]]-Facts[[#This Row],[Costs]]</f>
        <v>3707.8782878037455</v>
      </c>
    </row>
    <row r="96" spans="1:28" x14ac:dyDescent="0.2">
      <c r="A96" t="s">
        <v>219</v>
      </c>
      <c r="B96" t="s">
        <v>133</v>
      </c>
      <c r="C96" s="1">
        <v>3.0376887246314102</v>
      </c>
      <c r="D96" s="6">
        <v>97</v>
      </c>
      <c r="E96" s="2">
        <f>PRODUCT(fact_data!$C96,fact_data!$F96)</f>
        <v>2998.1987712112018</v>
      </c>
      <c r="F96" s="6">
        <v>987</v>
      </c>
      <c r="G96" s="5">
        <v>7888.3565466618702</v>
      </c>
      <c r="H96" t="s">
        <v>33</v>
      </c>
      <c r="I96">
        <v>77</v>
      </c>
      <c r="J96">
        <v>26</v>
      </c>
      <c r="K96" s="3">
        <v>72</v>
      </c>
      <c r="L96">
        <v>9</v>
      </c>
      <c r="M96" t="s">
        <v>26</v>
      </c>
      <c r="N96" s="1">
        <v>6.9429459420325799</v>
      </c>
      <c r="O96" t="s">
        <v>187</v>
      </c>
      <c r="P96">
        <v>28.613900000000001</v>
      </c>
      <c r="Q96">
        <v>77.209000000000003</v>
      </c>
      <c r="R96">
        <v>12</v>
      </c>
      <c r="S96">
        <v>908</v>
      </c>
      <c r="T96">
        <v>14</v>
      </c>
      <c r="U96" s="1">
        <v>60.387378614862101</v>
      </c>
      <c r="V96" t="s">
        <v>49</v>
      </c>
      <c r="W96" s="24">
        <v>1.4636074984727701</v>
      </c>
      <c r="X96" t="s">
        <v>38</v>
      </c>
      <c r="Y96" t="s">
        <v>191</v>
      </c>
      <c r="Z96" s="2">
        <v>846.66525698669398</v>
      </c>
      <c r="AA96" t="e" vm="5">
        <v>#VALUE!</v>
      </c>
      <c r="AB96" s="2">
        <f>Facts[[#This Row],[Revenue generated]]-Facts[[#This Row],[Costs]]</f>
        <v>7041.6912896751764</v>
      </c>
    </row>
    <row r="97" spans="1:28" x14ac:dyDescent="0.2">
      <c r="A97" t="s">
        <v>218</v>
      </c>
      <c r="B97" t="s">
        <v>134</v>
      </c>
      <c r="C97" s="1">
        <v>77.903927219447695</v>
      </c>
      <c r="D97" s="6">
        <v>65</v>
      </c>
      <c r="E97" s="2">
        <f>PRODUCT(fact_data!$C97,fact_data!$F97)</f>
        <v>52351.439091468848</v>
      </c>
      <c r="F97" s="6">
        <v>672</v>
      </c>
      <c r="G97" s="5">
        <v>7386.3639440486604</v>
      </c>
      <c r="H97" t="s">
        <v>33</v>
      </c>
      <c r="I97">
        <v>15</v>
      </c>
      <c r="J97">
        <v>14</v>
      </c>
      <c r="K97" s="3">
        <v>26</v>
      </c>
      <c r="L97">
        <v>9</v>
      </c>
      <c r="M97" t="s">
        <v>26</v>
      </c>
      <c r="N97" s="1">
        <v>8.6303388696027508</v>
      </c>
      <c r="O97" t="s">
        <v>189</v>
      </c>
      <c r="P97">
        <v>19.076000000000001</v>
      </c>
      <c r="Q97">
        <v>72.877700000000004</v>
      </c>
      <c r="R97">
        <v>18</v>
      </c>
      <c r="S97">
        <v>450</v>
      </c>
      <c r="T97">
        <v>26</v>
      </c>
      <c r="U97" s="1">
        <v>58.890685768589897</v>
      </c>
      <c r="V97" t="s">
        <v>27</v>
      </c>
      <c r="W97" s="24">
        <v>1.21088212958506</v>
      </c>
      <c r="X97" t="s">
        <v>34</v>
      </c>
      <c r="Y97" t="s">
        <v>47</v>
      </c>
      <c r="Z97" s="2">
        <v>778.86424137664699</v>
      </c>
      <c r="AA97" t="e" vm="1">
        <v>#VALUE!</v>
      </c>
      <c r="AB97" s="2">
        <f>Facts[[#This Row],[Revenue generated]]-Facts[[#This Row],[Costs]]</f>
        <v>6607.4997026720139</v>
      </c>
    </row>
    <row r="98" spans="1:28" x14ac:dyDescent="0.2">
      <c r="A98" t="s">
        <v>219</v>
      </c>
      <c r="B98" t="s">
        <v>135</v>
      </c>
      <c r="C98" s="1">
        <v>24.423131420373299</v>
      </c>
      <c r="D98" s="6">
        <v>29</v>
      </c>
      <c r="E98" s="2">
        <f>PRODUCT(fact_data!$C98,fact_data!$F98)</f>
        <v>7913.0945802009492</v>
      </c>
      <c r="F98" s="6">
        <v>324</v>
      </c>
      <c r="G98" s="5">
        <v>7698.4247656321104</v>
      </c>
      <c r="H98" t="s">
        <v>25</v>
      </c>
      <c r="I98">
        <v>67</v>
      </c>
      <c r="J98">
        <v>2</v>
      </c>
      <c r="K98" s="3">
        <v>32</v>
      </c>
      <c r="L98">
        <v>3</v>
      </c>
      <c r="M98" t="s">
        <v>36</v>
      </c>
      <c r="N98" s="1">
        <v>5.3528780439967996</v>
      </c>
      <c r="O98" t="s">
        <v>188</v>
      </c>
      <c r="P98">
        <v>19.076000000000001</v>
      </c>
      <c r="Q98">
        <v>72.877700000000004</v>
      </c>
      <c r="R98">
        <v>28</v>
      </c>
      <c r="S98">
        <v>648</v>
      </c>
      <c r="T98">
        <v>28</v>
      </c>
      <c r="U98" s="1">
        <v>17.803756331391199</v>
      </c>
      <c r="V98" t="s">
        <v>27</v>
      </c>
      <c r="W98" s="24">
        <v>3.8720476814821301</v>
      </c>
      <c r="X98" t="s">
        <v>28</v>
      </c>
      <c r="Y98" t="s">
        <v>47</v>
      </c>
      <c r="Z98" s="2">
        <v>188.74214114905601</v>
      </c>
      <c r="AA98" t="e" vm="1">
        <v>#VALUE!</v>
      </c>
      <c r="AB98" s="2">
        <f>Facts[[#This Row],[Revenue generated]]-Facts[[#This Row],[Costs]]</f>
        <v>7509.6826244830545</v>
      </c>
    </row>
    <row r="99" spans="1:28" x14ac:dyDescent="0.2">
      <c r="A99" t="s">
        <v>218</v>
      </c>
      <c r="B99" t="s">
        <v>136</v>
      </c>
      <c r="C99" s="1">
        <v>3.5261112591434101</v>
      </c>
      <c r="D99" s="6">
        <v>56</v>
      </c>
      <c r="E99" s="2">
        <f>PRODUCT(fact_data!$C99,fact_data!$F99)</f>
        <v>218.61889806689143</v>
      </c>
      <c r="F99" s="6">
        <v>62</v>
      </c>
      <c r="G99" s="5">
        <v>4370.9165799845296</v>
      </c>
      <c r="H99" t="s">
        <v>42</v>
      </c>
      <c r="I99">
        <v>46</v>
      </c>
      <c r="J99">
        <v>19</v>
      </c>
      <c r="K99" s="3">
        <v>4</v>
      </c>
      <c r="L99">
        <v>9</v>
      </c>
      <c r="M99" t="s">
        <v>31</v>
      </c>
      <c r="N99" s="1">
        <v>7.9048456112096703</v>
      </c>
      <c r="O99" t="s">
        <v>189</v>
      </c>
      <c r="P99">
        <v>19.076000000000001</v>
      </c>
      <c r="Q99">
        <v>72.877700000000004</v>
      </c>
      <c r="R99">
        <v>10</v>
      </c>
      <c r="S99">
        <v>535</v>
      </c>
      <c r="T99">
        <v>13</v>
      </c>
      <c r="U99" s="1">
        <v>65.765155926367399</v>
      </c>
      <c r="V99" t="s">
        <v>37</v>
      </c>
      <c r="W99" s="24">
        <v>3.3762378347179798</v>
      </c>
      <c r="X99" t="s">
        <v>28</v>
      </c>
      <c r="Y99" t="s">
        <v>47</v>
      </c>
      <c r="Z99" s="2">
        <v>540.13242286796697</v>
      </c>
      <c r="AA99" t="e" vm="1">
        <v>#VALUE!</v>
      </c>
      <c r="AB99" s="2">
        <f>Facts[[#This Row],[Revenue generated]]-Facts[[#This Row],[Costs]]</f>
        <v>3830.7841571165627</v>
      </c>
    </row>
    <row r="100" spans="1:28" x14ac:dyDescent="0.2">
      <c r="A100" t="s">
        <v>217</v>
      </c>
      <c r="B100" t="s">
        <v>137</v>
      </c>
      <c r="C100" s="1">
        <v>19.754604866878601</v>
      </c>
      <c r="D100" s="6">
        <v>43</v>
      </c>
      <c r="E100" s="2">
        <f>PRODUCT(fact_data!$C100,fact_data!$F100)</f>
        <v>18035.954243460164</v>
      </c>
      <c r="F100" s="6">
        <v>913</v>
      </c>
      <c r="G100" s="5">
        <v>8525.9525596835192</v>
      </c>
      <c r="H100" t="s">
        <v>30</v>
      </c>
      <c r="I100">
        <v>53</v>
      </c>
      <c r="J100">
        <v>1</v>
      </c>
      <c r="K100" s="3">
        <v>27</v>
      </c>
      <c r="L100">
        <v>7</v>
      </c>
      <c r="M100" t="s">
        <v>26</v>
      </c>
      <c r="N100" s="1">
        <v>1.4098010951380699</v>
      </c>
      <c r="O100" t="s">
        <v>190</v>
      </c>
      <c r="P100">
        <v>13.082700000000001</v>
      </c>
      <c r="Q100">
        <v>80.270700000000005</v>
      </c>
      <c r="R100">
        <v>28</v>
      </c>
      <c r="S100">
        <v>581</v>
      </c>
      <c r="T100">
        <v>9</v>
      </c>
      <c r="U100" s="1">
        <v>5.6046908643717801</v>
      </c>
      <c r="V100" t="s">
        <v>27</v>
      </c>
      <c r="W100" s="24">
        <v>2.9081221693512598</v>
      </c>
      <c r="X100" t="s">
        <v>38</v>
      </c>
      <c r="Y100" t="s">
        <v>47</v>
      </c>
      <c r="Z100" s="2">
        <v>882.19886354704101</v>
      </c>
      <c r="AA100" t="e" vm="3">
        <v>#VALUE!</v>
      </c>
      <c r="AB100" s="2">
        <f>Facts[[#This Row],[Revenue generated]]-Facts[[#This Row],[Costs]]</f>
        <v>7643.7536961364785</v>
      </c>
    </row>
    <row r="101" spans="1:28" x14ac:dyDescent="0.2">
      <c r="A101" t="s">
        <v>218</v>
      </c>
      <c r="B101" t="s">
        <v>138</v>
      </c>
      <c r="C101" s="1">
        <v>68.517832699276596</v>
      </c>
      <c r="D101" s="6">
        <v>17</v>
      </c>
      <c r="E101" s="2">
        <f>PRODUCT(fact_data!$C101,fact_data!$F101)</f>
        <v>42960.681102446426</v>
      </c>
      <c r="F101" s="6">
        <v>627</v>
      </c>
      <c r="G101" s="5">
        <v>9185.1858291817007</v>
      </c>
      <c r="H101" t="s">
        <v>33</v>
      </c>
      <c r="I101">
        <v>55</v>
      </c>
      <c r="J101">
        <v>8</v>
      </c>
      <c r="K101" s="3">
        <v>59</v>
      </c>
      <c r="L101">
        <v>6</v>
      </c>
      <c r="M101" t="s">
        <v>26</v>
      </c>
      <c r="N101" s="1">
        <v>1.3110237561206199</v>
      </c>
      <c r="O101" t="s">
        <v>187</v>
      </c>
      <c r="P101">
        <v>13.082700000000001</v>
      </c>
      <c r="Q101">
        <v>80.270700000000005</v>
      </c>
      <c r="R101">
        <v>29</v>
      </c>
      <c r="S101">
        <v>921</v>
      </c>
      <c r="T101">
        <v>2</v>
      </c>
      <c r="U101" s="1">
        <v>38.072898520625998</v>
      </c>
      <c r="V101" t="s">
        <v>37</v>
      </c>
      <c r="W101" s="24">
        <v>0.34602729070550298</v>
      </c>
      <c r="X101" t="s">
        <v>38</v>
      </c>
      <c r="Y101" t="s">
        <v>191</v>
      </c>
      <c r="Z101" s="2">
        <v>210.743008964246</v>
      </c>
      <c r="AA101" t="e" vm="3">
        <v>#VALUE!</v>
      </c>
      <c r="AB101" s="2">
        <f>Facts[[#This Row],[Revenue generated]]-Facts[[#This Row],[Costs]]</f>
        <v>8974.4428202174549</v>
      </c>
    </row>
  </sheetData>
  <phoneticPr fontId="25"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E3CBF-51FC-4568-A9F8-BCC7BBF0534B}">
  <dimension ref="A1:B30"/>
  <sheetViews>
    <sheetView workbookViewId="0">
      <selection activeCell="C37" sqref="C37"/>
    </sheetView>
  </sheetViews>
  <sheetFormatPr baseColWidth="10" defaultColWidth="8.83203125" defaultRowHeight="15" x14ac:dyDescent="0.2"/>
  <cols>
    <col min="1" max="1" width="25.6640625" bestFit="1" customWidth="1"/>
  </cols>
  <sheetData>
    <row r="1" spans="1:2" x14ac:dyDescent="0.2">
      <c r="A1" t="s">
        <v>141</v>
      </c>
      <c r="B1" t="s">
        <v>142</v>
      </c>
    </row>
    <row r="2" spans="1:2" x14ac:dyDescent="0.2">
      <c r="A2" t="s">
        <v>143</v>
      </c>
      <c r="B2" t="s">
        <v>147</v>
      </c>
    </row>
    <row r="3" spans="1:2" x14ac:dyDescent="0.2">
      <c r="A3" t="s">
        <v>1</v>
      </c>
      <c r="B3" t="s">
        <v>148</v>
      </c>
    </row>
    <row r="4" spans="1:2" x14ac:dyDescent="0.2">
      <c r="A4" t="s">
        <v>2</v>
      </c>
      <c r="B4" t="s">
        <v>149</v>
      </c>
    </row>
    <row r="5" spans="1:2" x14ac:dyDescent="0.2">
      <c r="A5" t="s">
        <v>185</v>
      </c>
      <c r="B5" t="s">
        <v>194</v>
      </c>
    </row>
    <row r="6" spans="1:2" x14ac:dyDescent="0.2">
      <c r="A6" t="s">
        <v>3</v>
      </c>
      <c r="B6" t="s">
        <v>150</v>
      </c>
    </row>
    <row r="7" spans="1:2" x14ac:dyDescent="0.2">
      <c r="A7" t="s">
        <v>4</v>
      </c>
      <c r="B7" t="s">
        <v>151</v>
      </c>
    </row>
    <row r="8" spans="1:2" x14ac:dyDescent="0.2">
      <c r="A8" t="s">
        <v>5</v>
      </c>
      <c r="B8" t="s">
        <v>152</v>
      </c>
    </row>
    <row r="9" spans="1:2" x14ac:dyDescent="0.2">
      <c r="A9" t="s">
        <v>6</v>
      </c>
      <c r="B9" t="s">
        <v>153</v>
      </c>
    </row>
    <row r="10" spans="1:2" x14ac:dyDescent="0.2">
      <c r="A10" t="s">
        <v>7</v>
      </c>
      <c r="B10" t="s">
        <v>154</v>
      </c>
    </row>
    <row r="11" spans="1:2" x14ac:dyDescent="0.2">
      <c r="A11" t="s">
        <v>8</v>
      </c>
      <c r="B11" t="s">
        <v>155</v>
      </c>
    </row>
    <row r="12" spans="1:2" x14ac:dyDescent="0.2">
      <c r="A12" t="s">
        <v>9</v>
      </c>
      <c r="B12" t="s">
        <v>156</v>
      </c>
    </row>
    <row r="13" spans="1:2" x14ac:dyDescent="0.2">
      <c r="A13" t="s">
        <v>10</v>
      </c>
      <c r="B13" t="s">
        <v>157</v>
      </c>
    </row>
    <row r="14" spans="1:2" x14ac:dyDescent="0.2">
      <c r="A14" t="s">
        <v>11</v>
      </c>
      <c r="B14" t="s">
        <v>158</v>
      </c>
    </row>
    <row r="15" spans="1:2" x14ac:dyDescent="0.2">
      <c r="A15" t="s">
        <v>12</v>
      </c>
      <c r="B15" t="s">
        <v>159</v>
      </c>
    </row>
    <row r="16" spans="1:2" x14ac:dyDescent="0.2">
      <c r="A16" t="s">
        <v>13</v>
      </c>
      <c r="B16" t="s">
        <v>160</v>
      </c>
    </row>
    <row r="17" spans="1:2" x14ac:dyDescent="0.2">
      <c r="A17" t="s">
        <v>14</v>
      </c>
      <c r="B17" t="s">
        <v>161</v>
      </c>
    </row>
    <row r="18" spans="1:2" x14ac:dyDescent="0.2">
      <c r="A18" t="s">
        <v>144</v>
      </c>
      <c r="B18" t="s">
        <v>162</v>
      </c>
    </row>
    <row r="19" spans="1:2" x14ac:dyDescent="0.2">
      <c r="A19" t="s">
        <v>145</v>
      </c>
      <c r="B19" t="s">
        <v>163</v>
      </c>
    </row>
    <row r="20" spans="1:2" x14ac:dyDescent="0.2">
      <c r="A20" t="s">
        <v>15</v>
      </c>
      <c r="B20" t="s">
        <v>164</v>
      </c>
    </row>
    <row r="21" spans="1:2" x14ac:dyDescent="0.2">
      <c r="A21" t="s">
        <v>16</v>
      </c>
      <c r="B21" t="s">
        <v>165</v>
      </c>
    </row>
    <row r="22" spans="1:2" x14ac:dyDescent="0.2">
      <c r="A22" t="s">
        <v>17</v>
      </c>
      <c r="B22" t="s">
        <v>166</v>
      </c>
    </row>
    <row r="23" spans="1:2" x14ac:dyDescent="0.2">
      <c r="A23" t="s">
        <v>18</v>
      </c>
      <c r="B23" t="s">
        <v>167</v>
      </c>
    </row>
    <row r="24" spans="1:2" x14ac:dyDescent="0.2">
      <c r="A24" t="s">
        <v>19</v>
      </c>
      <c r="B24" t="s">
        <v>168</v>
      </c>
    </row>
    <row r="25" spans="1:2" x14ac:dyDescent="0.2">
      <c r="A25" t="s">
        <v>20</v>
      </c>
      <c r="B25" t="s">
        <v>169</v>
      </c>
    </row>
    <row r="26" spans="1:2" x14ac:dyDescent="0.2">
      <c r="A26" t="s">
        <v>21</v>
      </c>
      <c r="B26" t="s">
        <v>170</v>
      </c>
    </row>
    <row r="27" spans="1:2" x14ac:dyDescent="0.2">
      <c r="A27" t="s">
        <v>22</v>
      </c>
      <c r="B27" t="s">
        <v>171</v>
      </c>
    </row>
    <row r="28" spans="1:2" x14ac:dyDescent="0.2">
      <c r="A28" t="s">
        <v>23</v>
      </c>
      <c r="B28" t="s">
        <v>172</v>
      </c>
    </row>
    <row r="30" spans="1:2" x14ac:dyDescent="0.2">
      <c r="A30" t="s">
        <v>146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final_dashboard</vt:lpstr>
      <vt:lpstr>Working</vt:lpstr>
      <vt:lpstr>Dashboard_wireframe</vt:lpstr>
      <vt:lpstr>fact_data</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Una Kosīte</dc:creator>
  <cp:lastModifiedBy>Toluwani Adefisoye</cp:lastModifiedBy>
  <dcterms:created xsi:type="dcterms:W3CDTF">2024-10-29T15:36:44Z</dcterms:created>
  <dcterms:modified xsi:type="dcterms:W3CDTF">2025-01-08T13:54:50Z</dcterms:modified>
</cp:coreProperties>
</file>