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onics/Development/Applications/Python/PerfectIntegerQuantization/docs/"/>
    </mc:Choice>
  </mc:AlternateContent>
  <xr:revisionPtr revIDLastSave="0" documentId="13_ncr:1_{1E4EE4AE-BB44-754F-9EE9-2BE4EB082234}" xr6:coauthVersionLast="47" xr6:coauthVersionMax="47" xr10:uidLastSave="{00000000-0000-0000-0000-000000000000}"/>
  <bookViews>
    <workbookView xWindow="1020" yWindow="940" windowWidth="27840" windowHeight="16420" xr2:uid="{05B5E4B4-B77F-974B-BB82-0F2A29038CEA}"/>
  </bookViews>
  <sheets>
    <sheet name="8 bits" sheetId="1" r:id="rId1"/>
    <sheet name="16 bits" sheetId="3" r:id="rId2"/>
    <sheet name="32 bit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D3" i="1"/>
  <c r="F3" i="1" s="1"/>
  <c r="I3" i="1"/>
  <c r="J3" i="1" s="1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K35" i="5" s="1"/>
  <c r="J36" i="5"/>
  <c r="J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2" i="5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K28" i="3"/>
  <c r="E2" i="3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" i="1"/>
  <c r="E2" i="1"/>
  <c r="B36" i="3"/>
  <c r="B37" i="3"/>
  <c r="B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I34" i="3"/>
  <c r="D33" i="5"/>
  <c r="F33" i="5"/>
  <c r="D34" i="5"/>
  <c r="F34" i="5" s="1"/>
  <c r="D35" i="5"/>
  <c r="F35" i="5"/>
  <c r="D36" i="5"/>
  <c r="F36" i="5" s="1"/>
  <c r="B33" i="5"/>
  <c r="B34" i="5"/>
  <c r="B35" i="5"/>
  <c r="B36" i="5"/>
  <c r="I32" i="5"/>
  <c r="I3" i="5"/>
  <c r="I5" i="5"/>
  <c r="I6" i="5"/>
  <c r="K6" i="5" s="1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K21" i="5" s="1"/>
  <c r="I22" i="5"/>
  <c r="I23" i="5"/>
  <c r="I24" i="5"/>
  <c r="I25" i="5"/>
  <c r="I26" i="5"/>
  <c r="I27" i="5"/>
  <c r="I28" i="5"/>
  <c r="I29" i="5"/>
  <c r="K29" i="5" s="1"/>
  <c r="I30" i="5"/>
  <c r="I31" i="5"/>
  <c r="I4" i="5"/>
  <c r="F7" i="5"/>
  <c r="F9" i="5"/>
  <c r="F12" i="5"/>
  <c r="F13" i="5"/>
  <c r="F17" i="5"/>
  <c r="F19" i="5"/>
  <c r="F22" i="5"/>
  <c r="F23" i="5"/>
  <c r="F27" i="5"/>
  <c r="F29" i="5"/>
  <c r="F32" i="5"/>
  <c r="D4" i="5"/>
  <c r="D5" i="5"/>
  <c r="F5" i="5" s="1"/>
  <c r="D6" i="5"/>
  <c r="F6" i="5" s="1"/>
  <c r="D7" i="5"/>
  <c r="K7" i="5" s="1"/>
  <c r="D8" i="5"/>
  <c r="F8" i="5" s="1"/>
  <c r="D9" i="5"/>
  <c r="D10" i="5"/>
  <c r="F10" i="5" s="1"/>
  <c r="D11" i="5"/>
  <c r="F11" i="5" s="1"/>
  <c r="D12" i="5"/>
  <c r="D13" i="5"/>
  <c r="D14" i="5"/>
  <c r="K14" i="5" s="1"/>
  <c r="D15" i="5"/>
  <c r="F15" i="5" s="1"/>
  <c r="D16" i="5"/>
  <c r="F16" i="5" s="1"/>
  <c r="D17" i="5"/>
  <c r="D18" i="5"/>
  <c r="F18" i="5" s="1"/>
  <c r="D19" i="5"/>
  <c r="D20" i="5"/>
  <c r="F20" i="5" s="1"/>
  <c r="D21" i="5"/>
  <c r="F21" i="5" s="1"/>
  <c r="D22" i="5"/>
  <c r="D23" i="5"/>
  <c r="D24" i="5"/>
  <c r="K24" i="5" s="1"/>
  <c r="D25" i="5"/>
  <c r="F25" i="5" s="1"/>
  <c r="D26" i="5"/>
  <c r="F26" i="5" s="1"/>
  <c r="D27" i="5"/>
  <c r="K27" i="5" s="1"/>
  <c r="D28" i="5"/>
  <c r="F28" i="5" s="1"/>
  <c r="D29" i="5"/>
  <c r="D30" i="5"/>
  <c r="F30" i="5" s="1"/>
  <c r="D31" i="5"/>
  <c r="F31" i="5" s="1"/>
  <c r="D32" i="5"/>
  <c r="D3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2" i="5"/>
  <c r="F3" i="5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2" i="3"/>
  <c r="I24" i="3"/>
  <c r="I25" i="3"/>
  <c r="I26" i="3"/>
  <c r="I27" i="3"/>
  <c r="I28" i="3"/>
  <c r="I29" i="3"/>
  <c r="I30" i="3"/>
  <c r="I31" i="3"/>
  <c r="I32" i="3"/>
  <c r="I3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3" i="3"/>
  <c r="F1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D38" i="3"/>
  <c r="D37" i="3"/>
  <c r="F37" i="3" s="1"/>
  <c r="D36" i="3"/>
  <c r="F36" i="3" s="1"/>
  <c r="D35" i="3"/>
  <c r="F35" i="3" s="1"/>
  <c r="D34" i="3"/>
  <c r="D17" i="3"/>
  <c r="D18" i="3"/>
  <c r="F18" i="3" s="1"/>
  <c r="D19" i="3"/>
  <c r="F19" i="3" s="1"/>
  <c r="D20" i="3"/>
  <c r="D21" i="3"/>
  <c r="D22" i="3"/>
  <c r="D23" i="3"/>
  <c r="F23" i="3" s="1"/>
  <c r="D24" i="3"/>
  <c r="D25" i="3"/>
  <c r="D26" i="3"/>
  <c r="F26" i="3" s="1"/>
  <c r="D27" i="3"/>
  <c r="K27" i="3" s="1"/>
  <c r="D28" i="3"/>
  <c r="F28" i="3" s="1"/>
  <c r="D29" i="3"/>
  <c r="D30" i="3"/>
  <c r="D31" i="3"/>
  <c r="D32" i="3"/>
  <c r="F32" i="3" s="1"/>
  <c r="D33" i="3"/>
  <c r="F33" i="3" s="1"/>
  <c r="D18" i="1"/>
  <c r="F18" i="1" s="1"/>
  <c r="G18" i="1"/>
  <c r="D19" i="1"/>
  <c r="G19" i="1"/>
  <c r="D20" i="1"/>
  <c r="G20" i="1"/>
  <c r="D21" i="1"/>
  <c r="G21" i="1"/>
  <c r="D22" i="1"/>
  <c r="G22" i="1"/>
  <c r="D23" i="1"/>
  <c r="G23" i="1"/>
  <c r="B18" i="1"/>
  <c r="B19" i="1"/>
  <c r="B20" i="1"/>
  <c r="B21" i="1"/>
  <c r="B22" i="1"/>
  <c r="B23" i="1"/>
  <c r="D8" i="3"/>
  <c r="D9" i="3"/>
  <c r="D10" i="3"/>
  <c r="D11" i="3"/>
  <c r="D12" i="3"/>
  <c r="D13" i="3"/>
  <c r="F13" i="3" s="1"/>
  <c r="D14" i="3"/>
  <c r="D15" i="3"/>
  <c r="D16" i="3"/>
  <c r="B11" i="1"/>
  <c r="B12" i="1"/>
  <c r="B13" i="1"/>
  <c r="B14" i="1"/>
  <c r="B15" i="1"/>
  <c r="B16" i="1"/>
  <c r="B17" i="1"/>
  <c r="D4" i="1"/>
  <c r="K4" i="1" s="1"/>
  <c r="G4" i="1"/>
  <c r="D5" i="1"/>
  <c r="G5" i="1"/>
  <c r="D6" i="1"/>
  <c r="K6" i="1" s="1"/>
  <c r="G6" i="1"/>
  <c r="D7" i="1"/>
  <c r="G7" i="1"/>
  <c r="D8" i="1"/>
  <c r="G8" i="1"/>
  <c r="D9" i="1"/>
  <c r="G9" i="1"/>
  <c r="D10" i="1"/>
  <c r="G10" i="1"/>
  <c r="D11" i="1"/>
  <c r="G11" i="1"/>
  <c r="D12" i="1"/>
  <c r="G12" i="1"/>
  <c r="D13" i="1"/>
  <c r="G13" i="1"/>
  <c r="D14" i="1"/>
  <c r="K14" i="1" s="1"/>
  <c r="G14" i="1"/>
  <c r="D15" i="1"/>
  <c r="F15" i="1" s="1"/>
  <c r="G15" i="1"/>
  <c r="D16" i="1"/>
  <c r="G16" i="1"/>
  <c r="D17" i="1"/>
  <c r="G17" i="1"/>
  <c r="D6" i="3"/>
  <c r="B2" i="3"/>
  <c r="D7" i="3"/>
  <c r="D5" i="3"/>
  <c r="D4" i="3"/>
  <c r="D3" i="3"/>
  <c r="G3" i="1"/>
  <c r="G2" i="1"/>
  <c r="B10" i="1"/>
  <c r="B3" i="1"/>
  <c r="B4" i="1"/>
  <c r="B5" i="1"/>
  <c r="B6" i="1"/>
  <c r="B7" i="1"/>
  <c r="B8" i="1"/>
  <c r="B9" i="1"/>
  <c r="B2" i="1"/>
  <c r="K19" i="5" l="1"/>
  <c r="K32" i="5"/>
  <c r="K22" i="5"/>
  <c r="K3" i="3"/>
  <c r="K5" i="3"/>
  <c r="K38" i="3"/>
  <c r="K4" i="3"/>
  <c r="K3" i="1"/>
  <c r="K23" i="1"/>
  <c r="K22" i="1"/>
  <c r="K5" i="1"/>
  <c r="K21" i="1"/>
  <c r="F29" i="3"/>
  <c r="K32" i="3"/>
  <c r="F17" i="3"/>
  <c r="K23" i="3"/>
  <c r="K10" i="3"/>
  <c r="K31" i="3"/>
  <c r="K29" i="3"/>
  <c r="K20" i="3"/>
  <c r="F30" i="3"/>
  <c r="F3" i="3"/>
  <c r="F34" i="3"/>
  <c r="F31" i="3"/>
  <c r="K30" i="3"/>
  <c r="K6" i="3"/>
  <c r="F14" i="3"/>
  <c r="K34" i="3"/>
  <c r="K18" i="3"/>
  <c r="F24" i="3"/>
  <c r="K33" i="3"/>
  <c r="K19" i="3"/>
  <c r="K12" i="3"/>
  <c r="K25" i="3"/>
  <c r="K17" i="3"/>
  <c r="K26" i="3"/>
  <c r="F12" i="3"/>
  <c r="K21" i="3"/>
  <c r="K11" i="3"/>
  <c r="K36" i="5"/>
  <c r="K33" i="5"/>
  <c r="K34" i="5"/>
  <c r="K17" i="5"/>
  <c r="K12" i="5"/>
  <c r="F7" i="1"/>
  <c r="K15" i="3"/>
  <c r="F9" i="3"/>
  <c r="K35" i="3"/>
  <c r="K31" i="5"/>
  <c r="K25" i="5"/>
  <c r="K20" i="5"/>
  <c r="K9" i="5"/>
  <c r="F23" i="1"/>
  <c r="K7" i="1"/>
  <c r="K16" i="3"/>
  <c r="F8" i="3"/>
  <c r="K8" i="5"/>
  <c r="F7" i="3"/>
  <c r="K13" i="3"/>
  <c r="K30" i="5"/>
  <c r="K13" i="5"/>
  <c r="F16" i="3"/>
  <c r="F6" i="3"/>
  <c r="F24" i="5"/>
  <c r="F14" i="5"/>
  <c r="F4" i="5"/>
  <c r="K18" i="5"/>
  <c r="K22" i="3"/>
  <c r="F15" i="3"/>
  <c r="F5" i="3"/>
  <c r="K23" i="5"/>
  <c r="F4" i="3"/>
  <c r="K24" i="3"/>
  <c r="K28" i="5"/>
  <c r="K7" i="3"/>
  <c r="K9" i="3"/>
  <c r="F21" i="1"/>
  <c r="F38" i="3"/>
  <c r="F22" i="3"/>
  <c r="K5" i="5"/>
  <c r="F27" i="3"/>
  <c r="K8" i="3"/>
  <c r="F10" i="1"/>
  <c r="F21" i="3"/>
  <c r="F11" i="3"/>
  <c r="K37" i="3"/>
  <c r="K15" i="5"/>
  <c r="K16" i="5"/>
  <c r="K11" i="5"/>
  <c r="K8" i="1"/>
  <c r="F8" i="1"/>
  <c r="K14" i="3"/>
  <c r="F20" i="3"/>
  <c r="F10" i="3"/>
  <c r="F25" i="3"/>
  <c r="K36" i="3"/>
  <c r="K26" i="5"/>
  <c r="K10" i="5"/>
  <c r="K4" i="5"/>
  <c r="K3" i="5"/>
  <c r="K20" i="1"/>
  <c r="F22" i="1"/>
  <c r="F12" i="1"/>
  <c r="F11" i="1"/>
  <c r="F20" i="1"/>
  <c r="K15" i="1"/>
  <c r="K18" i="1"/>
  <c r="F19" i="1"/>
  <c r="F9" i="1"/>
  <c r="F17" i="1"/>
  <c r="F16" i="1"/>
  <c r="F6" i="1"/>
  <c r="F5" i="1"/>
  <c r="K13" i="1"/>
  <c r="F14" i="1"/>
  <c r="F4" i="1"/>
  <c r="K9" i="1"/>
  <c r="K11" i="1"/>
  <c r="K10" i="1"/>
  <c r="K19" i="1"/>
  <c r="K17" i="1"/>
  <c r="K12" i="1"/>
  <c r="K16" i="1"/>
</calcChain>
</file>

<file path=xl/sharedStrings.xml><?xml version="1.0" encoding="utf-8"?>
<sst xmlns="http://schemas.openxmlformats.org/spreadsheetml/2006/main" count="33" uniqueCount="13">
  <si>
    <t>BITS</t>
  </si>
  <si>
    <t>COMPRESSION</t>
  </si>
  <si>
    <t>K</t>
  </si>
  <si>
    <t>A</t>
  </si>
  <si>
    <t>ERROR</t>
  </si>
  <si>
    <t>inf</t>
  </si>
  <si>
    <t>y=(b-8)/3</t>
  </si>
  <si>
    <t>K NAIVE</t>
  </si>
  <si>
    <t>ERR NAIVE</t>
  </si>
  <si>
    <t>MY vs NAIVE</t>
  </si>
  <si>
    <t>X0</t>
  </si>
  <si>
    <t>y=?</t>
  </si>
  <si>
    <t>y=b/900-0.02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</si>
</sst>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0000"/>
    <numFmt numFmtId="166" formatCode="0.000000000%"/>
  </numFmts>
  <fonts count="4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0" fontId="2" fillId="0" borderId="0" xfId="1" applyNumberFormat="1" applyFont="1" applyAlignment="1">
      <alignment horizontal="center"/>
    </xf>
    <xf numFmtId="10" fontId="0" fillId="0" borderId="0" xfId="1" applyNumberFormat="1" applyFont="1"/>
    <xf numFmtId="0" fontId="0" fillId="0" borderId="0" xfId="0" applyAlignment="1">
      <alignment horizontal="right"/>
    </xf>
    <xf numFmtId="2" fontId="2" fillId="0" borderId="0" xfId="0" applyNumberFormat="1" applyFont="1" applyAlignment="1">
      <alignment horizontal="center"/>
    </xf>
    <xf numFmtId="2" fontId="0" fillId="0" borderId="0" xfId="0" applyNumberFormat="1"/>
    <xf numFmtId="10" fontId="0" fillId="0" borderId="0" xfId="0" applyNumberFormat="1"/>
    <xf numFmtId="164" fontId="2" fillId="0" borderId="0" xfId="1" applyNumberFormat="1" applyFont="1" applyAlignment="1">
      <alignment horizontal="center"/>
    </xf>
    <xf numFmtId="164" fontId="0" fillId="0" borderId="0" xfId="1" applyNumberFormat="1" applyFont="1"/>
    <xf numFmtId="164" fontId="0" fillId="0" borderId="0" xfId="1" applyNumberFormat="1" applyFont="1" applyFill="1"/>
    <xf numFmtId="0" fontId="0" fillId="2" borderId="0" xfId="0" applyFill="1"/>
    <xf numFmtId="0" fontId="0" fillId="3" borderId="0" xfId="0" applyFill="1"/>
    <xf numFmtId="164" fontId="0" fillId="3" borderId="0" xfId="1" applyNumberFormat="1" applyFont="1" applyFill="1"/>
    <xf numFmtId="2" fontId="0" fillId="3" borderId="0" xfId="0" applyNumberFormat="1" applyFill="1"/>
    <xf numFmtId="10" fontId="0" fillId="3" borderId="0" xfId="0" applyNumberFormat="1" applyFill="1"/>
    <xf numFmtId="0" fontId="0" fillId="3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5" fontId="2" fillId="0" borderId="0" xfId="0" applyNumberFormat="1" applyFont="1" applyAlignment="1">
      <alignment horizontal="center"/>
    </xf>
    <xf numFmtId="165" fontId="0" fillId="0" borderId="0" xfId="0" applyNumberFormat="1"/>
    <xf numFmtId="166" fontId="2" fillId="0" borderId="0" xfId="1" applyNumberFormat="1" applyFont="1" applyAlignment="1">
      <alignment horizontal="center"/>
    </xf>
    <xf numFmtId="166" fontId="0" fillId="0" borderId="0" xfId="1" applyNumberFormat="1" applyFont="1"/>
    <xf numFmtId="166" fontId="0" fillId="0" borderId="0" xfId="1" applyNumberFormat="1" applyFont="1" applyFill="1"/>
    <xf numFmtId="166" fontId="2" fillId="0" borderId="0" xfId="0" applyNumberFormat="1" applyFont="1" applyAlignment="1">
      <alignment horizontal="center"/>
    </xf>
    <xf numFmtId="166" fontId="0" fillId="0" borderId="0" xfId="0" applyNumberFormat="1"/>
    <xf numFmtId="0" fontId="0" fillId="2" borderId="0" xfId="0" applyFill="1" applyAlignment="1">
      <alignment horizontal="center"/>
    </xf>
    <xf numFmtId="165" fontId="0" fillId="2" borderId="0" xfId="0" applyNumberFormat="1" applyFill="1"/>
    <xf numFmtId="2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 bits'!$E$1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4754320482665953E-3"/>
                  <c:y val="-9.21875000000000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A"/>
                </a:p>
              </c:txPr>
            </c:trendlineLbl>
          </c:trendline>
          <c:xVal>
            <c:numRef>
              <c:f>'8 bits'!$A$2:$A$23</c:f>
              <c:numCache>
                <c:formatCode>General</c:formatCode>
                <c:ptCount val="2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160</c:v>
                </c:pt>
                <c:pt idx="19">
                  <c:v>192</c:v>
                </c:pt>
                <c:pt idx="20">
                  <c:v>224</c:v>
                </c:pt>
                <c:pt idx="21">
                  <c:v>256</c:v>
                </c:pt>
              </c:numCache>
            </c:numRef>
          </c:xVal>
          <c:yVal>
            <c:numRef>
              <c:f>'8 bits'!$E$2:$E$23</c:f>
              <c:numCache>
                <c:formatCode>0.00%</c:formatCode>
                <c:ptCount val="22"/>
                <c:pt idx="0">
                  <c:v>0</c:v>
                </c:pt>
                <c:pt idx="1">
                  <c:v>1.7381954972115143E-2</c:v>
                </c:pt>
                <c:pt idx="2">
                  <c:v>2.9854467828586584E-2</c:v>
                </c:pt>
                <c:pt idx="3">
                  <c:v>4.221499726615674E-2</c:v>
                </c:pt>
                <c:pt idx="4">
                  <c:v>5.4673328502398033E-2</c:v>
                </c:pt>
                <c:pt idx="5">
                  <c:v>6.7305422044033336E-2</c:v>
                </c:pt>
                <c:pt idx="6">
                  <c:v>8.0149989484321393E-2</c:v>
                </c:pt>
                <c:pt idx="7">
                  <c:v>9.3231035269114138E-2</c:v>
                </c:pt>
                <c:pt idx="8">
                  <c:v>0.10656568218447715</c:v>
                </c:pt>
                <c:pt idx="9">
                  <c:v>0.1201673498581064</c:v>
                </c:pt>
                <c:pt idx="10">
                  <c:v>0.13404739486930917</c:v>
                </c:pt>
                <c:pt idx="11">
                  <c:v>0.14821586633063166</c:v>
                </c:pt>
                <c:pt idx="12">
                  <c:v>0.16268209413501766</c:v>
                </c:pt>
                <c:pt idx="13">
                  <c:v>0.17745492023933696</c:v>
                </c:pt>
                <c:pt idx="14">
                  <c:v>0.19254289085436671</c:v>
                </c:pt>
                <c:pt idx="15">
                  <c:v>0.20795433655496187</c:v>
                </c:pt>
                <c:pt idx="16">
                  <c:v>0.22369753230304212</c:v>
                </c:pt>
                <c:pt idx="17">
                  <c:v>0.23978078281711723</c:v>
                </c:pt>
                <c:pt idx="18">
                  <c:v>0.27300072017589982</c:v>
                </c:pt>
                <c:pt idx="19">
                  <c:v>0.34389125333230619</c:v>
                </c:pt>
                <c:pt idx="20">
                  <c:v>0.42118634716031955</c:v>
                </c:pt>
                <c:pt idx="21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D8-454B-BA43-49CEEE16D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42159"/>
        <c:axId val="28778447"/>
      </c:scatterChart>
      <c:valAx>
        <c:axId val="29142159"/>
        <c:scaling>
          <c:orientation val="minMax"/>
          <c:max val="256"/>
          <c:min val="8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28778447"/>
        <c:crosses val="autoZero"/>
        <c:crossBetween val="midCat"/>
        <c:majorUnit val="8"/>
      </c:valAx>
      <c:valAx>
        <c:axId val="28778447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29142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 bits'!$K$1</c:f>
              <c:strCache>
                <c:ptCount val="1"/>
                <c:pt idx="0">
                  <c:v>MY vs NAIVE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 bits'!$A$2:$A$22</c:f>
              <c:numCache>
                <c:formatCode>General</c:formatCode>
                <c:ptCount val="21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160</c:v>
                </c:pt>
                <c:pt idx="19">
                  <c:v>192</c:v>
                </c:pt>
                <c:pt idx="20">
                  <c:v>224</c:v>
                </c:pt>
              </c:numCache>
            </c:numRef>
          </c:xVal>
          <c:yVal>
            <c:numRef>
              <c:f>'8 bits'!$K$2:$K$22</c:f>
              <c:numCache>
                <c:formatCode>0.00%</c:formatCode>
                <c:ptCount val="21"/>
                <c:pt idx="0" formatCode="General">
                  <c:v>0</c:v>
                </c:pt>
                <c:pt idx="1">
                  <c:v>0.21793104401517227</c:v>
                </c:pt>
                <c:pt idx="2">
                  <c:v>0.1142734167494156</c:v>
                </c:pt>
                <c:pt idx="3">
                  <c:v>7.0955660477425631E-2</c:v>
                </c:pt>
                <c:pt idx="4">
                  <c:v>4.8001777499867782E-2</c:v>
                </c:pt>
                <c:pt idx="5">
                  <c:v>3.4141992097796559E-2</c:v>
                </c:pt>
                <c:pt idx="6">
                  <c:v>2.504028840176753E-2</c:v>
                </c:pt>
                <c:pt idx="7">
                  <c:v>1.8700851202255508E-2</c:v>
                </c:pt>
                <c:pt idx="8">
                  <c:v>1.4087582559137002E-2</c:v>
                </c:pt>
                <c:pt idx="9">
                  <c:v>1.0614701256559611E-2</c:v>
                </c:pt>
                <c:pt idx="10">
                  <c:v>7.9282527533663938E-3</c:v>
                </c:pt>
                <c:pt idx="11">
                  <c:v>5.8035829504572423E-3</c:v>
                </c:pt>
                <c:pt idx="12">
                  <c:v>4.091490837357159E-3</c:v>
                </c:pt>
                <c:pt idx="13">
                  <c:v>2.689702631714308E-3</c:v>
                </c:pt>
                <c:pt idx="14">
                  <c:v>1.5260472696141392E-3</c:v>
                </c:pt>
                <c:pt idx="15">
                  <c:v>5.4854731629816467E-4</c:v>
                </c:pt>
                <c:pt idx="16">
                  <c:v>-2.8132309395201283E-4</c:v>
                </c:pt>
                <c:pt idx="17">
                  <c:v>-9.9277316808943361E-4</c:v>
                </c:pt>
                <c:pt idx="18">
                  <c:v>-2.1444022419638831E-3</c:v>
                </c:pt>
                <c:pt idx="19">
                  <c:v>-3.7324405160754637E-3</c:v>
                </c:pt>
                <c:pt idx="20">
                  <c:v>-4.767943900419791E-3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7C-694D-BB0E-193D11F80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9375"/>
        <c:axId val="1734742432"/>
      </c:scatterChart>
      <c:valAx>
        <c:axId val="52449375"/>
        <c:scaling>
          <c:orientation val="minMax"/>
          <c:max val="256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734742432"/>
        <c:crosses val="autoZero"/>
        <c:crossBetween val="midCat"/>
        <c:majorUnit val="16"/>
      </c:valAx>
      <c:valAx>
        <c:axId val="1734742432"/>
        <c:scaling>
          <c:orientation val="minMax"/>
          <c:max val="0.225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52449375"/>
        <c:crosses val="autoZero"/>
        <c:crossBetween val="midCat"/>
        <c:majorUnit val="2.5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 bits'!$E$1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8091999863652413E-3"/>
                  <c:y val="-9.21875000000000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A"/>
                </a:p>
              </c:txPr>
            </c:trendlineLbl>
          </c:trendline>
          <c:xVal>
            <c:numRef>
              <c:f>'16 bits'!$A$2:$A$38</c:f>
              <c:numCache>
                <c:formatCode>General</c:formatCode>
                <c:ptCount val="37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  <c:pt idx="25">
                  <c:v>416</c:v>
                </c:pt>
                <c:pt idx="26">
                  <c:v>432</c:v>
                </c:pt>
                <c:pt idx="27">
                  <c:v>448</c:v>
                </c:pt>
                <c:pt idx="28">
                  <c:v>464</c:v>
                </c:pt>
                <c:pt idx="29">
                  <c:v>480</c:v>
                </c:pt>
                <c:pt idx="30">
                  <c:v>496</c:v>
                </c:pt>
                <c:pt idx="31">
                  <c:v>512</c:v>
                </c:pt>
                <c:pt idx="32">
                  <c:v>768</c:v>
                </c:pt>
                <c:pt idx="33">
                  <c:v>1024</c:v>
                </c:pt>
                <c:pt idx="34">
                  <c:v>2048</c:v>
                </c:pt>
                <c:pt idx="35">
                  <c:v>4096</c:v>
                </c:pt>
                <c:pt idx="36">
                  <c:v>8192</c:v>
                </c:pt>
              </c:numCache>
            </c:numRef>
          </c:xVal>
          <c:yVal>
            <c:numRef>
              <c:f>'16 bits'!$E$2:$E$38</c:f>
              <c:numCache>
                <c:formatCode>0.00%</c:formatCode>
                <c:ptCount val="37"/>
                <c:pt idx="0">
                  <c:v>0</c:v>
                </c:pt>
                <c:pt idx="1">
                  <c:v>1.128067240208086E-4</c:v>
                </c:pt>
                <c:pt idx="2">
                  <c:v>2.0188874186000128E-4</c:v>
                </c:pt>
                <c:pt idx="3">
                  <c:v>2.892893901207394E-4</c:v>
                </c:pt>
                <c:pt idx="4">
                  <c:v>3.7595966524250901E-4</c:v>
                </c:pt>
                <c:pt idx="5">
                  <c:v>4.622211835598744E-4</c:v>
                </c:pt>
                <c:pt idx="6">
                  <c:v>5.4822325229719748E-4</c:v>
                </c:pt>
                <c:pt idx="7">
                  <c:v>6.3404754139184671E-4</c:v>
                </c:pt>
                <c:pt idx="8">
                  <c:v>7.1974394389451302E-4</c:v>
                </c:pt>
                <c:pt idx="9">
                  <c:v>8.0534504283547026E-4</c:v>
                </c:pt>
                <c:pt idx="10">
                  <c:v>8.9087320005754034E-4</c:v>
                </c:pt>
                <c:pt idx="11">
                  <c:v>9.7634472935914651E-4</c:v>
                </c:pt>
                <c:pt idx="12">
                  <c:v>1.0617717572959373E-3</c:v>
                </c:pt>
                <c:pt idx="13">
                  <c:v>1.1471636607919278E-3</c:v>
                </c:pt>
                <c:pt idx="14">
                  <c:v>1.2325270798524413E-3</c:v>
                </c:pt>
                <c:pt idx="15">
                  <c:v>1.3178682374250794E-3</c:v>
                </c:pt>
                <c:pt idx="16">
                  <c:v>1.4031920936299347E-3</c:v>
                </c:pt>
                <c:pt idx="17">
                  <c:v>1.4885014749561609E-3</c:v>
                </c:pt>
                <c:pt idx="18">
                  <c:v>1.5738003785304988E-3</c:v>
                </c:pt>
                <c:pt idx="19">
                  <c:v>1.6590912559918403E-3</c:v>
                </c:pt>
                <c:pt idx="20">
                  <c:v>1.7443763052296113E-3</c:v>
                </c:pt>
                <c:pt idx="21">
                  <c:v>1.8296574295801893E-3</c:v>
                </c:pt>
                <c:pt idx="22">
                  <c:v>1.9149362345383114E-3</c:v>
                </c:pt>
                <c:pt idx="23">
                  <c:v>2.000215223157964E-3</c:v>
                </c:pt>
                <c:pt idx="24">
                  <c:v>2.0854935570762123E-3</c:v>
                </c:pt>
                <c:pt idx="25">
                  <c:v>2.1707739156332506E-3</c:v>
                </c:pt>
                <c:pt idx="26">
                  <c:v>2.2560570620000497E-3</c:v>
                </c:pt>
                <c:pt idx="27">
                  <c:v>2.341344634223419E-3</c:v>
                </c:pt>
                <c:pt idx="28">
                  <c:v>2.4266355280795349E-3</c:v>
                </c:pt>
                <c:pt idx="29">
                  <c:v>2.5119316754583787E-3</c:v>
                </c:pt>
                <c:pt idx="30">
                  <c:v>2.5972325967235088E-3</c:v>
                </c:pt>
                <c:pt idx="31">
                  <c:v>2.6825415901248206E-3</c:v>
                </c:pt>
                <c:pt idx="32">
                  <c:v>4.0486288913396118E-3</c:v>
                </c:pt>
                <c:pt idx="33">
                  <c:v>5.4174996072312576E-3</c:v>
                </c:pt>
                <c:pt idx="34">
                  <c:v>1.0926645061047124E-2</c:v>
                </c:pt>
                <c:pt idx="35">
                  <c:v>2.2120174483936328E-2</c:v>
                </c:pt>
                <c:pt idx="36">
                  <c:v>4.5242727231597502E-2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00-AF4F-B6AC-010B6ECC5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42159"/>
        <c:axId val="28778447"/>
      </c:scatterChart>
      <c:valAx>
        <c:axId val="29142159"/>
        <c:scaling>
          <c:orientation val="minMax"/>
          <c:max val="512"/>
          <c:min val="16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28778447"/>
        <c:crosses val="autoZero"/>
        <c:crossBetween val="midCat"/>
        <c:majorUnit val="16"/>
      </c:valAx>
      <c:valAx>
        <c:axId val="28778447"/>
        <c:scaling>
          <c:orientation val="minMax"/>
          <c:max val="3.0000000000000001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29142159"/>
        <c:crosses val="autoZero"/>
        <c:crossBetween val="midCat"/>
        <c:majorUnit val="5.0000000000000001E-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 bits'!$K$1</c:f>
              <c:strCache>
                <c:ptCount val="1"/>
                <c:pt idx="0">
                  <c:v>MY vs NAIVE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 bits'!$A$3:$A$33</c:f>
              <c:numCache>
                <c:formatCode>General</c:formatCode>
                <c:ptCount val="31"/>
                <c:pt idx="0">
                  <c:v>32</c:v>
                </c:pt>
                <c:pt idx="1">
                  <c:v>48</c:v>
                </c:pt>
                <c:pt idx="2">
                  <c:v>64</c:v>
                </c:pt>
                <c:pt idx="3">
                  <c:v>80</c:v>
                </c:pt>
                <c:pt idx="4">
                  <c:v>96</c:v>
                </c:pt>
                <c:pt idx="5">
                  <c:v>112</c:v>
                </c:pt>
                <c:pt idx="6">
                  <c:v>128</c:v>
                </c:pt>
                <c:pt idx="7">
                  <c:v>144</c:v>
                </c:pt>
                <c:pt idx="8">
                  <c:v>160</c:v>
                </c:pt>
                <c:pt idx="9">
                  <c:v>176</c:v>
                </c:pt>
                <c:pt idx="10">
                  <c:v>192</c:v>
                </c:pt>
                <c:pt idx="11">
                  <c:v>208</c:v>
                </c:pt>
                <c:pt idx="12">
                  <c:v>224</c:v>
                </c:pt>
                <c:pt idx="13">
                  <c:v>240</c:v>
                </c:pt>
                <c:pt idx="14">
                  <c:v>256</c:v>
                </c:pt>
                <c:pt idx="15">
                  <c:v>272</c:v>
                </c:pt>
                <c:pt idx="16">
                  <c:v>288</c:v>
                </c:pt>
                <c:pt idx="17">
                  <c:v>304</c:v>
                </c:pt>
                <c:pt idx="18">
                  <c:v>320</c:v>
                </c:pt>
                <c:pt idx="19">
                  <c:v>336</c:v>
                </c:pt>
                <c:pt idx="20">
                  <c:v>352</c:v>
                </c:pt>
                <c:pt idx="21">
                  <c:v>368</c:v>
                </c:pt>
                <c:pt idx="22">
                  <c:v>384</c:v>
                </c:pt>
                <c:pt idx="23">
                  <c:v>400</c:v>
                </c:pt>
                <c:pt idx="24">
                  <c:v>416</c:v>
                </c:pt>
                <c:pt idx="25">
                  <c:v>432</c:v>
                </c:pt>
                <c:pt idx="26">
                  <c:v>448</c:v>
                </c:pt>
                <c:pt idx="27">
                  <c:v>464</c:v>
                </c:pt>
                <c:pt idx="28">
                  <c:v>480</c:v>
                </c:pt>
                <c:pt idx="29">
                  <c:v>496</c:v>
                </c:pt>
                <c:pt idx="30">
                  <c:v>512</c:v>
                </c:pt>
              </c:numCache>
            </c:numRef>
          </c:xVal>
          <c:yVal>
            <c:numRef>
              <c:f>'16 bits'!$K$3:$K$33</c:f>
              <c:numCache>
                <c:formatCode>0.00%</c:formatCode>
                <c:ptCount val="31"/>
                <c:pt idx="0">
                  <c:v>0.33351657934489254</c:v>
                </c:pt>
                <c:pt idx="1">
                  <c:v>0.20486942105893735</c:v>
                </c:pt>
                <c:pt idx="2">
                  <c:v>0.14555645643306214</c:v>
                </c:pt>
                <c:pt idx="3">
                  <c:v>0.11172926158000851</c:v>
                </c:pt>
                <c:pt idx="4">
                  <c:v>9.0011408431594275E-2</c:v>
                </c:pt>
                <c:pt idx="5">
                  <c:v>7.4961069874996067E-2</c:v>
                </c:pt>
                <c:pt idx="6">
                  <c:v>6.3957259744463424E-2</c:v>
                </c:pt>
                <c:pt idx="7">
                  <c:v>5.5585607051658936E-2</c:v>
                </c:pt>
                <c:pt idx="8">
                  <c:v>4.9017949486252488E-2</c:v>
                </c:pt>
                <c:pt idx="9">
                  <c:v>4.3738257918970791E-2</c:v>
                </c:pt>
                <c:pt idx="10">
                  <c:v>3.9408470842295373E-2</c:v>
                </c:pt>
                <c:pt idx="11">
                  <c:v>3.5798353153663642E-2</c:v>
                </c:pt>
                <c:pt idx="12">
                  <c:v>3.2745773079272844E-2</c:v>
                </c:pt>
                <c:pt idx="13">
                  <c:v>3.0133990144526335E-2</c:v>
                </c:pt>
                <c:pt idx="14">
                  <c:v>2.7875758295180852E-2</c:v>
                </c:pt>
                <c:pt idx="15">
                  <c:v>2.5905238077430837E-2</c:v>
                </c:pt>
                <c:pt idx="16">
                  <c:v>2.4172620888243901E-2</c:v>
                </c:pt>
                <c:pt idx="17">
                  <c:v>2.2637857751280244E-2</c:v>
                </c:pt>
                <c:pt idx="18">
                  <c:v>2.126982199734162E-2</c:v>
                </c:pt>
                <c:pt idx="19">
                  <c:v>2.0043458865026231E-2</c:v>
                </c:pt>
                <c:pt idx="20">
                  <c:v>1.8938427342302555E-2</c:v>
                </c:pt>
                <c:pt idx="21">
                  <c:v>1.7938077061301017E-2</c:v>
                </c:pt>
                <c:pt idx="22">
                  <c:v>1.7028091892465569E-2</c:v>
                </c:pt>
                <c:pt idx="23">
                  <c:v>1.619802295289241E-2</c:v>
                </c:pt>
                <c:pt idx="24">
                  <c:v>1.5437433284032465E-2</c:v>
                </c:pt>
                <c:pt idx="25">
                  <c:v>1.4738269366180834E-2</c:v>
                </c:pt>
                <c:pt idx="26">
                  <c:v>1.4093259893588561E-2</c:v>
                </c:pt>
                <c:pt idx="27">
                  <c:v>1.3497251543012401E-2</c:v>
                </c:pt>
                <c:pt idx="28">
                  <c:v>1.2944584922867319E-2</c:v>
                </c:pt>
                <c:pt idx="29">
                  <c:v>1.2431248090474578E-2</c:v>
                </c:pt>
                <c:pt idx="30">
                  <c:v>1.1952339045366744E-2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DC-ED41-A0EB-DB1688592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9375"/>
        <c:axId val="1734742432"/>
      </c:scatterChart>
      <c:valAx>
        <c:axId val="52449375"/>
        <c:scaling>
          <c:orientation val="minMax"/>
          <c:max val="512"/>
          <c:min val="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734742432"/>
        <c:crosses val="autoZero"/>
        <c:crossBetween val="midCat"/>
        <c:majorUnit val="48"/>
      </c:valAx>
      <c:valAx>
        <c:axId val="1734742432"/>
        <c:scaling>
          <c:orientation val="minMax"/>
          <c:max val="0.3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52449375"/>
        <c:crosses val="autoZero"/>
        <c:crossBetween val="midCat"/>
        <c:majorUnit val="0.0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'32 bits'!$E$1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8091999863652413E-3"/>
                  <c:y val="-9.21875000000000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A"/>
                </a:p>
              </c:txPr>
            </c:trendlineLbl>
          </c:trendline>
          <c:xVal>
            <c:numRef>
              <c:f>'32 bits'!$A$2:$A$33</c:f>
              <c:numCache>
                <c:formatCode>General</c:formatCode>
                <c:ptCount val="32"/>
                <c:pt idx="0">
                  <c:v>32</c:v>
                </c:pt>
                <c:pt idx="1">
                  <c:v>64</c:v>
                </c:pt>
                <c:pt idx="2">
                  <c:v>96</c:v>
                </c:pt>
                <c:pt idx="3">
                  <c:v>128</c:v>
                </c:pt>
                <c:pt idx="4">
                  <c:v>160</c:v>
                </c:pt>
                <c:pt idx="5">
                  <c:v>192</c:v>
                </c:pt>
                <c:pt idx="6">
                  <c:v>224</c:v>
                </c:pt>
                <c:pt idx="7">
                  <c:v>256</c:v>
                </c:pt>
                <c:pt idx="8">
                  <c:v>288</c:v>
                </c:pt>
                <c:pt idx="9">
                  <c:v>320</c:v>
                </c:pt>
                <c:pt idx="10">
                  <c:v>352</c:v>
                </c:pt>
                <c:pt idx="11">
                  <c:v>384</c:v>
                </c:pt>
                <c:pt idx="12">
                  <c:v>416</c:v>
                </c:pt>
                <c:pt idx="13">
                  <c:v>448</c:v>
                </c:pt>
                <c:pt idx="14">
                  <c:v>480</c:v>
                </c:pt>
                <c:pt idx="15">
                  <c:v>512</c:v>
                </c:pt>
                <c:pt idx="16">
                  <c:v>544</c:v>
                </c:pt>
                <c:pt idx="17">
                  <c:v>576</c:v>
                </c:pt>
                <c:pt idx="18">
                  <c:v>608</c:v>
                </c:pt>
                <c:pt idx="19">
                  <c:v>640</c:v>
                </c:pt>
                <c:pt idx="20">
                  <c:v>672</c:v>
                </c:pt>
                <c:pt idx="21">
                  <c:v>704</c:v>
                </c:pt>
                <c:pt idx="22">
                  <c:v>736</c:v>
                </c:pt>
                <c:pt idx="23">
                  <c:v>768</c:v>
                </c:pt>
                <c:pt idx="24">
                  <c:v>800</c:v>
                </c:pt>
                <c:pt idx="25">
                  <c:v>832</c:v>
                </c:pt>
                <c:pt idx="26">
                  <c:v>864</c:v>
                </c:pt>
                <c:pt idx="27">
                  <c:v>896</c:v>
                </c:pt>
                <c:pt idx="28">
                  <c:v>928</c:v>
                </c:pt>
                <c:pt idx="29">
                  <c:v>960</c:v>
                </c:pt>
                <c:pt idx="30">
                  <c:v>992</c:v>
                </c:pt>
                <c:pt idx="31">
                  <c:v>1024</c:v>
                </c:pt>
              </c:numCache>
            </c:numRef>
          </c:xVal>
          <c:yVal>
            <c:numRef>
              <c:f>'32 bits'!$E$2:$E$33</c:f>
              <c:numCache>
                <c:formatCode>0.000000000%</c:formatCode>
                <c:ptCount val="32"/>
                <c:pt idx="0">
                  <c:v>0</c:v>
                </c:pt>
                <c:pt idx="1">
                  <c:v>3.0799071071285766E-9</c:v>
                </c:pt>
                <c:pt idx="2">
                  <c:v>5.7344443638029929E-9</c:v>
                </c:pt>
                <c:pt idx="3">
                  <c:v>8.3605107281670143E-9</c:v>
                </c:pt>
                <c:pt idx="4">
                  <c:v>1.0974355091342147E-8</c:v>
                </c:pt>
                <c:pt idx="5">
                  <c:v>1.358134205098338E-8</c:v>
                </c:pt>
                <c:pt idx="6">
                  <c:v>1.6183926532242765E-8</c:v>
                </c:pt>
                <c:pt idx="7">
                  <c:v>1.8783442246039783E-8</c:v>
                </c:pt>
                <c:pt idx="8">
                  <c:v>2.1380694215089591E-8</c:v>
                </c:pt>
                <c:pt idx="9">
                  <c:v>2.3976206353637508E-8</c:v>
                </c:pt>
                <c:pt idx="10">
                  <c:v>2.6570340372344958E-8</c:v>
                </c:pt>
                <c:pt idx="11">
                  <c:v>2.9163356396466611E-8</c:v>
                </c:pt>
                <c:pt idx="12">
                  <c:v>3.175544349698356E-8</c:v>
                </c:pt>
                <c:pt idx="13">
                  <c:v>3.4346750221736499E-8</c:v>
                </c:pt>
                <c:pt idx="14">
                  <c:v>3.6937390923696967E-8</c:v>
                </c:pt>
                <c:pt idx="15">
                  <c:v>3.9527453976617721E-8</c:v>
                </c:pt>
                <c:pt idx="16">
                  <c:v>4.2117016874065882E-8</c:v>
                </c:pt>
                <c:pt idx="17">
                  <c:v>4.4706136237415706E-8</c:v>
                </c:pt>
                <c:pt idx="18">
                  <c:v>4.729486613452849E-8</c:v>
                </c:pt>
                <c:pt idx="19">
                  <c:v>4.9883243313786352E-8</c:v>
                </c:pt>
                <c:pt idx="20">
                  <c:v>5.2471303968459893E-8</c:v>
                </c:pt>
                <c:pt idx="21">
                  <c:v>5.5059081738306759E-8</c:v>
                </c:pt>
                <c:pt idx="22">
                  <c:v>5.7646602824590332E-8</c:v>
                </c:pt>
                <c:pt idx="23">
                  <c:v>6.0233888210525777E-8</c:v>
                </c:pt>
                <c:pt idx="24">
                  <c:v>6.2820960100573586E-8</c:v>
                </c:pt>
                <c:pt idx="25">
                  <c:v>6.5407836147279852E-8</c:v>
                </c:pt>
                <c:pt idx="26">
                  <c:v>6.7994527230830215E-8</c:v>
                </c:pt>
                <c:pt idx="27">
                  <c:v>7.0581044342432619E-8</c:v>
                </c:pt>
                <c:pt idx="28">
                  <c:v>7.3167405245655459E-8</c:v>
                </c:pt>
                <c:pt idx="29">
                  <c:v>7.5753627371000221E-8</c:v>
                </c:pt>
                <c:pt idx="30">
                  <c:v>7.8339712050734533E-8</c:v>
                </c:pt>
                <c:pt idx="31">
                  <c:v>8.0925660062014515E-8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A4-084B-A4A0-E2CD9DAA7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42159"/>
        <c:axId val="28778447"/>
      </c:scatterChart>
      <c:valAx>
        <c:axId val="29142159"/>
        <c:scaling>
          <c:orientation val="minMax"/>
          <c:max val="1024"/>
          <c:min val="3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28778447"/>
        <c:crosses val="autoZero"/>
        <c:crossBetween val="midCat"/>
        <c:majorUnit val="32"/>
      </c:valAx>
      <c:valAx>
        <c:axId val="28778447"/>
        <c:scaling>
          <c:orientation val="minMax"/>
          <c:max val="8.9999999999999999E-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29142159"/>
        <c:crosses val="autoZero"/>
        <c:crossBetween val="midCat"/>
        <c:majorUnit val="2E-8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'32 bits'!$K$1</c:f>
              <c:strCache>
                <c:ptCount val="1"/>
                <c:pt idx="0">
                  <c:v>MY vs NAIVE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'32 bits'!$A$3:$A$33</c:f>
              <c:numCache>
                <c:formatCode>General</c:formatCode>
                <c:ptCount val="31"/>
                <c:pt idx="0">
                  <c:v>64</c:v>
                </c:pt>
                <c:pt idx="1">
                  <c:v>96</c:v>
                </c:pt>
                <c:pt idx="2">
                  <c:v>128</c:v>
                </c:pt>
                <c:pt idx="3">
                  <c:v>160</c:v>
                </c:pt>
                <c:pt idx="4">
                  <c:v>192</c:v>
                </c:pt>
                <c:pt idx="5">
                  <c:v>224</c:v>
                </c:pt>
                <c:pt idx="6">
                  <c:v>256</c:v>
                </c:pt>
                <c:pt idx="7">
                  <c:v>288</c:v>
                </c:pt>
                <c:pt idx="8">
                  <c:v>320</c:v>
                </c:pt>
                <c:pt idx="9">
                  <c:v>352</c:v>
                </c:pt>
                <c:pt idx="10">
                  <c:v>384</c:v>
                </c:pt>
                <c:pt idx="11">
                  <c:v>416</c:v>
                </c:pt>
                <c:pt idx="12">
                  <c:v>448</c:v>
                </c:pt>
                <c:pt idx="13">
                  <c:v>480</c:v>
                </c:pt>
                <c:pt idx="14">
                  <c:v>512</c:v>
                </c:pt>
                <c:pt idx="15">
                  <c:v>544</c:v>
                </c:pt>
                <c:pt idx="16">
                  <c:v>576</c:v>
                </c:pt>
                <c:pt idx="17">
                  <c:v>608</c:v>
                </c:pt>
                <c:pt idx="18">
                  <c:v>640</c:v>
                </c:pt>
                <c:pt idx="19">
                  <c:v>672</c:v>
                </c:pt>
                <c:pt idx="20">
                  <c:v>704</c:v>
                </c:pt>
                <c:pt idx="21">
                  <c:v>736</c:v>
                </c:pt>
                <c:pt idx="22">
                  <c:v>768</c:v>
                </c:pt>
                <c:pt idx="23">
                  <c:v>800</c:v>
                </c:pt>
                <c:pt idx="24">
                  <c:v>832</c:v>
                </c:pt>
                <c:pt idx="25">
                  <c:v>864</c:v>
                </c:pt>
                <c:pt idx="26">
                  <c:v>896</c:v>
                </c:pt>
                <c:pt idx="27">
                  <c:v>928</c:v>
                </c:pt>
                <c:pt idx="28">
                  <c:v>960</c:v>
                </c:pt>
                <c:pt idx="29">
                  <c:v>992</c:v>
                </c:pt>
                <c:pt idx="30">
                  <c:v>1024</c:v>
                </c:pt>
              </c:numCache>
            </c:numRef>
          </c:xVal>
          <c:yVal>
            <c:numRef>
              <c:f>'32 bits'!$K$3:$K$33</c:f>
              <c:numCache>
                <c:formatCode>0.00%</c:formatCode>
                <c:ptCount val="31"/>
                <c:pt idx="0">
                  <c:v>0.40362141717143574</c:v>
                </c:pt>
                <c:pt idx="1">
                  <c:v>0.25973962113368665</c:v>
                </c:pt>
                <c:pt idx="2">
                  <c:v>0.19055521599134218</c:v>
                </c:pt>
                <c:pt idx="3">
                  <c:v>0.14999121039677077</c:v>
                </c:pt>
                <c:pt idx="4">
                  <c:v>0.12339115786472132</c:v>
                </c:pt>
                <c:pt idx="5">
                  <c:v>0.1046346848104428</c:v>
                </c:pt>
                <c:pt idx="6">
                  <c:v>9.0715880619169575E-2</c:v>
                </c:pt>
                <c:pt idx="7">
                  <c:v>7.9987557437665724E-2</c:v>
                </c:pt>
                <c:pt idx="8">
                  <c:v>7.1472277439997844E-2</c:v>
                </c:pt>
                <c:pt idx="9">
                  <c:v>6.4553752505567275E-2</c:v>
                </c:pt>
                <c:pt idx="10">
                  <c:v>5.8824392275674597E-2</c:v>
                </c:pt>
                <c:pt idx="11">
                  <c:v>5.4004144761906847E-2</c:v>
                </c:pt>
                <c:pt idx="12">
                  <c:v>4.9894093855247124E-2</c:v>
                </c:pt>
                <c:pt idx="13">
                  <c:v>4.6349245160866248E-2</c:v>
                </c:pt>
                <c:pt idx="14">
                  <c:v>4.3261481654017442E-2</c:v>
                </c:pt>
                <c:pt idx="15">
                  <c:v>4.0548380720689003E-2</c:v>
                </c:pt>
                <c:pt idx="16">
                  <c:v>3.8146278107618947E-2</c:v>
                </c:pt>
                <c:pt idx="17">
                  <c:v>3.6004968949654104E-2</c:v>
                </c:pt>
                <c:pt idx="18">
                  <c:v>3.4084618508200548E-2</c:v>
                </c:pt>
                <c:pt idx="19">
                  <c:v>3.2352995764098225E-2</c:v>
                </c:pt>
                <c:pt idx="20">
                  <c:v>3.0783774848081258E-2</c:v>
                </c:pt>
                <c:pt idx="21">
                  <c:v>2.9355328118483182E-2</c:v>
                </c:pt>
                <c:pt idx="22">
                  <c:v>2.804972368543468E-2</c:v>
                </c:pt>
                <c:pt idx="23">
                  <c:v>2.685187484019802E-2</c:v>
                </c:pt>
                <c:pt idx="24">
                  <c:v>2.5749085309919484E-2</c:v>
                </c:pt>
                <c:pt idx="25">
                  <c:v>2.4730636889516155E-2</c:v>
                </c:pt>
                <c:pt idx="26">
                  <c:v>2.3787341010592211E-2</c:v>
                </c:pt>
                <c:pt idx="27">
                  <c:v>2.2911187503064312E-2</c:v>
                </c:pt>
                <c:pt idx="28">
                  <c:v>2.2095234319263746E-2</c:v>
                </c:pt>
                <c:pt idx="29">
                  <c:v>2.1333641688955129E-2</c:v>
                </c:pt>
                <c:pt idx="30">
                  <c:v>2.0621244691728768E-2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13-A84B-9133-6DAE5F988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9375"/>
        <c:axId val="1734742432"/>
      </c:scatterChart>
      <c:valAx>
        <c:axId val="52449375"/>
        <c:scaling>
          <c:orientation val="minMax"/>
          <c:max val="1024"/>
          <c:min val="6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734742432"/>
        <c:crosses val="autoZero"/>
        <c:crossBetween val="midCat"/>
        <c:majorUnit val="64"/>
      </c:valAx>
      <c:valAx>
        <c:axId val="1734742432"/>
        <c:scaling>
          <c:orientation val="minMax"/>
          <c:max val="0.4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52449375"/>
        <c:crosses val="autoZero"/>
        <c:crossBetween val="midCat"/>
        <c:majorUnit val="0.06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629920</xdr:colOff>
      <xdr:row>6</xdr:row>
      <xdr:rowOff>10160</xdr:rowOff>
    </xdr:from>
    <xdr:to>
      <xdr:col>11</xdr:col>
      <xdr:colOff>599440</xdr:colOff>
      <xdr:row>26</xdr:row>
      <xdr:rowOff>91440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022AA9A-E519-96F9-43BA-1C3C2ED27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772160</xdr:colOff>
      <xdr:row>11</xdr:row>
      <xdr:rowOff>91440</xdr:rowOff>
    </xdr:from>
    <xdr:to>
      <xdr:col>16</xdr:col>
      <xdr:colOff>71120</xdr:colOff>
      <xdr:row>25</xdr:row>
      <xdr:rowOff>45720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43E336B-C0F3-0DFA-5757-84D2514A7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619760</xdr:colOff>
      <xdr:row>6</xdr:row>
      <xdr:rowOff>5080</xdr:rowOff>
    </xdr:from>
    <xdr:to>
      <xdr:col>11</xdr:col>
      <xdr:colOff>589280</xdr:colOff>
      <xdr:row>26</xdr:row>
      <xdr:rowOff>86360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5CE1D306-14F6-0640-BE10-8BFA0E2802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</xdr:colOff>
      <xdr:row>12</xdr:row>
      <xdr:rowOff>76200</xdr:rowOff>
    </xdr:from>
    <xdr:to>
      <xdr:col>16</xdr:col>
      <xdr:colOff>91440</xdr:colOff>
      <xdr:row>25</xdr:row>
      <xdr:rowOff>20320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63CD090C-0516-4544-A96C-EBEF28E5D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619760</xdr:colOff>
      <xdr:row>6</xdr:row>
      <xdr:rowOff>5080</xdr:rowOff>
    </xdr:from>
    <xdr:to>
      <xdr:col>11</xdr:col>
      <xdr:colOff>254000</xdr:colOff>
      <xdr:row>26</xdr:row>
      <xdr:rowOff>86360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5C3500E-74FC-8447-8699-161EC66171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304800</xdr:colOff>
      <xdr:row>12</xdr:row>
      <xdr:rowOff>127000</xdr:rowOff>
    </xdr:from>
    <xdr:to>
      <xdr:col>15</xdr:col>
      <xdr:colOff>233680</xdr:colOff>
      <xdr:row>25</xdr:row>
      <xdr:rowOff>71120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C2CD100-B538-B24D-9D9F-2313AC06AF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C0E5A-FE2A-5844-BD70-3CE1BCAF6E47}">
  <dimension ref="A1:K23"/>
  <sheetViews>
    <sheetView tabSelected="1" zoomScale="125" zoomScaleNormal="125" workbookViewId="0"/>
  </sheetViews>
  <sheetFormatPr baseColWidth="10" defaultRowHeight="16" x14ac:dyDescent="0.2"/>
  <cols>
    <col min="1" max="1" width="10.83203125" style="1"/>
    <col min="2" max="2" width="13.83203125" customWidth="1"/>
    <col min="5" max="5" width="10.83203125" style="4"/>
    <col min="6" max="6" width="10.83203125" style="10"/>
    <col min="7" max="8" width="10.83203125" style="7"/>
    <col min="11" max="11" width="12.5" customWidth="1"/>
  </cols>
  <sheetData>
    <row r="1" spans="1:11" s="2" customFormat="1" x14ac:dyDescent="0.2">
      <c r="A1" s="2" t="s">
        <v>0</v>
      </c>
      <c r="B1" s="2" t="s">
        <v>1</v>
      </c>
      <c r="C1" s="2" t="s">
        <v>3</v>
      </c>
      <c r="D1" s="2" t="s">
        <v>2</v>
      </c>
      <c r="E1" s="3" t="s">
        <v>4</v>
      </c>
      <c r="F1" s="9" t="s">
        <v>10</v>
      </c>
      <c r="G1" s="6" t="s">
        <v>6</v>
      </c>
      <c r="H1" s="6"/>
      <c r="I1" s="2" t="s">
        <v>7</v>
      </c>
      <c r="J1" s="2" t="s">
        <v>8</v>
      </c>
      <c r="K1" s="2" t="s">
        <v>9</v>
      </c>
    </row>
    <row r="2" spans="1:11" x14ac:dyDescent="0.2">
      <c r="A2" s="1">
        <v>8</v>
      </c>
      <c r="B2">
        <f>A2/8</f>
        <v>1</v>
      </c>
      <c r="C2" s="5" t="s">
        <v>5</v>
      </c>
      <c r="D2">
        <v>1</v>
      </c>
      <c r="E2" s="4">
        <f>(D2-1)/2</f>
        <v>0</v>
      </c>
      <c r="F2" s="10">
        <v>0</v>
      </c>
      <c r="G2" s="7">
        <f>(A2-8)/3</f>
        <v>0</v>
      </c>
      <c r="I2">
        <v>1</v>
      </c>
      <c r="J2" s="4">
        <f>(I2-1)/2</f>
        <v>0</v>
      </c>
      <c r="K2">
        <v>0</v>
      </c>
    </row>
    <row r="3" spans="1:11" x14ac:dyDescent="0.2">
      <c r="A3" s="1">
        <v>16</v>
      </c>
      <c r="B3">
        <f t="shared" ref="B3:B23" si="0">A3/8</f>
        <v>2</v>
      </c>
      <c r="C3">
        <v>28.765464000000001</v>
      </c>
      <c r="D3">
        <f t="shared" ref="D3:D23" si="1">1+1/C3</f>
        <v>1.0347639099442303</v>
      </c>
      <c r="E3" s="4">
        <f>(D3-1)/2</f>
        <v>1.7381954972115143E-2</v>
      </c>
      <c r="F3" s="10">
        <f>LOG(C3,D3)-C3</f>
        <v>69.532799703011023</v>
      </c>
      <c r="G3" s="7">
        <f>(A3-8)/3</f>
        <v>2.6666666666666665</v>
      </c>
      <c r="I3">
        <f>(2^A3)^(1/(256-1))</f>
        <v>1.0444512081424502</v>
      </c>
      <c r="J3" s="4">
        <f>(I3-1)/2</f>
        <v>2.2225604071225091E-2</v>
      </c>
      <c r="K3" s="8">
        <f t="shared" ref="K3:K23" si="2">1-E3/J3</f>
        <v>0.21793104401517227</v>
      </c>
    </row>
    <row r="4" spans="1:11" x14ac:dyDescent="0.2">
      <c r="A4" s="1">
        <v>24</v>
      </c>
      <c r="B4">
        <f t="shared" si="0"/>
        <v>3</v>
      </c>
      <c r="C4">
        <v>16.747911999999999</v>
      </c>
      <c r="D4">
        <f t="shared" si="1"/>
        <v>1.0597089356571732</v>
      </c>
      <c r="E4" s="4">
        <f t="shared" ref="E4:E23" si="3">(D4-1)/2</f>
        <v>2.9854467828586584E-2</v>
      </c>
      <c r="F4" s="10">
        <f t="shared" ref="F4:F23" si="4">LOG(C4,D4)-C4</f>
        <v>31.847803388291844</v>
      </c>
      <c r="G4" s="7">
        <f t="shared" ref="G4:G17" si="5">(A4-8)/3</f>
        <v>5.333333333333333</v>
      </c>
      <c r="I4">
        <f t="shared" ref="I4:I23" si="6">(2^A4)^(1/(256-1))</f>
        <v>1.0674123784769376</v>
      </c>
      <c r="J4" s="4">
        <f t="shared" ref="J4:J23" si="7">(I4-1)/2</f>
        <v>3.3706189238468798E-2</v>
      </c>
      <c r="K4" s="8">
        <f t="shared" si="2"/>
        <v>0.1142734167494156</v>
      </c>
    </row>
    <row r="5" spans="1:11" x14ac:dyDescent="0.2">
      <c r="A5" s="1">
        <v>32</v>
      </c>
      <c r="B5">
        <f t="shared" si="0"/>
        <v>4</v>
      </c>
      <c r="C5">
        <v>11.844132</v>
      </c>
      <c r="D5">
        <f t="shared" si="1"/>
        <v>1.0844299945323135</v>
      </c>
      <c r="E5" s="4">
        <f t="shared" si="3"/>
        <v>4.221499726615674E-2</v>
      </c>
      <c r="F5" s="10">
        <f t="shared" si="4"/>
        <v>18.651801073823499</v>
      </c>
      <c r="G5" s="7">
        <f t="shared" si="5"/>
        <v>8</v>
      </c>
      <c r="I5">
        <f t="shared" si="6"/>
        <v>1.0908783261902237</v>
      </c>
      <c r="J5" s="4">
        <f t="shared" si="7"/>
        <v>4.5439163095111867E-2</v>
      </c>
      <c r="K5" s="8">
        <f t="shared" si="2"/>
        <v>7.0955660477425631E-2</v>
      </c>
    </row>
    <row r="6" spans="1:11" x14ac:dyDescent="0.2">
      <c r="A6" s="1">
        <v>40</v>
      </c>
      <c r="B6">
        <f t="shared" si="0"/>
        <v>5</v>
      </c>
      <c r="C6">
        <v>9.1452270000000002</v>
      </c>
      <c r="D6">
        <f t="shared" si="1"/>
        <v>1.1093466570047961</v>
      </c>
      <c r="E6" s="4">
        <f t="shared" si="3"/>
        <v>5.4673328502398033E-2</v>
      </c>
      <c r="F6" s="10">
        <f t="shared" si="4"/>
        <v>12.182763325161199</v>
      </c>
      <c r="G6" s="7">
        <f t="shared" si="5"/>
        <v>10.666666666666666</v>
      </c>
      <c r="I6">
        <f t="shared" si="6"/>
        <v>1.1148601482864438</v>
      </c>
      <c r="J6" s="4">
        <f t="shared" si="7"/>
        <v>5.7430074143221876E-2</v>
      </c>
      <c r="K6" s="8">
        <f t="shared" si="2"/>
        <v>4.8001777499867782E-2</v>
      </c>
    </row>
    <row r="7" spans="1:11" x14ac:dyDescent="0.2">
      <c r="A7" s="1">
        <v>48</v>
      </c>
      <c r="B7">
        <f t="shared" si="0"/>
        <v>6</v>
      </c>
      <c r="C7">
        <v>7.4288220000000003</v>
      </c>
      <c r="D7">
        <f t="shared" si="1"/>
        <v>1.1346108440880667</v>
      </c>
      <c r="E7" s="4">
        <f t="shared" si="3"/>
        <v>6.7305422044033336E-2</v>
      </c>
      <c r="F7" s="10">
        <f t="shared" si="4"/>
        <v>8.4502791985736003</v>
      </c>
      <c r="G7" s="7">
        <f t="shared" si="5"/>
        <v>13.333333333333334</v>
      </c>
      <c r="I7">
        <f t="shared" si="6"/>
        <v>1.139369185725793</v>
      </c>
      <c r="J7" s="4">
        <f t="shared" si="7"/>
        <v>6.9684592862896522E-2</v>
      </c>
      <c r="K7" s="8">
        <f t="shared" si="2"/>
        <v>3.4141992097796559E-2</v>
      </c>
    </row>
    <row r="8" spans="1:11" x14ac:dyDescent="0.2">
      <c r="A8" s="1">
        <v>56</v>
      </c>
      <c r="B8">
        <f t="shared" si="0"/>
        <v>7</v>
      </c>
      <c r="C8">
        <v>6.2383040000000003</v>
      </c>
      <c r="D8">
        <f t="shared" si="1"/>
        <v>1.1602999789686428</v>
      </c>
      <c r="E8" s="4">
        <f t="shared" si="3"/>
        <v>8.0149989484321393E-2</v>
      </c>
      <c r="F8" s="10">
        <f t="shared" si="4"/>
        <v>6.0748914947514576</v>
      </c>
      <c r="G8" s="7">
        <f t="shared" si="5"/>
        <v>16</v>
      </c>
      <c r="I8">
        <f t="shared" si="6"/>
        <v>1.1644170287876472</v>
      </c>
      <c r="J8" s="4">
        <f t="shared" si="7"/>
        <v>8.2208514393823595E-2</v>
      </c>
      <c r="K8" s="8">
        <f t="shared" si="2"/>
        <v>2.504028840176753E-2</v>
      </c>
    </row>
    <row r="9" spans="1:11" x14ac:dyDescent="0.2">
      <c r="A9" s="1">
        <v>64</v>
      </c>
      <c r="B9">
        <f t="shared" si="0"/>
        <v>8</v>
      </c>
      <c r="C9">
        <v>5.3630209999999998</v>
      </c>
      <c r="D9">
        <f t="shared" si="1"/>
        <v>1.1864620705382283</v>
      </c>
      <c r="E9" s="4">
        <f t="shared" si="3"/>
        <v>9.3231035269114138E-2</v>
      </c>
      <c r="F9" s="10">
        <f t="shared" si="4"/>
        <v>4.4601653935264522</v>
      </c>
      <c r="G9" s="7">
        <f t="shared" si="5"/>
        <v>18.666666666666668</v>
      </c>
      <c r="I9">
        <f t="shared" si="6"/>
        <v>1.1900155225515843</v>
      </c>
      <c r="J9" s="4">
        <f t="shared" si="7"/>
        <v>9.5007761275792135E-2</v>
      </c>
      <c r="K9" s="8">
        <f t="shared" si="2"/>
        <v>1.8700851202255508E-2</v>
      </c>
    </row>
    <row r="10" spans="1:11" x14ac:dyDescent="0.2">
      <c r="A10" s="1">
        <v>72</v>
      </c>
      <c r="B10">
        <f t="shared" si="0"/>
        <v>9</v>
      </c>
      <c r="C10">
        <v>4.6919420000000001</v>
      </c>
      <c r="D10">
        <f t="shared" si="1"/>
        <v>1.2131313643689543</v>
      </c>
      <c r="E10" s="4">
        <f t="shared" si="3"/>
        <v>0.10656568218447715</v>
      </c>
      <c r="F10" s="10">
        <f t="shared" si="4"/>
        <v>3.3091304351615429</v>
      </c>
      <c r="G10" s="7">
        <f t="shared" si="5"/>
        <v>21.333333333333332</v>
      </c>
      <c r="I10">
        <f t="shared" si="6"/>
        <v>1.2161767724989003</v>
      </c>
      <c r="J10" s="4">
        <f t="shared" si="7"/>
        <v>0.10808838624945016</v>
      </c>
      <c r="K10" s="8">
        <f t="shared" si="2"/>
        <v>1.4087582559137002E-2</v>
      </c>
    </row>
    <row r="11" spans="1:11" x14ac:dyDescent="0.2">
      <c r="A11" s="1">
        <v>80</v>
      </c>
      <c r="B11">
        <f t="shared" si="0"/>
        <v>10</v>
      </c>
      <c r="C11">
        <v>4.1608640000000001</v>
      </c>
      <c r="D11">
        <f t="shared" si="1"/>
        <v>1.2403346997162128</v>
      </c>
      <c r="E11" s="4">
        <f t="shared" si="3"/>
        <v>0.1201673498581064</v>
      </c>
      <c r="F11" s="10">
        <f t="shared" si="4"/>
        <v>2.4586660819106596</v>
      </c>
      <c r="G11" s="7">
        <f t="shared" si="5"/>
        <v>24</v>
      </c>
      <c r="I11">
        <f t="shared" si="6"/>
        <v>1.2429131502372712</v>
      </c>
      <c r="J11" s="4">
        <f t="shared" si="7"/>
        <v>0.12145657511863561</v>
      </c>
      <c r="K11" s="8">
        <f t="shared" si="2"/>
        <v>1.0614701256559611E-2</v>
      </c>
    </row>
    <row r="12" spans="1:11" x14ac:dyDescent="0.2">
      <c r="A12" s="1">
        <v>88</v>
      </c>
      <c r="B12">
        <f t="shared" si="0"/>
        <v>11</v>
      </c>
      <c r="C12">
        <v>3.7300239999999998</v>
      </c>
      <c r="D12">
        <f t="shared" si="1"/>
        <v>1.2680947897386183</v>
      </c>
      <c r="E12" s="4">
        <f t="shared" si="3"/>
        <v>0.13404739486930917</v>
      </c>
      <c r="F12" s="10">
        <f t="shared" si="4"/>
        <v>1.8124103522896626</v>
      </c>
      <c r="G12" s="7">
        <f t="shared" si="5"/>
        <v>26.666666666666668</v>
      </c>
      <c r="I12">
        <f t="shared" si="6"/>
        <v>1.2702372993512623</v>
      </c>
      <c r="J12" s="4">
        <f t="shared" si="7"/>
        <v>0.13511864967563114</v>
      </c>
      <c r="K12" s="8">
        <f t="shared" si="2"/>
        <v>7.9282527533663938E-3</v>
      </c>
    </row>
    <row r="13" spans="1:11" x14ac:dyDescent="0.2">
      <c r="A13" s="1">
        <v>96</v>
      </c>
      <c r="B13">
        <f t="shared" si="0"/>
        <v>12</v>
      </c>
      <c r="C13">
        <v>3.3734579999999998</v>
      </c>
      <c r="D13">
        <f t="shared" si="1"/>
        <v>1.2964317326612633</v>
      </c>
      <c r="E13" s="4">
        <f t="shared" si="3"/>
        <v>0.14821586633063166</v>
      </c>
      <c r="F13" s="10">
        <f t="shared" si="4"/>
        <v>1.3101511724724726</v>
      </c>
      <c r="G13" s="7">
        <f t="shared" si="5"/>
        <v>29.333333333333332</v>
      </c>
      <c r="I13">
        <f t="shared" si="6"/>
        <v>1.2981621413814566</v>
      </c>
      <c r="J13" s="4">
        <f t="shared" si="7"/>
        <v>0.14908107069072829</v>
      </c>
      <c r="K13" s="8">
        <f t="shared" si="2"/>
        <v>5.8035829504572423E-3</v>
      </c>
    </row>
    <row r="14" spans="1:11" x14ac:dyDescent="0.2">
      <c r="A14" s="1">
        <v>104</v>
      </c>
      <c r="B14">
        <f t="shared" si="0"/>
        <v>13</v>
      </c>
      <c r="C14">
        <v>3.0734789999999998</v>
      </c>
      <c r="D14">
        <f t="shared" si="1"/>
        <v>1.3253641882700353</v>
      </c>
      <c r="E14" s="4">
        <f t="shared" si="3"/>
        <v>0.16268209413501766</v>
      </c>
      <c r="F14" s="10">
        <f t="shared" si="4"/>
        <v>0.91253748529675605</v>
      </c>
      <c r="G14" s="7">
        <f t="shared" si="5"/>
        <v>32</v>
      </c>
      <c r="I14">
        <f t="shared" si="6"/>
        <v>1.326700881935029</v>
      </c>
      <c r="J14" s="4">
        <f t="shared" si="7"/>
        <v>0.1633504409675145</v>
      </c>
      <c r="K14" s="8">
        <f t="shared" si="2"/>
        <v>4.091490837357159E-3</v>
      </c>
    </row>
    <row r="15" spans="1:11" x14ac:dyDescent="0.2">
      <c r="A15" s="1">
        <v>112</v>
      </c>
      <c r="B15">
        <f t="shared" si="0"/>
        <v>14</v>
      </c>
      <c r="C15">
        <v>2.8176169999999998</v>
      </c>
      <c r="D15">
        <f t="shared" si="1"/>
        <v>1.3549098404786739</v>
      </c>
      <c r="E15" s="4">
        <f t="shared" si="3"/>
        <v>0.17745492023933696</v>
      </c>
      <c r="F15" s="10">
        <f t="shared" si="4"/>
        <v>0.59289475032376204</v>
      </c>
      <c r="G15" s="7">
        <f t="shared" si="5"/>
        <v>34.666666666666664</v>
      </c>
      <c r="I15">
        <f t="shared" si="6"/>
        <v>1.3558670169306526</v>
      </c>
      <c r="J15" s="4">
        <f t="shared" si="7"/>
        <v>0.1779335084653263</v>
      </c>
      <c r="K15" s="8">
        <f t="shared" si="2"/>
        <v>2.689702631714308E-3</v>
      </c>
    </row>
    <row r="16" spans="1:11" x14ac:dyDescent="0.2">
      <c r="A16" s="1">
        <v>120</v>
      </c>
      <c r="B16">
        <f t="shared" si="0"/>
        <v>15</v>
      </c>
      <c r="C16">
        <v>2.5968239999999998</v>
      </c>
      <c r="D16">
        <f t="shared" si="1"/>
        <v>1.3850857817087334</v>
      </c>
      <c r="E16" s="4">
        <f t="shared" si="3"/>
        <v>0.19254289085436671</v>
      </c>
      <c r="F16" s="10">
        <f t="shared" si="4"/>
        <v>0.33258134249664728</v>
      </c>
      <c r="G16" s="7">
        <f t="shared" si="5"/>
        <v>37.333333333333336</v>
      </c>
      <c r="I16">
        <f t="shared" si="6"/>
        <v>1.3856743389806951</v>
      </c>
      <c r="J16" s="4">
        <f t="shared" si="7"/>
        <v>0.19283716949034757</v>
      </c>
      <c r="K16" s="8">
        <f t="shared" si="2"/>
        <v>1.5260472696141392E-3</v>
      </c>
    </row>
    <row r="17" spans="1:11" x14ac:dyDescent="0.2">
      <c r="A17" s="1">
        <v>128</v>
      </c>
      <c r="B17">
        <f t="shared" si="0"/>
        <v>16</v>
      </c>
      <c r="C17">
        <v>2.4043739999999998</v>
      </c>
      <c r="D17">
        <f t="shared" si="1"/>
        <v>1.4159086731099237</v>
      </c>
      <c r="E17" s="4">
        <f t="shared" si="3"/>
        <v>0.20795433655496187</v>
      </c>
      <c r="F17" s="10">
        <f t="shared" si="4"/>
        <v>0.11822945280604458</v>
      </c>
      <c r="G17" s="7">
        <f t="shared" si="5"/>
        <v>40</v>
      </c>
      <c r="I17">
        <f t="shared" si="6"/>
        <v>1.4161369439137201</v>
      </c>
      <c r="J17" s="4">
        <f t="shared" si="7"/>
        <v>0.20806847195686007</v>
      </c>
      <c r="K17" s="8">
        <f t="shared" si="2"/>
        <v>5.4854731629816467E-4</v>
      </c>
    </row>
    <row r="18" spans="1:11" s="13" customFormat="1" x14ac:dyDescent="0.2">
      <c r="A18" s="17">
        <v>136</v>
      </c>
      <c r="B18" s="13">
        <f t="shared" si="0"/>
        <v>17</v>
      </c>
      <c r="C18" s="13">
        <v>2.2351610000000002</v>
      </c>
      <c r="D18" s="13">
        <f t="shared" si="1"/>
        <v>1.4473950646060842</v>
      </c>
      <c r="E18" s="4">
        <f t="shared" si="3"/>
        <v>0.22369753230304212</v>
      </c>
      <c r="F18" s="14">
        <f t="shared" si="4"/>
        <v>-5.9962379044803615E-2</v>
      </c>
      <c r="G18" s="15">
        <f t="shared" ref="G18:G23" si="8">(A18-8)/3</f>
        <v>42.666666666666664</v>
      </c>
      <c r="H18" s="15"/>
      <c r="I18" s="13">
        <f t="shared" si="6"/>
        <v>1.4472692374403779</v>
      </c>
      <c r="J18" s="4">
        <f t="shared" si="7"/>
        <v>0.22363461872018897</v>
      </c>
      <c r="K18" s="16">
        <f t="shared" si="2"/>
        <v>-2.8132309395201283E-4</v>
      </c>
    </row>
    <row r="19" spans="1:11" s="13" customFormat="1" x14ac:dyDescent="0.2">
      <c r="A19" s="17">
        <v>144</v>
      </c>
      <c r="B19" s="13">
        <f t="shared" si="0"/>
        <v>18</v>
      </c>
      <c r="C19" s="13">
        <v>2.0852379999999999</v>
      </c>
      <c r="D19" s="13">
        <f t="shared" si="1"/>
        <v>1.4795615656342345</v>
      </c>
      <c r="E19" s="4">
        <f t="shared" si="3"/>
        <v>0.23978078281711723</v>
      </c>
      <c r="F19" s="14">
        <f t="shared" si="4"/>
        <v>-0.20932002189906918</v>
      </c>
      <c r="G19" s="15">
        <f t="shared" si="8"/>
        <v>45.333333333333336</v>
      </c>
      <c r="H19" s="15"/>
      <c r="I19" s="13">
        <f t="shared" si="6"/>
        <v>1.479085941965842</v>
      </c>
      <c r="J19" s="4">
        <f t="shared" si="7"/>
        <v>0.23954297098292099</v>
      </c>
      <c r="K19" s="16">
        <f t="shared" si="2"/>
        <v>-9.9277316808943361E-4</v>
      </c>
    </row>
    <row r="20" spans="1:11" s="13" customFormat="1" x14ac:dyDescent="0.2">
      <c r="A20" s="17">
        <v>160</v>
      </c>
      <c r="B20" s="13">
        <f t="shared" si="0"/>
        <v>20</v>
      </c>
      <c r="C20" s="13">
        <v>1.8314969999999999</v>
      </c>
      <c r="D20" s="13">
        <f t="shared" si="1"/>
        <v>1.5460014403517996</v>
      </c>
      <c r="E20" s="4">
        <f t="shared" si="3"/>
        <v>0.27300072017589982</v>
      </c>
      <c r="F20" s="14">
        <f t="shared" si="4"/>
        <v>-0.44253046239770044</v>
      </c>
      <c r="G20" s="15">
        <f t="shared" si="8"/>
        <v>50.666666666666664</v>
      </c>
      <c r="H20" s="15"/>
      <c r="I20" s="13">
        <f t="shared" si="6"/>
        <v>1.5448330990327377</v>
      </c>
      <c r="J20" s="4">
        <f t="shared" si="7"/>
        <v>0.27241654951636884</v>
      </c>
      <c r="K20" s="16">
        <f t="shared" si="2"/>
        <v>-2.1444022419638831E-3</v>
      </c>
    </row>
    <row r="21" spans="1:11" s="13" customFormat="1" x14ac:dyDescent="0.2">
      <c r="A21" s="17">
        <v>192</v>
      </c>
      <c r="B21" s="13">
        <f t="shared" si="0"/>
        <v>24</v>
      </c>
      <c r="C21" s="13">
        <v>1.453948</v>
      </c>
      <c r="D21" s="13">
        <f t="shared" si="1"/>
        <v>1.6877825066646124</v>
      </c>
      <c r="E21" s="4">
        <f t="shared" si="3"/>
        <v>0.34389125333230619</v>
      </c>
      <c r="F21" s="14">
        <f t="shared" si="4"/>
        <v>-0.73887061756873806</v>
      </c>
      <c r="G21" s="15">
        <f t="shared" si="8"/>
        <v>61.333333333333336</v>
      </c>
      <c r="H21" s="15"/>
      <c r="I21" s="13">
        <f t="shared" si="6"/>
        <v>1.685224945316089</v>
      </c>
      <c r="J21" s="4">
        <f t="shared" si="7"/>
        <v>0.34261247265804451</v>
      </c>
      <c r="K21" s="16">
        <f t="shared" si="2"/>
        <v>-3.7324405160754637E-3</v>
      </c>
    </row>
    <row r="22" spans="1:11" s="13" customFormat="1" x14ac:dyDescent="0.2">
      <c r="A22" s="17">
        <v>224</v>
      </c>
      <c r="B22" s="13">
        <f t="shared" si="0"/>
        <v>28</v>
      </c>
      <c r="C22" s="13">
        <v>1.1871229999999999</v>
      </c>
      <c r="D22" s="13">
        <f t="shared" si="1"/>
        <v>1.8423726943206391</v>
      </c>
      <c r="E22" s="4">
        <f t="shared" si="3"/>
        <v>0.42118634716031955</v>
      </c>
      <c r="F22" s="14">
        <f t="shared" si="4"/>
        <v>-0.90640695359140211</v>
      </c>
      <c r="G22" s="15">
        <f t="shared" si="8"/>
        <v>72</v>
      </c>
      <c r="H22" s="15"/>
      <c r="I22" s="13">
        <f t="shared" si="6"/>
        <v>1.8383753676004264</v>
      </c>
      <c r="J22" s="4">
        <f t="shared" si="7"/>
        <v>0.41918768380021321</v>
      </c>
      <c r="K22" s="16">
        <f t="shared" si="2"/>
        <v>-4.767943900419791E-3</v>
      </c>
    </row>
    <row r="23" spans="1:11" s="13" customFormat="1" x14ac:dyDescent="0.2">
      <c r="A23" s="17">
        <v>256</v>
      </c>
      <c r="B23" s="13">
        <f t="shared" si="0"/>
        <v>32</v>
      </c>
      <c r="C23" s="13">
        <v>1</v>
      </c>
      <c r="D23" s="13">
        <f t="shared" si="1"/>
        <v>2</v>
      </c>
      <c r="E23" s="4">
        <f t="shared" si="3"/>
        <v>0.5</v>
      </c>
      <c r="F23" s="14">
        <f t="shared" si="4"/>
        <v>-1</v>
      </c>
      <c r="G23" s="15">
        <f t="shared" si="8"/>
        <v>82.666666666666671</v>
      </c>
      <c r="H23" s="15"/>
      <c r="I23" s="13">
        <f t="shared" si="6"/>
        <v>2.0054438439172908</v>
      </c>
      <c r="J23" s="4">
        <f t="shared" si="7"/>
        <v>0.5027219219586454</v>
      </c>
      <c r="K23" s="16">
        <f t="shared" si="2"/>
        <v>5.4143689378823856E-3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1DBBA-24A2-3E4A-84E1-08E4F90C4563}">
  <dimension ref="A1:K38"/>
  <sheetViews>
    <sheetView zoomScale="125" zoomScaleNormal="125" workbookViewId="0">
      <selection activeCell="H3" sqref="H3"/>
    </sheetView>
  </sheetViews>
  <sheetFormatPr baseColWidth="10" defaultRowHeight="16" x14ac:dyDescent="0.2"/>
  <cols>
    <col min="1" max="1" width="10.83203125" style="1"/>
    <col min="2" max="2" width="13.83203125" customWidth="1"/>
    <col min="5" max="5" width="10.83203125" style="4"/>
    <col min="6" max="6" width="10.83203125" style="10"/>
    <col min="7" max="8" width="10.83203125" style="7"/>
    <col min="11" max="11" width="12.5" customWidth="1"/>
  </cols>
  <sheetData>
    <row r="1" spans="1:11" s="2" customFormat="1" x14ac:dyDescent="0.2">
      <c r="A1" s="2" t="s">
        <v>0</v>
      </c>
      <c r="B1" s="2" t="s">
        <v>1</v>
      </c>
      <c r="C1" s="2" t="s">
        <v>3</v>
      </c>
      <c r="D1" s="2" t="s">
        <v>2</v>
      </c>
      <c r="E1" s="3" t="s">
        <v>4</v>
      </c>
      <c r="F1" s="9" t="s">
        <v>10</v>
      </c>
      <c r="G1" s="30" t="s">
        <v>12</v>
      </c>
      <c r="H1" s="31"/>
      <c r="I1" s="2" t="s">
        <v>7</v>
      </c>
      <c r="J1" s="2" t="s">
        <v>8</v>
      </c>
      <c r="K1" s="2" t="s">
        <v>9</v>
      </c>
    </row>
    <row r="2" spans="1:11" x14ac:dyDescent="0.2">
      <c r="A2" s="1">
        <v>16</v>
      </c>
      <c r="B2">
        <f>A2/16</f>
        <v>1</v>
      </c>
      <c r="C2" s="5" t="s">
        <v>5</v>
      </c>
      <c r="D2">
        <v>1</v>
      </c>
      <c r="E2" s="4">
        <f>(D2-1)/2</f>
        <v>0</v>
      </c>
      <c r="F2" s="10">
        <v>0</v>
      </c>
      <c r="G2" s="7">
        <f>A2/900-0.02</f>
        <v>-2.2222222222222227E-3</v>
      </c>
      <c r="I2">
        <v>1</v>
      </c>
      <c r="J2" s="4">
        <f>(I2-1)/2</f>
        <v>0</v>
      </c>
      <c r="K2">
        <v>0</v>
      </c>
    </row>
    <row r="3" spans="1:11" x14ac:dyDescent="0.2">
      <c r="A3" s="1">
        <v>32</v>
      </c>
      <c r="B3">
        <f t="shared" ref="B3:B38" si="0">A3/16</f>
        <v>2</v>
      </c>
      <c r="C3">
        <v>4432.3599000000004</v>
      </c>
      <c r="D3">
        <f t="shared" ref="D3:D38" si="1">1+1/C3</f>
        <v>1.0002256134480416</v>
      </c>
      <c r="E3" s="4">
        <f t="shared" ref="E3:E38" si="2">(D3-1)/2</f>
        <v>1.128067240208086E-4</v>
      </c>
      <c r="F3" s="10">
        <f>LOG(C3,D3)-C3</f>
        <v>32788.978943433896</v>
      </c>
      <c r="G3" s="7">
        <f t="shared" ref="G3:G38" si="3">A3/900-0.02</f>
        <v>1.5555555555555555E-2</v>
      </c>
      <c r="I3">
        <f>(2^A3)^(1/(65536-1))</f>
        <v>1.0003385132188582</v>
      </c>
      <c r="J3" s="4">
        <f t="shared" ref="J3:J38" si="4">(I3-1)/2</f>
        <v>1.6925660942912479E-4</v>
      </c>
      <c r="K3" s="8">
        <f t="shared" ref="K3:K23" si="5">1-E3/J3</f>
        <v>0.33351657934489254</v>
      </c>
    </row>
    <row r="4" spans="1:11" x14ac:dyDescent="0.2">
      <c r="A4" s="1">
        <v>48</v>
      </c>
      <c r="B4">
        <f t="shared" si="0"/>
        <v>3</v>
      </c>
      <c r="C4">
        <v>2476.6116000000002</v>
      </c>
      <c r="D4">
        <f t="shared" si="1"/>
        <v>1.00040377748372</v>
      </c>
      <c r="E4" s="4">
        <f t="shared" si="2"/>
        <v>2.0188874186000128E-4</v>
      </c>
      <c r="F4" s="10">
        <f t="shared" ref="F4:F38" si="6">LOG(C4,D4)-C4</f>
        <v>16881.139916062428</v>
      </c>
      <c r="G4" s="7">
        <f t="shared" si="3"/>
        <v>3.333333333333334E-2</v>
      </c>
      <c r="I4">
        <f t="shared" ref="I4:I33" si="7">(2^A4)^(1/(65536-1))</f>
        <v>1.0005078127975631</v>
      </c>
      <c r="J4" s="4">
        <f t="shared" si="4"/>
        <v>2.5390639878153376E-4</v>
      </c>
      <c r="K4" s="8">
        <f t="shared" si="5"/>
        <v>0.20486942105893735</v>
      </c>
    </row>
    <row r="5" spans="1:11" x14ac:dyDescent="0.2">
      <c r="A5" s="1">
        <v>64</v>
      </c>
      <c r="B5">
        <f t="shared" si="0"/>
        <v>4</v>
      </c>
      <c r="C5">
        <v>1728.3731</v>
      </c>
      <c r="D5">
        <f t="shared" si="1"/>
        <v>1.0005785787802415</v>
      </c>
      <c r="E5" s="4">
        <f t="shared" si="2"/>
        <v>2.892893901207394E-4</v>
      </c>
      <c r="F5" s="10">
        <f t="shared" si="6"/>
        <v>11160.264577372836</v>
      </c>
      <c r="G5" s="7">
        <f t="shared" si="3"/>
        <v>5.1111111111111107E-2</v>
      </c>
      <c r="I5">
        <f t="shared" si="7"/>
        <v>1.0006771410289159</v>
      </c>
      <c r="J5" s="4">
        <f t="shared" si="4"/>
        <v>3.3857051445795872E-4</v>
      </c>
      <c r="K5" s="8">
        <f t="shared" si="5"/>
        <v>0.14555645643306214</v>
      </c>
    </row>
    <row r="6" spans="1:11" x14ac:dyDescent="0.2">
      <c r="A6" s="1">
        <v>80</v>
      </c>
      <c r="B6">
        <f t="shared" si="0"/>
        <v>5</v>
      </c>
      <c r="C6">
        <v>1329.9299000000001</v>
      </c>
      <c r="D6">
        <f t="shared" si="1"/>
        <v>1.000751919330485</v>
      </c>
      <c r="E6" s="4">
        <f t="shared" si="2"/>
        <v>3.7595966524250901E-4</v>
      </c>
      <c r="F6" s="10">
        <f t="shared" si="6"/>
        <v>8239.6942815957882</v>
      </c>
      <c r="G6" s="7">
        <f t="shared" si="3"/>
        <v>6.8888888888888888E-2</v>
      </c>
      <c r="I6">
        <f t="shared" si="7"/>
        <v>1.000846497917766</v>
      </c>
      <c r="J6" s="4">
        <f t="shared" si="4"/>
        <v>4.2324895888301572E-4</v>
      </c>
      <c r="K6" s="8">
        <f t="shared" si="5"/>
        <v>0.11172926158000851</v>
      </c>
    </row>
    <row r="7" spans="1:11" x14ac:dyDescent="0.2">
      <c r="A7" s="1">
        <v>96</v>
      </c>
      <c r="B7">
        <f t="shared" si="0"/>
        <v>6</v>
      </c>
      <c r="C7">
        <v>1081.7331999999999</v>
      </c>
      <c r="D7">
        <f t="shared" si="1"/>
        <v>1.0009244423671197</v>
      </c>
      <c r="E7" s="4">
        <f t="shared" si="2"/>
        <v>4.622211835598744E-4</v>
      </c>
      <c r="F7" s="10">
        <f t="shared" si="6"/>
        <v>6479.0935480115077</v>
      </c>
      <c r="G7" s="7">
        <f t="shared" si="3"/>
        <v>8.666666666666667E-2</v>
      </c>
      <c r="I7">
        <f t="shared" si="7"/>
        <v>1.0010158834689635</v>
      </c>
      <c r="J7" s="4">
        <f t="shared" si="4"/>
        <v>5.0794173448176494E-4</v>
      </c>
      <c r="K7" s="8">
        <f t="shared" si="5"/>
        <v>9.0011408431594275E-2</v>
      </c>
    </row>
    <row r="8" spans="1:11" x14ac:dyDescent="0.2">
      <c r="A8" s="1">
        <v>112</v>
      </c>
      <c r="B8">
        <f t="shared" si="0"/>
        <v>7</v>
      </c>
      <c r="C8">
        <v>912.03719999999998</v>
      </c>
      <c r="D8">
        <f t="shared" si="1"/>
        <v>1.0010964465045944</v>
      </c>
      <c r="E8" s="4">
        <f t="shared" si="2"/>
        <v>5.4822325229719748E-4</v>
      </c>
      <c r="F8" s="10">
        <f t="shared" si="6"/>
        <v>5307.5244314918091</v>
      </c>
      <c r="G8" s="7">
        <f t="shared" si="3"/>
        <v>0.10444444444444444</v>
      </c>
      <c r="I8">
        <f t="shared" si="7"/>
        <v>1.0011852976873592</v>
      </c>
      <c r="J8" s="4">
        <f t="shared" si="4"/>
        <v>5.9264884367959958E-4</v>
      </c>
      <c r="K8" s="8">
        <f t="shared" si="5"/>
        <v>7.4961069874996067E-2</v>
      </c>
    </row>
    <row r="9" spans="1:11" x14ac:dyDescent="0.2">
      <c r="A9" s="1">
        <v>128</v>
      </c>
      <c r="B9">
        <f t="shared" si="0"/>
        <v>8</v>
      </c>
      <c r="C9">
        <v>788.58439999999996</v>
      </c>
      <c r="D9">
        <f t="shared" si="1"/>
        <v>1.0012680950827837</v>
      </c>
      <c r="E9" s="4">
        <f t="shared" si="2"/>
        <v>6.3404754139184671E-4</v>
      </c>
      <c r="F9" s="10">
        <f t="shared" si="6"/>
        <v>4474.7967814326075</v>
      </c>
      <c r="G9" s="7">
        <f t="shared" si="3"/>
        <v>0.12222222222222222</v>
      </c>
      <c r="I9">
        <f t="shared" si="7"/>
        <v>1.0013547405778047</v>
      </c>
      <c r="J9" s="4">
        <f t="shared" si="4"/>
        <v>6.7737028890235695E-4</v>
      </c>
      <c r="K9" s="8">
        <f t="shared" si="5"/>
        <v>6.3957259744463424E-2</v>
      </c>
    </row>
    <row r="10" spans="1:11" x14ac:dyDescent="0.2">
      <c r="A10" s="1">
        <v>144</v>
      </c>
      <c r="B10">
        <f t="shared" si="0"/>
        <v>9</v>
      </c>
      <c r="C10">
        <v>694.69150000000002</v>
      </c>
      <c r="D10">
        <f t="shared" si="1"/>
        <v>1.001439487887789</v>
      </c>
      <c r="E10" s="4">
        <f t="shared" si="2"/>
        <v>7.1974394389451302E-4</v>
      </c>
      <c r="F10" s="10">
        <f t="shared" si="6"/>
        <v>3854.2709539012039</v>
      </c>
      <c r="G10" s="7">
        <f t="shared" si="3"/>
        <v>0.14000000000000001</v>
      </c>
      <c r="I10">
        <f t="shared" si="7"/>
        <v>1.0015242121451529</v>
      </c>
      <c r="J10" s="4">
        <f t="shared" si="4"/>
        <v>7.6210607257642948E-4</v>
      </c>
      <c r="K10" s="8">
        <f t="shared" si="5"/>
        <v>5.5585607051658936E-2</v>
      </c>
    </row>
    <row r="11" spans="1:11" x14ac:dyDescent="0.2">
      <c r="A11" s="1">
        <v>160</v>
      </c>
      <c r="B11">
        <f t="shared" si="0"/>
        <v>10</v>
      </c>
      <c r="C11">
        <v>620.8519</v>
      </c>
      <c r="D11">
        <f t="shared" si="1"/>
        <v>1.0016106900856709</v>
      </c>
      <c r="E11" s="4">
        <f t="shared" si="2"/>
        <v>8.0534504283547026E-4</v>
      </c>
      <c r="F11" s="10">
        <f t="shared" si="6"/>
        <v>3375.118823178881</v>
      </c>
      <c r="G11" s="7">
        <f t="shared" si="3"/>
        <v>0.15777777777777779</v>
      </c>
      <c r="I11">
        <f t="shared" si="7"/>
        <v>1.0016937123942569</v>
      </c>
      <c r="J11" s="4">
        <f t="shared" si="4"/>
        <v>8.4685619712843163E-4</v>
      </c>
      <c r="K11" s="8">
        <f t="shared" si="5"/>
        <v>4.9017949486252488E-2</v>
      </c>
    </row>
    <row r="12" spans="1:11" x14ac:dyDescent="0.2">
      <c r="A12" s="1">
        <v>176</v>
      </c>
      <c r="B12">
        <f t="shared" si="0"/>
        <v>11</v>
      </c>
      <c r="C12">
        <v>561.24710000000005</v>
      </c>
      <c r="D12">
        <f t="shared" si="1"/>
        <v>1.0017817464001151</v>
      </c>
      <c r="E12" s="4">
        <f t="shared" si="2"/>
        <v>8.9087320005754034E-4</v>
      </c>
      <c r="F12" s="10">
        <f t="shared" si="6"/>
        <v>2994.7016980223725</v>
      </c>
      <c r="G12" s="7">
        <f t="shared" si="3"/>
        <v>0.17555555555555558</v>
      </c>
      <c r="I12">
        <f t="shared" si="7"/>
        <v>1.0018632413299706</v>
      </c>
      <c r="J12" s="4">
        <f t="shared" si="4"/>
        <v>9.3162066498531093E-4</v>
      </c>
      <c r="K12" s="8">
        <f t="shared" si="5"/>
        <v>4.3738257918970791E-2</v>
      </c>
    </row>
    <row r="13" spans="1:11" x14ac:dyDescent="0.2">
      <c r="A13" s="1">
        <v>192</v>
      </c>
      <c r="B13">
        <f t="shared" si="0"/>
        <v>12</v>
      </c>
      <c r="C13">
        <v>512.11419999999998</v>
      </c>
      <c r="D13">
        <f t="shared" si="1"/>
        <v>1.0019526894587183</v>
      </c>
      <c r="E13" s="4">
        <f t="shared" si="2"/>
        <v>9.7634472935914651E-4</v>
      </c>
      <c r="F13" s="10">
        <f t="shared" si="6"/>
        <v>2685.8528970788516</v>
      </c>
      <c r="G13" s="7">
        <f t="shared" si="3"/>
        <v>0.19333333333333336</v>
      </c>
      <c r="I13">
        <f t="shared" si="7"/>
        <v>1.0020327989571494</v>
      </c>
      <c r="J13" s="4">
        <f t="shared" si="4"/>
        <v>1.016399478574681E-3</v>
      </c>
      <c r="K13" s="8">
        <f t="shared" si="5"/>
        <v>3.9408470842295373E-2</v>
      </c>
    </row>
    <row r="14" spans="1:11" x14ac:dyDescent="0.2">
      <c r="A14" s="1">
        <v>208</v>
      </c>
      <c r="B14">
        <f t="shared" si="0"/>
        <v>13</v>
      </c>
      <c r="C14">
        <v>470.911</v>
      </c>
      <c r="D14">
        <f t="shared" si="1"/>
        <v>1.0021235435145919</v>
      </c>
      <c r="E14" s="4">
        <f t="shared" si="2"/>
        <v>1.0617717572959373E-3</v>
      </c>
      <c r="F14" s="10">
        <f t="shared" si="6"/>
        <v>2430.4666348914852</v>
      </c>
      <c r="G14" s="7">
        <f t="shared" si="3"/>
        <v>0.21111111111111111</v>
      </c>
      <c r="I14">
        <f t="shared" si="7"/>
        <v>1.002202385280649</v>
      </c>
      <c r="J14" s="4">
        <f t="shared" si="4"/>
        <v>1.1011926403244887E-3</v>
      </c>
      <c r="K14" s="8">
        <f t="shared" si="5"/>
        <v>3.5798353153663642E-2</v>
      </c>
    </row>
    <row r="15" spans="1:11" x14ac:dyDescent="0.2">
      <c r="A15" s="1">
        <v>224</v>
      </c>
      <c r="B15">
        <f t="shared" si="0"/>
        <v>14</v>
      </c>
      <c r="C15">
        <v>435.85759999999999</v>
      </c>
      <c r="D15">
        <f t="shared" si="1"/>
        <v>1.0022943273215839</v>
      </c>
      <c r="E15" s="4">
        <f t="shared" si="2"/>
        <v>1.1471636607919278E-3</v>
      </c>
      <c r="F15" s="10">
        <f t="shared" si="6"/>
        <v>2216.024082278981</v>
      </c>
      <c r="G15" s="7">
        <f t="shared" si="3"/>
        <v>0.22888888888888889</v>
      </c>
      <c r="I15">
        <f t="shared" si="7"/>
        <v>1.002372000305326</v>
      </c>
      <c r="J15" s="4">
        <f t="shared" si="4"/>
        <v>1.1860001526630137E-3</v>
      </c>
      <c r="K15" s="8">
        <f t="shared" si="5"/>
        <v>3.2745773079272844E-2</v>
      </c>
    </row>
    <row r="16" spans="1:11" x14ac:dyDescent="0.2">
      <c r="A16" s="1">
        <v>240</v>
      </c>
      <c r="B16">
        <f t="shared" si="0"/>
        <v>15</v>
      </c>
      <c r="C16">
        <v>405.67059999999998</v>
      </c>
      <c r="D16">
        <f t="shared" si="1"/>
        <v>1.0024650541597049</v>
      </c>
      <c r="E16" s="4">
        <f t="shared" si="2"/>
        <v>1.2325270798524413E-3</v>
      </c>
      <c r="F16" s="10">
        <f t="shared" si="6"/>
        <v>2033.6025623326605</v>
      </c>
      <c r="G16" s="7">
        <f t="shared" si="3"/>
        <v>0.24666666666666667</v>
      </c>
      <c r="I16">
        <f t="shared" si="7"/>
        <v>1.0025416440360377</v>
      </c>
      <c r="J16" s="4">
        <f t="shared" si="4"/>
        <v>1.270822018018869E-3</v>
      </c>
      <c r="K16" s="8">
        <f t="shared" si="5"/>
        <v>3.0133990144526335E-2</v>
      </c>
    </row>
    <row r="17" spans="1:11" x14ac:dyDescent="0.2">
      <c r="A17" s="1">
        <v>256</v>
      </c>
      <c r="B17">
        <f t="shared" si="0"/>
        <v>16</v>
      </c>
      <c r="C17">
        <v>379.4006</v>
      </c>
      <c r="D17">
        <f t="shared" si="1"/>
        <v>1.0026357364748502</v>
      </c>
      <c r="E17" s="4">
        <f t="shared" si="2"/>
        <v>1.3178682374250794E-3</v>
      </c>
      <c r="F17" s="10">
        <f t="shared" si="6"/>
        <v>1876.67300402605</v>
      </c>
      <c r="G17" s="7">
        <f t="shared" si="3"/>
        <v>0.26444444444444443</v>
      </c>
      <c r="I17">
        <f t="shared" si="7"/>
        <v>1.0027113164776427</v>
      </c>
      <c r="J17" s="4">
        <f t="shared" si="4"/>
        <v>1.3556582388213334E-3</v>
      </c>
      <c r="K17" s="8">
        <f t="shared" si="5"/>
        <v>2.7875758295180852E-2</v>
      </c>
    </row>
    <row r="18" spans="1:11" x14ac:dyDescent="0.2">
      <c r="A18" s="1">
        <v>272</v>
      </c>
      <c r="B18">
        <f t="shared" si="0"/>
        <v>17</v>
      </c>
      <c r="C18">
        <v>356.3304</v>
      </c>
      <c r="D18">
        <f t="shared" si="1"/>
        <v>1.0028063841872599</v>
      </c>
      <c r="E18" s="4">
        <f t="shared" si="2"/>
        <v>1.4031920936299347E-3</v>
      </c>
      <c r="F18" s="10">
        <f t="shared" si="6"/>
        <v>1740.3531275301514</v>
      </c>
      <c r="G18" s="7">
        <f t="shared" si="3"/>
        <v>0.28222222222222221</v>
      </c>
      <c r="I18">
        <f t="shared" si="7"/>
        <v>1.0028810176349998</v>
      </c>
      <c r="J18" s="4">
        <f t="shared" si="4"/>
        <v>1.4405088174999081E-3</v>
      </c>
      <c r="K18" s="8">
        <f t="shared" si="5"/>
        <v>2.5905238077430837E-2</v>
      </c>
    </row>
    <row r="19" spans="1:11" x14ac:dyDescent="0.2">
      <c r="A19" s="1">
        <v>288</v>
      </c>
      <c r="B19">
        <f t="shared" si="0"/>
        <v>18</v>
      </c>
      <c r="C19">
        <v>335.9083</v>
      </c>
      <c r="D19">
        <f t="shared" si="1"/>
        <v>1.0029770029499123</v>
      </c>
      <c r="E19" s="4">
        <f t="shared" si="2"/>
        <v>1.4885014749561609E-3</v>
      </c>
      <c r="F19" s="10">
        <f t="shared" si="6"/>
        <v>1620.9229113535121</v>
      </c>
      <c r="G19" s="7">
        <f t="shared" si="3"/>
        <v>0.3</v>
      </c>
      <c r="I19">
        <f t="shared" si="7"/>
        <v>1.0030507475129691</v>
      </c>
      <c r="J19" s="4">
        <f t="shared" si="4"/>
        <v>1.5253737564845382E-3</v>
      </c>
      <c r="K19" s="8">
        <f t="shared" si="5"/>
        <v>2.4172620888243901E-2</v>
      </c>
    </row>
    <row r="20" spans="1:11" x14ac:dyDescent="0.2">
      <c r="A20" s="1">
        <v>304</v>
      </c>
      <c r="B20">
        <f t="shared" si="0"/>
        <v>19</v>
      </c>
      <c r="C20">
        <v>317.70229999999998</v>
      </c>
      <c r="D20">
        <f t="shared" si="1"/>
        <v>1.003147600757061</v>
      </c>
      <c r="E20" s="4">
        <f t="shared" si="2"/>
        <v>1.5738003785304988E-3</v>
      </c>
      <c r="F20" s="10">
        <f t="shared" si="6"/>
        <v>1515.4961650419752</v>
      </c>
      <c r="G20" s="7">
        <f t="shared" si="3"/>
        <v>0.31777777777777777</v>
      </c>
      <c r="I20">
        <f t="shared" si="7"/>
        <v>1.0032205061164114</v>
      </c>
      <c r="J20" s="4">
        <f t="shared" si="4"/>
        <v>1.610253058205724E-3</v>
      </c>
      <c r="K20" s="8">
        <f t="shared" si="5"/>
        <v>2.2637857751280244E-2</v>
      </c>
    </row>
    <row r="21" spans="1:11" x14ac:dyDescent="0.2">
      <c r="A21" s="1">
        <v>320</v>
      </c>
      <c r="B21">
        <f t="shared" si="0"/>
        <v>20</v>
      </c>
      <c r="C21">
        <v>301.3698</v>
      </c>
      <c r="D21">
        <f t="shared" si="1"/>
        <v>1.0033181825119837</v>
      </c>
      <c r="E21" s="4">
        <f t="shared" si="2"/>
        <v>1.6590912559918403E-3</v>
      </c>
      <c r="F21" s="10">
        <f t="shared" si="6"/>
        <v>1421.8034993472083</v>
      </c>
      <c r="G21" s="7">
        <f t="shared" si="3"/>
        <v>0.33555555555555555</v>
      </c>
      <c r="I21">
        <f t="shared" si="7"/>
        <v>1.0033902934501879</v>
      </c>
      <c r="J21" s="4">
        <f t="shared" si="4"/>
        <v>1.6951467250939656E-3</v>
      </c>
      <c r="K21" s="8">
        <f t="shared" si="5"/>
        <v>2.126982199734162E-2</v>
      </c>
    </row>
    <row r="22" spans="1:11" x14ac:dyDescent="0.2">
      <c r="A22" s="1">
        <v>336</v>
      </c>
      <c r="B22">
        <f t="shared" si="0"/>
        <v>21</v>
      </c>
      <c r="C22">
        <v>286.6354</v>
      </c>
      <c r="D22">
        <f t="shared" si="1"/>
        <v>1.0034887526104592</v>
      </c>
      <c r="E22" s="4">
        <f t="shared" si="2"/>
        <v>1.7443763052296113E-3</v>
      </c>
      <c r="F22" s="10">
        <f t="shared" si="6"/>
        <v>1338.0356437635237</v>
      </c>
      <c r="G22" s="7">
        <f t="shared" si="3"/>
        <v>0.35333333333333333</v>
      </c>
      <c r="I22">
        <f t="shared" si="7"/>
        <v>1.0035601095191615</v>
      </c>
      <c r="J22" s="4">
        <f t="shared" si="4"/>
        <v>1.7800547595807625E-3</v>
      </c>
      <c r="K22" s="8">
        <f t="shared" si="5"/>
        <v>2.0043458865026231E-2</v>
      </c>
    </row>
    <row r="23" spans="1:11" x14ac:dyDescent="0.2">
      <c r="A23" s="1">
        <v>352</v>
      </c>
      <c r="B23">
        <f t="shared" si="0"/>
        <v>22</v>
      </c>
      <c r="C23">
        <v>273.27519999999998</v>
      </c>
      <c r="D23">
        <f t="shared" si="1"/>
        <v>1.0036593148591604</v>
      </c>
      <c r="E23" s="4">
        <f t="shared" si="2"/>
        <v>1.8296574295801893E-3</v>
      </c>
      <c r="F23" s="10">
        <f t="shared" si="6"/>
        <v>1262.7331973060034</v>
      </c>
      <c r="G23" s="7">
        <f t="shared" si="3"/>
        <v>0.37111111111111111</v>
      </c>
      <c r="I23">
        <f t="shared" si="7"/>
        <v>1.003729954328195</v>
      </c>
      <c r="J23" s="4">
        <f t="shared" si="4"/>
        <v>1.8649771640975032E-3</v>
      </c>
      <c r="K23" s="8">
        <f t="shared" si="5"/>
        <v>1.8938427342302555E-2</v>
      </c>
    </row>
    <row r="24" spans="1:11" x14ac:dyDescent="0.2">
      <c r="A24" s="1">
        <v>368</v>
      </c>
      <c r="B24">
        <f t="shared" si="0"/>
        <v>23</v>
      </c>
      <c r="C24">
        <v>261.1053</v>
      </c>
      <c r="D24">
        <f t="shared" si="1"/>
        <v>1.0038298724690766</v>
      </c>
      <c r="E24" s="4">
        <f t="shared" si="2"/>
        <v>1.9149362345383114E-3</v>
      </c>
      <c r="F24" s="10">
        <f>LOG(C24,D24)-C24</f>
        <v>1194.7064807497597</v>
      </c>
      <c r="G24" s="7">
        <f t="shared" si="3"/>
        <v>0.3888888888888889</v>
      </c>
      <c r="I24">
        <f>(2^A24)^(1/(65536-1))</f>
        <v>1.0038998278821525</v>
      </c>
      <c r="J24" s="4">
        <f t="shared" si="4"/>
        <v>1.9499139410762423E-3</v>
      </c>
      <c r="K24" s="8">
        <f t="shared" ref="K24:K38" si="8">1-E24/J24</f>
        <v>1.7938077061301017E-2</v>
      </c>
    </row>
    <row r="25" spans="1:11" x14ac:dyDescent="0.2">
      <c r="A25" s="1">
        <v>384</v>
      </c>
      <c r="B25">
        <f t="shared" si="0"/>
        <v>24</v>
      </c>
      <c r="C25">
        <v>249.97309999999999</v>
      </c>
      <c r="D25">
        <f t="shared" si="1"/>
        <v>1.0040004304463159</v>
      </c>
      <c r="E25" s="4">
        <f t="shared" si="2"/>
        <v>2.000215223157964E-3</v>
      </c>
      <c r="F25" s="10">
        <f t="shared" si="6"/>
        <v>1132.9755432934476</v>
      </c>
      <c r="G25" s="7">
        <f t="shared" si="3"/>
        <v>0.40666666666666668</v>
      </c>
      <c r="I25">
        <f t="shared" si="7"/>
        <v>1.004069730185899</v>
      </c>
      <c r="J25" s="4">
        <f t="shared" si="4"/>
        <v>2.0348650929494783E-3</v>
      </c>
      <c r="K25" s="8">
        <f t="shared" si="8"/>
        <v>1.7028091892465569E-2</v>
      </c>
    </row>
    <row r="26" spans="1:11" x14ac:dyDescent="0.2">
      <c r="A26" s="1">
        <v>400</v>
      </c>
      <c r="B26">
        <f t="shared" si="0"/>
        <v>25</v>
      </c>
      <c r="C26">
        <v>239.75139999999999</v>
      </c>
      <c r="D26">
        <f t="shared" si="1"/>
        <v>1.0041709871141524</v>
      </c>
      <c r="E26" s="4">
        <f t="shared" si="2"/>
        <v>2.0854935570762123E-3</v>
      </c>
      <c r="F26" s="10">
        <f t="shared" si="6"/>
        <v>1076.728884189833</v>
      </c>
      <c r="G26" s="7">
        <f t="shared" si="3"/>
        <v>0.4244444444444444</v>
      </c>
      <c r="I26">
        <f t="shared" si="7"/>
        <v>1.0042396612443001</v>
      </c>
      <c r="J26" s="4">
        <f t="shared" si="4"/>
        <v>2.1198306221500429E-3</v>
      </c>
      <c r="K26" s="8">
        <f t="shared" si="8"/>
        <v>1.619802295289241E-2</v>
      </c>
    </row>
    <row r="27" spans="1:11" x14ac:dyDescent="0.2">
      <c r="A27" s="1">
        <v>416</v>
      </c>
      <c r="B27">
        <f t="shared" si="0"/>
        <v>26</v>
      </c>
      <c r="C27">
        <v>230.33260000000001</v>
      </c>
      <c r="D27">
        <f t="shared" si="1"/>
        <v>1.0043415478312665</v>
      </c>
      <c r="E27" s="4">
        <f t="shared" si="2"/>
        <v>2.1707739156332506E-3</v>
      </c>
      <c r="F27" s="10">
        <f t="shared" si="6"/>
        <v>1025.2849850386924</v>
      </c>
      <c r="G27" s="7">
        <f t="shared" si="3"/>
        <v>0.44222222222222218</v>
      </c>
      <c r="I27">
        <f t="shared" si="7"/>
        <v>1.0044096210622224</v>
      </c>
      <c r="J27" s="4">
        <f t="shared" si="4"/>
        <v>2.2048105311112121E-3</v>
      </c>
      <c r="K27" s="8">
        <f t="shared" si="8"/>
        <v>1.5437433284032465E-2</v>
      </c>
    </row>
    <row r="28" spans="1:11" x14ac:dyDescent="0.2">
      <c r="A28" s="1">
        <v>432</v>
      </c>
      <c r="B28">
        <f t="shared" si="0"/>
        <v>27</v>
      </c>
      <c r="C28">
        <v>221.62559999999999</v>
      </c>
      <c r="D28">
        <f t="shared" si="1"/>
        <v>1.0045121141240001</v>
      </c>
      <c r="E28" s="4">
        <f t="shared" si="2"/>
        <v>2.2560570620000497E-3</v>
      </c>
      <c r="F28" s="10">
        <f t="shared" si="6"/>
        <v>978.07040073280712</v>
      </c>
      <c r="G28" s="7">
        <f t="shared" si="3"/>
        <v>0.45999999999999996</v>
      </c>
      <c r="I28">
        <f t="shared" si="7"/>
        <v>1.0045796096445332</v>
      </c>
      <c r="J28" s="4">
        <f t="shared" si="4"/>
        <v>2.2898048222665945E-3</v>
      </c>
      <c r="K28" s="8">
        <f t="shared" si="8"/>
        <v>1.4738269366180834E-2</v>
      </c>
    </row>
    <row r="29" spans="1:11" x14ac:dyDescent="0.2">
      <c r="A29" s="1">
        <v>448</v>
      </c>
      <c r="B29">
        <f t="shared" si="0"/>
        <v>28</v>
      </c>
      <c r="C29">
        <v>213.55250000000001</v>
      </c>
      <c r="D29">
        <f t="shared" si="1"/>
        <v>1.0046826892684468</v>
      </c>
      <c r="E29" s="4">
        <f t="shared" si="2"/>
        <v>2.341344634223419E-3</v>
      </c>
      <c r="F29" s="10">
        <f t="shared" si="6"/>
        <v>934.59791428480389</v>
      </c>
      <c r="G29" s="7">
        <f t="shared" si="3"/>
        <v>0.47777777777777775</v>
      </c>
      <c r="I29">
        <f t="shared" si="7"/>
        <v>1.0047496269961005</v>
      </c>
      <c r="J29" s="4">
        <f t="shared" si="4"/>
        <v>2.3748134980502433E-3</v>
      </c>
      <c r="K29" s="8">
        <f t="shared" si="8"/>
        <v>1.4093259893588561E-2</v>
      </c>
    </row>
    <row r="30" spans="1:11" x14ac:dyDescent="0.2">
      <c r="A30" s="1">
        <v>464</v>
      </c>
      <c r="B30">
        <f t="shared" si="0"/>
        <v>29</v>
      </c>
      <c r="C30">
        <v>206.04660000000001</v>
      </c>
      <c r="D30">
        <f t="shared" si="1"/>
        <v>1.0048532710561591</v>
      </c>
      <c r="E30" s="4">
        <f t="shared" si="2"/>
        <v>2.4266355280795349E-3</v>
      </c>
      <c r="F30" s="10">
        <f t="shared" si="6"/>
        <v>894.45267656829208</v>
      </c>
      <c r="G30" s="7">
        <f t="shared" si="3"/>
        <v>0.49555555555555553</v>
      </c>
      <c r="I30">
        <f t="shared" si="7"/>
        <v>1.0049196731217933</v>
      </c>
      <c r="J30" s="4">
        <f t="shared" si="4"/>
        <v>2.4598365608966555E-3</v>
      </c>
      <c r="K30" s="8">
        <f t="shared" si="8"/>
        <v>1.3497251543012401E-2</v>
      </c>
    </row>
    <row r="31" spans="1:11" x14ac:dyDescent="0.2">
      <c r="A31" s="1">
        <v>480</v>
      </c>
      <c r="B31">
        <f t="shared" si="0"/>
        <v>30</v>
      </c>
      <c r="C31">
        <v>199.05</v>
      </c>
      <c r="D31">
        <f t="shared" si="1"/>
        <v>1.0050238633509168</v>
      </c>
      <c r="E31" s="4">
        <f t="shared" si="2"/>
        <v>2.5119316754583787E-3</v>
      </c>
      <c r="F31" s="10">
        <f t="shared" si="6"/>
        <v>857.27689904107979</v>
      </c>
      <c r="G31" s="7">
        <f t="shared" si="3"/>
        <v>0.51333333333333331</v>
      </c>
      <c r="I31">
        <f t="shared" si="7"/>
        <v>1.0050897480264815</v>
      </c>
      <c r="J31" s="4">
        <f t="shared" si="4"/>
        <v>2.5448740132407721E-3</v>
      </c>
      <c r="K31" s="8">
        <f t="shared" si="8"/>
        <v>1.2944584922867319E-2</v>
      </c>
    </row>
    <row r="32" spans="1:11" x14ac:dyDescent="0.2">
      <c r="A32" s="1">
        <v>496</v>
      </c>
      <c r="B32">
        <f t="shared" si="0"/>
        <v>31</v>
      </c>
      <c r="C32">
        <v>192.51259999999999</v>
      </c>
      <c r="D32">
        <f t="shared" si="1"/>
        <v>1.005194465193447</v>
      </c>
      <c r="E32" s="4">
        <f t="shared" si="2"/>
        <v>2.5972325967235088E-3</v>
      </c>
      <c r="F32" s="10">
        <f t="shared" si="6"/>
        <v>822.76259693683551</v>
      </c>
      <c r="G32" s="7">
        <f t="shared" si="3"/>
        <v>0.53111111111111109</v>
      </c>
      <c r="I32">
        <f t="shared" si="7"/>
        <v>1.0052598517150357</v>
      </c>
      <c r="J32" s="4">
        <f t="shared" si="4"/>
        <v>2.6299258575178674E-3</v>
      </c>
      <c r="K32" s="8">
        <f t="shared" si="8"/>
        <v>1.2431248090474578E-2</v>
      </c>
    </row>
    <row r="33" spans="1:11" x14ac:dyDescent="0.2">
      <c r="A33" s="1">
        <v>512</v>
      </c>
      <c r="B33">
        <f t="shared" si="0"/>
        <v>32</v>
      </c>
      <c r="C33">
        <v>186.3904</v>
      </c>
      <c r="D33">
        <f t="shared" si="1"/>
        <v>1.0053650831802496</v>
      </c>
      <c r="E33" s="4">
        <f t="shared" si="2"/>
        <v>2.6825415901248206E-3</v>
      </c>
      <c r="F33" s="10">
        <f t="shared" si="6"/>
        <v>790.64101286605592</v>
      </c>
      <c r="G33" s="7">
        <f t="shared" si="3"/>
        <v>0.54888888888888887</v>
      </c>
      <c r="I33">
        <f t="shared" si="7"/>
        <v>1.0054299841923273</v>
      </c>
      <c r="J33" s="4">
        <f t="shared" si="4"/>
        <v>2.7149920961636598E-3</v>
      </c>
      <c r="K33" s="8">
        <f t="shared" si="8"/>
        <v>1.1952339045366744E-2</v>
      </c>
    </row>
    <row r="34" spans="1:11" x14ac:dyDescent="0.2">
      <c r="A34" s="19">
        <v>768</v>
      </c>
      <c r="B34">
        <f t="shared" si="0"/>
        <v>48</v>
      </c>
      <c r="C34">
        <v>123.4986</v>
      </c>
      <c r="D34">
        <f t="shared" si="1"/>
        <v>1.0080972577826792</v>
      </c>
      <c r="E34" s="4">
        <f t="shared" si="2"/>
        <v>4.0486288913396118E-3</v>
      </c>
      <c r="F34" s="11">
        <f t="shared" si="6"/>
        <v>473.70391819054441</v>
      </c>
      <c r="G34" s="7">
        <f t="shared" si="3"/>
        <v>0.83333333333333337</v>
      </c>
      <c r="I34">
        <f>(2^A34)^(1/(65536-1))</f>
        <v>1.0081560230755842</v>
      </c>
      <c r="J34" s="4">
        <f t="shared" si="4"/>
        <v>4.0780115377920811E-3</v>
      </c>
      <c r="K34" s="8">
        <f t="shared" si="8"/>
        <v>7.2051405887825215E-3</v>
      </c>
    </row>
    <row r="35" spans="1:11" x14ac:dyDescent="0.2">
      <c r="A35" s="20">
        <v>1024</v>
      </c>
      <c r="B35">
        <f t="shared" si="0"/>
        <v>64</v>
      </c>
      <c r="C35">
        <v>92.293499999999995</v>
      </c>
      <c r="D35">
        <f t="shared" si="1"/>
        <v>1.0108349992144625</v>
      </c>
      <c r="E35" s="4">
        <f t="shared" si="2"/>
        <v>5.4174996072312576E-3</v>
      </c>
      <c r="F35" s="11">
        <f t="shared" si="6"/>
        <v>327.59058487098986</v>
      </c>
      <c r="G35" s="7">
        <f t="shared" si="3"/>
        <v>1.1177777777777778</v>
      </c>
      <c r="I35" s="12">
        <v>1.01088945311298</v>
      </c>
      <c r="J35" s="4">
        <f t="shared" si="4"/>
        <v>5.4447265564899761E-3</v>
      </c>
      <c r="K35" s="8">
        <f t="shared" si="8"/>
        <v>5.0006091171400646E-3</v>
      </c>
    </row>
    <row r="36" spans="1:11" x14ac:dyDescent="0.2">
      <c r="A36" s="20">
        <v>2048</v>
      </c>
      <c r="B36">
        <f>A36/16</f>
        <v>128</v>
      </c>
      <c r="C36">
        <v>45.759700000000002</v>
      </c>
      <c r="D36">
        <f t="shared" si="1"/>
        <v>1.0218532901220942</v>
      </c>
      <c r="E36" s="4">
        <f t="shared" si="2"/>
        <v>1.0926645061047124E-2</v>
      </c>
      <c r="F36" s="11">
        <f t="shared" si="6"/>
        <v>131.10292456953209</v>
      </c>
      <c r="G36" s="7">
        <f t="shared" si="3"/>
        <v>2.2555555555555555</v>
      </c>
      <c r="I36" s="12">
        <v>1.0218974864150601</v>
      </c>
      <c r="J36" s="4">
        <f t="shared" si="4"/>
        <v>1.0948743207530032E-2</v>
      </c>
      <c r="K36" s="8">
        <f t="shared" si="8"/>
        <v>2.0183272238688543E-3</v>
      </c>
    </row>
    <row r="37" spans="1:11" x14ac:dyDescent="0.2">
      <c r="A37" s="20">
        <v>4096</v>
      </c>
      <c r="B37">
        <f t="shared" si="0"/>
        <v>256</v>
      </c>
      <c r="C37">
        <v>22.6038</v>
      </c>
      <c r="D37">
        <f t="shared" si="1"/>
        <v>1.0442403489678727</v>
      </c>
      <c r="E37" s="4">
        <f t="shared" si="2"/>
        <v>2.2120174483936328E-2</v>
      </c>
      <c r="F37" s="11">
        <f t="shared" si="6"/>
        <v>49.42532725091457</v>
      </c>
      <c r="G37" s="7">
        <f t="shared" si="3"/>
        <v>4.5311111111111115</v>
      </c>
      <c r="I37" s="12">
        <v>1.0442744727414299</v>
      </c>
      <c r="J37" s="4">
        <f t="shared" si="4"/>
        <v>2.2137236370714963E-2</v>
      </c>
      <c r="K37" s="8">
        <f t="shared" si="8"/>
        <v>7.7073246600944945E-4</v>
      </c>
    </row>
    <row r="38" spans="1:11" x14ac:dyDescent="0.2">
      <c r="A38" s="20">
        <v>8192</v>
      </c>
      <c r="B38">
        <f t="shared" si="0"/>
        <v>512</v>
      </c>
      <c r="C38">
        <v>11.051500000000001</v>
      </c>
      <c r="D38">
        <f t="shared" si="1"/>
        <v>1.090485454463195</v>
      </c>
      <c r="E38" s="4">
        <f t="shared" si="2"/>
        <v>4.5242727231597502E-2</v>
      </c>
      <c r="F38" s="11">
        <f t="shared" si="6"/>
        <v>16.684402109947037</v>
      </c>
      <c r="G38" s="7">
        <f t="shared" si="3"/>
        <v>9.0822222222222226</v>
      </c>
      <c r="I38" s="12">
        <v>1.09050917441939</v>
      </c>
      <c r="J38" s="4">
        <f t="shared" si="4"/>
        <v>4.5254587209694996E-2</v>
      </c>
      <c r="K38" s="8">
        <f t="shared" si="8"/>
        <v>2.6207239594389087E-4</v>
      </c>
    </row>
  </sheetData>
  <mergeCells count="1">
    <mergeCell ref="G1:H1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7BA5F-D80D-4148-8E3C-0A4658F2ED61}">
  <dimension ref="A1:K41"/>
  <sheetViews>
    <sheetView zoomScale="125" zoomScaleNormal="125" workbookViewId="0">
      <selection activeCell="M6" sqref="M6"/>
    </sheetView>
  </sheetViews>
  <sheetFormatPr baseColWidth="10" defaultRowHeight="16" x14ac:dyDescent="0.2"/>
  <cols>
    <col min="1" max="1" width="10.83203125" style="1"/>
    <col min="2" max="2" width="13.83203125" customWidth="1"/>
    <col min="4" max="4" width="12.1640625" style="22" bestFit="1" customWidth="1"/>
    <col min="5" max="5" width="13.6640625" style="24" bestFit="1" customWidth="1"/>
    <col min="6" max="6" width="13.6640625" style="10" customWidth="1"/>
    <col min="7" max="8" width="10.83203125" style="7"/>
    <col min="9" max="9" width="12.1640625" style="22" bestFit="1" customWidth="1"/>
    <col min="10" max="10" width="13.6640625" style="27" bestFit="1" customWidth="1"/>
    <col min="11" max="11" width="12.5" customWidth="1"/>
  </cols>
  <sheetData>
    <row r="1" spans="1:11" s="2" customFormat="1" x14ac:dyDescent="0.2">
      <c r="A1" s="2" t="s">
        <v>0</v>
      </c>
      <c r="B1" s="2" t="s">
        <v>1</v>
      </c>
      <c r="C1" s="2" t="s">
        <v>3</v>
      </c>
      <c r="D1" s="21" t="s">
        <v>2</v>
      </c>
      <c r="E1" s="23" t="s">
        <v>4</v>
      </c>
      <c r="F1" s="9" t="s">
        <v>10</v>
      </c>
      <c r="G1" s="30" t="s">
        <v>11</v>
      </c>
      <c r="H1" s="31"/>
      <c r="I1" s="21" t="s">
        <v>7</v>
      </c>
      <c r="J1" s="26" t="s">
        <v>8</v>
      </c>
      <c r="K1" s="2" t="s">
        <v>9</v>
      </c>
    </row>
    <row r="2" spans="1:11" x14ac:dyDescent="0.2">
      <c r="A2" s="1">
        <v>32</v>
      </c>
      <c r="B2">
        <f>A2/32</f>
        <v>1</v>
      </c>
      <c r="C2" s="5" t="s">
        <v>5</v>
      </c>
      <c r="D2" s="22">
        <v>1</v>
      </c>
      <c r="E2" s="24">
        <f>(D2-1)/2</f>
        <v>0</v>
      </c>
      <c r="F2" s="10">
        <v>0</v>
      </c>
      <c r="I2" s="22">
        <v>1</v>
      </c>
      <c r="J2" s="24">
        <f>(I2-1)/2</f>
        <v>0</v>
      </c>
      <c r="K2">
        <v>0</v>
      </c>
    </row>
    <row r="3" spans="1:11" x14ac:dyDescent="0.2">
      <c r="A3" s="1">
        <v>64</v>
      </c>
      <c r="B3">
        <f t="shared" ref="B3:B36" si="0">A3/32</f>
        <v>2</v>
      </c>
      <c r="C3">
        <v>162342556</v>
      </c>
      <c r="D3" s="22">
        <f>1+1/C3</f>
        <v>1.0000000061598142</v>
      </c>
      <c r="E3" s="24">
        <f t="shared" ref="E3:E36" si="1">(D3-1)/2</f>
        <v>3.0799071071285766E-9</v>
      </c>
      <c r="F3" s="10">
        <f>LOG(C3,D3)-C3</f>
        <v>2906779109.7762198</v>
      </c>
      <c r="I3" s="22">
        <f>(2^A3)^(1/(4294967296-1))</f>
        <v>1.0000000103286979</v>
      </c>
      <c r="J3" s="24">
        <f t="shared" ref="J3:J36" si="2">(I3-1)/2</f>
        <v>5.1643489484831662E-9</v>
      </c>
      <c r="K3" s="8">
        <f>1-E3/J3</f>
        <v>0.40362141717143574</v>
      </c>
    </row>
    <row r="4" spans="1:11" x14ac:dyDescent="0.2">
      <c r="A4" s="1">
        <v>96</v>
      </c>
      <c r="B4">
        <f t="shared" si="0"/>
        <v>3</v>
      </c>
      <c r="C4">
        <v>87192405</v>
      </c>
      <c r="D4" s="22">
        <f t="shared" ref="D4:D32" si="3">1+1/C4</f>
        <v>1.0000000114688887</v>
      </c>
      <c r="E4" s="24">
        <f t="shared" si="1"/>
        <v>5.7344443638029929E-9</v>
      </c>
      <c r="F4" s="10">
        <f t="shared" ref="F4:F32" si="4">LOG(C4,D4)-C4</f>
        <v>1507001097.5752943</v>
      </c>
      <c r="I4" s="22">
        <f t="shared" ref="I4" si="5">(2^A4)^(1/(4294967296-1))</f>
        <v>1.0000000154930468</v>
      </c>
      <c r="J4" s="24">
        <f t="shared" si="2"/>
        <v>7.7465234227247493E-9</v>
      </c>
      <c r="K4" s="8">
        <f>1-E4/J4</f>
        <v>0.25973962113368665</v>
      </c>
    </row>
    <row r="5" spans="1:11" x14ac:dyDescent="0.2">
      <c r="A5" s="1">
        <v>128</v>
      </c>
      <c r="B5">
        <f t="shared" si="0"/>
        <v>4</v>
      </c>
      <c r="C5">
        <v>59804959</v>
      </c>
      <c r="D5" s="22">
        <f t="shared" si="3"/>
        <v>1.0000000167210215</v>
      </c>
      <c r="E5" s="24">
        <f t="shared" si="1"/>
        <v>8.3605107281670143E-9</v>
      </c>
      <c r="F5" s="10">
        <f t="shared" si="4"/>
        <v>1011098474.6433579</v>
      </c>
      <c r="I5" s="22">
        <f t="shared" ref="I5:I31" si="6">(2^A5)^(1/(4294967296-1))</f>
        <v>1.000000020657396</v>
      </c>
      <c r="J5" s="24">
        <f t="shared" si="2"/>
        <v>1.0328698007988635E-8</v>
      </c>
      <c r="K5" s="8">
        <f t="shared" ref="K5:K32" si="7">1-E5/J5</f>
        <v>0.19055521599134218</v>
      </c>
    </row>
    <row r="6" spans="1:11" x14ac:dyDescent="0.2">
      <c r="A6" s="1">
        <v>160</v>
      </c>
      <c r="B6">
        <f t="shared" si="0"/>
        <v>5</v>
      </c>
      <c r="C6">
        <v>45560764</v>
      </c>
      <c r="D6" s="22">
        <f t="shared" si="3"/>
        <v>1.0000000219487102</v>
      </c>
      <c r="E6" s="24">
        <f t="shared" si="1"/>
        <v>1.0974355091342147E-8</v>
      </c>
      <c r="F6" s="10">
        <f t="shared" si="4"/>
        <v>757883151.94083047</v>
      </c>
      <c r="I6" s="22">
        <f t="shared" si="6"/>
        <v>1.000000025821745</v>
      </c>
      <c r="J6" s="24">
        <f t="shared" si="2"/>
        <v>1.2910872482230218E-8</v>
      </c>
      <c r="K6" s="8">
        <f t="shared" si="7"/>
        <v>0.14999121039677077</v>
      </c>
    </row>
    <row r="7" spans="1:11" x14ac:dyDescent="0.2">
      <c r="A7" s="1">
        <v>192</v>
      </c>
      <c r="B7">
        <f t="shared" si="0"/>
        <v>6</v>
      </c>
      <c r="C7">
        <v>36815213</v>
      </c>
      <c r="D7" s="22">
        <f t="shared" si="3"/>
        <v>1.0000000271626841</v>
      </c>
      <c r="E7" s="24">
        <f t="shared" si="1"/>
        <v>1.358134205098338E-8</v>
      </c>
      <c r="F7" s="10">
        <f t="shared" si="4"/>
        <v>604558146.33595228</v>
      </c>
      <c r="I7" s="22">
        <f t="shared" si="6"/>
        <v>1.0000000309860941</v>
      </c>
      <c r="J7" s="24">
        <f t="shared" si="2"/>
        <v>1.5493047067494103E-8</v>
      </c>
      <c r="K7" s="8">
        <f t="shared" si="7"/>
        <v>0.12339115786472132</v>
      </c>
    </row>
    <row r="8" spans="1:11" x14ac:dyDescent="0.2">
      <c r="A8" s="1">
        <v>224</v>
      </c>
      <c r="B8">
        <f t="shared" si="0"/>
        <v>7</v>
      </c>
      <c r="C8">
        <v>30894851</v>
      </c>
      <c r="D8" s="22">
        <f t="shared" si="3"/>
        <v>1.0000000323678531</v>
      </c>
      <c r="E8" s="24">
        <f t="shared" si="1"/>
        <v>1.6183926532242765E-8</v>
      </c>
      <c r="F8" s="10">
        <f t="shared" si="4"/>
        <v>501920851.61794746</v>
      </c>
      <c r="I8" s="22">
        <f t="shared" si="6"/>
        <v>1.0000000361504433</v>
      </c>
      <c r="J8" s="24">
        <f t="shared" si="2"/>
        <v>1.8075221652757989E-8</v>
      </c>
      <c r="K8" s="8">
        <f t="shared" si="7"/>
        <v>0.1046346848104428</v>
      </c>
    </row>
    <row r="9" spans="1:11" x14ac:dyDescent="0.2">
      <c r="A9" s="1">
        <v>256</v>
      </c>
      <c r="B9">
        <f t="shared" si="0"/>
        <v>8</v>
      </c>
      <c r="C9">
        <v>26619189</v>
      </c>
      <c r="D9" s="22">
        <f t="shared" si="3"/>
        <v>1.0000000375668845</v>
      </c>
      <c r="E9" s="24">
        <f t="shared" si="1"/>
        <v>1.8783442246039783E-8</v>
      </c>
      <c r="F9" s="10">
        <f t="shared" si="4"/>
        <v>428492898.59938157</v>
      </c>
      <c r="I9" s="22">
        <f t="shared" si="6"/>
        <v>1.0000000413147923</v>
      </c>
      <c r="J9" s="24">
        <f t="shared" si="2"/>
        <v>2.0657396126999572E-8</v>
      </c>
      <c r="K9" s="8">
        <f t="shared" si="7"/>
        <v>9.0715880619169575E-2</v>
      </c>
    </row>
    <row r="10" spans="1:11" x14ac:dyDescent="0.2">
      <c r="A10" s="1">
        <v>288</v>
      </c>
      <c r="B10">
        <f t="shared" si="0"/>
        <v>9</v>
      </c>
      <c r="C10">
        <v>23385583</v>
      </c>
      <c r="D10" s="22">
        <f t="shared" si="3"/>
        <v>1.0000000427613884</v>
      </c>
      <c r="E10" s="24">
        <f t="shared" si="1"/>
        <v>2.1380694215089591E-8</v>
      </c>
      <c r="F10" s="10">
        <f t="shared" si="4"/>
        <v>373412352.35766143</v>
      </c>
      <c r="I10" s="22">
        <f t="shared" si="6"/>
        <v>1.0000000464791414</v>
      </c>
      <c r="J10" s="24">
        <f t="shared" si="2"/>
        <v>2.3239570712263458E-8</v>
      </c>
      <c r="K10" s="8">
        <f t="shared" si="7"/>
        <v>7.9987557437665724E-2</v>
      </c>
    </row>
    <row r="11" spans="1:11" x14ac:dyDescent="0.2">
      <c r="A11" s="1">
        <v>320</v>
      </c>
      <c r="B11">
        <f t="shared" si="0"/>
        <v>10</v>
      </c>
      <c r="C11">
        <v>20854008</v>
      </c>
      <c r="D11" s="22">
        <f t="shared" si="3"/>
        <v>1.0000000479524127</v>
      </c>
      <c r="E11" s="24">
        <f t="shared" si="1"/>
        <v>2.3976206353637508E-8</v>
      </c>
      <c r="F11" s="10">
        <f t="shared" si="4"/>
        <v>330599780.67384046</v>
      </c>
      <c r="I11" s="22">
        <f t="shared" si="6"/>
        <v>1.0000000516434906</v>
      </c>
      <c r="J11" s="24">
        <f t="shared" si="2"/>
        <v>2.5821745297527343E-8</v>
      </c>
      <c r="K11" s="8">
        <f t="shared" si="7"/>
        <v>7.1472277439997844E-2</v>
      </c>
    </row>
    <row r="12" spans="1:11" x14ac:dyDescent="0.2">
      <c r="A12" s="1">
        <v>352</v>
      </c>
      <c r="B12">
        <f t="shared" si="0"/>
        <v>11</v>
      </c>
      <c r="C12">
        <v>18817975</v>
      </c>
      <c r="D12" s="22">
        <f t="shared" si="3"/>
        <v>1.0000000531406807</v>
      </c>
      <c r="E12" s="24">
        <f t="shared" si="1"/>
        <v>2.6570340372344958E-8</v>
      </c>
      <c r="F12" s="10">
        <f t="shared" si="4"/>
        <v>296389193.94030893</v>
      </c>
      <c r="I12" s="22">
        <f t="shared" si="6"/>
        <v>1.00000005680784</v>
      </c>
      <c r="J12" s="24">
        <f t="shared" si="2"/>
        <v>2.8403919993813531E-8</v>
      </c>
      <c r="K12" s="8">
        <f t="shared" si="7"/>
        <v>6.4553752505567275E-2</v>
      </c>
    </row>
    <row r="13" spans="1:11" x14ac:dyDescent="0.2">
      <c r="A13" s="1">
        <v>384</v>
      </c>
      <c r="B13">
        <f t="shared" si="0"/>
        <v>12</v>
      </c>
      <c r="C13">
        <v>17144803</v>
      </c>
      <c r="D13" s="22">
        <f t="shared" si="3"/>
        <v>1.0000000583267128</v>
      </c>
      <c r="E13" s="24">
        <f t="shared" si="1"/>
        <v>2.9163356396466611E-8</v>
      </c>
      <c r="F13" s="10">
        <f t="shared" si="4"/>
        <v>268439714.65484953</v>
      </c>
      <c r="I13" s="22">
        <f t="shared" si="6"/>
        <v>1.0000000619721892</v>
      </c>
      <c r="J13" s="24">
        <f t="shared" si="2"/>
        <v>3.0986094579077417E-8</v>
      </c>
      <c r="K13" s="8">
        <f t="shared" si="7"/>
        <v>5.8824392275674597E-2</v>
      </c>
    </row>
    <row r="14" spans="1:11" x14ac:dyDescent="0.2">
      <c r="A14" s="1">
        <v>416</v>
      </c>
      <c r="B14">
        <f t="shared" si="0"/>
        <v>13</v>
      </c>
      <c r="C14">
        <v>15745332</v>
      </c>
      <c r="D14" s="22">
        <f t="shared" si="3"/>
        <v>1.000000063510887</v>
      </c>
      <c r="E14" s="24">
        <f t="shared" si="1"/>
        <v>3.175544349698356E-8</v>
      </c>
      <c r="F14" s="10">
        <f t="shared" si="4"/>
        <v>245187175.93649173</v>
      </c>
      <c r="I14" s="22">
        <f t="shared" si="6"/>
        <v>1.0000000671365383</v>
      </c>
      <c r="J14" s="24">
        <f t="shared" si="2"/>
        <v>3.3568269164341302E-8</v>
      </c>
      <c r="K14" s="8">
        <f t="shared" si="7"/>
        <v>5.4004144761906847E-2</v>
      </c>
    </row>
    <row r="15" spans="1:11" x14ac:dyDescent="0.2">
      <c r="A15" s="1">
        <v>448</v>
      </c>
      <c r="B15">
        <f t="shared" si="0"/>
        <v>14</v>
      </c>
      <c r="C15">
        <v>14557418</v>
      </c>
      <c r="D15" s="22">
        <f t="shared" si="3"/>
        <v>1.0000000686935004</v>
      </c>
      <c r="E15" s="24">
        <f t="shared" si="1"/>
        <v>3.4346750221736499E-8</v>
      </c>
      <c r="F15" s="10">
        <f t="shared" si="4"/>
        <v>225546983.57896101</v>
      </c>
      <c r="I15" s="22">
        <f t="shared" si="6"/>
        <v>1.0000000723008877</v>
      </c>
      <c r="J15" s="24">
        <f t="shared" si="2"/>
        <v>3.615044386062749E-8</v>
      </c>
      <c r="K15" s="8">
        <f t="shared" si="7"/>
        <v>4.9894093855247124E-2</v>
      </c>
    </row>
    <row r="16" spans="1:11" x14ac:dyDescent="0.2">
      <c r="A16" s="1">
        <v>480</v>
      </c>
      <c r="B16">
        <f t="shared" si="0"/>
        <v>15</v>
      </c>
      <c r="C16">
        <v>13536419</v>
      </c>
      <c r="D16" s="22">
        <f t="shared" si="3"/>
        <v>1.0000000738747818</v>
      </c>
      <c r="E16" s="24">
        <f t="shared" si="1"/>
        <v>3.6937390923696967E-8</v>
      </c>
      <c r="F16" s="10">
        <f t="shared" si="4"/>
        <v>208743694.87305436</v>
      </c>
      <c r="I16" s="22">
        <f t="shared" si="6"/>
        <v>1.0000000774652371</v>
      </c>
      <c r="J16" s="24">
        <f t="shared" si="2"/>
        <v>3.8732618556913678E-8</v>
      </c>
      <c r="K16" s="8">
        <f t="shared" si="7"/>
        <v>4.6349245160866248E-2</v>
      </c>
    </row>
    <row r="17" spans="1:11" x14ac:dyDescent="0.2">
      <c r="A17" s="1">
        <v>512</v>
      </c>
      <c r="B17">
        <f t="shared" si="0"/>
        <v>16</v>
      </c>
      <c r="C17">
        <v>12649436</v>
      </c>
      <c r="D17" s="22">
        <f t="shared" si="3"/>
        <v>1.000000079054908</v>
      </c>
      <c r="E17" s="24">
        <f t="shared" si="1"/>
        <v>3.9527453976617721E-8</v>
      </c>
      <c r="F17" s="10">
        <f t="shared" si="4"/>
        <v>194208357.61395949</v>
      </c>
      <c r="I17" s="22">
        <f t="shared" si="6"/>
        <v>1.0000000826295863</v>
      </c>
      <c r="J17" s="24">
        <f t="shared" si="2"/>
        <v>4.1314793142177564E-8</v>
      </c>
      <c r="K17" s="8">
        <f t="shared" si="7"/>
        <v>4.3261481654017442E-2</v>
      </c>
    </row>
    <row r="18" spans="1:11" x14ac:dyDescent="0.2">
      <c r="A18" s="1">
        <v>544</v>
      </c>
      <c r="B18">
        <f t="shared" si="0"/>
        <v>17</v>
      </c>
      <c r="C18">
        <v>11871686</v>
      </c>
      <c r="D18" s="22">
        <f t="shared" si="3"/>
        <v>1.0000000842340337</v>
      </c>
      <c r="E18" s="24">
        <f t="shared" si="1"/>
        <v>4.2117016874065882E-8</v>
      </c>
      <c r="F18" s="10">
        <f t="shared" si="4"/>
        <v>181514131.54297045</v>
      </c>
      <c r="I18" s="22">
        <f t="shared" si="6"/>
        <v>1.0000000877939357</v>
      </c>
      <c r="J18" s="24">
        <f t="shared" si="2"/>
        <v>4.3896967838463752E-8</v>
      </c>
      <c r="K18" s="8">
        <f t="shared" si="7"/>
        <v>4.0548380720689003E-2</v>
      </c>
    </row>
    <row r="19" spans="1:11" x14ac:dyDescent="0.2">
      <c r="A19" s="1">
        <v>576</v>
      </c>
      <c r="B19">
        <f t="shared" si="0"/>
        <v>18</v>
      </c>
      <c r="C19">
        <v>11184147</v>
      </c>
      <c r="D19" s="22">
        <f t="shared" si="3"/>
        <v>1.0000000894122725</v>
      </c>
      <c r="E19" s="24">
        <f t="shared" si="1"/>
        <v>4.4706136237415706E-8</v>
      </c>
      <c r="F19" s="10">
        <f t="shared" si="4"/>
        <v>170334655.32431939</v>
      </c>
      <c r="I19" s="22">
        <f t="shared" si="6"/>
        <v>1.0000000929582851</v>
      </c>
      <c r="J19" s="24">
        <f t="shared" si="2"/>
        <v>4.647914253474994E-8</v>
      </c>
      <c r="K19" s="8">
        <f t="shared" si="7"/>
        <v>3.8146278107618947E-2</v>
      </c>
    </row>
    <row r="20" spans="1:11" x14ac:dyDescent="0.2">
      <c r="A20" s="1">
        <v>608</v>
      </c>
      <c r="B20">
        <f t="shared" si="0"/>
        <v>19</v>
      </c>
      <c r="C20">
        <v>10571972</v>
      </c>
      <c r="D20" s="22">
        <f t="shared" si="3"/>
        <v>1.0000000945897323</v>
      </c>
      <c r="E20" s="24">
        <f t="shared" si="1"/>
        <v>4.729486613452849E-8</v>
      </c>
      <c r="F20" s="10">
        <f t="shared" si="4"/>
        <v>160416118.17796507</v>
      </c>
      <c r="I20" s="22">
        <f t="shared" si="6"/>
        <v>1.0000000981226347</v>
      </c>
      <c r="J20" s="24">
        <f t="shared" si="2"/>
        <v>4.906131734205843E-8</v>
      </c>
      <c r="K20" s="8">
        <f t="shared" si="7"/>
        <v>3.6004968949654104E-2</v>
      </c>
    </row>
    <row r="21" spans="1:11" x14ac:dyDescent="0.2">
      <c r="A21" s="1">
        <v>640</v>
      </c>
      <c r="B21">
        <f t="shared" si="0"/>
        <v>20</v>
      </c>
      <c r="C21">
        <v>10023406</v>
      </c>
      <c r="D21" s="22">
        <f t="shared" si="3"/>
        <v>1.0000000997664866</v>
      </c>
      <c r="E21" s="24">
        <f t="shared" si="1"/>
        <v>4.9883243313786352E-8</v>
      </c>
      <c r="F21" s="10">
        <f t="shared" si="4"/>
        <v>151558251.98037791</v>
      </c>
      <c r="I21" s="22">
        <f t="shared" si="6"/>
        <v>1.0000001032869841</v>
      </c>
      <c r="J21" s="24">
        <f t="shared" si="2"/>
        <v>5.1643492038344618E-8</v>
      </c>
      <c r="K21" s="8">
        <f t="shared" si="7"/>
        <v>3.4084618508200548E-2</v>
      </c>
    </row>
    <row r="22" spans="1:11" x14ac:dyDescent="0.2">
      <c r="A22" s="1">
        <v>672</v>
      </c>
      <c r="B22">
        <f t="shared" si="0"/>
        <v>21</v>
      </c>
      <c r="C22">
        <v>9529018</v>
      </c>
      <c r="D22" s="22">
        <f t="shared" si="3"/>
        <v>1.0000001049426079</v>
      </c>
      <c r="E22" s="24">
        <f t="shared" si="1"/>
        <v>5.2471303968459893E-8</v>
      </c>
      <c r="F22" s="10">
        <f t="shared" si="4"/>
        <v>143600901.16652772</v>
      </c>
      <c r="I22" s="22">
        <f t="shared" si="6"/>
        <v>1.0000001084513335</v>
      </c>
      <c r="J22" s="24">
        <f t="shared" si="2"/>
        <v>5.4225666734630806E-8</v>
      </c>
      <c r="K22" s="8">
        <f t="shared" si="7"/>
        <v>3.2352995764098225E-2</v>
      </c>
    </row>
    <row r="23" spans="1:11" x14ac:dyDescent="0.2">
      <c r="A23" s="1">
        <v>704</v>
      </c>
      <c r="B23">
        <f t="shared" si="0"/>
        <v>22</v>
      </c>
      <c r="C23">
        <v>9081154</v>
      </c>
      <c r="D23" s="22">
        <f t="shared" si="3"/>
        <v>1.0000001101181635</v>
      </c>
      <c r="E23" s="24">
        <f t="shared" si="1"/>
        <v>5.5059081738306759E-8</v>
      </c>
      <c r="F23" s="10">
        <f t="shared" si="4"/>
        <v>136414486.4222658</v>
      </c>
      <c r="I23" s="22">
        <f t="shared" si="6"/>
        <v>1.0000001136156831</v>
      </c>
      <c r="J23" s="24">
        <f t="shared" si="2"/>
        <v>5.6807841541939297E-8</v>
      </c>
      <c r="K23" s="8">
        <f t="shared" si="7"/>
        <v>3.0783774848081258E-2</v>
      </c>
    </row>
    <row r="24" spans="1:11" x14ac:dyDescent="0.2">
      <c r="A24" s="1">
        <v>736</v>
      </c>
      <c r="B24">
        <f t="shared" si="0"/>
        <v>23</v>
      </c>
      <c r="C24">
        <v>8673538</v>
      </c>
      <c r="D24" s="22">
        <f t="shared" si="3"/>
        <v>1.0000001152932056</v>
      </c>
      <c r="E24" s="24">
        <f t="shared" si="1"/>
        <v>5.7646602824590332E-8</v>
      </c>
      <c r="F24" s="10">
        <f t="shared" si="4"/>
        <v>129893068.50842431</v>
      </c>
      <c r="I24" s="22">
        <f t="shared" si="6"/>
        <v>1.0000001187800325</v>
      </c>
      <c r="J24" s="24">
        <f t="shared" si="2"/>
        <v>5.9390016238225485E-8</v>
      </c>
      <c r="K24" s="8">
        <f t="shared" si="7"/>
        <v>2.9355328118483182E-2</v>
      </c>
    </row>
    <row r="25" spans="1:11" x14ac:dyDescent="0.2">
      <c r="A25" s="1">
        <v>768</v>
      </c>
      <c r="B25">
        <f t="shared" si="0"/>
        <v>24</v>
      </c>
      <c r="C25">
        <v>8300975</v>
      </c>
      <c r="D25" s="22">
        <f t="shared" si="3"/>
        <v>1.0000001204677764</v>
      </c>
      <c r="E25" s="24">
        <f t="shared" si="1"/>
        <v>6.0233888210525777E-8</v>
      </c>
      <c r="F25" s="10">
        <f t="shared" si="4"/>
        <v>123949199.84926783</v>
      </c>
      <c r="I25" s="22">
        <f t="shared" si="6"/>
        <v>1.0000001239443821</v>
      </c>
      <c r="J25" s="24">
        <f t="shared" si="2"/>
        <v>6.1972191045533975E-8</v>
      </c>
      <c r="K25" s="8">
        <f t="shared" si="7"/>
        <v>2.804972368543468E-2</v>
      </c>
    </row>
    <row r="26" spans="1:11" x14ac:dyDescent="0.2">
      <c r="A26" s="1">
        <v>800</v>
      </c>
      <c r="B26">
        <f t="shared" si="0"/>
        <v>25</v>
      </c>
      <c r="C26">
        <v>7959127</v>
      </c>
      <c r="D26" s="22">
        <f t="shared" si="3"/>
        <v>1.0000001256419202</v>
      </c>
      <c r="E26" s="24">
        <f t="shared" si="1"/>
        <v>6.2820960100573586E-8</v>
      </c>
      <c r="F26" s="10">
        <f t="shared" si="4"/>
        <v>118510055.03108163</v>
      </c>
      <c r="I26" s="22">
        <f t="shared" si="6"/>
        <v>1.0000001291087317</v>
      </c>
      <c r="J26" s="24">
        <f t="shared" si="2"/>
        <v>6.4554365852842466E-8</v>
      </c>
      <c r="K26" s="8">
        <f t="shared" si="7"/>
        <v>2.685187484019802E-2</v>
      </c>
    </row>
    <row r="27" spans="1:11" x14ac:dyDescent="0.2">
      <c r="A27" s="1">
        <v>832</v>
      </c>
      <c r="B27">
        <f t="shared" si="0"/>
        <v>26</v>
      </c>
      <c r="C27">
        <v>7644344</v>
      </c>
      <c r="D27" s="22">
        <f t="shared" si="3"/>
        <v>1.0000001308156723</v>
      </c>
      <c r="E27" s="24">
        <f t="shared" si="1"/>
        <v>6.5407836147279852E-8</v>
      </c>
      <c r="F27" s="10">
        <f t="shared" si="4"/>
        <v>113514515.21480089</v>
      </c>
      <c r="I27" s="22">
        <f t="shared" si="6"/>
        <v>1.0000001342730813</v>
      </c>
      <c r="J27" s="24">
        <f t="shared" si="2"/>
        <v>6.7136540660150956E-8</v>
      </c>
      <c r="K27" s="8">
        <f t="shared" si="7"/>
        <v>2.5749085309919484E-2</v>
      </c>
    </row>
    <row r="28" spans="1:11" x14ac:dyDescent="0.2">
      <c r="A28" s="1">
        <v>864</v>
      </c>
      <c r="B28">
        <f t="shared" si="0"/>
        <v>27</v>
      </c>
      <c r="C28">
        <v>7353533</v>
      </c>
      <c r="D28" s="22">
        <f t="shared" si="3"/>
        <v>1.0000001359890545</v>
      </c>
      <c r="E28" s="24">
        <f t="shared" si="1"/>
        <v>6.7994527230830215E-8</v>
      </c>
      <c r="F28" s="10">
        <f t="shared" si="4"/>
        <v>108910916.17645462</v>
      </c>
      <c r="I28" s="22">
        <f t="shared" si="6"/>
        <v>1.0000001394374309</v>
      </c>
      <c r="J28" s="24">
        <f t="shared" si="2"/>
        <v>6.9718715467459447E-8</v>
      </c>
      <c r="K28" s="8">
        <f t="shared" si="7"/>
        <v>2.4730636889516155E-2</v>
      </c>
    </row>
    <row r="29" spans="1:11" x14ac:dyDescent="0.2">
      <c r="A29" s="1">
        <v>896</v>
      </c>
      <c r="B29">
        <f t="shared" si="0"/>
        <v>28</v>
      </c>
      <c r="C29">
        <v>7084055</v>
      </c>
      <c r="D29" s="22">
        <f t="shared" si="3"/>
        <v>1.0000001411620887</v>
      </c>
      <c r="E29" s="24">
        <f t="shared" si="1"/>
        <v>7.0581044342432619E-8</v>
      </c>
      <c r="F29" s="10">
        <f t="shared" si="4"/>
        <v>104655281.68793194</v>
      </c>
      <c r="I29" s="22">
        <f t="shared" si="6"/>
        <v>1.0000001446017805</v>
      </c>
      <c r="J29" s="24">
        <f t="shared" si="2"/>
        <v>7.2300890274767937E-8</v>
      </c>
      <c r="K29" s="8">
        <f t="shared" si="7"/>
        <v>2.3787341010592211E-2</v>
      </c>
    </row>
    <row r="30" spans="1:11" x14ac:dyDescent="0.2">
      <c r="A30" s="1">
        <v>928</v>
      </c>
      <c r="B30">
        <f t="shared" si="0"/>
        <v>29</v>
      </c>
      <c r="C30">
        <v>6833644</v>
      </c>
      <c r="D30" s="22">
        <f t="shared" si="3"/>
        <v>1.0000001463348105</v>
      </c>
      <c r="E30" s="24">
        <f t="shared" si="1"/>
        <v>7.3167405245655459E-8</v>
      </c>
      <c r="F30" s="10">
        <f t="shared" si="4"/>
        <v>100709938.53136621</v>
      </c>
      <c r="I30" s="22">
        <f t="shared" si="6"/>
        <v>1.0000001497661304</v>
      </c>
      <c r="J30" s="24">
        <f t="shared" si="2"/>
        <v>7.488306519309873E-8</v>
      </c>
      <c r="K30" s="8">
        <f t="shared" si="7"/>
        <v>2.2911187503064312E-2</v>
      </c>
    </row>
    <row r="31" spans="1:11" x14ac:dyDescent="0.2">
      <c r="A31" s="1">
        <v>960</v>
      </c>
      <c r="B31">
        <f t="shared" si="0"/>
        <v>30</v>
      </c>
      <c r="C31">
        <v>6600344</v>
      </c>
      <c r="D31" s="22">
        <f t="shared" si="3"/>
        <v>1.0000001515072547</v>
      </c>
      <c r="E31" s="24">
        <f t="shared" si="1"/>
        <v>7.5753627371000221E-8</v>
      </c>
      <c r="F31" s="10">
        <f t="shared" si="4"/>
        <v>97042438.935521021</v>
      </c>
      <c r="I31" s="22">
        <f t="shared" si="6"/>
        <v>1.00000015493048</v>
      </c>
      <c r="J31" s="24">
        <f t="shared" si="2"/>
        <v>7.7465240000407221E-8</v>
      </c>
      <c r="K31" s="8">
        <f t="shared" si="7"/>
        <v>2.2095234319263746E-2</v>
      </c>
    </row>
    <row r="32" spans="1:11" x14ac:dyDescent="0.2">
      <c r="A32" s="1">
        <v>992</v>
      </c>
      <c r="B32">
        <f t="shared" si="0"/>
        <v>31</v>
      </c>
      <c r="C32">
        <v>6382459</v>
      </c>
      <c r="D32" s="22">
        <f t="shared" si="3"/>
        <v>1.0000001566794241</v>
      </c>
      <c r="E32" s="24">
        <f t="shared" si="1"/>
        <v>7.8339712050734533E-8</v>
      </c>
      <c r="F32" s="10">
        <f t="shared" si="4"/>
        <v>93624707.362982795</v>
      </c>
      <c r="I32" s="22">
        <f>(2^A32)^(1/(4294967296-1))</f>
        <v>1.0000001600948298</v>
      </c>
      <c r="J32" s="24">
        <f t="shared" si="2"/>
        <v>8.0047414918738014E-8</v>
      </c>
      <c r="K32" s="8">
        <f t="shared" si="7"/>
        <v>2.1333641688955129E-2</v>
      </c>
    </row>
    <row r="33" spans="1:11" x14ac:dyDescent="0.2">
      <c r="A33" s="28">
        <v>1024</v>
      </c>
      <c r="B33">
        <f t="shared" si="0"/>
        <v>32</v>
      </c>
      <c r="C33">
        <v>6178510</v>
      </c>
      <c r="D33" s="22">
        <f t="shared" ref="D33:D36" si="8">1+1/C33</f>
        <v>1.0000001618513201</v>
      </c>
      <c r="E33" s="24">
        <f t="shared" si="1"/>
        <v>8.0925660062014515E-8</v>
      </c>
      <c r="F33" s="10">
        <f t="shared" ref="F33:F36" si="9">LOG(C33,D33)-C33</f>
        <v>90432311.298581272</v>
      </c>
      <c r="I33" s="29">
        <v>1.0000001652591699</v>
      </c>
      <c r="J33" s="24">
        <f t="shared" si="2"/>
        <v>8.2629584952087498E-8</v>
      </c>
      <c r="K33" s="8">
        <f t="shared" ref="K33:K36" si="10">1-E33/J33</f>
        <v>2.0621244691728768E-2</v>
      </c>
    </row>
    <row r="34" spans="1:11" x14ac:dyDescent="0.2">
      <c r="A34" s="28">
        <v>2048</v>
      </c>
      <c r="B34">
        <f t="shared" si="0"/>
        <v>64</v>
      </c>
      <c r="C34">
        <v>3055539</v>
      </c>
      <c r="D34" s="22">
        <f t="shared" si="8"/>
        <v>1.0000003272745006</v>
      </c>
      <c r="E34" s="24">
        <f t="shared" si="1"/>
        <v>1.6363725030554832E-7</v>
      </c>
      <c r="F34" s="10">
        <f t="shared" si="9"/>
        <v>42571202.41349043</v>
      </c>
      <c r="I34" s="29">
        <v>1.00000033051838</v>
      </c>
      <c r="J34" s="24">
        <f t="shared" si="2"/>
        <v>1.6525918999921174E-7</v>
      </c>
      <c r="K34" s="8">
        <f t="shared" si="10"/>
        <v>9.8145204128808894E-3</v>
      </c>
    </row>
    <row r="35" spans="1:11" x14ac:dyDescent="0.2">
      <c r="A35" s="28">
        <v>4096</v>
      </c>
      <c r="B35">
        <f t="shared" si="0"/>
        <v>128</v>
      </c>
      <c r="C35">
        <v>1519859</v>
      </c>
      <c r="D35" s="22">
        <f t="shared" si="8"/>
        <v>1.000000657955771</v>
      </c>
      <c r="E35" s="24">
        <f t="shared" si="1"/>
        <v>3.2897788548869045E-7</v>
      </c>
      <c r="F35" s="10">
        <f t="shared" si="9"/>
        <v>20114015.852910124</v>
      </c>
      <c r="I35" s="29">
        <v>1.0000006610368799</v>
      </c>
      <c r="J35" s="24">
        <f t="shared" si="2"/>
        <v>3.3051843995046681E-7</v>
      </c>
      <c r="K35" s="8">
        <f t="shared" si="10"/>
        <v>4.6610242442365335E-3</v>
      </c>
    </row>
    <row r="36" spans="1:11" x14ac:dyDescent="0.2">
      <c r="A36" s="28">
        <v>8192</v>
      </c>
      <c r="B36">
        <f t="shared" si="0"/>
        <v>256</v>
      </c>
      <c r="C36">
        <v>758061</v>
      </c>
      <c r="D36" s="22">
        <f t="shared" si="8"/>
        <v>1.0000013191550547</v>
      </c>
      <c r="E36" s="24">
        <f t="shared" si="1"/>
        <v>6.5957752737322295E-7</v>
      </c>
      <c r="F36" s="10">
        <f t="shared" si="9"/>
        <v>9504969.1247064993</v>
      </c>
      <c r="I36" s="29">
        <v>1.0000013220741999</v>
      </c>
      <c r="J36" s="24">
        <f t="shared" si="2"/>
        <v>6.6103709994713711E-7</v>
      </c>
      <c r="K36" s="8">
        <f t="shared" si="10"/>
        <v>2.2080040197908213E-3</v>
      </c>
    </row>
    <row r="37" spans="1:11" x14ac:dyDescent="0.2">
      <c r="A37" s="18"/>
      <c r="E37" s="25"/>
      <c r="F37" s="11"/>
      <c r="J37" s="25"/>
      <c r="K37" s="8"/>
    </row>
    <row r="38" spans="1:11" x14ac:dyDescent="0.2">
      <c r="A38" s="18"/>
      <c r="E38" s="25"/>
      <c r="F38" s="11"/>
      <c r="J38" s="25"/>
      <c r="K38" s="8"/>
    </row>
    <row r="39" spans="1:11" x14ac:dyDescent="0.2">
      <c r="E39" s="25"/>
      <c r="F39" s="11"/>
    </row>
    <row r="40" spans="1:11" x14ac:dyDescent="0.2">
      <c r="E40" s="25"/>
      <c r="F40" s="11"/>
    </row>
    <row r="41" spans="1:11" x14ac:dyDescent="0.2">
      <c r="E41" s="25"/>
      <c r="F41" s="11"/>
    </row>
  </sheetData>
  <mergeCells count="1">
    <mergeCell ref="G1:H1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8 bits</vt:lpstr>
      <vt:lpstr>16 bits</vt:lpstr>
      <vt:lpstr>32 bits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Ermolaev</dc:creator>
  <cp:lastModifiedBy>Alex Ermolaev</cp:lastModifiedBy>
  <dcterms:created xsi:type="dcterms:W3CDTF">2023-11-09T14:55:26Z</dcterms:created>
  <dcterms:modified xsi:type="dcterms:W3CDTF">2023-12-19T16:33:23Z</dcterms:modified>
</cp:coreProperties>
</file>