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bertjoseph908/Box/School/Prob Models/"/>
    </mc:Choice>
  </mc:AlternateContent>
  <xr:revisionPtr revIDLastSave="0" documentId="8_{E136227C-A3DD-F34C-BCB6-66F5DDD072D5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UBMI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7" l="1"/>
  <c r="L15" i="7"/>
  <c r="D12" i="7"/>
  <c r="B10" i="7"/>
  <c r="B18" i="7" s="1" a="1"/>
  <c r="H7" i="7"/>
  <c r="H6" i="7"/>
  <c r="H5" i="7"/>
  <c r="H4" i="7"/>
  <c r="C3" i="7"/>
  <c r="C11" i="7" s="1"/>
  <c r="H2" i="7"/>
  <c r="F23" i="7" l="1"/>
  <c r="B23" i="7"/>
  <c r="D22" i="7"/>
  <c r="F21" i="7"/>
  <c r="B21" i="7"/>
  <c r="D20" i="7"/>
  <c r="F19" i="7"/>
  <c r="B19" i="7"/>
  <c r="D18" i="7"/>
  <c r="E23" i="7"/>
  <c r="G22" i="7"/>
  <c r="C22" i="7"/>
  <c r="E21" i="7"/>
  <c r="G20" i="7"/>
  <c r="C20" i="7"/>
  <c r="E19" i="7"/>
  <c r="G18" i="7"/>
  <c r="C18" i="7"/>
  <c r="D23" i="7"/>
  <c r="F22" i="7"/>
  <c r="B22" i="7"/>
  <c r="D21" i="7"/>
  <c r="F20" i="7"/>
  <c r="B20" i="7"/>
  <c r="D19" i="7"/>
  <c r="F18" i="7"/>
  <c r="G23" i="7"/>
  <c r="C23" i="7"/>
  <c r="E22" i="7"/>
  <c r="G21" i="7"/>
  <c r="C21" i="7"/>
  <c r="E20" i="7"/>
  <c r="G19" i="7"/>
  <c r="C19" i="7"/>
  <c r="E18" i="7"/>
  <c r="B18" i="7"/>
  <c r="H3" i="7"/>
  <c r="C26" i="7" l="1" a="1"/>
  <c r="C31" i="7" l="1"/>
  <c r="L6" i="7" s="1"/>
  <c r="C27" i="7"/>
  <c r="C30" i="7"/>
  <c r="C29" i="7"/>
  <c r="C26" i="7"/>
  <c r="C28" i="7"/>
  <c r="L1" i="7" l="1"/>
  <c r="L12" i="7" s="1"/>
</calcChain>
</file>

<file path=xl/sharedStrings.xml><?xml version="1.0" encoding="utf-8"?>
<sst xmlns="http://schemas.openxmlformats.org/spreadsheetml/2006/main" count="57" uniqueCount="37">
  <si>
    <t>O</t>
  </si>
  <si>
    <t>Min</t>
  </si>
  <si>
    <t>Maj</t>
  </si>
  <si>
    <t>Failure By Shock</t>
  </si>
  <si>
    <t>Failure by degredation</t>
  </si>
  <si>
    <t>Maint</t>
  </si>
  <si>
    <t>SUM</t>
  </si>
  <si>
    <t>Revenue:</t>
  </si>
  <si>
    <t>Pcap</t>
  </si>
  <si>
    <t>MW/hour</t>
  </si>
  <si>
    <t>Rate</t>
  </si>
  <si>
    <t>/MW</t>
  </si>
  <si>
    <t>T</t>
  </si>
  <si>
    <t>hour</t>
  </si>
  <si>
    <t>Failure by Shock</t>
  </si>
  <si>
    <t>Failure by Degredation</t>
  </si>
  <si>
    <t>Cost:</t>
  </si>
  <si>
    <t>Degredation</t>
  </si>
  <si>
    <t>/hour</t>
  </si>
  <si>
    <t>Shock</t>
  </si>
  <si>
    <t>Rent</t>
  </si>
  <si>
    <t>day</t>
  </si>
  <si>
    <t>Profit:</t>
  </si>
  <si>
    <t>Minor</t>
  </si>
  <si>
    <t>Major</t>
  </si>
  <si>
    <t>Failure</t>
  </si>
  <si>
    <t>Pi_1</t>
  </si>
  <si>
    <t>Pi_2</t>
  </si>
  <si>
    <t>Pi_3</t>
  </si>
  <si>
    <t>Pi_4</t>
  </si>
  <si>
    <t>Pi_5</t>
  </si>
  <si>
    <t>Pi_6</t>
  </si>
  <si>
    <t>RHS</t>
  </si>
  <si>
    <t>Inverse:</t>
  </si>
  <si>
    <t>Degradation</t>
  </si>
  <si>
    <t>maint</t>
  </si>
  <si>
    <t>Solution For Steady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</si>
</sst>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rgb="FF000000"/>
      <name val="Inconsolata"/>
    </font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3" fillId="3" borderId="0" xfId="0" applyFont="1" applyFill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1" fillId="0" borderId="0" xfId="0" applyFont="1" applyAlignment="1"/>
    <xf numFmtId="0" fontId="4" fillId="3" borderId="0" xfId="0" applyFont="1" applyFill="1" applyAlignment="1">
      <alignment horizontal="left"/>
    </xf>
    <xf numFmtId="164" fontId="1" fillId="2" borderId="1" xfId="0" applyNumberFormat="1" applyFont="1" applyFill="1" applyBorder="1" applyAlignment="1"/>
    <xf numFmtId="164" fontId="1" fillId="0" borderId="0" xfId="0" applyNumberFormat="1" applyFont="1" applyAlignment="1"/>
    <xf numFmtId="0" fontId="2" fillId="4" borderId="1" xfId="0" applyFont="1" applyFill="1" applyBorder="1" applyAlignment="1"/>
    <xf numFmtId="164" fontId="1" fillId="4" borderId="1" xfId="0" applyNumberFormat="1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0" fontId="2" fillId="2" borderId="0" xfId="0" applyFont="1" applyFill="1" applyAlignment="1"/>
    <xf numFmtId="164" fontId="1" fillId="2" borderId="0" xfId="0" applyNumberFormat="1" applyFont="1" applyFill="1"/>
    <xf numFmtId="0" fontId="1" fillId="0" borderId="1" xfId="0" applyFont="1" applyBorder="1" applyAlignment="1"/>
    <xf numFmtId="0" fontId="1" fillId="0" borderId="1" xfId="0" applyFont="1" applyBorder="1"/>
    <xf numFmtId="0" fontId="4" fillId="3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0" borderId="0" xfId="0" applyFont="1" applyAlignment="1">
      <alignment horizontal="center"/>
    </xf>
    <xf numFmtId="0" fontId="1" fillId="5" borderId="1" xfId="0" applyFont="1" applyFill="1" applyBorder="1"/>
    <xf numFmtId="0" fontId="5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44"/>
  <sheetViews>
    <sheetView tabSelected="1" workbookViewId="0"/>
  </sheetViews>
  <sheetFormatPr baseColWidth="10" defaultColWidth="14.5" defaultRowHeight="15.75" customHeight="1"/>
  <cols>
    <col min="1" max="1" width="22.5" customWidth="1"/>
    <col min="2" max="2" width="16" customWidth="1"/>
    <col min="3" max="3" width="16.5" customWidth="1"/>
    <col min="5" max="5" width="16.5" customWidth="1"/>
    <col min="6" max="6" width="21.5" customWidth="1"/>
    <col min="17" max="17" width="16.83203125" customWidth="1"/>
  </cols>
  <sheetData>
    <row r="1" spans="1:19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5"/>
      <c r="K1" s="6" t="s">
        <v>7</v>
      </c>
      <c r="L1" s="7">
        <f>(L2*C26+C27*L15+L16*C28)*L3*L4</f>
        <v>3112403.5556929726</v>
      </c>
      <c r="M1" s="8"/>
      <c r="Q1" s="4"/>
    </row>
    <row r="2" spans="1:19">
      <c r="A2" s="2" t="s">
        <v>0</v>
      </c>
      <c r="B2" s="9">
        <v>0.97899999999999998</v>
      </c>
      <c r="C2" s="9">
        <v>0.02</v>
      </c>
      <c r="D2" s="9">
        <v>0</v>
      </c>
      <c r="E2" s="9">
        <v>1E-3</v>
      </c>
      <c r="F2" s="9">
        <v>0</v>
      </c>
      <c r="G2" s="9">
        <v>0</v>
      </c>
      <c r="H2" s="10">
        <f t="shared" ref="H2:H7" si="0">SUM(B2:G2)</f>
        <v>1</v>
      </c>
      <c r="I2" s="11"/>
      <c r="K2" s="12" t="s">
        <v>8</v>
      </c>
      <c r="L2" s="12">
        <v>6</v>
      </c>
      <c r="M2" s="13" t="s">
        <v>9</v>
      </c>
      <c r="Q2" s="14"/>
      <c r="R2" s="14"/>
      <c r="S2" s="15"/>
    </row>
    <row r="3" spans="1:19">
      <c r="A3" s="2" t="s">
        <v>1</v>
      </c>
      <c r="B3" s="9">
        <v>0</v>
      </c>
      <c r="C3" s="1">
        <f>1-SUM(D3:G3)</f>
        <v>0.97899999999999998</v>
      </c>
      <c r="D3" s="9">
        <v>0.02</v>
      </c>
      <c r="E3" s="9">
        <v>1E-3</v>
      </c>
      <c r="F3" s="9">
        <v>0</v>
      </c>
      <c r="G3" s="9">
        <v>0</v>
      </c>
      <c r="H3" s="10">
        <f t="shared" si="0"/>
        <v>1</v>
      </c>
      <c r="I3" s="11"/>
      <c r="K3" s="12" t="s">
        <v>10</v>
      </c>
      <c r="L3" s="16">
        <v>80</v>
      </c>
      <c r="M3" s="13" t="s">
        <v>11</v>
      </c>
      <c r="Q3" s="14"/>
      <c r="R3" s="17"/>
      <c r="S3" s="15"/>
    </row>
    <row r="4" spans="1:19">
      <c r="A4" s="2" t="s">
        <v>2</v>
      </c>
      <c r="B4" s="9">
        <v>0</v>
      </c>
      <c r="C4" s="9">
        <v>0</v>
      </c>
      <c r="D4" s="9">
        <v>0</v>
      </c>
      <c r="E4" s="9">
        <v>0</v>
      </c>
      <c r="F4" s="9">
        <v>0.02</v>
      </c>
      <c r="G4" s="2">
        <v>0.98</v>
      </c>
      <c r="H4" s="10">
        <f t="shared" si="0"/>
        <v>1</v>
      </c>
      <c r="I4" s="11"/>
      <c r="K4" s="12" t="s">
        <v>12</v>
      </c>
      <c r="L4" s="12">
        <v>8760</v>
      </c>
      <c r="M4" s="12" t="s">
        <v>13</v>
      </c>
      <c r="Q4" s="14"/>
      <c r="R4" s="14"/>
      <c r="S4" s="14"/>
    </row>
    <row r="5" spans="1:19">
      <c r="A5" s="2" t="s">
        <v>14</v>
      </c>
      <c r="B5" s="9">
        <v>0</v>
      </c>
      <c r="C5" s="9">
        <v>0</v>
      </c>
      <c r="D5" s="9">
        <v>0</v>
      </c>
      <c r="E5" s="9">
        <v>0.4</v>
      </c>
      <c r="F5" s="9">
        <v>0</v>
      </c>
      <c r="G5" s="9">
        <v>0.6</v>
      </c>
      <c r="H5" s="10">
        <f t="shared" si="0"/>
        <v>1</v>
      </c>
      <c r="I5" s="11"/>
    </row>
    <row r="6" spans="1:19">
      <c r="A6" s="3" t="s">
        <v>15</v>
      </c>
      <c r="B6" s="9">
        <v>0</v>
      </c>
      <c r="C6" s="9">
        <v>0</v>
      </c>
      <c r="D6" s="9">
        <v>0</v>
      </c>
      <c r="E6" s="9">
        <v>0</v>
      </c>
      <c r="F6" s="9">
        <v>0.4</v>
      </c>
      <c r="G6" s="9">
        <v>0.6</v>
      </c>
      <c r="H6" s="10">
        <f t="shared" si="0"/>
        <v>1</v>
      </c>
      <c r="I6" s="11"/>
      <c r="K6" s="18" t="s">
        <v>16</v>
      </c>
      <c r="L6" s="19">
        <f>(L10*C31*365)+((L7*C30+L8*C29+L9*C31)*8760)</f>
        <v>1913635.1991519358</v>
      </c>
      <c r="M6" s="20"/>
      <c r="Q6" s="4"/>
    </row>
    <row r="7" spans="1:19">
      <c r="A7" s="2" t="s">
        <v>5</v>
      </c>
      <c r="B7" s="9">
        <v>0.05</v>
      </c>
      <c r="C7" s="9">
        <v>0</v>
      </c>
      <c r="D7" s="9">
        <v>0</v>
      </c>
      <c r="E7" s="9">
        <v>0</v>
      </c>
      <c r="F7" s="9">
        <v>0</v>
      </c>
      <c r="G7" s="9">
        <v>0.95</v>
      </c>
      <c r="H7" s="10">
        <f t="shared" si="0"/>
        <v>1</v>
      </c>
      <c r="I7" s="11"/>
      <c r="K7" s="21" t="s">
        <v>17</v>
      </c>
      <c r="L7" s="22">
        <v>7000</v>
      </c>
      <c r="M7" s="21" t="s">
        <v>18</v>
      </c>
      <c r="R7" s="17"/>
      <c r="S7" s="14"/>
    </row>
    <row r="8" spans="1:19" ht="15.75" customHeight="1">
      <c r="K8" s="21" t="s">
        <v>19</v>
      </c>
      <c r="L8" s="22">
        <v>15000</v>
      </c>
      <c r="M8" s="21" t="s">
        <v>18</v>
      </c>
      <c r="Q8" s="14"/>
      <c r="R8" s="17"/>
      <c r="S8" s="14"/>
    </row>
    <row r="9" spans="1:19" ht="15.75" customHeight="1">
      <c r="A9" s="11"/>
      <c r="B9" s="31"/>
      <c r="C9" s="31"/>
      <c r="D9" s="31"/>
      <c r="E9" s="31"/>
      <c r="F9" s="31"/>
      <c r="G9" s="31"/>
      <c r="H9" s="31" t="s">
        <v>32</v>
      </c>
      <c r="K9" s="21" t="s">
        <v>5</v>
      </c>
      <c r="L9" s="22">
        <v>1000</v>
      </c>
      <c r="M9" s="21" t="s">
        <v>18</v>
      </c>
      <c r="Q9" s="14"/>
      <c r="R9" s="17"/>
      <c r="S9" s="14"/>
    </row>
    <row r="10" spans="1:19" ht="15.75" customHeight="1">
      <c r="A10" s="9" t="s">
        <v>26</v>
      </c>
      <c r="B10" s="9">
        <f>-(1-B2)</f>
        <v>-2.1000000000000019E-2</v>
      </c>
      <c r="C10" s="9">
        <v>0</v>
      </c>
      <c r="D10" s="9">
        <v>0</v>
      </c>
      <c r="E10" s="9">
        <v>0</v>
      </c>
      <c r="F10" s="9">
        <v>0</v>
      </c>
      <c r="G10" s="9">
        <v>0.05</v>
      </c>
      <c r="H10" s="9">
        <v>0</v>
      </c>
      <c r="K10" s="21" t="s">
        <v>20</v>
      </c>
      <c r="L10" s="22">
        <v>2500</v>
      </c>
      <c r="M10" s="21" t="s">
        <v>21</v>
      </c>
      <c r="Q10" s="14"/>
      <c r="R10" s="17"/>
      <c r="S10" s="14"/>
    </row>
    <row r="11" spans="1:19" ht="15.75" customHeight="1">
      <c r="A11" s="9" t="s">
        <v>27</v>
      </c>
      <c r="B11" s="9">
        <v>0.02</v>
      </c>
      <c r="C11" s="9">
        <f>-(1-C3)</f>
        <v>-2.1000000000000019E-2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19" ht="15.75" customHeight="1">
      <c r="A12" s="9" t="s">
        <v>28</v>
      </c>
      <c r="B12" s="9">
        <v>0</v>
      </c>
      <c r="C12" s="9">
        <v>0.02</v>
      </c>
      <c r="D12" s="9">
        <f>-(1-D4)</f>
        <v>-1</v>
      </c>
      <c r="E12" s="9">
        <v>0</v>
      </c>
      <c r="F12" s="9">
        <v>0</v>
      </c>
      <c r="G12" s="9">
        <v>0</v>
      </c>
      <c r="H12" s="9">
        <v>0</v>
      </c>
      <c r="K12" s="23" t="s">
        <v>22</v>
      </c>
      <c r="L12" s="24">
        <f>L1-L6</f>
        <v>1198768.3565410369</v>
      </c>
    </row>
    <row r="13" spans="1:19" ht="15.75" customHeight="1">
      <c r="A13" s="9" t="s">
        <v>29</v>
      </c>
      <c r="B13" s="9">
        <v>1E-3</v>
      </c>
      <c r="C13" s="9">
        <v>1E-3</v>
      </c>
      <c r="D13" s="9">
        <v>0</v>
      </c>
      <c r="E13" s="9">
        <v>-0.6</v>
      </c>
      <c r="F13" s="9">
        <v>0.4</v>
      </c>
      <c r="G13" s="9">
        <v>0</v>
      </c>
      <c r="H13" s="9">
        <v>0</v>
      </c>
    </row>
    <row r="14" spans="1:19" ht="15.75" customHeight="1">
      <c r="A14" s="9" t="s">
        <v>30</v>
      </c>
      <c r="B14" s="9">
        <v>0</v>
      </c>
      <c r="C14" s="9">
        <v>0</v>
      </c>
      <c r="D14" s="9">
        <v>0.02</v>
      </c>
      <c r="E14" s="9">
        <v>0</v>
      </c>
      <c r="F14" s="9">
        <v>-0.6</v>
      </c>
      <c r="G14" s="9">
        <v>0</v>
      </c>
      <c r="H14" s="9">
        <v>0</v>
      </c>
    </row>
    <row r="15" spans="1:19" ht="15.75" customHeight="1">
      <c r="A15" s="9" t="s">
        <v>31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K15" s="25" t="s">
        <v>23</v>
      </c>
      <c r="L15" s="26">
        <f>0.8*L2</f>
        <v>4.8000000000000007</v>
      </c>
      <c r="M15" s="27" t="s">
        <v>9</v>
      </c>
    </row>
    <row r="16" spans="1:19" ht="15.75" customHeight="1">
      <c r="A16" s="11"/>
      <c r="B16" s="11"/>
      <c r="C16" s="11"/>
      <c r="D16" s="11"/>
      <c r="E16" s="11"/>
      <c r="F16" s="11"/>
      <c r="G16" s="11"/>
      <c r="H16" s="11"/>
      <c r="K16" s="25" t="s">
        <v>24</v>
      </c>
      <c r="L16" s="26">
        <f>0.6*L2</f>
        <v>3.5999999999999996</v>
      </c>
      <c r="M16" s="27" t="s">
        <v>9</v>
      </c>
    </row>
    <row r="17" spans="1:13" ht="15.75" customHeight="1">
      <c r="A17" s="11"/>
      <c r="B17" s="11"/>
      <c r="C17" s="11"/>
      <c r="D17" s="11"/>
      <c r="E17" s="11"/>
      <c r="F17" s="11"/>
      <c r="G17" s="11"/>
      <c r="H17" s="11"/>
      <c r="K17" s="25" t="s">
        <v>25</v>
      </c>
      <c r="L17" s="25">
        <v>0</v>
      </c>
      <c r="M17" s="27" t="s">
        <v>9</v>
      </c>
    </row>
    <row r="18" spans="1:13" ht="15.75" customHeight="1">
      <c r="A18" s="28" t="s">
        <v>33</v>
      </c>
      <c r="B18" s="1">
        <f t="array" ref="B18:G23">MINVERSE(B10:G15)</f>
        <v>-8.3481487207235077</v>
      </c>
      <c r="C18" s="1">
        <v>20.32928808842852</v>
      </c>
      <c r="D18" s="1">
        <v>0.44059673803818533</v>
      </c>
      <c r="E18" s="1">
        <v>0.69567906006029268</v>
      </c>
      <c r="F18" s="1">
        <v>1.1594651001004874</v>
      </c>
      <c r="G18" s="1">
        <v>0.41740743603617547</v>
      </c>
      <c r="H18" s="33"/>
    </row>
    <row r="19" spans="1:13" ht="15.75" customHeight="1">
      <c r="A19" s="33"/>
      <c r="B19" s="1">
        <v>-7.9506178292604757</v>
      </c>
      <c r="C19" s="1">
        <v>-28.257820868163279</v>
      </c>
      <c r="D19" s="1">
        <v>0.41961594098874727</v>
      </c>
      <c r="E19" s="1">
        <v>0.66255148577170631</v>
      </c>
      <c r="F19" s="1">
        <v>1.1042524762861774</v>
      </c>
      <c r="G19" s="1">
        <v>0.39753089146302378</v>
      </c>
      <c r="H19" s="33"/>
    </row>
    <row r="20" spans="1:13" ht="15.75" customHeight="1">
      <c r="A20" s="33"/>
      <c r="B20" s="1">
        <v>-0.15901235658520951</v>
      </c>
      <c r="C20" s="1">
        <v>-0.56515641736326561</v>
      </c>
      <c r="D20" s="1">
        <v>-0.99160768118022502</v>
      </c>
      <c r="E20" s="1">
        <v>1.325102971543413E-2</v>
      </c>
      <c r="F20" s="1">
        <v>2.2085049525723547E-2</v>
      </c>
      <c r="G20" s="1">
        <v>7.9506178292604764E-3</v>
      </c>
      <c r="H20" s="33"/>
    </row>
    <row r="21" spans="1:13" ht="15.75" customHeight="1">
      <c r="A21" s="33"/>
      <c r="B21" s="1">
        <v>-3.0698218840755742E-2</v>
      </c>
      <c r="C21" s="1">
        <v>-2.5773252796519392E-2</v>
      </c>
      <c r="D21" s="1">
        <v>-2.0602038450071233E-2</v>
      </c>
      <c r="E21" s="1">
        <v>-1.6641084817632705</v>
      </c>
      <c r="F21" s="1">
        <v>-1.1068474696054509</v>
      </c>
      <c r="G21" s="1">
        <v>1.5349109420377874E-3</v>
      </c>
      <c r="H21" s="33"/>
    </row>
    <row r="22" spans="1:13" ht="15.75" customHeight="1">
      <c r="A22" s="33"/>
      <c r="B22" s="1">
        <v>-5.3004118861736515E-3</v>
      </c>
      <c r="C22" s="1">
        <v>-1.8838547245442192E-2</v>
      </c>
      <c r="D22" s="1">
        <v>-3.3053589372674178E-2</v>
      </c>
      <c r="E22" s="1">
        <v>4.4170099051447096E-4</v>
      </c>
      <c r="F22" s="1">
        <v>-1.6659304983491428</v>
      </c>
      <c r="G22" s="1">
        <v>2.650205943086826E-4</v>
      </c>
      <c r="H22" s="33"/>
    </row>
    <row r="23" spans="1:13" ht="15.75" customHeight="1">
      <c r="A23" s="33"/>
      <c r="B23" s="1">
        <v>16.493777537296122</v>
      </c>
      <c r="C23" s="1">
        <v>8.5383009971399844</v>
      </c>
      <c r="D23" s="1">
        <v>0.18505062997603791</v>
      </c>
      <c r="E23" s="1">
        <v>0.29218520522532304</v>
      </c>
      <c r="F23" s="1">
        <v>0.48697534204220511</v>
      </c>
      <c r="G23" s="1">
        <v>0.17531112313519381</v>
      </c>
      <c r="H23" s="33"/>
    </row>
    <row r="24" spans="1:13" ht="15.75" customHeight="1">
      <c r="H24" s="33"/>
    </row>
    <row r="25" spans="1:13" ht="15.75" customHeight="1">
      <c r="A25" s="34" t="s">
        <v>36</v>
      </c>
      <c r="B25" s="35"/>
      <c r="C25" s="35"/>
      <c r="D25" s="33"/>
      <c r="E25" s="33"/>
      <c r="F25" s="33"/>
      <c r="G25" s="33"/>
      <c r="H25" s="33"/>
    </row>
    <row r="26" spans="1:13" ht="15.75" customHeight="1">
      <c r="A26" s="34" t="s">
        <v>26</v>
      </c>
      <c r="B26" s="36" t="s">
        <v>0</v>
      </c>
      <c r="C26" s="29">
        <f t="array" ref="C26:C31">MMULT(B18:G23,H10:H15)</f>
        <v>0.41740743603617547</v>
      </c>
      <c r="D26" s="33"/>
      <c r="E26" s="33"/>
      <c r="F26" s="33"/>
      <c r="G26" s="33"/>
      <c r="H26" s="33"/>
    </row>
    <row r="27" spans="1:13" ht="15.75" customHeight="1">
      <c r="A27" s="34" t="s">
        <v>27</v>
      </c>
      <c r="B27" s="30" t="s">
        <v>1</v>
      </c>
      <c r="C27" s="29">
        <v>0.39753089146302378</v>
      </c>
      <c r="D27" s="11"/>
      <c r="E27" s="11"/>
      <c r="F27" s="11"/>
      <c r="G27" s="11"/>
      <c r="H27" s="33"/>
    </row>
    <row r="28" spans="1:13" ht="15.75" customHeight="1">
      <c r="A28" s="34" t="s">
        <v>28</v>
      </c>
      <c r="B28" s="30" t="s">
        <v>2</v>
      </c>
      <c r="C28" s="29">
        <v>7.9506178292604764E-3</v>
      </c>
      <c r="D28" s="11"/>
      <c r="E28" s="11"/>
      <c r="F28" s="11"/>
      <c r="G28" s="11"/>
      <c r="H28" s="33"/>
    </row>
    <row r="29" spans="1:13" ht="15.75" customHeight="1">
      <c r="A29" s="34" t="s">
        <v>29</v>
      </c>
      <c r="B29" s="30" t="s">
        <v>19</v>
      </c>
      <c r="C29" s="29">
        <v>1.5349109420377874E-3</v>
      </c>
      <c r="D29" s="11"/>
      <c r="E29" s="11"/>
      <c r="F29" s="11"/>
      <c r="G29" s="11"/>
      <c r="H29" s="33"/>
    </row>
    <row r="30" spans="1:13" ht="15.75" customHeight="1">
      <c r="A30" s="34" t="s">
        <v>30</v>
      </c>
      <c r="B30" s="30" t="s">
        <v>34</v>
      </c>
      <c r="C30" s="29">
        <v>2.650205943086826E-4</v>
      </c>
      <c r="D30" s="11"/>
      <c r="E30" s="11"/>
      <c r="F30" s="11"/>
      <c r="G30" s="11"/>
      <c r="H30" s="33"/>
    </row>
    <row r="31" spans="1:13" ht="15.75" customHeight="1">
      <c r="A31" s="34" t="s">
        <v>31</v>
      </c>
      <c r="B31" s="30" t="s">
        <v>35</v>
      </c>
      <c r="C31" s="32">
        <v>0.17531112313519381</v>
      </c>
      <c r="D31" s="11"/>
      <c r="E31" s="11"/>
      <c r="F31" s="31"/>
      <c r="G31" s="11"/>
      <c r="H31" s="33"/>
    </row>
    <row r="41" spans="4:8" ht="15.75" customHeight="1">
      <c r="D41" s="11"/>
      <c r="E41" s="11"/>
      <c r="F41" s="31"/>
      <c r="G41" s="11"/>
      <c r="H41" s="11"/>
    </row>
    <row r="42" spans="4:8" ht="15.75" customHeight="1">
      <c r="D42" s="11"/>
      <c r="E42" s="11"/>
      <c r="F42" s="11"/>
      <c r="G42" s="11"/>
      <c r="H42" s="11"/>
    </row>
    <row r="43" spans="4:8" ht="15.75" customHeight="1">
      <c r="D43" s="11"/>
      <c r="E43" s="11"/>
      <c r="F43" s="11"/>
      <c r="G43" s="11"/>
      <c r="H43" s="11"/>
    </row>
    <row r="44" spans="4:8" ht="15.75" customHeight="1">
      <c r="D44" s="11"/>
      <c r="E44" s="11"/>
      <c r="F44" s="11"/>
      <c r="G44" s="11"/>
      <c r="H4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2020-12-07T01:43:43Z</dcterms:created>
  <dcterms:modified xsi:type="dcterms:W3CDTF">2020-12-07T01:43:43Z</dcterms:modified>
</cp:coreProperties>
</file>