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Abdullah\Desktop\Data Science\Excel Basics(Bohubrihi)\Excel Basics\"/>
    </mc:Choice>
  </mc:AlternateContent>
  <xr:revisionPtr revIDLastSave="0" documentId="13_ncr:1_{9A6D4285-4757-4C70-82F7-A3CE2429918D}" xr6:coauthVersionLast="45" xr6:coauthVersionMax="45" xr10:uidLastSave="{00000000-0000-0000-0000-000000000000}"/>
  <bookViews>
    <workbookView xWindow="-120" yWindow="-120" windowWidth="29040" windowHeight="15840" activeTab="5" xr2:uid="{1AD294DB-0D25-43BF-AE2F-7C58C80B8E94}"/>
  </bookViews>
  <sheets>
    <sheet name="Intro" sheetId="6" r:id="rId1"/>
    <sheet name="Data" sheetId="1" r:id="rId2"/>
    <sheet name="CountIf" sheetId="2" r:id="rId3"/>
    <sheet name="Sumif" sheetId="3" r:id="rId4"/>
    <sheet name="If" sheetId="4" r:id="rId5"/>
    <sheet name="Or" sheetId="5" r:id="rId6"/>
  </sheets>
  <definedNames>
    <definedName name="Country">Data!$A$3:$A$110</definedName>
    <definedName name="Date_Sold">Data!$E$3:$E$110</definedName>
    <definedName name="Month_Sold">Data!$F$3:$F$110</definedName>
    <definedName name="Product">Data!$C$3:$C$110</definedName>
    <definedName name="Product_Code">Data!$B$3:$B$110</definedName>
    <definedName name="Quantity">Data!$G$3:$G$110</definedName>
    <definedName name="Revenue">Data!$I$3:$I$110</definedName>
    <definedName name="Sales_Channel">Data!$D$3:$D$110</definedName>
    <definedName name="Sales_Data">Data!$A$3:$I$110</definedName>
    <definedName name="Unit_Price">Data!$H$3:$H$110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H7" i="5"/>
  <c r="H8" i="5"/>
  <c r="H9" i="5"/>
  <c r="H10" i="5"/>
  <c r="H11" i="5"/>
  <c r="J8" i="4"/>
  <c r="J9" i="4"/>
  <c r="J10" i="4"/>
  <c r="J11" i="4"/>
  <c r="J7" i="4"/>
  <c r="I8" i="4"/>
  <c r="I9" i="4"/>
  <c r="I10" i="4"/>
  <c r="I11" i="4"/>
  <c r="I7" i="4"/>
  <c r="H8" i="4"/>
  <c r="H9" i="4"/>
  <c r="H10" i="4"/>
  <c r="H11" i="4"/>
  <c r="H7" i="4"/>
  <c r="D20" i="3" l="1"/>
  <c r="E25" i="3"/>
  <c r="E26" i="3"/>
  <c r="E27" i="3"/>
  <c r="E28" i="3"/>
  <c r="E29" i="3"/>
  <c r="E30" i="3"/>
  <c r="E31" i="3"/>
  <c r="E32" i="3"/>
  <c r="E33" i="3"/>
  <c r="E34" i="3"/>
  <c r="C22" i="2"/>
  <c r="C21" i="2"/>
  <c r="C20" i="2"/>
  <c r="C19" i="2"/>
  <c r="G5" i="2"/>
  <c r="G6" i="2"/>
  <c r="G7" i="2"/>
  <c r="C5" i="2"/>
  <c r="C6" i="2"/>
  <c r="C7" i="2"/>
  <c r="C8" i="2"/>
  <c r="C9" i="2"/>
  <c r="C10" i="2"/>
  <c r="C11" i="2"/>
  <c r="C12" i="2"/>
  <c r="C13" i="2"/>
  <c r="C14" i="2"/>
  <c r="C15" i="2"/>
  <c r="I110" i="1" l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D5" i="3" s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D8" i="3" s="1"/>
  <c r="F43" i="1"/>
  <c r="I42" i="1"/>
  <c r="F42" i="1"/>
  <c r="I41" i="1"/>
  <c r="F41" i="1"/>
  <c r="I40" i="1"/>
  <c r="F40" i="1"/>
  <c r="I39" i="1"/>
  <c r="F39" i="1"/>
  <c r="I38" i="1"/>
  <c r="D6" i="3" s="1"/>
  <c r="F38" i="1"/>
  <c r="I37" i="1"/>
  <c r="F37" i="1"/>
  <c r="I36" i="1"/>
  <c r="F36" i="1"/>
  <c r="I35" i="1"/>
  <c r="F35" i="1"/>
  <c r="I34" i="1"/>
  <c r="F34" i="1"/>
  <c r="I33" i="1"/>
  <c r="F33" i="1"/>
  <c r="I32" i="1"/>
  <c r="D7" i="3" s="1"/>
  <c r="F32" i="1"/>
  <c r="I31" i="1"/>
  <c r="F31" i="1"/>
  <c r="I30" i="1"/>
  <c r="F30" i="1"/>
  <c r="I29" i="1"/>
  <c r="F29" i="1"/>
  <c r="I28" i="1"/>
  <c r="D9" i="3" s="1"/>
  <c r="F28" i="1"/>
  <c r="I27" i="1"/>
  <c r="D10" i="3" s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D14" i="3" l="1"/>
  <c r="D13" i="3"/>
  <c r="D15" i="3"/>
  <c r="D11" i="3"/>
  <c r="D12" i="3"/>
</calcChain>
</file>

<file path=xl/sharedStrings.xml><?xml version="1.0" encoding="utf-8"?>
<sst xmlns="http://schemas.openxmlformats.org/spreadsheetml/2006/main" count="541" uniqueCount="150">
  <si>
    <t>Country</t>
  </si>
  <si>
    <t>Product Code</t>
  </si>
  <si>
    <t>Product</t>
  </si>
  <si>
    <t>Sales Channel</t>
  </si>
  <si>
    <t>Date Sold</t>
  </si>
  <si>
    <t>Month Sold</t>
  </si>
  <si>
    <t>Quantity</t>
  </si>
  <si>
    <t>Unit Price</t>
  </si>
  <si>
    <t>Revenue</t>
  </si>
  <si>
    <t>France</t>
  </si>
  <si>
    <t>SUPA105</t>
  </si>
  <si>
    <t>Super Soft Bulk - 2 Litres</t>
  </si>
  <si>
    <t>Online</t>
  </si>
  <si>
    <t>Malawi</t>
  </si>
  <si>
    <t>Direct</t>
  </si>
  <si>
    <t>Colombia</t>
  </si>
  <si>
    <t>Retail</t>
  </si>
  <si>
    <t>Canada</t>
  </si>
  <si>
    <t>Mongolia</t>
  </si>
  <si>
    <t>Finland</t>
  </si>
  <si>
    <t>Vanuatu</t>
  </si>
  <si>
    <t>Burkina Faso</t>
  </si>
  <si>
    <t>SUPA104</t>
  </si>
  <si>
    <t>Super Soft - 1 Litre</t>
  </si>
  <si>
    <t>Tanzania, United Republic of</t>
  </si>
  <si>
    <t>DETA800</t>
  </si>
  <si>
    <t>Detafast Stain Remover - 800ml</t>
  </si>
  <si>
    <t>Albania</t>
  </si>
  <si>
    <t>Botswana</t>
  </si>
  <si>
    <t>Burundi</t>
  </si>
  <si>
    <t>Zimbabwe</t>
  </si>
  <si>
    <t>Iceland</t>
  </si>
  <si>
    <t>Tunisia</t>
  </si>
  <si>
    <t>French Southern Territories</t>
  </si>
  <si>
    <t>Brazil</t>
  </si>
  <si>
    <t>Trinidad and Tobago</t>
  </si>
  <si>
    <t>SUPA103</t>
  </si>
  <si>
    <t>Super Soft - 500ml</t>
  </si>
  <si>
    <t>Montserrat</t>
  </si>
  <si>
    <t>Azerbaijan</t>
  </si>
  <si>
    <t>Mauritania</t>
  </si>
  <si>
    <t>Tuvalu</t>
  </si>
  <si>
    <t>Hungary</t>
  </si>
  <si>
    <t>Chad</t>
  </si>
  <si>
    <t>DETA200</t>
  </si>
  <si>
    <t>Detafast Stain Remover - 200ml</t>
  </si>
  <si>
    <t>Indonesia</t>
  </si>
  <si>
    <t>DETA100</t>
  </si>
  <si>
    <t>Detafast Stain Remover - 100ml</t>
  </si>
  <si>
    <t>Fiji</t>
  </si>
  <si>
    <t>United States</t>
  </si>
  <si>
    <t>Panama</t>
  </si>
  <si>
    <t>Uruguay</t>
  </si>
  <si>
    <t>PURA250</t>
  </si>
  <si>
    <t>Pure Soft Detergent - 250ml</t>
  </si>
  <si>
    <t>Malaysia</t>
  </si>
  <si>
    <t>Malta</t>
  </si>
  <si>
    <t>Reunion</t>
  </si>
  <si>
    <t>Korea</t>
  </si>
  <si>
    <t>Georgia</t>
  </si>
  <si>
    <t>Sierra Leone</t>
  </si>
  <si>
    <t>PURA200</t>
  </si>
  <si>
    <t>Pure Soft Detergent - 200ml</t>
  </si>
  <si>
    <t>Western Sahara</t>
  </si>
  <si>
    <t>Falkland Islands (Malvinas)</t>
  </si>
  <si>
    <t>Croatia</t>
  </si>
  <si>
    <t>Cuba</t>
  </si>
  <si>
    <t>SUPA102</t>
  </si>
  <si>
    <t>Super Soft - 250ml</t>
  </si>
  <si>
    <t>PURA500</t>
  </si>
  <si>
    <t>Pure Soft Detergent - 500ml</t>
  </si>
  <si>
    <t>Gabon</t>
  </si>
  <si>
    <t>Dominican Republic</t>
  </si>
  <si>
    <t>Niue</t>
  </si>
  <si>
    <t>Yemen</t>
  </si>
  <si>
    <t>Bangladesh</t>
  </si>
  <si>
    <t>Tonga</t>
  </si>
  <si>
    <t>Palau</t>
  </si>
  <si>
    <t>Philippines</t>
  </si>
  <si>
    <t>Bouvet Island</t>
  </si>
  <si>
    <t>Cocos (Keeling) Islands</t>
  </si>
  <si>
    <t>Liberia</t>
  </si>
  <si>
    <t>Niger</t>
  </si>
  <si>
    <t>Madagascar</t>
  </si>
  <si>
    <t>Guinea</t>
  </si>
  <si>
    <t>Slovenia</t>
  </si>
  <si>
    <t>Svalbard and Jan Mayen</t>
  </si>
  <si>
    <t>Korea, Republic of</t>
  </si>
  <si>
    <t>PURA100</t>
  </si>
  <si>
    <t>Pure Soft Detergent - 100ml</t>
  </si>
  <si>
    <t>Denmark</t>
  </si>
  <si>
    <t>Poland</t>
  </si>
  <si>
    <t>Solomon Islands</t>
  </si>
  <si>
    <t>United States Minor Outlying Islands</t>
  </si>
  <si>
    <t>Guadeloupe</t>
  </si>
  <si>
    <t>Puerto Rico</t>
  </si>
  <si>
    <t>Kyrgyzstan</t>
  </si>
  <si>
    <t>Turks and Caicos Islands</t>
  </si>
  <si>
    <t>Macedonia</t>
  </si>
  <si>
    <t>Turkey</t>
  </si>
  <si>
    <t>Nepal</t>
  </si>
  <si>
    <t>Kazakhstan</t>
  </si>
  <si>
    <t>Australia</t>
  </si>
  <si>
    <t>Pakistan</t>
  </si>
  <si>
    <t>Syrian Arab Republic</t>
  </si>
  <si>
    <t>El Salvador</t>
  </si>
  <si>
    <t>Saint Helena</t>
  </si>
  <si>
    <t>Norfolk Island</t>
  </si>
  <si>
    <t>India</t>
  </si>
  <si>
    <t>New Caledonia</t>
  </si>
  <si>
    <t>Chile</t>
  </si>
  <si>
    <t>Moldova</t>
  </si>
  <si>
    <t>Gambia</t>
  </si>
  <si>
    <t>Cape Verde</t>
  </si>
  <si>
    <t>Netherlands Antilles</t>
  </si>
  <si>
    <t>Nigeria</t>
  </si>
  <si>
    <t>South Africa</t>
  </si>
  <si>
    <t>Mayotte</t>
  </si>
  <si>
    <t>Virgin Islands, British</t>
  </si>
  <si>
    <t>Saudi Arabia</t>
  </si>
  <si>
    <t>Morocco</t>
  </si>
  <si>
    <t>Total Revenue in august</t>
  </si>
  <si>
    <t>Total Revenue</t>
  </si>
  <si>
    <t>Revenue by country</t>
  </si>
  <si>
    <t>Target Revenue</t>
  </si>
  <si>
    <t>Region</t>
  </si>
  <si>
    <t>North America</t>
  </si>
  <si>
    <t>South Asia</t>
  </si>
  <si>
    <t>Pacific Islands</t>
  </si>
  <si>
    <t>Africa</t>
  </si>
  <si>
    <t>Eastern Europe</t>
  </si>
  <si>
    <t>Comment</t>
  </si>
  <si>
    <t>Target Price</t>
  </si>
  <si>
    <t>Distributor</t>
  </si>
  <si>
    <t>Industry</t>
  </si>
  <si>
    <t>The Distribution Group</t>
  </si>
  <si>
    <t>Consumer Stapes</t>
  </si>
  <si>
    <t>Distributors R Us</t>
  </si>
  <si>
    <t>Commodities</t>
  </si>
  <si>
    <t>Discount Distribution</t>
  </si>
  <si>
    <t>Leisure</t>
  </si>
  <si>
    <t>Freight Away</t>
  </si>
  <si>
    <t>Industrial Materials</t>
  </si>
  <si>
    <t>China</t>
  </si>
  <si>
    <t>Infinity Trucking</t>
  </si>
  <si>
    <t>number sales using COUNTIFS</t>
  </si>
  <si>
    <t>number of sales
(Using COUNTIFS)</t>
  </si>
  <si>
    <t>Revenue count greater than 1000$</t>
  </si>
  <si>
    <t>Return the Distributor Name if they sell online and sell over $1,000 of product.</t>
  </si>
  <si>
    <t>Comment2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</si>
</sst>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 "/>
    </font>
    <font>
      <sz val="10"/>
      <name val="Arial"/>
      <family val="2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3"/>
      </top>
      <bottom style="thin">
        <color theme="3"/>
      </bottom>
      <diagonal/>
    </border>
    <border>
      <left/>
      <right/>
      <top style="thin">
        <color theme="6" tint="0.39997558519241921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6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2" fillId="0" borderId="0" applyAlignment="0" applyProtection="0"/>
    <xf numFmtId="0" fontId="9" fillId="6" borderId="15" applyNumberFormat="0" applyAlignment="0" applyProtection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6" fillId="0" borderId="0" xfId="3"/>
    <xf numFmtId="0" fontId="4" fillId="0" borderId="0" xfId="0" applyFont="1"/>
    <xf numFmtId="44" fontId="0" fillId="0" borderId="0" xfId="2" applyFont="1"/>
    <xf numFmtId="0" fontId="7" fillId="0" borderId="0" xfId="4" applyFont="1"/>
    <xf numFmtId="165" fontId="5" fillId="2" borderId="9" xfId="1" applyNumberFormat="1" applyFont="1" applyFill="1" applyBorder="1" applyAlignment="1">
      <alignment vertical="top"/>
    </xf>
    <xf numFmtId="0" fontId="6" fillId="0" borderId="10" xfId="3" applyBorder="1" applyAlignment="1"/>
    <xf numFmtId="44" fontId="6" fillId="0" borderId="10" xfId="3" applyNumberFormat="1" applyBorder="1" applyAlignment="1"/>
    <xf numFmtId="44" fontId="6" fillId="0" borderId="11" xfId="3" applyNumberFormat="1" applyBorder="1" applyAlignment="1"/>
    <xf numFmtId="0" fontId="6" fillId="0" borderId="12" xfId="3" applyBorder="1" applyAlignment="1"/>
    <xf numFmtId="44" fontId="6" fillId="0" borderId="12" xfId="3" applyNumberFormat="1" applyBorder="1" applyAlignment="1"/>
    <xf numFmtId="44" fontId="6" fillId="0" borderId="13" xfId="3" applyNumberFormat="1" applyBorder="1" applyAlignment="1"/>
    <xf numFmtId="0" fontId="8" fillId="5" borderId="0" xfId="0" applyFont="1" applyFill="1" applyAlignment="1"/>
    <xf numFmtId="0" fontId="0" fillId="0" borderId="0" xfId="0" applyFont="1"/>
    <xf numFmtId="0" fontId="10" fillId="2" borderId="1" xfId="0" applyNumberFormat="1" applyFont="1" applyFill="1" applyBorder="1" applyAlignment="1">
      <alignment horizontal="left" wrapText="1"/>
    </xf>
    <xf numFmtId="0" fontId="10" fillId="2" borderId="2" xfId="0" applyNumberFormat="1" applyFont="1" applyFill="1" applyBorder="1" applyAlignment="1">
      <alignment horizontal="left" wrapText="1"/>
    </xf>
    <xf numFmtId="0" fontId="10" fillId="2" borderId="2" xfId="0" applyNumberFormat="1" applyFont="1" applyFill="1" applyBorder="1" applyAlignment="1">
      <alignment wrapText="1"/>
    </xf>
    <xf numFmtId="3" fontId="10" fillId="2" borderId="2" xfId="0" applyNumberFormat="1" applyFont="1" applyFill="1" applyBorder="1" applyAlignment="1">
      <alignment wrapText="1"/>
    </xf>
    <xf numFmtId="0" fontId="10" fillId="2" borderId="2" xfId="2" applyNumberFormat="1" applyFont="1" applyFill="1" applyBorder="1" applyAlignment="1">
      <alignment wrapText="1"/>
    </xf>
    <xf numFmtId="0" fontId="10" fillId="2" borderId="3" xfId="2" applyNumberFormat="1" applyFont="1" applyFill="1" applyBorder="1" applyAlignment="1">
      <alignment wrapText="1"/>
    </xf>
    <xf numFmtId="0" fontId="11" fillId="3" borderId="1" xfId="0" applyNumberFormat="1" applyFont="1" applyFill="1" applyBorder="1" applyAlignment="1">
      <alignment horizontal="left"/>
    </xf>
    <xf numFmtId="14" fontId="11" fillId="3" borderId="1" xfId="0" applyNumberFormat="1" applyFont="1" applyFill="1" applyBorder="1" applyAlignment="1">
      <alignment horizontal="left"/>
    </xf>
    <xf numFmtId="1" fontId="11" fillId="3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/>
    <xf numFmtId="8" fontId="11" fillId="3" borderId="1" xfId="2" applyNumberFormat="1" applyFont="1" applyFill="1" applyBorder="1" applyAlignment="1">
      <alignment horizontal="right"/>
    </xf>
    <xf numFmtId="164" fontId="11" fillId="3" borderId="4" xfId="0" applyNumberFormat="1" applyFont="1" applyFill="1" applyBorder="1" applyAlignment="1">
      <alignment horizontal="right"/>
    </xf>
    <xf numFmtId="0" fontId="11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1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/>
    <xf numFmtId="8" fontId="11" fillId="0" borderId="1" xfId="2" applyNumberFormat="1" applyFont="1" applyBorder="1" applyAlignment="1">
      <alignment horizontal="right"/>
    </xf>
    <xf numFmtId="164" fontId="11" fillId="0" borderId="4" xfId="0" applyNumberFormat="1" applyFont="1" applyBorder="1" applyAlignment="1">
      <alignment horizontal="right"/>
    </xf>
    <xf numFmtId="0" fontId="11" fillId="0" borderId="5" xfId="0" applyNumberFormat="1" applyFont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165" fontId="9" fillId="2" borderId="6" xfId="1" applyNumberFormat="1" applyFont="1" applyFill="1" applyBorder="1" applyAlignment="1">
      <alignment horizontal="left" vertical="top"/>
    </xf>
    <xf numFmtId="165" fontId="9" fillId="2" borderId="6" xfId="1" applyNumberFormat="1" applyFont="1" applyFill="1" applyBorder="1" applyAlignment="1">
      <alignment horizontal="left" vertical="center"/>
    </xf>
    <xf numFmtId="165" fontId="9" fillId="2" borderId="8" xfId="1" applyNumberFormat="1" applyFont="1" applyFill="1" applyBorder="1" applyAlignment="1">
      <alignment horizontal="left" vertical="top"/>
    </xf>
    <xf numFmtId="165" fontId="9" fillId="2" borderId="8" xfId="1" applyNumberFormat="1" applyFont="1" applyFill="1" applyBorder="1" applyAlignment="1">
      <alignment horizontal="left" vertical="top" wrapText="1"/>
    </xf>
    <xf numFmtId="0" fontId="12" fillId="4" borderId="1" xfId="3" applyFont="1" applyFill="1" applyBorder="1" applyAlignment="1">
      <alignment horizontal="left" vertical="top"/>
    </xf>
    <xf numFmtId="0" fontId="12" fillId="0" borderId="7" xfId="3" applyNumberFormat="1" applyFont="1" applyBorder="1" applyAlignment="1">
      <alignment horizontal="left" vertical="top"/>
    </xf>
    <xf numFmtId="0" fontId="12" fillId="0" borderId="1" xfId="3" applyFont="1" applyFill="1" applyBorder="1" applyAlignment="1">
      <alignment horizontal="left" vertical="top"/>
    </xf>
    <xf numFmtId="0" fontId="12" fillId="0" borderId="9" xfId="3" applyNumberFormat="1" applyFont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/>
    </xf>
    <xf numFmtId="165" fontId="9" fillId="2" borderId="6" xfId="1" applyNumberFormat="1" applyFont="1" applyFill="1" applyBorder="1" applyAlignment="1">
      <alignment horizontal="left" vertical="top" wrapText="1"/>
    </xf>
    <xf numFmtId="0" fontId="12" fillId="4" borderId="1" xfId="3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165" fontId="9" fillId="2" borderId="6" xfId="1" applyNumberFormat="1" applyFont="1" applyFill="1" applyBorder="1" applyAlignment="1">
      <alignment vertical="top"/>
    </xf>
    <xf numFmtId="165" fontId="9" fillId="2" borderId="0" xfId="1" applyNumberFormat="1" applyFont="1" applyFill="1" applyBorder="1" applyAlignment="1">
      <alignment vertical="top" wrapText="1"/>
    </xf>
    <xf numFmtId="165" fontId="9" fillId="2" borderId="10" xfId="1" applyNumberFormat="1" applyFont="1" applyFill="1" applyBorder="1" applyAlignment="1">
      <alignment vertical="top"/>
    </xf>
    <xf numFmtId="0" fontId="12" fillId="0" borderId="0" xfId="3" applyFont="1" applyFill="1" applyBorder="1" applyAlignment="1">
      <alignment horizontal="center" vertical="top"/>
    </xf>
    <xf numFmtId="0" fontId="0" fillId="0" borderId="0" xfId="0" applyFont="1" applyAlignment="1">
      <alignment wrapText="1"/>
    </xf>
    <xf numFmtId="44" fontId="13" fillId="0" borderId="10" xfId="2" applyFont="1" applyBorder="1"/>
    <xf numFmtId="0" fontId="13" fillId="0" borderId="0" xfId="3" applyFont="1"/>
    <xf numFmtId="165" fontId="9" fillId="2" borderId="9" xfId="1" applyNumberFormat="1" applyFont="1" applyFill="1" applyBorder="1" applyAlignment="1">
      <alignment horizontal="left" vertical="top"/>
    </xf>
    <xf numFmtId="165" fontId="9" fillId="2" borderId="14" xfId="1" applyNumberFormat="1" applyFont="1" applyFill="1" applyBorder="1" applyAlignment="1">
      <alignment horizontal="left" vertical="top"/>
    </xf>
    <xf numFmtId="0" fontId="13" fillId="0" borderId="10" xfId="3" applyFont="1" applyBorder="1"/>
    <xf numFmtId="44" fontId="13" fillId="0" borderId="10" xfId="3" applyNumberFormat="1" applyFont="1" applyBorder="1"/>
    <xf numFmtId="44" fontId="13" fillId="0" borderId="11" xfId="3" applyNumberFormat="1" applyFont="1" applyBorder="1"/>
    <xf numFmtId="0" fontId="13" fillId="0" borderId="12" xfId="3" applyFont="1" applyBorder="1"/>
    <xf numFmtId="44" fontId="13" fillId="0" borderId="12" xfId="3" applyNumberFormat="1" applyFont="1" applyBorder="1"/>
    <xf numFmtId="44" fontId="13" fillId="0" borderId="13" xfId="3" applyNumberFormat="1" applyFont="1" applyBorder="1"/>
    <xf numFmtId="0" fontId="9" fillId="6" borderId="15" xfId="5" applyAlignment="1">
      <alignment horizontal="center" vertical="center"/>
    </xf>
    <xf numFmtId="165" fontId="9" fillId="6" borderId="15" xfId="5" applyNumberFormat="1" applyAlignment="1">
      <alignment horizontal="left" vertical="top"/>
    </xf>
    <xf numFmtId="0" fontId="9" fillId="2" borderId="6" xfId="3" applyFont="1" applyFill="1" applyBorder="1" applyAlignment="1">
      <alignment horizontal="left" vertical="top"/>
    </xf>
    <xf numFmtId="0" fontId="0" fillId="0" borderId="0" xfId="0" applyAlignment="1"/>
    <xf numFmtId="165" fontId="5" fillId="2" borderId="0" xfId="1" applyNumberFormat="1" applyFont="1" applyFill="1" applyAlignment="1">
      <alignment vertical="top"/>
    </xf>
  </cellXfs>
  <cellStyles count="6">
    <cellStyle name="Check Cell" xfId="5" builtinId="23"/>
    <cellStyle name="Comma" xfId="1" builtinId="3"/>
    <cellStyle name="Currency" xfId="2" builtinId="4"/>
    <cellStyle name="Normal" xfId="0" builtinId="0"/>
    <cellStyle name="Normal 2" xfId="3" xr:uid="{54950B43-AE99-4C61-8C5D-004DDEB4660F}"/>
    <cellStyle name="Smart Title" xfId="4" xr:uid="{332B1F99-45AD-4F87-925A-BAC4D8CEBA81}"/>
  </cellStyles>
  <dxfs count="40">
    <dxf>
      <numFmt numFmtId="0" formatCode="General"/>
      <alignment horizontal="general" textRotation="0" wrapText="0" indent="0" justifyLastLine="0" shrinkToFit="0" readingOrder="0"/>
    </dxf>
    <dxf>
      <numFmt numFmtId="0" formatCode="General"/>
    </dxf>
    <dxf>
      <numFmt numFmtId="34" formatCode="_(&quot;$&quot;* #,##0.00_);_(&quot;$&quot;* \(#,##0.00\);_(&quot;$&quot;* &quot;-&quot;??_);_(@_)"/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indexed="64"/>
        </right>
        <bottom style="thin">
          <color indexed="64"/>
        </bottom>
      </border>
    </dxf>
    <dxf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 "/>
        <scheme val="none"/>
      </font>
      <numFmt numFmtId="165" formatCode="_(* #,##0_);_(* \(#,##0\);_(* &quot;-&quot;??_);_(@_)"/>
      <fill>
        <patternFill patternType="solid">
          <fgColor indexed="64"/>
          <bgColor theme="3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textRotation="0" wrapText="1" indent="0" justifyLastLine="0" shrinkToFit="0" readingOrder="0"/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3"/>
        </top>
        <bottom style="thin">
          <color theme="3"/>
        </bottom>
      </border>
    </dxf>
    <dxf>
      <border outline="0">
        <top style="thin">
          <color theme="3"/>
        </top>
      </border>
    </dxf>
    <dxf>
      <border outline="0">
        <top style="thin">
          <color indexed="64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3"/>
        </top>
      </border>
    </dxf>
    <dxf>
      <border outline="0"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970FF"/>
      <color rgb="FF9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9</xdr:row>
      <xdr:rowOff>100013</xdr:rowOff>
    </xdr:from>
    <xdr:to>
      <xdr:col>12</xdr:col>
      <xdr:colOff>161925</xdr:colOff>
      <xdr:row>9</xdr:row>
      <xdr:rowOff>100013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FBC8D3-D303-42D1-8EBF-096CF0D4A2A8}"/>
            </a:ext>
          </a:extLst>
        </xdr:cNvPr>
        <xdr:cNvCxnSpPr>
          <a:stCxn id="2" idx="3"/>
          <a:endCxn id="11" idx="1"/>
        </xdr:cNvCxnSpPr>
      </xdr:nvCxnSpPr>
      <xdr:spPr>
        <a:xfrm>
          <a:off x="6429374" y="1814513"/>
          <a:ext cx="1047751" cy="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304799</xdr:colOff>
      <xdr:row>7</xdr:row>
      <xdr:rowOff>85725</xdr:rowOff>
    </xdr:from>
    <xdr:to>
      <xdr:col>10</xdr:col>
      <xdr:colOff>333374</xdr:colOff>
      <xdr:row>11</xdr:row>
      <xdr:rowOff>114301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DC7061-EA7C-45F2-9E78-EB8D84111CBE}"/>
            </a:ext>
          </a:extLst>
        </xdr:cNvPr>
        <xdr:cNvSpPr/>
      </xdr:nvSpPr>
      <xdr:spPr>
        <a:xfrm>
          <a:off x="4571999" y="1419225"/>
          <a:ext cx="1857375" cy="7905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Logic Function</a:t>
          </a:r>
        </a:p>
        <a:p>
          <a:pPr algn="ctr"/>
          <a:r>
            <a:rPr lang="en-US" sz="1200" b="1">
              <a:solidFill>
                <a:schemeClr val="tx1"/>
              </a:solidFill>
            </a:rPr>
            <a:t>(If, And, Or, CountIf,SumIf)</a:t>
          </a:r>
        </a:p>
      </xdr:txBody>
    </xdr:sp>
    <xdr:clientData/>
  </xdr:twoCellAnchor>
  <xdr:twoCellAnchor>
    <xdr:from>
      <xdr:col>6</xdr:col>
      <xdr:colOff>228601</xdr:colOff>
      <xdr:row>6</xdr:row>
      <xdr:rowOff>52388</xdr:rowOff>
    </xdr:from>
    <xdr:to>
      <xdr:col>7</xdr:col>
      <xdr:colOff>304799</xdr:colOff>
      <xdr:row>9</xdr:row>
      <xdr:rowOff>100013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AE45139-0494-4B64-BF00-05F1ED1121E1}"/>
            </a:ext>
          </a:extLst>
        </xdr:cNvPr>
        <xdr:cNvCxnSpPr>
          <a:stCxn id="9" idx="3"/>
          <a:endCxn id="2" idx="1"/>
        </xdr:cNvCxnSpPr>
      </xdr:nvCxnSpPr>
      <xdr:spPr>
        <a:xfrm>
          <a:off x="3886201" y="1195388"/>
          <a:ext cx="685798" cy="619125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5</xdr:row>
      <xdr:rowOff>57150</xdr:rowOff>
    </xdr:from>
    <xdr:to>
      <xdr:col>6</xdr:col>
      <xdr:colOff>228601</xdr:colOff>
      <xdr:row>7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08B573D-CB4B-45DF-922F-4CB00D43AAF6}"/>
            </a:ext>
          </a:extLst>
        </xdr:cNvPr>
        <xdr:cNvSpPr/>
      </xdr:nvSpPr>
      <xdr:spPr>
        <a:xfrm>
          <a:off x="2638425" y="1009650"/>
          <a:ext cx="1247776" cy="3714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Logic</a:t>
          </a:r>
        </a:p>
      </xdr:txBody>
    </xdr:sp>
    <xdr:clientData/>
  </xdr:twoCellAnchor>
  <xdr:twoCellAnchor>
    <xdr:from>
      <xdr:col>4</xdr:col>
      <xdr:colOff>180975</xdr:colOff>
      <xdr:row>11</xdr:row>
      <xdr:rowOff>95250</xdr:rowOff>
    </xdr:from>
    <xdr:to>
      <xdr:col>6</xdr:col>
      <xdr:colOff>209551</xdr:colOff>
      <xdr:row>13</xdr:row>
      <xdr:rowOff>85725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2645415-446D-4AC0-8DD3-E82215431C0F}"/>
            </a:ext>
          </a:extLst>
        </xdr:cNvPr>
        <xdr:cNvSpPr/>
      </xdr:nvSpPr>
      <xdr:spPr>
        <a:xfrm>
          <a:off x="2619375" y="2190750"/>
          <a:ext cx="1247776" cy="3714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Data</a:t>
          </a:r>
        </a:p>
      </xdr:txBody>
    </xdr:sp>
    <xdr:clientData/>
  </xdr:twoCellAnchor>
  <xdr:twoCellAnchor>
    <xdr:from>
      <xdr:col>12</xdr:col>
      <xdr:colOff>161925</xdr:colOff>
      <xdr:row>8</xdr:row>
      <xdr:rowOff>104775</xdr:rowOff>
    </xdr:from>
    <xdr:to>
      <xdr:col>14</xdr:col>
      <xdr:colOff>190501</xdr:colOff>
      <xdr:row>10</xdr:row>
      <xdr:rowOff>95250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0C88DCD-0976-4E89-B069-2A3D3977FC44}"/>
            </a:ext>
          </a:extLst>
        </xdr:cNvPr>
        <xdr:cNvSpPr/>
      </xdr:nvSpPr>
      <xdr:spPr>
        <a:xfrm>
          <a:off x="7477125" y="1628775"/>
          <a:ext cx="1247776" cy="3714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Output</a:t>
          </a:r>
        </a:p>
      </xdr:txBody>
    </xdr:sp>
    <xdr:clientData/>
  </xdr:twoCellAnchor>
  <xdr:twoCellAnchor>
    <xdr:from>
      <xdr:col>6</xdr:col>
      <xdr:colOff>209551</xdr:colOff>
      <xdr:row>9</xdr:row>
      <xdr:rowOff>100013</xdr:rowOff>
    </xdr:from>
    <xdr:to>
      <xdr:col>7</xdr:col>
      <xdr:colOff>304799</xdr:colOff>
      <xdr:row>12</xdr:row>
      <xdr:rowOff>90488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D351A6F-ADED-4AA1-9649-F79972E5831F}"/>
            </a:ext>
          </a:extLst>
        </xdr:cNvPr>
        <xdr:cNvCxnSpPr>
          <a:stCxn id="10" idx="3"/>
          <a:endCxn id="2" idx="1"/>
        </xdr:cNvCxnSpPr>
      </xdr:nvCxnSpPr>
      <xdr:spPr>
        <a:xfrm flipV="1">
          <a:off x="3867151" y="1814513"/>
          <a:ext cx="704848" cy="561975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26</xdr:row>
      <xdr:rowOff>114300</xdr:rowOff>
    </xdr:from>
    <xdr:to>
      <xdr:col>14</xdr:col>
      <xdr:colOff>114300</xdr:colOff>
      <xdr:row>30</xdr:row>
      <xdr:rowOff>142876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4122EC1-DACD-4EA4-B63E-F80E943902FC}"/>
            </a:ext>
          </a:extLst>
        </xdr:cNvPr>
        <xdr:cNvSpPr/>
      </xdr:nvSpPr>
      <xdr:spPr>
        <a:xfrm>
          <a:off x="3705225" y="5067300"/>
          <a:ext cx="4943475" cy="7905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If</a:t>
          </a:r>
          <a:r>
            <a:rPr lang="en-US" sz="2000" b="1" baseline="0">
              <a:solidFill>
                <a:schemeClr val="tx1"/>
              </a:solidFill>
            </a:rPr>
            <a:t> (Logic test, [Value if true], [Value if false])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85725</xdr:colOff>
      <xdr:row>44</xdr:row>
      <xdr:rowOff>66675</xdr:rowOff>
    </xdr:from>
    <xdr:to>
      <xdr:col>14</xdr:col>
      <xdr:colOff>247650</xdr:colOff>
      <xdr:row>48</xdr:row>
      <xdr:rowOff>95251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63CDD57-E90D-448C-B18E-77A92941F547}"/>
            </a:ext>
          </a:extLst>
        </xdr:cNvPr>
        <xdr:cNvSpPr/>
      </xdr:nvSpPr>
      <xdr:spPr>
        <a:xfrm>
          <a:off x="3743325" y="8448675"/>
          <a:ext cx="5038725" cy="7905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SumIfs</a:t>
          </a:r>
          <a:r>
            <a:rPr lang="en-US" sz="2000" b="1" baseline="0">
              <a:solidFill>
                <a:schemeClr val="tx1"/>
              </a:solidFill>
            </a:rPr>
            <a:t> (Sum range, Criteria range, [Criteria])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68</xdr:row>
      <xdr:rowOff>38100</xdr:rowOff>
    </xdr:from>
    <xdr:to>
      <xdr:col>15</xdr:col>
      <xdr:colOff>190500</xdr:colOff>
      <xdr:row>76</xdr:row>
      <xdr:rowOff>47626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D604423-308D-4463-810F-FB93329367D5}"/>
            </a:ext>
          </a:extLst>
        </xdr:cNvPr>
        <xdr:cNvSpPr/>
      </xdr:nvSpPr>
      <xdr:spPr>
        <a:xfrm>
          <a:off x="3086100" y="12992100"/>
          <a:ext cx="6248400" cy="153352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accent5">
                  <a:lumMod val="50000"/>
                </a:schemeClr>
              </a:solidFill>
            </a:rPr>
            <a:t>"And" </a:t>
          </a:r>
          <a:r>
            <a:rPr lang="en-US" sz="2000" b="1">
              <a:solidFill>
                <a:schemeClr val="tx1"/>
              </a:solidFill>
            </a:rPr>
            <a:t>means all conditions must be satisfied</a:t>
          </a:r>
        </a:p>
        <a:p>
          <a:pPr algn="ctr"/>
          <a:endParaRPr lang="en-US" sz="2000" b="1">
            <a:solidFill>
              <a:schemeClr val="tx1"/>
            </a:solidFill>
          </a:endParaRPr>
        </a:p>
        <a:p>
          <a:pPr algn="ctr"/>
          <a:r>
            <a:rPr lang="en-US" sz="2000" b="1">
              <a:solidFill>
                <a:schemeClr val="accent5">
                  <a:lumMod val="50000"/>
                </a:schemeClr>
              </a:solidFill>
            </a:rPr>
            <a:t>"Or" </a:t>
          </a:r>
          <a:r>
            <a:rPr lang="en-US" sz="2000" b="1">
              <a:solidFill>
                <a:schemeClr val="tx1"/>
              </a:solidFill>
            </a:rPr>
            <a:t>means one of the conditions must be satisfied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E9BE50-925D-40CA-92E7-6A95895B7660}" name="table_problem1A_sales" displayName="table_problem1A_sales" ref="B4:C15" totalsRowShown="0" headerRowDxfId="38" dataDxfId="36" headerRowBorderDxfId="37" tableBorderDxfId="35" totalsRowBorderDxfId="34">
  <autoFilter ref="B4:C15" xr:uid="{2B945B67-67CC-4787-8100-A66E76227C6A}"/>
  <tableColumns count="2">
    <tableColumn id="1" xr3:uid="{BD60E9DF-0987-44F8-A7D0-AE03717C51AF}" name="Product" dataDxfId="33"/>
    <tableColumn id="3" xr3:uid="{B5D15305-C4AC-4B79-A166-D12016BFB454}" name="number sales using COUNTIFS" dataDxfId="32">
      <calculatedColumnFormula>COUNTIFS(Product,table_problem1A_sales[[#This Row],[Product]])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FB2060-6917-424B-8176-D59765F67DB8}" name="table_problem1A_sales_channel" displayName="table_problem1A_sales_channel" ref="F4:G7" totalsRowShown="0" headerRowDxfId="31" dataDxfId="29" headerRowBorderDxfId="30" tableBorderDxfId="28" totalsRowBorderDxfId="27">
  <autoFilter ref="F4:G7" xr:uid="{02E08A98-37D4-4175-8B73-50BE3A7EB764}"/>
  <tableColumns count="2">
    <tableColumn id="1" xr3:uid="{4266E0E9-BE77-417C-9B41-90E5B17EF781}" name="Sales Channel" dataDxfId="26" dataCellStyle="Normal 2"/>
    <tableColumn id="2" xr3:uid="{AD44182B-C140-4E99-9D4F-4E58366E873D}" name="number of sales_x000a_(Using COUNTIFS)" dataDxfId="25">
      <calculatedColumnFormula>COUNTIFS(Sales_Channel,table_problem1A_sales_channel[[#This Row],[Sales Channel]])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6881FC-F32A-4F84-8864-96A840420C53}" name="table_problem3A" displayName="table_problem3A" ref="C4:D15" totalsRowShown="0" headerRowDxfId="24" dataDxfId="22" headerRowBorderDxfId="23" tableBorderDxfId="21" totalsRowBorderDxfId="20">
  <autoFilter ref="C4:D15" xr:uid="{EBD203E3-EC9C-4740-B938-5D784BBE918F}"/>
  <tableColumns count="2">
    <tableColumn id="1" xr3:uid="{3C1D2B75-62B2-4EF2-BB94-699FC19FD58E}" name="Product" dataDxfId="19"/>
    <tableColumn id="3" xr3:uid="{6EA2DA7B-267B-4AA0-8646-5A080666BA1D}" name="Total Revenue" dataDxfId="18">
      <calculatedColumnFormula>SUMIFS(Revenue,Product,table_problem3A[[#This Row],[Product]])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781EC4-9B5B-4B24-945B-ECC5523E2984}" name="table_problem4B_revenue" displayName="table_problem4B_revenue" ref="C24:E34" totalsRowShown="0" headerRowDxfId="17" dataDxfId="15" headerRowBorderDxfId="16" tableBorderDxfId="14" totalsRowBorderDxfId="13">
  <autoFilter ref="C24:E34" xr:uid="{007C470B-52E1-4709-9C29-5A556C2B8D4F}"/>
  <tableColumns count="3">
    <tableColumn id="1" xr3:uid="{71384D6C-B18F-4613-ABCD-CC6608CF3F37}" name="Product" dataDxfId="12"/>
    <tableColumn id="2" xr3:uid="{3D383044-1213-4BE3-8D65-4A97439BBE01}" name="Country" dataDxfId="11" dataCellStyle="Normal 2"/>
    <tableColumn id="6" xr3:uid="{85BCE59E-EA5E-4260-920A-CFE309BA6C1D}" name="Total Revenue" dataDxfId="10">
      <calculatedColumnFormula>SUMIFS(Revenue,Product,table_problem4B_revenue[[#This Row],[Product]],Country,table_problem4B_revenue[[#This Row],[Country]])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7B31A-F387-427A-8F6C-99BEA8117ADB}" name="table_problem7B" displayName="table_problem7B" ref="C6:I11" totalsRowShown="0" headerRowDxfId="9" dataDxfId="8" tableBorderDxfId="7" headerRowCellStyle="Comma">
  <autoFilter ref="C6:I11" xr:uid="{CF59E043-1B98-4443-9A24-DEDCE64C6024}"/>
  <tableColumns count="7">
    <tableColumn id="1" xr3:uid="{D4DC7D16-973B-4E90-8686-7B72AE0A4DE9}" name="Sales Channel" dataDxfId="6" dataCellStyle="Normal 2"/>
    <tableColumn id="2" xr3:uid="{39CD0780-3E64-4F71-A024-6FE20C2522AD}" name="Distributor" dataDxfId="5" dataCellStyle="Normal 2"/>
    <tableColumn id="3" xr3:uid="{E0D9F328-1EF0-467C-9D68-9A0EF80AC67E}" name="Industry" dataDxfId="4" dataCellStyle="Normal 2"/>
    <tableColumn id="4" xr3:uid="{0EAF811E-154B-4E45-9631-4797BB28C5E0}" name="Revenue" dataDxfId="3" dataCellStyle="Normal 2"/>
    <tableColumn id="5" xr3:uid="{041F5DD9-BC98-4E94-8A5E-9309EEABC8EC}" name="Country" dataDxfId="2" dataCellStyle="Normal 2"/>
    <tableColumn id="6" xr3:uid="{5D6F02CA-A931-48B3-9B69-189B50A18EB9}" name="Comment" dataDxfId="1">
      <calculatedColumnFormula>IF(OR(table_problem7B[[#This Row],[Sales Channel]]="Online",table_problem7B[[#This Row],[Revenue]]&gt;1000), "Yes", "No")</calculatedColumnFormula>
    </tableColumn>
    <tableColumn id="7" xr3:uid="{525AB1B3-59FB-4D69-9F19-7F590DC9E495}" name="Comment2" dataDxfId="0">
      <calculatedColumnFormula>IF(AND(table_problem7B[[#This Row],[Sales Channel]]="Online",table_problem7B[[#This Row],[Revenue]]&gt;1000), "Yes", "No")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084F-32DA-46D8-AEE8-4CE4743718C5}">
  <dimension ref="A1"/>
  <sheetViews>
    <sheetView topLeftCell="A10" workbookViewId="0">
      <selection activeCell="D49" sqref="D4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627F-2A23-40DF-AFE8-94693A8C7991}">
  <dimension ref="A2:I110"/>
  <sheetViews>
    <sheetView workbookViewId="0">
      <selection activeCell="P17" sqref="P17"/>
    </sheetView>
  </sheetViews>
  <sheetFormatPr defaultRowHeight="15"/>
  <cols>
    <col min="1" max="1" width="32" bestFit="1" customWidth="1"/>
    <col min="2" max="2" width="17" customWidth="1"/>
    <col min="3" max="3" width="27.7109375" bestFit="1" customWidth="1"/>
    <col min="4" max="4" width="15.140625" customWidth="1"/>
    <col min="5" max="5" width="10.42578125" bestFit="1" customWidth="1"/>
    <col min="6" max="6" width="11" customWidth="1"/>
    <col min="7" max="7" width="8.7109375" bestFit="1" customWidth="1"/>
    <col min="8" max="8" width="10.140625" customWidth="1"/>
    <col min="9" max="9" width="12.7109375" customWidth="1"/>
  </cols>
  <sheetData>
    <row r="2" spans="1:9">
      <c r="A2" s="14"/>
      <c r="B2" s="14"/>
      <c r="C2" s="14"/>
      <c r="D2" s="14"/>
      <c r="E2" s="14"/>
      <c r="F2" s="14"/>
      <c r="G2" s="14"/>
      <c r="H2" s="14"/>
      <c r="I2" s="14"/>
    </row>
    <row r="3" spans="1:9" ht="18" customHeight="1">
      <c r="A3" s="15" t="s">
        <v>0</v>
      </c>
      <c r="B3" s="15" t="s">
        <v>1</v>
      </c>
      <c r="C3" s="15" t="s">
        <v>2</v>
      </c>
      <c r="D3" s="16" t="s">
        <v>3</v>
      </c>
      <c r="E3" s="16" t="s">
        <v>4</v>
      </c>
      <c r="F3" s="17" t="s">
        <v>5</v>
      </c>
      <c r="G3" s="18" t="s">
        <v>6</v>
      </c>
      <c r="H3" s="19" t="s">
        <v>7</v>
      </c>
      <c r="I3" s="20" t="s">
        <v>8</v>
      </c>
    </row>
    <row r="4" spans="1:9">
      <c r="A4" s="21" t="s">
        <v>9</v>
      </c>
      <c r="B4" s="21" t="s">
        <v>10</v>
      </c>
      <c r="C4" s="21" t="s">
        <v>11</v>
      </c>
      <c r="D4" s="21" t="s">
        <v>12</v>
      </c>
      <c r="E4" s="22">
        <v>41150</v>
      </c>
      <c r="F4" s="23">
        <f t="shared" ref="F4:F67" si="0">VALUE(MONTH(E4))</f>
        <v>8</v>
      </c>
      <c r="G4" s="24">
        <v>208</v>
      </c>
      <c r="H4" s="25">
        <v>14.5</v>
      </c>
      <c r="I4" s="26">
        <f t="shared" ref="I4:I67" si="1">H4*G4</f>
        <v>3016</v>
      </c>
    </row>
    <row r="5" spans="1:9">
      <c r="A5" s="27" t="s">
        <v>13</v>
      </c>
      <c r="B5" s="27" t="s">
        <v>10</v>
      </c>
      <c r="C5" s="27" t="s">
        <v>11</v>
      </c>
      <c r="D5" s="27" t="s">
        <v>14</v>
      </c>
      <c r="E5" s="28">
        <v>41145</v>
      </c>
      <c r="F5" s="29">
        <f t="shared" si="0"/>
        <v>8</v>
      </c>
      <c r="G5" s="30">
        <v>197</v>
      </c>
      <c r="H5" s="31">
        <v>14.5</v>
      </c>
      <c r="I5" s="32">
        <f t="shared" si="1"/>
        <v>2856.5</v>
      </c>
    </row>
    <row r="6" spans="1:9">
      <c r="A6" s="21" t="s">
        <v>15</v>
      </c>
      <c r="B6" s="21" t="s">
        <v>10</v>
      </c>
      <c r="C6" s="21" t="s">
        <v>11</v>
      </c>
      <c r="D6" s="21" t="s">
        <v>16</v>
      </c>
      <c r="E6" s="22">
        <v>41138</v>
      </c>
      <c r="F6" s="23">
        <f t="shared" si="0"/>
        <v>8</v>
      </c>
      <c r="G6" s="24">
        <v>176</v>
      </c>
      <c r="H6" s="25">
        <v>14.5</v>
      </c>
      <c r="I6" s="26">
        <f t="shared" si="1"/>
        <v>2552</v>
      </c>
    </row>
    <row r="7" spans="1:9">
      <c r="A7" s="33" t="s">
        <v>17</v>
      </c>
      <c r="B7" s="33" t="s">
        <v>10</v>
      </c>
      <c r="C7" s="33" t="s">
        <v>11</v>
      </c>
      <c r="D7" s="27" t="s">
        <v>14</v>
      </c>
      <c r="E7" s="28">
        <v>41070</v>
      </c>
      <c r="F7" s="29">
        <f t="shared" si="0"/>
        <v>6</v>
      </c>
      <c r="G7" s="30">
        <v>168</v>
      </c>
      <c r="H7" s="31">
        <v>14.5</v>
      </c>
      <c r="I7" s="32">
        <f t="shared" si="1"/>
        <v>2436</v>
      </c>
    </row>
    <row r="8" spans="1:9">
      <c r="A8" s="21" t="s">
        <v>18</v>
      </c>
      <c r="B8" s="21" t="s">
        <v>10</v>
      </c>
      <c r="C8" s="21" t="s">
        <v>11</v>
      </c>
      <c r="D8" s="21" t="s">
        <v>16</v>
      </c>
      <c r="E8" s="22">
        <v>41123</v>
      </c>
      <c r="F8" s="23">
        <f t="shared" si="0"/>
        <v>8</v>
      </c>
      <c r="G8" s="24">
        <v>166</v>
      </c>
      <c r="H8" s="25">
        <v>14.5</v>
      </c>
      <c r="I8" s="26">
        <f t="shared" si="1"/>
        <v>2407</v>
      </c>
    </row>
    <row r="9" spans="1:9">
      <c r="A9" s="27" t="s">
        <v>19</v>
      </c>
      <c r="B9" s="27" t="s">
        <v>10</v>
      </c>
      <c r="C9" s="27" t="s">
        <v>11</v>
      </c>
      <c r="D9" s="27" t="s">
        <v>12</v>
      </c>
      <c r="E9" s="28">
        <v>41078</v>
      </c>
      <c r="F9" s="29">
        <f t="shared" si="0"/>
        <v>6</v>
      </c>
      <c r="G9" s="30">
        <v>157</v>
      </c>
      <c r="H9" s="31">
        <v>14.5</v>
      </c>
      <c r="I9" s="32">
        <f t="shared" si="1"/>
        <v>2276.5</v>
      </c>
    </row>
    <row r="10" spans="1:9">
      <c r="A10" s="21" t="s">
        <v>20</v>
      </c>
      <c r="B10" s="21" t="s">
        <v>10</v>
      </c>
      <c r="C10" s="21" t="s">
        <v>11</v>
      </c>
      <c r="D10" s="21" t="s">
        <v>12</v>
      </c>
      <c r="E10" s="22">
        <v>41084</v>
      </c>
      <c r="F10" s="23">
        <f t="shared" si="0"/>
        <v>6</v>
      </c>
      <c r="G10" s="24">
        <v>142</v>
      </c>
      <c r="H10" s="25">
        <v>14.5</v>
      </c>
      <c r="I10" s="26">
        <f t="shared" si="1"/>
        <v>2059</v>
      </c>
    </row>
    <row r="11" spans="1:9">
      <c r="A11" s="34" t="s">
        <v>21</v>
      </c>
      <c r="B11" s="34" t="s">
        <v>22</v>
      </c>
      <c r="C11" s="34" t="s">
        <v>23</v>
      </c>
      <c r="D11" s="27" t="s">
        <v>16</v>
      </c>
      <c r="E11" s="28">
        <v>41134</v>
      </c>
      <c r="F11" s="29">
        <f t="shared" si="0"/>
        <v>8</v>
      </c>
      <c r="G11" s="30">
        <v>193</v>
      </c>
      <c r="H11" s="31">
        <v>9.99</v>
      </c>
      <c r="I11" s="32">
        <f t="shared" si="1"/>
        <v>1928.07</v>
      </c>
    </row>
    <row r="12" spans="1:9">
      <c r="A12" s="21" t="s">
        <v>24</v>
      </c>
      <c r="B12" s="21" t="s">
        <v>25</v>
      </c>
      <c r="C12" s="21" t="s">
        <v>26</v>
      </c>
      <c r="D12" s="21" t="s">
        <v>12</v>
      </c>
      <c r="E12" s="22">
        <v>41139</v>
      </c>
      <c r="F12" s="23">
        <f t="shared" si="0"/>
        <v>8</v>
      </c>
      <c r="G12" s="24">
        <v>205</v>
      </c>
      <c r="H12" s="25">
        <v>9</v>
      </c>
      <c r="I12" s="26">
        <f t="shared" si="1"/>
        <v>1845</v>
      </c>
    </row>
    <row r="13" spans="1:9">
      <c r="A13" s="27" t="s">
        <v>27</v>
      </c>
      <c r="B13" s="27" t="s">
        <v>25</v>
      </c>
      <c r="C13" s="27" t="s">
        <v>26</v>
      </c>
      <c r="D13" s="27" t="s">
        <v>16</v>
      </c>
      <c r="E13" s="28">
        <v>41139</v>
      </c>
      <c r="F13" s="29">
        <f t="shared" si="0"/>
        <v>8</v>
      </c>
      <c r="G13" s="30">
        <v>199</v>
      </c>
      <c r="H13" s="31">
        <v>9</v>
      </c>
      <c r="I13" s="32">
        <f t="shared" si="1"/>
        <v>1791</v>
      </c>
    </row>
    <row r="14" spans="1:9">
      <c r="A14" s="21" t="s">
        <v>28</v>
      </c>
      <c r="B14" s="21" t="s">
        <v>25</v>
      </c>
      <c r="C14" s="21" t="s">
        <v>26</v>
      </c>
      <c r="D14" s="21" t="s">
        <v>12</v>
      </c>
      <c r="E14" s="22">
        <v>41147</v>
      </c>
      <c r="F14" s="23">
        <f t="shared" si="0"/>
        <v>8</v>
      </c>
      <c r="G14" s="24">
        <v>188</v>
      </c>
      <c r="H14" s="25">
        <v>9</v>
      </c>
      <c r="I14" s="26">
        <f t="shared" si="1"/>
        <v>1692</v>
      </c>
    </row>
    <row r="15" spans="1:9">
      <c r="A15" s="27" t="s">
        <v>29</v>
      </c>
      <c r="B15" s="27" t="s">
        <v>25</v>
      </c>
      <c r="C15" s="27" t="s">
        <v>26</v>
      </c>
      <c r="D15" s="27" t="s">
        <v>12</v>
      </c>
      <c r="E15" s="28">
        <v>41085</v>
      </c>
      <c r="F15" s="29">
        <f t="shared" si="0"/>
        <v>6</v>
      </c>
      <c r="G15" s="30">
        <v>188</v>
      </c>
      <c r="H15" s="31">
        <v>9</v>
      </c>
      <c r="I15" s="32">
        <f t="shared" si="1"/>
        <v>1692</v>
      </c>
    </row>
    <row r="16" spans="1:9">
      <c r="A16" s="21" t="s">
        <v>30</v>
      </c>
      <c r="B16" s="21" t="s">
        <v>22</v>
      </c>
      <c r="C16" s="21" t="s">
        <v>23</v>
      </c>
      <c r="D16" s="21" t="s">
        <v>12</v>
      </c>
      <c r="E16" s="22">
        <v>40915</v>
      </c>
      <c r="F16" s="23">
        <f t="shared" si="0"/>
        <v>1</v>
      </c>
      <c r="G16" s="24">
        <v>167</v>
      </c>
      <c r="H16" s="25">
        <v>9.99</v>
      </c>
      <c r="I16" s="26">
        <f t="shared" si="1"/>
        <v>1668.33</v>
      </c>
    </row>
    <row r="17" spans="1:9">
      <c r="A17" s="27" t="s">
        <v>31</v>
      </c>
      <c r="B17" s="27" t="s">
        <v>22</v>
      </c>
      <c r="C17" s="27" t="s">
        <v>23</v>
      </c>
      <c r="D17" s="27" t="s">
        <v>16</v>
      </c>
      <c r="E17" s="28">
        <v>41146</v>
      </c>
      <c r="F17" s="29">
        <f t="shared" si="0"/>
        <v>8</v>
      </c>
      <c r="G17" s="30">
        <v>163</v>
      </c>
      <c r="H17" s="31">
        <v>9.99</v>
      </c>
      <c r="I17" s="32">
        <f t="shared" si="1"/>
        <v>1628.3700000000001</v>
      </c>
    </row>
    <row r="18" spans="1:9">
      <c r="A18" s="21" t="s">
        <v>32</v>
      </c>
      <c r="B18" s="21" t="s">
        <v>25</v>
      </c>
      <c r="C18" s="21" t="s">
        <v>26</v>
      </c>
      <c r="D18" s="21" t="s">
        <v>12</v>
      </c>
      <c r="E18" s="22">
        <v>41132</v>
      </c>
      <c r="F18" s="23">
        <f t="shared" si="0"/>
        <v>8</v>
      </c>
      <c r="G18" s="24">
        <v>170</v>
      </c>
      <c r="H18" s="25">
        <v>9</v>
      </c>
      <c r="I18" s="26">
        <f t="shared" si="1"/>
        <v>1530</v>
      </c>
    </row>
    <row r="19" spans="1:9">
      <c r="A19" s="27" t="s">
        <v>33</v>
      </c>
      <c r="B19" s="27" t="s">
        <v>10</v>
      </c>
      <c r="C19" s="27" t="s">
        <v>11</v>
      </c>
      <c r="D19" s="27" t="s">
        <v>16</v>
      </c>
      <c r="E19" s="28">
        <v>40923</v>
      </c>
      <c r="F19" s="29">
        <f t="shared" si="0"/>
        <v>1</v>
      </c>
      <c r="G19" s="30">
        <v>102</v>
      </c>
      <c r="H19" s="31">
        <v>14.5</v>
      </c>
      <c r="I19" s="32">
        <f t="shared" si="1"/>
        <v>1479</v>
      </c>
    </row>
    <row r="20" spans="1:9">
      <c r="A20" s="21" t="s">
        <v>34</v>
      </c>
      <c r="B20" s="21" t="s">
        <v>25</v>
      </c>
      <c r="C20" s="21" t="s">
        <v>26</v>
      </c>
      <c r="D20" s="21" t="s">
        <v>16</v>
      </c>
      <c r="E20" s="22">
        <v>41082</v>
      </c>
      <c r="F20" s="23">
        <f t="shared" si="0"/>
        <v>6</v>
      </c>
      <c r="G20" s="24">
        <v>160</v>
      </c>
      <c r="H20" s="25">
        <v>9</v>
      </c>
      <c r="I20" s="26">
        <f t="shared" si="1"/>
        <v>1440</v>
      </c>
    </row>
    <row r="21" spans="1:9">
      <c r="A21" s="27" t="s">
        <v>35</v>
      </c>
      <c r="B21" s="27" t="s">
        <v>36</v>
      </c>
      <c r="C21" s="27" t="s">
        <v>37</v>
      </c>
      <c r="D21" s="27" t="s">
        <v>12</v>
      </c>
      <c r="E21" s="28">
        <v>41136</v>
      </c>
      <c r="F21" s="29">
        <f t="shared" si="0"/>
        <v>8</v>
      </c>
      <c r="G21" s="30">
        <v>204</v>
      </c>
      <c r="H21" s="31">
        <v>6.99</v>
      </c>
      <c r="I21" s="32">
        <f t="shared" si="1"/>
        <v>1425.96</v>
      </c>
    </row>
    <row r="22" spans="1:9">
      <c r="A22" s="21" t="s">
        <v>38</v>
      </c>
      <c r="B22" s="21" t="s">
        <v>22</v>
      </c>
      <c r="C22" s="21" t="s">
        <v>23</v>
      </c>
      <c r="D22" s="21" t="s">
        <v>14</v>
      </c>
      <c r="E22" s="22">
        <v>41074</v>
      </c>
      <c r="F22" s="23">
        <f t="shared" si="0"/>
        <v>6</v>
      </c>
      <c r="G22" s="24">
        <v>141</v>
      </c>
      <c r="H22" s="25">
        <v>9.99</v>
      </c>
      <c r="I22" s="26">
        <f t="shared" si="1"/>
        <v>1408.59</v>
      </c>
    </row>
    <row r="23" spans="1:9">
      <c r="A23" s="27" t="s">
        <v>39</v>
      </c>
      <c r="B23" s="27" t="s">
        <v>25</v>
      </c>
      <c r="C23" s="27" t="s">
        <v>26</v>
      </c>
      <c r="D23" s="27" t="s">
        <v>12</v>
      </c>
      <c r="E23" s="28">
        <v>41088</v>
      </c>
      <c r="F23" s="29">
        <f t="shared" si="0"/>
        <v>6</v>
      </c>
      <c r="G23" s="30">
        <v>147</v>
      </c>
      <c r="H23" s="31">
        <v>9</v>
      </c>
      <c r="I23" s="32">
        <f t="shared" si="1"/>
        <v>1323</v>
      </c>
    </row>
    <row r="24" spans="1:9">
      <c r="A24" s="21" t="s">
        <v>40</v>
      </c>
      <c r="B24" s="21" t="s">
        <v>36</v>
      </c>
      <c r="C24" s="21" t="s">
        <v>37</v>
      </c>
      <c r="D24" s="21" t="s">
        <v>12</v>
      </c>
      <c r="E24" s="22">
        <v>40915</v>
      </c>
      <c r="F24" s="23">
        <f t="shared" si="0"/>
        <v>1</v>
      </c>
      <c r="G24" s="24">
        <v>184</v>
      </c>
      <c r="H24" s="25">
        <v>6.99</v>
      </c>
      <c r="I24" s="26">
        <f t="shared" si="1"/>
        <v>1286.1600000000001</v>
      </c>
    </row>
    <row r="25" spans="1:9">
      <c r="A25" s="27" t="s">
        <v>41</v>
      </c>
      <c r="B25" s="27" t="s">
        <v>25</v>
      </c>
      <c r="C25" s="27" t="s">
        <v>26</v>
      </c>
      <c r="D25" s="27" t="s">
        <v>16</v>
      </c>
      <c r="E25" s="28">
        <v>40912</v>
      </c>
      <c r="F25" s="29">
        <f t="shared" si="0"/>
        <v>1</v>
      </c>
      <c r="G25" s="30">
        <v>141</v>
      </c>
      <c r="H25" s="31">
        <v>9</v>
      </c>
      <c r="I25" s="32">
        <f t="shared" si="1"/>
        <v>1269</v>
      </c>
    </row>
    <row r="26" spans="1:9">
      <c r="A26" s="21" t="s">
        <v>42</v>
      </c>
      <c r="B26" s="21" t="s">
        <v>25</v>
      </c>
      <c r="C26" s="21" t="s">
        <v>26</v>
      </c>
      <c r="D26" s="21" t="s">
        <v>12</v>
      </c>
      <c r="E26" s="22">
        <v>41133</v>
      </c>
      <c r="F26" s="23">
        <f t="shared" si="0"/>
        <v>8</v>
      </c>
      <c r="G26" s="24">
        <v>135</v>
      </c>
      <c r="H26" s="25">
        <v>9</v>
      </c>
      <c r="I26" s="26">
        <f t="shared" si="1"/>
        <v>1215</v>
      </c>
    </row>
    <row r="27" spans="1:9">
      <c r="A27" s="27" t="s">
        <v>43</v>
      </c>
      <c r="B27" s="27" t="s">
        <v>44</v>
      </c>
      <c r="C27" s="27" t="s">
        <v>45</v>
      </c>
      <c r="D27" s="27" t="s">
        <v>16</v>
      </c>
      <c r="E27" s="28">
        <v>40939</v>
      </c>
      <c r="F27" s="29">
        <f t="shared" si="0"/>
        <v>1</v>
      </c>
      <c r="G27" s="30">
        <v>176</v>
      </c>
      <c r="H27" s="31">
        <v>6.5</v>
      </c>
      <c r="I27" s="32">
        <f t="shared" si="1"/>
        <v>1144</v>
      </c>
    </row>
    <row r="28" spans="1:9">
      <c r="A28" s="21" t="s">
        <v>46</v>
      </c>
      <c r="B28" s="21" t="s">
        <v>47</v>
      </c>
      <c r="C28" s="21" t="s">
        <v>48</v>
      </c>
      <c r="D28" s="21" t="s">
        <v>16</v>
      </c>
      <c r="E28" s="22">
        <v>41082</v>
      </c>
      <c r="F28" s="23">
        <f t="shared" si="0"/>
        <v>6</v>
      </c>
      <c r="G28" s="24">
        <v>184</v>
      </c>
      <c r="H28" s="25">
        <v>6</v>
      </c>
      <c r="I28" s="26">
        <f t="shared" si="1"/>
        <v>1104</v>
      </c>
    </row>
    <row r="29" spans="1:9">
      <c r="A29" s="27" t="s">
        <v>49</v>
      </c>
      <c r="B29" s="27" t="s">
        <v>10</v>
      </c>
      <c r="C29" s="27" t="s">
        <v>11</v>
      </c>
      <c r="D29" s="27" t="s">
        <v>12</v>
      </c>
      <c r="E29" s="28">
        <v>40911</v>
      </c>
      <c r="F29" s="29">
        <f t="shared" si="0"/>
        <v>1</v>
      </c>
      <c r="G29" s="30">
        <v>73</v>
      </c>
      <c r="H29" s="31">
        <v>14.5</v>
      </c>
      <c r="I29" s="32">
        <f t="shared" si="1"/>
        <v>1058.5</v>
      </c>
    </row>
    <row r="30" spans="1:9">
      <c r="A30" s="21" t="s">
        <v>50</v>
      </c>
      <c r="B30" s="21" t="s">
        <v>25</v>
      </c>
      <c r="C30" s="21" t="s">
        <v>26</v>
      </c>
      <c r="D30" s="21" t="s">
        <v>12</v>
      </c>
      <c r="E30" s="22">
        <v>41134</v>
      </c>
      <c r="F30" s="23">
        <f t="shared" si="0"/>
        <v>8</v>
      </c>
      <c r="G30" s="24">
        <v>116</v>
      </c>
      <c r="H30" s="25">
        <v>9</v>
      </c>
      <c r="I30" s="26">
        <f t="shared" si="1"/>
        <v>1044</v>
      </c>
    </row>
    <row r="31" spans="1:9">
      <c r="A31" s="27" t="s">
        <v>51</v>
      </c>
      <c r="B31" s="27" t="s">
        <v>22</v>
      </c>
      <c r="C31" s="27" t="s">
        <v>23</v>
      </c>
      <c r="D31" s="27" t="s">
        <v>16</v>
      </c>
      <c r="E31" s="28">
        <v>41131</v>
      </c>
      <c r="F31" s="29">
        <f t="shared" si="0"/>
        <v>8</v>
      </c>
      <c r="G31" s="30">
        <v>95</v>
      </c>
      <c r="H31" s="31">
        <v>9.99</v>
      </c>
      <c r="I31" s="32">
        <f t="shared" si="1"/>
        <v>949.05000000000007</v>
      </c>
    </row>
    <row r="32" spans="1:9">
      <c r="A32" s="21" t="s">
        <v>52</v>
      </c>
      <c r="B32" s="21" t="s">
        <v>53</v>
      </c>
      <c r="C32" s="21" t="s">
        <v>54</v>
      </c>
      <c r="D32" s="21" t="s">
        <v>16</v>
      </c>
      <c r="E32" s="22">
        <v>40931</v>
      </c>
      <c r="F32" s="23">
        <f t="shared" si="0"/>
        <v>1</v>
      </c>
      <c r="G32" s="24">
        <v>203</v>
      </c>
      <c r="H32" s="25">
        <v>4.5</v>
      </c>
      <c r="I32" s="26">
        <f t="shared" si="1"/>
        <v>913.5</v>
      </c>
    </row>
    <row r="33" spans="1:9">
      <c r="A33" s="27" t="s">
        <v>55</v>
      </c>
      <c r="B33" s="27" t="s">
        <v>53</v>
      </c>
      <c r="C33" s="27" t="s">
        <v>54</v>
      </c>
      <c r="D33" s="27" t="s">
        <v>14</v>
      </c>
      <c r="E33" s="28">
        <v>40950</v>
      </c>
      <c r="F33" s="29">
        <f t="shared" si="0"/>
        <v>2</v>
      </c>
      <c r="G33" s="30">
        <v>203</v>
      </c>
      <c r="H33" s="31">
        <v>4.5</v>
      </c>
      <c r="I33" s="32">
        <f t="shared" si="1"/>
        <v>913.5</v>
      </c>
    </row>
    <row r="34" spans="1:9">
      <c r="A34" s="21" t="s">
        <v>56</v>
      </c>
      <c r="B34" s="21" t="s">
        <v>53</v>
      </c>
      <c r="C34" s="21" t="s">
        <v>54</v>
      </c>
      <c r="D34" s="21" t="s">
        <v>14</v>
      </c>
      <c r="E34" s="22">
        <v>40956</v>
      </c>
      <c r="F34" s="23">
        <f t="shared" si="0"/>
        <v>2</v>
      </c>
      <c r="G34" s="24">
        <v>196</v>
      </c>
      <c r="H34" s="25">
        <v>4.5</v>
      </c>
      <c r="I34" s="26">
        <f t="shared" si="1"/>
        <v>882</v>
      </c>
    </row>
    <row r="35" spans="1:9">
      <c r="A35" s="27" t="s">
        <v>57</v>
      </c>
      <c r="B35" s="27" t="s">
        <v>36</v>
      </c>
      <c r="C35" s="27" t="s">
        <v>37</v>
      </c>
      <c r="D35" s="27" t="s">
        <v>16</v>
      </c>
      <c r="E35" s="28">
        <v>40966</v>
      </c>
      <c r="F35" s="29">
        <f t="shared" si="0"/>
        <v>2</v>
      </c>
      <c r="G35" s="30">
        <v>125</v>
      </c>
      <c r="H35" s="31">
        <v>6.99</v>
      </c>
      <c r="I35" s="32">
        <f t="shared" si="1"/>
        <v>873.75</v>
      </c>
    </row>
    <row r="36" spans="1:9">
      <c r="A36" s="21" t="s">
        <v>58</v>
      </c>
      <c r="B36" s="21" t="s">
        <v>53</v>
      </c>
      <c r="C36" s="21" t="s">
        <v>54</v>
      </c>
      <c r="D36" s="21" t="s">
        <v>16</v>
      </c>
      <c r="E36" s="22">
        <v>41077</v>
      </c>
      <c r="F36" s="23">
        <f t="shared" si="0"/>
        <v>6</v>
      </c>
      <c r="G36" s="24">
        <v>189</v>
      </c>
      <c r="H36" s="25">
        <v>4.5</v>
      </c>
      <c r="I36" s="26">
        <f t="shared" si="1"/>
        <v>850.5</v>
      </c>
    </row>
    <row r="37" spans="1:9">
      <c r="A37" s="27" t="s">
        <v>59</v>
      </c>
      <c r="B37" s="27" t="s">
        <v>44</v>
      </c>
      <c r="C37" s="27" t="s">
        <v>45</v>
      </c>
      <c r="D37" s="27" t="s">
        <v>16</v>
      </c>
      <c r="E37" s="28">
        <v>41112</v>
      </c>
      <c r="F37" s="29">
        <f t="shared" si="0"/>
        <v>7</v>
      </c>
      <c r="G37" s="30">
        <v>126</v>
      </c>
      <c r="H37" s="31">
        <v>6.5</v>
      </c>
      <c r="I37" s="32">
        <f t="shared" si="1"/>
        <v>819</v>
      </c>
    </row>
    <row r="38" spans="1:9">
      <c r="A38" s="21" t="s">
        <v>60</v>
      </c>
      <c r="B38" s="21" t="s">
        <v>61</v>
      </c>
      <c r="C38" s="21" t="s">
        <v>62</v>
      </c>
      <c r="D38" s="21" t="s">
        <v>12</v>
      </c>
      <c r="E38" s="22">
        <v>41083</v>
      </c>
      <c r="F38" s="23">
        <f t="shared" si="0"/>
        <v>6</v>
      </c>
      <c r="G38" s="24">
        <v>201</v>
      </c>
      <c r="H38" s="25">
        <v>3.99</v>
      </c>
      <c r="I38" s="26">
        <f t="shared" si="1"/>
        <v>801.99</v>
      </c>
    </row>
    <row r="39" spans="1:9">
      <c r="A39" s="27" t="s">
        <v>63</v>
      </c>
      <c r="B39" s="27" t="s">
        <v>53</v>
      </c>
      <c r="C39" s="27" t="s">
        <v>54</v>
      </c>
      <c r="D39" s="27" t="s">
        <v>16</v>
      </c>
      <c r="E39" s="28">
        <v>41133</v>
      </c>
      <c r="F39" s="29">
        <f t="shared" si="0"/>
        <v>8</v>
      </c>
      <c r="G39" s="30">
        <v>178</v>
      </c>
      <c r="H39" s="31">
        <v>4.5</v>
      </c>
      <c r="I39" s="32">
        <f t="shared" si="1"/>
        <v>801</v>
      </c>
    </row>
    <row r="40" spans="1:9">
      <c r="A40" s="21" t="s">
        <v>64</v>
      </c>
      <c r="B40" s="21" t="s">
        <v>36</v>
      </c>
      <c r="C40" s="21" t="s">
        <v>37</v>
      </c>
      <c r="D40" s="21" t="s">
        <v>16</v>
      </c>
      <c r="E40" s="22">
        <v>41109</v>
      </c>
      <c r="F40" s="23">
        <f t="shared" si="0"/>
        <v>7</v>
      </c>
      <c r="G40" s="24">
        <v>108</v>
      </c>
      <c r="H40" s="25">
        <v>6.99</v>
      </c>
      <c r="I40" s="26">
        <f t="shared" si="1"/>
        <v>754.92000000000007</v>
      </c>
    </row>
    <row r="41" spans="1:9">
      <c r="A41" s="27" t="s">
        <v>65</v>
      </c>
      <c r="B41" s="27" t="s">
        <v>47</v>
      </c>
      <c r="C41" s="27" t="s">
        <v>48</v>
      </c>
      <c r="D41" s="27" t="s">
        <v>14</v>
      </c>
      <c r="E41" s="28">
        <v>41075</v>
      </c>
      <c r="F41" s="29">
        <f t="shared" si="0"/>
        <v>6</v>
      </c>
      <c r="G41" s="30">
        <v>125</v>
      </c>
      <c r="H41" s="31">
        <v>6</v>
      </c>
      <c r="I41" s="32">
        <f t="shared" si="1"/>
        <v>750</v>
      </c>
    </row>
    <row r="42" spans="1:9">
      <c r="A42" s="21" t="s">
        <v>66</v>
      </c>
      <c r="B42" s="21" t="s">
        <v>67</v>
      </c>
      <c r="C42" s="21" t="s">
        <v>68</v>
      </c>
      <c r="D42" s="21" t="s">
        <v>16</v>
      </c>
      <c r="E42" s="22">
        <v>41099</v>
      </c>
      <c r="F42" s="23">
        <f t="shared" si="0"/>
        <v>7</v>
      </c>
      <c r="G42" s="24">
        <v>165</v>
      </c>
      <c r="H42" s="25">
        <v>4.5</v>
      </c>
      <c r="I42" s="26">
        <f t="shared" si="1"/>
        <v>742.5</v>
      </c>
    </row>
    <row r="43" spans="1:9">
      <c r="A43" s="27" t="s">
        <v>51</v>
      </c>
      <c r="B43" s="27" t="s">
        <v>69</v>
      </c>
      <c r="C43" s="27" t="s">
        <v>70</v>
      </c>
      <c r="D43" s="27" t="s">
        <v>12</v>
      </c>
      <c r="E43" s="28">
        <v>41117</v>
      </c>
      <c r="F43" s="29">
        <f t="shared" si="0"/>
        <v>7</v>
      </c>
      <c r="G43" s="30">
        <v>105</v>
      </c>
      <c r="H43" s="31">
        <v>6.5</v>
      </c>
      <c r="I43" s="32">
        <f t="shared" si="1"/>
        <v>682.5</v>
      </c>
    </row>
    <row r="44" spans="1:9">
      <c r="A44" s="21" t="s">
        <v>71</v>
      </c>
      <c r="B44" s="21" t="s">
        <v>61</v>
      </c>
      <c r="C44" s="21" t="s">
        <v>62</v>
      </c>
      <c r="D44" s="21" t="s">
        <v>12</v>
      </c>
      <c r="E44" s="22">
        <v>41132</v>
      </c>
      <c r="F44" s="23">
        <f t="shared" si="0"/>
        <v>8</v>
      </c>
      <c r="G44" s="24">
        <v>170</v>
      </c>
      <c r="H44" s="25">
        <v>3.99</v>
      </c>
      <c r="I44" s="26">
        <f t="shared" si="1"/>
        <v>678.30000000000007</v>
      </c>
    </row>
    <row r="45" spans="1:9">
      <c r="A45" s="27" t="s">
        <v>72</v>
      </c>
      <c r="B45" s="27" t="s">
        <v>47</v>
      </c>
      <c r="C45" s="27" t="s">
        <v>48</v>
      </c>
      <c r="D45" s="27" t="s">
        <v>16</v>
      </c>
      <c r="E45" s="28">
        <v>41094</v>
      </c>
      <c r="F45" s="29">
        <f t="shared" si="0"/>
        <v>7</v>
      </c>
      <c r="G45" s="30">
        <v>113</v>
      </c>
      <c r="H45" s="31">
        <v>6</v>
      </c>
      <c r="I45" s="32">
        <f t="shared" si="1"/>
        <v>678</v>
      </c>
    </row>
    <row r="46" spans="1:9">
      <c r="A46" s="21" t="s">
        <v>73</v>
      </c>
      <c r="B46" s="21" t="s">
        <v>67</v>
      </c>
      <c r="C46" s="21" t="s">
        <v>68</v>
      </c>
      <c r="D46" s="21" t="s">
        <v>16</v>
      </c>
      <c r="E46" s="22">
        <v>41146</v>
      </c>
      <c r="F46" s="23">
        <f t="shared" si="0"/>
        <v>8</v>
      </c>
      <c r="G46" s="24">
        <v>150</v>
      </c>
      <c r="H46" s="25">
        <v>4.5</v>
      </c>
      <c r="I46" s="26">
        <f t="shared" si="1"/>
        <v>675</v>
      </c>
    </row>
    <row r="47" spans="1:9">
      <c r="A47" s="27" t="s">
        <v>74</v>
      </c>
      <c r="B47" s="27" t="s">
        <v>25</v>
      </c>
      <c r="C47" s="27" t="s">
        <v>26</v>
      </c>
      <c r="D47" s="27" t="s">
        <v>12</v>
      </c>
      <c r="E47" s="28">
        <v>41129</v>
      </c>
      <c r="F47" s="29">
        <f t="shared" si="0"/>
        <v>8</v>
      </c>
      <c r="G47" s="30">
        <v>69</v>
      </c>
      <c r="H47" s="31">
        <v>9</v>
      </c>
      <c r="I47" s="32">
        <f t="shared" si="1"/>
        <v>621</v>
      </c>
    </row>
    <row r="48" spans="1:9">
      <c r="A48" s="21" t="s">
        <v>75</v>
      </c>
      <c r="B48" s="21" t="s">
        <v>44</v>
      </c>
      <c r="C48" s="21" t="s">
        <v>45</v>
      </c>
      <c r="D48" s="21" t="s">
        <v>12</v>
      </c>
      <c r="E48" s="22">
        <v>41114</v>
      </c>
      <c r="F48" s="23">
        <f t="shared" si="0"/>
        <v>7</v>
      </c>
      <c r="G48" s="24">
        <v>95</v>
      </c>
      <c r="H48" s="25">
        <v>6.5</v>
      </c>
      <c r="I48" s="26">
        <f t="shared" si="1"/>
        <v>617.5</v>
      </c>
    </row>
    <row r="49" spans="1:9">
      <c r="A49" s="27" t="s">
        <v>76</v>
      </c>
      <c r="B49" s="27" t="s">
        <v>69</v>
      </c>
      <c r="C49" s="27" t="s">
        <v>70</v>
      </c>
      <c r="D49" s="27" t="s">
        <v>16</v>
      </c>
      <c r="E49" s="28">
        <v>41112</v>
      </c>
      <c r="F49" s="29">
        <f t="shared" si="0"/>
        <v>7</v>
      </c>
      <c r="G49" s="30">
        <v>95</v>
      </c>
      <c r="H49" s="31">
        <v>6.5</v>
      </c>
      <c r="I49" s="32">
        <f t="shared" si="1"/>
        <v>617.5</v>
      </c>
    </row>
    <row r="50" spans="1:9">
      <c r="A50" s="21" t="s">
        <v>77</v>
      </c>
      <c r="B50" s="21" t="s">
        <v>53</v>
      </c>
      <c r="C50" s="21" t="s">
        <v>54</v>
      </c>
      <c r="D50" s="21" t="s">
        <v>16</v>
      </c>
      <c r="E50" s="22">
        <v>41077</v>
      </c>
      <c r="F50" s="23">
        <f t="shared" si="0"/>
        <v>6</v>
      </c>
      <c r="G50" s="24">
        <v>135</v>
      </c>
      <c r="H50" s="25">
        <v>4.5</v>
      </c>
      <c r="I50" s="26">
        <f t="shared" si="1"/>
        <v>607.5</v>
      </c>
    </row>
    <row r="51" spans="1:9">
      <c r="A51" s="27" t="s">
        <v>78</v>
      </c>
      <c r="B51" s="27" t="s">
        <v>44</v>
      </c>
      <c r="C51" s="27" t="s">
        <v>45</v>
      </c>
      <c r="D51" s="27" t="s">
        <v>12</v>
      </c>
      <c r="E51" s="28">
        <v>41068</v>
      </c>
      <c r="F51" s="29">
        <f t="shared" si="0"/>
        <v>6</v>
      </c>
      <c r="G51" s="30">
        <v>93</v>
      </c>
      <c r="H51" s="31">
        <v>6.5</v>
      </c>
      <c r="I51" s="32">
        <f t="shared" si="1"/>
        <v>604.5</v>
      </c>
    </row>
    <row r="52" spans="1:9">
      <c r="A52" s="21" t="s">
        <v>79</v>
      </c>
      <c r="B52" s="21" t="s">
        <v>67</v>
      </c>
      <c r="C52" s="21" t="s">
        <v>68</v>
      </c>
      <c r="D52" s="21" t="s">
        <v>16</v>
      </c>
      <c r="E52" s="22">
        <v>41103</v>
      </c>
      <c r="F52" s="23">
        <f t="shared" si="0"/>
        <v>7</v>
      </c>
      <c r="G52" s="24">
        <v>134</v>
      </c>
      <c r="H52" s="25">
        <v>4.5</v>
      </c>
      <c r="I52" s="26">
        <f t="shared" si="1"/>
        <v>603</v>
      </c>
    </row>
    <row r="53" spans="1:9">
      <c r="A53" s="27" t="s">
        <v>80</v>
      </c>
      <c r="B53" s="27" t="s">
        <v>61</v>
      </c>
      <c r="C53" s="27" t="s">
        <v>62</v>
      </c>
      <c r="D53" s="27" t="s">
        <v>12</v>
      </c>
      <c r="E53" s="28">
        <v>41124</v>
      </c>
      <c r="F53" s="29">
        <f t="shared" si="0"/>
        <v>8</v>
      </c>
      <c r="G53" s="30">
        <v>151</v>
      </c>
      <c r="H53" s="31">
        <v>3.99</v>
      </c>
      <c r="I53" s="32">
        <f t="shared" si="1"/>
        <v>602.49</v>
      </c>
    </row>
    <row r="54" spans="1:9">
      <c r="A54" s="21" t="s">
        <v>81</v>
      </c>
      <c r="B54" s="21" t="s">
        <v>47</v>
      </c>
      <c r="C54" s="21" t="s">
        <v>48</v>
      </c>
      <c r="D54" s="21" t="s">
        <v>16</v>
      </c>
      <c r="E54" s="22">
        <v>41142</v>
      </c>
      <c r="F54" s="23">
        <f t="shared" si="0"/>
        <v>8</v>
      </c>
      <c r="G54" s="24">
        <v>100</v>
      </c>
      <c r="H54" s="25">
        <v>6</v>
      </c>
      <c r="I54" s="26">
        <f t="shared" si="1"/>
        <v>600</v>
      </c>
    </row>
    <row r="55" spans="1:9">
      <c r="A55" s="27" t="s">
        <v>82</v>
      </c>
      <c r="B55" s="27" t="s">
        <v>36</v>
      </c>
      <c r="C55" s="27" t="s">
        <v>37</v>
      </c>
      <c r="D55" s="27" t="s">
        <v>14</v>
      </c>
      <c r="E55" s="28">
        <v>41113</v>
      </c>
      <c r="F55" s="29">
        <f t="shared" si="0"/>
        <v>7</v>
      </c>
      <c r="G55" s="30">
        <v>85</v>
      </c>
      <c r="H55" s="31">
        <v>6.99</v>
      </c>
      <c r="I55" s="32">
        <f t="shared" si="1"/>
        <v>594.15</v>
      </c>
    </row>
    <row r="56" spans="1:9">
      <c r="A56" s="21" t="s">
        <v>83</v>
      </c>
      <c r="B56" s="21" t="s">
        <v>36</v>
      </c>
      <c r="C56" s="21" t="s">
        <v>37</v>
      </c>
      <c r="D56" s="21" t="s">
        <v>12</v>
      </c>
      <c r="E56" s="22">
        <v>41124</v>
      </c>
      <c r="F56" s="23">
        <f t="shared" si="0"/>
        <v>8</v>
      </c>
      <c r="G56" s="24">
        <v>84</v>
      </c>
      <c r="H56" s="25">
        <v>6.99</v>
      </c>
      <c r="I56" s="26">
        <f t="shared" si="1"/>
        <v>587.16</v>
      </c>
    </row>
    <row r="57" spans="1:9">
      <c r="A57" s="27" t="s">
        <v>84</v>
      </c>
      <c r="B57" s="27" t="s">
        <v>36</v>
      </c>
      <c r="C57" s="27" t="s">
        <v>37</v>
      </c>
      <c r="D57" s="27" t="s">
        <v>16</v>
      </c>
      <c r="E57" s="28">
        <v>41097</v>
      </c>
      <c r="F57" s="29">
        <f t="shared" si="0"/>
        <v>7</v>
      </c>
      <c r="G57" s="30">
        <v>82</v>
      </c>
      <c r="H57" s="31">
        <v>6.99</v>
      </c>
      <c r="I57" s="32">
        <f t="shared" si="1"/>
        <v>573.18000000000006</v>
      </c>
    </row>
    <row r="58" spans="1:9">
      <c r="A58" s="21" t="s">
        <v>85</v>
      </c>
      <c r="B58" s="21" t="s">
        <v>67</v>
      </c>
      <c r="C58" s="21" t="s">
        <v>68</v>
      </c>
      <c r="D58" s="21" t="s">
        <v>16</v>
      </c>
      <c r="E58" s="22">
        <v>41142</v>
      </c>
      <c r="F58" s="23">
        <f t="shared" si="0"/>
        <v>8</v>
      </c>
      <c r="G58" s="24">
        <v>126</v>
      </c>
      <c r="H58" s="25">
        <v>4.5</v>
      </c>
      <c r="I58" s="26">
        <f t="shared" si="1"/>
        <v>567</v>
      </c>
    </row>
    <row r="59" spans="1:9">
      <c r="A59" s="27" t="s">
        <v>86</v>
      </c>
      <c r="B59" s="27" t="s">
        <v>61</v>
      </c>
      <c r="C59" s="27" t="s">
        <v>62</v>
      </c>
      <c r="D59" s="27" t="s">
        <v>16</v>
      </c>
      <c r="E59" s="28">
        <v>41061</v>
      </c>
      <c r="F59" s="29">
        <f t="shared" si="0"/>
        <v>6</v>
      </c>
      <c r="G59" s="30">
        <v>137</v>
      </c>
      <c r="H59" s="31">
        <v>3.99</v>
      </c>
      <c r="I59" s="32">
        <f t="shared" si="1"/>
        <v>546.63</v>
      </c>
    </row>
    <row r="60" spans="1:9">
      <c r="A60" s="21" t="s">
        <v>87</v>
      </c>
      <c r="B60" s="21" t="s">
        <v>88</v>
      </c>
      <c r="C60" s="21" t="s">
        <v>89</v>
      </c>
      <c r="D60" s="21" t="s">
        <v>12</v>
      </c>
      <c r="E60" s="22">
        <v>41139</v>
      </c>
      <c r="F60" s="23">
        <f t="shared" si="0"/>
        <v>8</v>
      </c>
      <c r="G60" s="24">
        <v>179</v>
      </c>
      <c r="H60" s="25">
        <v>3</v>
      </c>
      <c r="I60" s="26">
        <f t="shared" si="1"/>
        <v>537</v>
      </c>
    </row>
    <row r="61" spans="1:9">
      <c r="A61" s="27" t="s">
        <v>90</v>
      </c>
      <c r="B61" s="27" t="s">
        <v>10</v>
      </c>
      <c r="C61" s="27" t="s">
        <v>11</v>
      </c>
      <c r="D61" s="27" t="s">
        <v>16</v>
      </c>
      <c r="E61" s="28">
        <v>41068</v>
      </c>
      <c r="F61" s="29">
        <f t="shared" si="0"/>
        <v>6</v>
      </c>
      <c r="G61" s="30">
        <v>37</v>
      </c>
      <c r="H61" s="31">
        <v>14.5</v>
      </c>
      <c r="I61" s="32">
        <f t="shared" si="1"/>
        <v>536.5</v>
      </c>
    </row>
    <row r="62" spans="1:9">
      <c r="A62" s="21" t="s">
        <v>91</v>
      </c>
      <c r="B62" s="21" t="s">
        <v>47</v>
      </c>
      <c r="C62" s="21" t="s">
        <v>48</v>
      </c>
      <c r="D62" s="21" t="s">
        <v>12</v>
      </c>
      <c r="E62" s="22">
        <v>41097</v>
      </c>
      <c r="F62" s="23">
        <f t="shared" si="0"/>
        <v>7</v>
      </c>
      <c r="G62" s="24">
        <v>89</v>
      </c>
      <c r="H62" s="25">
        <v>6</v>
      </c>
      <c r="I62" s="26">
        <f t="shared" si="1"/>
        <v>534</v>
      </c>
    </row>
    <row r="63" spans="1:9">
      <c r="A63" s="27" t="s">
        <v>92</v>
      </c>
      <c r="B63" s="27" t="s">
        <v>61</v>
      </c>
      <c r="C63" s="27" t="s">
        <v>62</v>
      </c>
      <c r="D63" s="27" t="s">
        <v>16</v>
      </c>
      <c r="E63" s="28">
        <v>41061</v>
      </c>
      <c r="F63" s="29">
        <f t="shared" si="0"/>
        <v>6</v>
      </c>
      <c r="G63" s="30">
        <v>131</v>
      </c>
      <c r="H63" s="31">
        <v>3.99</v>
      </c>
      <c r="I63" s="32">
        <f t="shared" si="1"/>
        <v>522.69000000000005</v>
      </c>
    </row>
    <row r="64" spans="1:9">
      <c r="A64" s="21" t="s">
        <v>93</v>
      </c>
      <c r="B64" s="21" t="s">
        <v>69</v>
      </c>
      <c r="C64" s="21" t="s">
        <v>70</v>
      </c>
      <c r="D64" s="21" t="s">
        <v>16</v>
      </c>
      <c r="E64" s="22">
        <v>41092</v>
      </c>
      <c r="F64" s="23">
        <f t="shared" si="0"/>
        <v>7</v>
      </c>
      <c r="G64" s="24">
        <v>77</v>
      </c>
      <c r="H64" s="25">
        <v>6.5</v>
      </c>
      <c r="I64" s="26">
        <f t="shared" si="1"/>
        <v>500.5</v>
      </c>
    </row>
    <row r="65" spans="1:9">
      <c r="A65" s="27" t="s">
        <v>94</v>
      </c>
      <c r="B65" s="27" t="s">
        <v>47</v>
      </c>
      <c r="C65" s="27" t="s">
        <v>48</v>
      </c>
      <c r="D65" s="27" t="s">
        <v>12</v>
      </c>
      <c r="E65" s="28">
        <v>41102</v>
      </c>
      <c r="F65" s="29">
        <f t="shared" si="0"/>
        <v>7</v>
      </c>
      <c r="G65" s="30">
        <v>82</v>
      </c>
      <c r="H65" s="31">
        <v>6</v>
      </c>
      <c r="I65" s="32">
        <f t="shared" si="1"/>
        <v>492</v>
      </c>
    </row>
    <row r="66" spans="1:9">
      <c r="A66" s="21" t="s">
        <v>21</v>
      </c>
      <c r="B66" s="21" t="s">
        <v>53</v>
      </c>
      <c r="C66" s="21" t="s">
        <v>54</v>
      </c>
      <c r="D66" s="21" t="s">
        <v>16</v>
      </c>
      <c r="E66" s="22">
        <v>41102</v>
      </c>
      <c r="F66" s="23">
        <f t="shared" si="0"/>
        <v>7</v>
      </c>
      <c r="G66" s="24">
        <v>109</v>
      </c>
      <c r="H66" s="25">
        <v>4.5</v>
      </c>
      <c r="I66" s="26">
        <f t="shared" si="1"/>
        <v>490.5</v>
      </c>
    </row>
    <row r="67" spans="1:9">
      <c r="A67" s="27" t="s">
        <v>95</v>
      </c>
      <c r="B67" s="27" t="s">
        <v>61</v>
      </c>
      <c r="C67" s="27" t="s">
        <v>62</v>
      </c>
      <c r="D67" s="27" t="s">
        <v>12</v>
      </c>
      <c r="E67" s="28">
        <v>41088</v>
      </c>
      <c r="F67" s="29">
        <f t="shared" si="0"/>
        <v>6</v>
      </c>
      <c r="G67" s="30">
        <v>122</v>
      </c>
      <c r="H67" s="31">
        <v>3.99</v>
      </c>
      <c r="I67" s="32">
        <f t="shared" si="1"/>
        <v>486.78000000000003</v>
      </c>
    </row>
    <row r="68" spans="1:9">
      <c r="A68" s="21" t="s">
        <v>56</v>
      </c>
      <c r="B68" s="21" t="s">
        <v>53</v>
      </c>
      <c r="C68" s="21" t="s">
        <v>54</v>
      </c>
      <c r="D68" s="21" t="s">
        <v>12</v>
      </c>
      <c r="E68" s="22">
        <v>41126</v>
      </c>
      <c r="F68" s="23">
        <f t="shared" ref="F68:F110" si="2">VALUE(MONTH(E68))</f>
        <v>8</v>
      </c>
      <c r="G68" s="24">
        <v>106</v>
      </c>
      <c r="H68" s="25">
        <v>4.5</v>
      </c>
      <c r="I68" s="26">
        <f t="shared" ref="I68:I110" si="3">H68*G68</f>
        <v>477</v>
      </c>
    </row>
    <row r="69" spans="1:9">
      <c r="A69" s="27" t="s">
        <v>51</v>
      </c>
      <c r="B69" s="27" t="s">
        <v>44</v>
      </c>
      <c r="C69" s="27" t="s">
        <v>45</v>
      </c>
      <c r="D69" s="27" t="s">
        <v>12</v>
      </c>
      <c r="E69" s="28">
        <v>41096</v>
      </c>
      <c r="F69" s="29">
        <f t="shared" si="2"/>
        <v>7</v>
      </c>
      <c r="G69" s="30">
        <v>73</v>
      </c>
      <c r="H69" s="31">
        <v>6.5</v>
      </c>
      <c r="I69" s="32">
        <f t="shared" si="3"/>
        <v>474.5</v>
      </c>
    </row>
    <row r="70" spans="1:9">
      <c r="A70" s="21" t="s">
        <v>96</v>
      </c>
      <c r="B70" s="21" t="s">
        <v>36</v>
      </c>
      <c r="C70" s="21" t="s">
        <v>37</v>
      </c>
      <c r="D70" s="21" t="s">
        <v>16</v>
      </c>
      <c r="E70" s="22">
        <v>41067</v>
      </c>
      <c r="F70" s="23">
        <f t="shared" si="2"/>
        <v>6</v>
      </c>
      <c r="G70" s="24">
        <v>67</v>
      </c>
      <c r="H70" s="25">
        <v>6.99</v>
      </c>
      <c r="I70" s="26">
        <f t="shared" si="3"/>
        <v>468.33000000000004</v>
      </c>
    </row>
    <row r="71" spans="1:9">
      <c r="A71" s="27" t="s">
        <v>97</v>
      </c>
      <c r="B71" s="27" t="s">
        <v>44</v>
      </c>
      <c r="C71" s="27" t="s">
        <v>45</v>
      </c>
      <c r="D71" s="27" t="s">
        <v>14</v>
      </c>
      <c r="E71" s="28">
        <v>41121</v>
      </c>
      <c r="F71" s="29">
        <f t="shared" si="2"/>
        <v>7</v>
      </c>
      <c r="G71" s="30">
        <v>71</v>
      </c>
      <c r="H71" s="31">
        <v>6.5</v>
      </c>
      <c r="I71" s="32">
        <f t="shared" si="3"/>
        <v>461.5</v>
      </c>
    </row>
    <row r="72" spans="1:9">
      <c r="A72" s="21" t="s">
        <v>98</v>
      </c>
      <c r="B72" s="21" t="s">
        <v>88</v>
      </c>
      <c r="C72" s="21" t="s">
        <v>89</v>
      </c>
      <c r="D72" s="21" t="s">
        <v>16</v>
      </c>
      <c r="E72" s="22">
        <v>41143</v>
      </c>
      <c r="F72" s="23">
        <f t="shared" si="2"/>
        <v>8</v>
      </c>
      <c r="G72" s="24">
        <v>153</v>
      </c>
      <c r="H72" s="25">
        <v>3</v>
      </c>
      <c r="I72" s="26">
        <f t="shared" si="3"/>
        <v>459</v>
      </c>
    </row>
    <row r="73" spans="1:9">
      <c r="A73" s="27" t="s">
        <v>99</v>
      </c>
      <c r="B73" s="27" t="s">
        <v>25</v>
      </c>
      <c r="C73" s="27" t="s">
        <v>26</v>
      </c>
      <c r="D73" s="27" t="s">
        <v>12</v>
      </c>
      <c r="E73" s="28">
        <v>41093</v>
      </c>
      <c r="F73" s="29">
        <f t="shared" si="2"/>
        <v>7</v>
      </c>
      <c r="G73" s="30">
        <v>47</v>
      </c>
      <c r="H73" s="31">
        <v>9</v>
      </c>
      <c r="I73" s="32">
        <f t="shared" si="3"/>
        <v>423</v>
      </c>
    </row>
    <row r="74" spans="1:9">
      <c r="A74" s="21" t="s">
        <v>100</v>
      </c>
      <c r="B74" s="21" t="s">
        <v>69</v>
      </c>
      <c r="C74" s="21" t="s">
        <v>70</v>
      </c>
      <c r="D74" s="21" t="s">
        <v>12</v>
      </c>
      <c r="E74" s="22">
        <v>41122</v>
      </c>
      <c r="F74" s="23">
        <f t="shared" si="2"/>
        <v>8</v>
      </c>
      <c r="G74" s="24">
        <v>65</v>
      </c>
      <c r="H74" s="25">
        <v>6.5</v>
      </c>
      <c r="I74" s="26">
        <f t="shared" si="3"/>
        <v>422.5</v>
      </c>
    </row>
    <row r="75" spans="1:9">
      <c r="A75" s="27" t="s">
        <v>75</v>
      </c>
      <c r="B75" s="27" t="s">
        <v>22</v>
      </c>
      <c r="C75" s="27" t="s">
        <v>23</v>
      </c>
      <c r="D75" s="27" t="s">
        <v>12</v>
      </c>
      <c r="E75" s="28">
        <v>41144</v>
      </c>
      <c r="F75" s="29">
        <f t="shared" si="2"/>
        <v>8</v>
      </c>
      <c r="G75" s="30">
        <v>42</v>
      </c>
      <c r="H75" s="31">
        <v>9.99</v>
      </c>
      <c r="I75" s="32">
        <f t="shared" si="3"/>
        <v>419.58</v>
      </c>
    </row>
    <row r="76" spans="1:9">
      <c r="A76" s="21" t="s">
        <v>101</v>
      </c>
      <c r="B76" s="21" t="s">
        <v>44</v>
      </c>
      <c r="C76" s="21" t="s">
        <v>45</v>
      </c>
      <c r="D76" s="21" t="s">
        <v>12</v>
      </c>
      <c r="E76" s="22">
        <v>41265</v>
      </c>
      <c r="F76" s="23">
        <f t="shared" si="2"/>
        <v>12</v>
      </c>
      <c r="G76" s="24">
        <v>64</v>
      </c>
      <c r="H76" s="25">
        <v>6.5</v>
      </c>
      <c r="I76" s="26">
        <f t="shared" si="3"/>
        <v>416</v>
      </c>
    </row>
    <row r="77" spans="1:9">
      <c r="A77" s="27" t="s">
        <v>82</v>
      </c>
      <c r="B77" s="27" t="s">
        <v>61</v>
      </c>
      <c r="C77" s="27" t="s">
        <v>62</v>
      </c>
      <c r="D77" s="27" t="s">
        <v>16</v>
      </c>
      <c r="E77" s="28">
        <v>41087</v>
      </c>
      <c r="F77" s="29">
        <f t="shared" si="2"/>
        <v>6</v>
      </c>
      <c r="G77" s="30">
        <v>104</v>
      </c>
      <c r="H77" s="31">
        <v>3.99</v>
      </c>
      <c r="I77" s="32">
        <f t="shared" si="3"/>
        <v>414.96000000000004</v>
      </c>
    </row>
    <row r="78" spans="1:9">
      <c r="A78" s="21" t="s">
        <v>17</v>
      </c>
      <c r="B78" s="21" t="s">
        <v>22</v>
      </c>
      <c r="C78" s="21" t="s">
        <v>23</v>
      </c>
      <c r="D78" s="21" t="s">
        <v>12</v>
      </c>
      <c r="E78" s="22">
        <v>41077</v>
      </c>
      <c r="F78" s="23">
        <f t="shared" si="2"/>
        <v>6</v>
      </c>
      <c r="G78" s="24">
        <v>41</v>
      </c>
      <c r="H78" s="25">
        <v>9.99</v>
      </c>
      <c r="I78" s="26">
        <f t="shared" si="3"/>
        <v>409.59000000000003</v>
      </c>
    </row>
    <row r="79" spans="1:9">
      <c r="A79" s="27" t="s">
        <v>102</v>
      </c>
      <c r="B79" s="27" t="s">
        <v>22</v>
      </c>
      <c r="C79" s="27" t="s">
        <v>23</v>
      </c>
      <c r="D79" s="27" t="s">
        <v>16</v>
      </c>
      <c r="E79" s="28">
        <v>41071</v>
      </c>
      <c r="F79" s="29">
        <f t="shared" si="2"/>
        <v>6</v>
      </c>
      <c r="G79" s="30">
        <v>41</v>
      </c>
      <c r="H79" s="31">
        <v>9.99</v>
      </c>
      <c r="I79" s="32">
        <f t="shared" si="3"/>
        <v>409.59000000000003</v>
      </c>
    </row>
    <row r="80" spans="1:9">
      <c r="A80" s="21" t="s">
        <v>103</v>
      </c>
      <c r="B80" s="21" t="s">
        <v>88</v>
      </c>
      <c r="C80" s="21" t="s">
        <v>89</v>
      </c>
      <c r="D80" s="21" t="s">
        <v>12</v>
      </c>
      <c r="E80" s="22">
        <v>41272</v>
      </c>
      <c r="F80" s="23">
        <f t="shared" si="2"/>
        <v>12</v>
      </c>
      <c r="G80" s="24">
        <v>135</v>
      </c>
      <c r="H80" s="25">
        <v>3</v>
      </c>
      <c r="I80" s="26">
        <f t="shared" si="3"/>
        <v>405</v>
      </c>
    </row>
    <row r="81" spans="1:9">
      <c r="A81" s="27" t="s">
        <v>104</v>
      </c>
      <c r="B81" s="27" t="s">
        <v>88</v>
      </c>
      <c r="C81" s="27" t="s">
        <v>89</v>
      </c>
      <c r="D81" s="27" t="s">
        <v>12</v>
      </c>
      <c r="E81" s="28">
        <v>41101</v>
      </c>
      <c r="F81" s="29">
        <f t="shared" si="2"/>
        <v>7</v>
      </c>
      <c r="G81" s="30">
        <v>129</v>
      </c>
      <c r="H81" s="31">
        <v>3</v>
      </c>
      <c r="I81" s="32">
        <f t="shared" si="3"/>
        <v>387</v>
      </c>
    </row>
    <row r="82" spans="1:9">
      <c r="A82" s="21" t="s">
        <v>105</v>
      </c>
      <c r="B82" s="21" t="s">
        <v>67</v>
      </c>
      <c r="C82" s="21" t="s">
        <v>68</v>
      </c>
      <c r="D82" s="21" t="s">
        <v>12</v>
      </c>
      <c r="E82" s="22">
        <v>41095</v>
      </c>
      <c r="F82" s="23">
        <f t="shared" si="2"/>
        <v>7</v>
      </c>
      <c r="G82" s="24">
        <v>85</v>
      </c>
      <c r="H82" s="25">
        <v>4.5</v>
      </c>
      <c r="I82" s="26">
        <f t="shared" si="3"/>
        <v>382.5</v>
      </c>
    </row>
    <row r="83" spans="1:9">
      <c r="A83" s="27" t="s">
        <v>98</v>
      </c>
      <c r="B83" s="27" t="s">
        <v>88</v>
      </c>
      <c r="C83" s="27" t="s">
        <v>89</v>
      </c>
      <c r="D83" s="27" t="s">
        <v>12</v>
      </c>
      <c r="E83" s="28">
        <v>41063</v>
      </c>
      <c r="F83" s="29">
        <f t="shared" si="2"/>
        <v>6</v>
      </c>
      <c r="G83" s="30">
        <v>116</v>
      </c>
      <c r="H83" s="31">
        <v>3</v>
      </c>
      <c r="I83" s="32">
        <f t="shared" si="3"/>
        <v>348</v>
      </c>
    </row>
    <row r="84" spans="1:9">
      <c r="A84" s="21" t="s">
        <v>106</v>
      </c>
      <c r="B84" s="21" t="s">
        <v>88</v>
      </c>
      <c r="C84" s="21" t="s">
        <v>89</v>
      </c>
      <c r="D84" s="21" t="s">
        <v>16</v>
      </c>
      <c r="E84" s="22">
        <v>41099</v>
      </c>
      <c r="F84" s="23">
        <f t="shared" si="2"/>
        <v>7</v>
      </c>
      <c r="G84" s="24">
        <v>112</v>
      </c>
      <c r="H84" s="25">
        <v>3</v>
      </c>
      <c r="I84" s="26">
        <f t="shared" si="3"/>
        <v>336</v>
      </c>
    </row>
    <row r="85" spans="1:9">
      <c r="A85" s="27" t="s">
        <v>107</v>
      </c>
      <c r="B85" s="27" t="s">
        <v>61</v>
      </c>
      <c r="C85" s="27" t="s">
        <v>62</v>
      </c>
      <c r="D85" s="27" t="s">
        <v>12</v>
      </c>
      <c r="E85" s="28">
        <v>41081</v>
      </c>
      <c r="F85" s="29">
        <f t="shared" si="2"/>
        <v>6</v>
      </c>
      <c r="G85" s="30">
        <v>80</v>
      </c>
      <c r="H85" s="31">
        <v>3.99</v>
      </c>
      <c r="I85" s="32">
        <f t="shared" si="3"/>
        <v>319.20000000000005</v>
      </c>
    </row>
    <row r="86" spans="1:9">
      <c r="A86" s="21" t="s">
        <v>108</v>
      </c>
      <c r="B86" s="21" t="s">
        <v>44</v>
      </c>
      <c r="C86" s="21" t="s">
        <v>45</v>
      </c>
      <c r="D86" s="21" t="s">
        <v>12</v>
      </c>
      <c r="E86" s="22">
        <v>41099</v>
      </c>
      <c r="F86" s="23">
        <f t="shared" si="2"/>
        <v>7</v>
      </c>
      <c r="G86" s="24">
        <v>48</v>
      </c>
      <c r="H86" s="25">
        <v>6.5</v>
      </c>
      <c r="I86" s="26">
        <f t="shared" si="3"/>
        <v>312</v>
      </c>
    </row>
    <row r="87" spans="1:9">
      <c r="A87" s="27" t="s">
        <v>90</v>
      </c>
      <c r="B87" s="27" t="s">
        <v>47</v>
      </c>
      <c r="C87" s="27" t="s">
        <v>48</v>
      </c>
      <c r="D87" s="27" t="s">
        <v>16</v>
      </c>
      <c r="E87" s="28">
        <v>41107</v>
      </c>
      <c r="F87" s="29">
        <f t="shared" si="2"/>
        <v>7</v>
      </c>
      <c r="G87" s="30">
        <v>50</v>
      </c>
      <c r="H87" s="31">
        <v>6</v>
      </c>
      <c r="I87" s="32">
        <f t="shared" si="3"/>
        <v>300</v>
      </c>
    </row>
    <row r="88" spans="1:9">
      <c r="A88" s="21" t="s">
        <v>83</v>
      </c>
      <c r="B88" s="21" t="s">
        <v>69</v>
      </c>
      <c r="C88" s="21" t="s">
        <v>70</v>
      </c>
      <c r="D88" s="21" t="s">
        <v>12</v>
      </c>
      <c r="E88" s="22">
        <v>41075</v>
      </c>
      <c r="F88" s="23">
        <f t="shared" si="2"/>
        <v>6</v>
      </c>
      <c r="G88" s="24">
        <v>43</v>
      </c>
      <c r="H88" s="25">
        <v>6.5</v>
      </c>
      <c r="I88" s="26">
        <f t="shared" si="3"/>
        <v>279.5</v>
      </c>
    </row>
    <row r="89" spans="1:9">
      <c r="A89" s="27" t="s">
        <v>109</v>
      </c>
      <c r="B89" s="27" t="s">
        <v>10</v>
      </c>
      <c r="C89" s="27" t="s">
        <v>11</v>
      </c>
      <c r="D89" s="27" t="s">
        <v>16</v>
      </c>
      <c r="E89" s="28">
        <v>41072</v>
      </c>
      <c r="F89" s="29">
        <f t="shared" si="2"/>
        <v>6</v>
      </c>
      <c r="G89" s="30">
        <v>18</v>
      </c>
      <c r="H89" s="31">
        <v>14.5</v>
      </c>
      <c r="I89" s="32">
        <f t="shared" si="3"/>
        <v>261</v>
      </c>
    </row>
    <row r="90" spans="1:9">
      <c r="A90" s="21" t="s">
        <v>110</v>
      </c>
      <c r="B90" s="21" t="s">
        <v>61</v>
      </c>
      <c r="C90" s="21" t="s">
        <v>62</v>
      </c>
      <c r="D90" s="21" t="s">
        <v>12</v>
      </c>
      <c r="E90" s="22">
        <v>41270</v>
      </c>
      <c r="F90" s="23">
        <f t="shared" si="2"/>
        <v>12</v>
      </c>
      <c r="G90" s="24">
        <v>65</v>
      </c>
      <c r="H90" s="25">
        <v>3.99</v>
      </c>
      <c r="I90" s="26">
        <f t="shared" si="3"/>
        <v>259.35000000000002</v>
      </c>
    </row>
    <row r="91" spans="1:9">
      <c r="A91" s="27" t="s">
        <v>104</v>
      </c>
      <c r="B91" s="27" t="s">
        <v>36</v>
      </c>
      <c r="C91" s="27" t="s">
        <v>37</v>
      </c>
      <c r="D91" s="27" t="s">
        <v>12</v>
      </c>
      <c r="E91" s="28">
        <v>41073</v>
      </c>
      <c r="F91" s="29">
        <f t="shared" si="2"/>
        <v>6</v>
      </c>
      <c r="G91" s="30">
        <v>37</v>
      </c>
      <c r="H91" s="31">
        <v>6.99</v>
      </c>
      <c r="I91" s="32">
        <f t="shared" si="3"/>
        <v>258.63</v>
      </c>
    </row>
    <row r="92" spans="1:9">
      <c r="A92" s="21" t="s">
        <v>111</v>
      </c>
      <c r="B92" s="21" t="s">
        <v>47</v>
      </c>
      <c r="C92" s="21" t="s">
        <v>48</v>
      </c>
      <c r="D92" s="21" t="s">
        <v>12</v>
      </c>
      <c r="E92" s="22">
        <v>41101</v>
      </c>
      <c r="F92" s="23">
        <f t="shared" si="2"/>
        <v>7</v>
      </c>
      <c r="G92" s="24">
        <v>41</v>
      </c>
      <c r="H92" s="25">
        <v>6</v>
      </c>
      <c r="I92" s="26">
        <f t="shared" si="3"/>
        <v>246</v>
      </c>
    </row>
    <row r="93" spans="1:9">
      <c r="A93" s="27" t="s">
        <v>112</v>
      </c>
      <c r="B93" s="27" t="s">
        <v>88</v>
      </c>
      <c r="C93" s="27" t="s">
        <v>89</v>
      </c>
      <c r="D93" s="27" t="s">
        <v>16</v>
      </c>
      <c r="E93" s="28">
        <v>41026</v>
      </c>
      <c r="F93" s="29">
        <f t="shared" si="2"/>
        <v>4</v>
      </c>
      <c r="G93" s="30">
        <v>77</v>
      </c>
      <c r="H93" s="31">
        <v>3</v>
      </c>
      <c r="I93" s="32">
        <f t="shared" si="3"/>
        <v>231</v>
      </c>
    </row>
    <row r="94" spans="1:9">
      <c r="A94" s="21" t="s">
        <v>113</v>
      </c>
      <c r="B94" s="21" t="s">
        <v>61</v>
      </c>
      <c r="C94" s="21" t="s">
        <v>62</v>
      </c>
      <c r="D94" s="21" t="s">
        <v>12</v>
      </c>
      <c r="E94" s="22">
        <v>41257</v>
      </c>
      <c r="F94" s="23">
        <f t="shared" si="2"/>
        <v>12</v>
      </c>
      <c r="G94" s="24">
        <v>57</v>
      </c>
      <c r="H94" s="25">
        <v>3.99</v>
      </c>
      <c r="I94" s="26">
        <f t="shared" si="3"/>
        <v>227.43</v>
      </c>
    </row>
    <row r="95" spans="1:9">
      <c r="A95" s="27" t="s">
        <v>114</v>
      </c>
      <c r="B95" s="27" t="s">
        <v>22</v>
      </c>
      <c r="C95" s="27" t="s">
        <v>23</v>
      </c>
      <c r="D95" s="27" t="s">
        <v>12</v>
      </c>
      <c r="E95" s="28">
        <v>41256</v>
      </c>
      <c r="F95" s="29">
        <f t="shared" si="2"/>
        <v>12</v>
      </c>
      <c r="G95" s="30">
        <v>22</v>
      </c>
      <c r="H95" s="31">
        <v>9.99</v>
      </c>
      <c r="I95" s="32">
        <f t="shared" si="3"/>
        <v>219.78</v>
      </c>
    </row>
    <row r="96" spans="1:9">
      <c r="A96" s="21" t="s">
        <v>21</v>
      </c>
      <c r="B96" s="21" t="s">
        <v>36</v>
      </c>
      <c r="C96" s="21" t="s">
        <v>37</v>
      </c>
      <c r="D96" s="21" t="s">
        <v>12</v>
      </c>
      <c r="E96" s="22">
        <v>41002</v>
      </c>
      <c r="F96" s="23">
        <f t="shared" si="2"/>
        <v>4</v>
      </c>
      <c r="G96" s="24">
        <v>30</v>
      </c>
      <c r="H96" s="25">
        <v>6.99</v>
      </c>
      <c r="I96" s="26">
        <f t="shared" si="3"/>
        <v>209.70000000000002</v>
      </c>
    </row>
    <row r="97" spans="1:9">
      <c r="A97" s="27" t="s">
        <v>46</v>
      </c>
      <c r="B97" s="27" t="s">
        <v>88</v>
      </c>
      <c r="C97" s="27" t="s">
        <v>89</v>
      </c>
      <c r="D97" s="27" t="s">
        <v>16</v>
      </c>
      <c r="E97" s="28">
        <v>41028</v>
      </c>
      <c r="F97" s="29">
        <f t="shared" si="2"/>
        <v>4</v>
      </c>
      <c r="G97" s="30">
        <v>63</v>
      </c>
      <c r="H97" s="31">
        <v>3</v>
      </c>
      <c r="I97" s="32">
        <f t="shared" si="3"/>
        <v>189</v>
      </c>
    </row>
    <row r="98" spans="1:9">
      <c r="A98" s="21" t="s">
        <v>115</v>
      </c>
      <c r="B98" s="21" t="s">
        <v>69</v>
      </c>
      <c r="C98" s="21" t="s">
        <v>70</v>
      </c>
      <c r="D98" s="21" t="s">
        <v>12</v>
      </c>
      <c r="E98" s="22">
        <v>41255</v>
      </c>
      <c r="F98" s="23">
        <f t="shared" si="2"/>
        <v>12</v>
      </c>
      <c r="G98" s="24">
        <v>22</v>
      </c>
      <c r="H98" s="25">
        <v>6.5</v>
      </c>
      <c r="I98" s="26">
        <f t="shared" si="3"/>
        <v>143</v>
      </c>
    </row>
    <row r="99" spans="1:9">
      <c r="A99" s="27" t="s">
        <v>116</v>
      </c>
      <c r="B99" s="27" t="s">
        <v>22</v>
      </c>
      <c r="C99" s="27" t="s">
        <v>23</v>
      </c>
      <c r="D99" s="27" t="s">
        <v>16</v>
      </c>
      <c r="E99" s="28">
        <v>41248</v>
      </c>
      <c r="F99" s="29">
        <f t="shared" si="2"/>
        <v>12</v>
      </c>
      <c r="G99" s="30">
        <v>14</v>
      </c>
      <c r="H99" s="31">
        <v>9.99</v>
      </c>
      <c r="I99" s="32">
        <f t="shared" si="3"/>
        <v>139.86000000000001</v>
      </c>
    </row>
    <row r="100" spans="1:9">
      <c r="A100" s="21" t="s">
        <v>79</v>
      </c>
      <c r="B100" s="21" t="s">
        <v>22</v>
      </c>
      <c r="C100" s="21" t="s">
        <v>23</v>
      </c>
      <c r="D100" s="21" t="s">
        <v>12</v>
      </c>
      <c r="E100" s="22">
        <v>41119</v>
      </c>
      <c r="F100" s="23">
        <f t="shared" si="2"/>
        <v>7</v>
      </c>
      <c r="G100" s="24">
        <v>13</v>
      </c>
      <c r="H100" s="25">
        <v>9.99</v>
      </c>
      <c r="I100" s="26">
        <f t="shared" si="3"/>
        <v>129.87</v>
      </c>
    </row>
    <row r="101" spans="1:9">
      <c r="A101" s="27" t="s">
        <v>117</v>
      </c>
      <c r="B101" s="27" t="s">
        <v>61</v>
      </c>
      <c r="C101" s="27" t="s">
        <v>62</v>
      </c>
      <c r="D101" s="27" t="s">
        <v>12</v>
      </c>
      <c r="E101" s="28">
        <v>41096</v>
      </c>
      <c r="F101" s="29">
        <f t="shared" si="2"/>
        <v>7</v>
      </c>
      <c r="G101" s="30">
        <v>28</v>
      </c>
      <c r="H101" s="31">
        <v>3.99</v>
      </c>
      <c r="I101" s="32">
        <f t="shared" si="3"/>
        <v>111.72</v>
      </c>
    </row>
    <row r="102" spans="1:9">
      <c r="A102" s="21" t="s">
        <v>77</v>
      </c>
      <c r="B102" s="21" t="s">
        <v>53</v>
      </c>
      <c r="C102" s="21" t="s">
        <v>54</v>
      </c>
      <c r="D102" s="21" t="s">
        <v>12</v>
      </c>
      <c r="E102" s="22">
        <v>41026</v>
      </c>
      <c r="F102" s="23">
        <f t="shared" si="2"/>
        <v>4</v>
      </c>
      <c r="G102" s="24">
        <v>16</v>
      </c>
      <c r="H102" s="25">
        <v>4.5</v>
      </c>
      <c r="I102" s="26">
        <f t="shared" si="3"/>
        <v>72</v>
      </c>
    </row>
    <row r="103" spans="1:9">
      <c r="A103" s="27" t="s">
        <v>55</v>
      </c>
      <c r="B103" s="27" t="s">
        <v>88</v>
      </c>
      <c r="C103" s="27" t="s">
        <v>89</v>
      </c>
      <c r="D103" s="27" t="s">
        <v>16</v>
      </c>
      <c r="E103" s="28">
        <v>41009</v>
      </c>
      <c r="F103" s="29">
        <f t="shared" si="2"/>
        <v>4</v>
      </c>
      <c r="G103" s="30">
        <v>20</v>
      </c>
      <c r="H103" s="31">
        <v>3</v>
      </c>
      <c r="I103" s="32">
        <f t="shared" si="3"/>
        <v>60</v>
      </c>
    </row>
    <row r="104" spans="1:9">
      <c r="A104" s="21" t="s">
        <v>118</v>
      </c>
      <c r="B104" s="21" t="s">
        <v>53</v>
      </c>
      <c r="C104" s="21" t="s">
        <v>54</v>
      </c>
      <c r="D104" s="21" t="s">
        <v>14</v>
      </c>
      <c r="E104" s="22">
        <v>41118</v>
      </c>
      <c r="F104" s="23">
        <f t="shared" si="2"/>
        <v>7</v>
      </c>
      <c r="G104" s="24">
        <v>12</v>
      </c>
      <c r="H104" s="25">
        <v>4.5</v>
      </c>
      <c r="I104" s="26">
        <f t="shared" si="3"/>
        <v>54</v>
      </c>
    </row>
    <row r="105" spans="1:9">
      <c r="A105" s="27" t="s">
        <v>119</v>
      </c>
      <c r="B105" s="27" t="s">
        <v>53</v>
      </c>
      <c r="C105" s="27" t="s">
        <v>54</v>
      </c>
      <c r="D105" s="27" t="s">
        <v>16</v>
      </c>
      <c r="E105" s="28">
        <v>41023</v>
      </c>
      <c r="F105" s="29">
        <f t="shared" si="2"/>
        <v>4</v>
      </c>
      <c r="G105" s="30">
        <v>10</v>
      </c>
      <c r="H105" s="31">
        <v>4.5</v>
      </c>
      <c r="I105" s="32">
        <f t="shared" si="3"/>
        <v>45</v>
      </c>
    </row>
    <row r="106" spans="1:9">
      <c r="A106" s="21" t="s">
        <v>73</v>
      </c>
      <c r="B106" s="21" t="s">
        <v>88</v>
      </c>
      <c r="C106" s="21" t="s">
        <v>89</v>
      </c>
      <c r="D106" s="21" t="s">
        <v>12</v>
      </c>
      <c r="E106" s="22">
        <v>41260</v>
      </c>
      <c r="F106" s="23">
        <f t="shared" si="2"/>
        <v>12</v>
      </c>
      <c r="G106" s="24">
        <v>14</v>
      </c>
      <c r="H106" s="25">
        <v>3</v>
      </c>
      <c r="I106" s="26">
        <f t="shared" si="3"/>
        <v>42</v>
      </c>
    </row>
    <row r="107" spans="1:9">
      <c r="A107" s="27" t="s">
        <v>83</v>
      </c>
      <c r="B107" s="27" t="s">
        <v>67</v>
      </c>
      <c r="C107" s="27" t="s">
        <v>68</v>
      </c>
      <c r="D107" s="27" t="s">
        <v>16</v>
      </c>
      <c r="E107" s="28">
        <v>41114</v>
      </c>
      <c r="F107" s="29">
        <f t="shared" si="2"/>
        <v>7</v>
      </c>
      <c r="G107" s="30">
        <v>9</v>
      </c>
      <c r="H107" s="31">
        <v>4.5</v>
      </c>
      <c r="I107" s="32">
        <f t="shared" si="3"/>
        <v>40.5</v>
      </c>
    </row>
    <row r="108" spans="1:9">
      <c r="A108" s="21" t="s">
        <v>77</v>
      </c>
      <c r="B108" s="21" t="s">
        <v>36</v>
      </c>
      <c r="C108" s="21" t="s">
        <v>37</v>
      </c>
      <c r="D108" s="21" t="s">
        <v>16</v>
      </c>
      <c r="E108" s="22">
        <v>41029</v>
      </c>
      <c r="F108" s="23">
        <f t="shared" si="2"/>
        <v>4</v>
      </c>
      <c r="G108" s="24">
        <v>5</v>
      </c>
      <c r="H108" s="25">
        <v>6.99</v>
      </c>
      <c r="I108" s="26">
        <f t="shared" si="3"/>
        <v>34.950000000000003</v>
      </c>
    </row>
    <row r="109" spans="1:9">
      <c r="A109" s="27" t="s">
        <v>120</v>
      </c>
      <c r="B109" s="27" t="s">
        <v>67</v>
      </c>
      <c r="C109" s="27" t="s">
        <v>68</v>
      </c>
      <c r="D109" s="27" t="s">
        <v>16</v>
      </c>
      <c r="E109" s="28">
        <v>41091</v>
      </c>
      <c r="F109" s="29">
        <f t="shared" si="2"/>
        <v>7</v>
      </c>
      <c r="G109" s="30">
        <v>7</v>
      </c>
      <c r="H109" s="31">
        <v>4.5</v>
      </c>
      <c r="I109" s="32">
        <f t="shared" si="3"/>
        <v>31.5</v>
      </c>
    </row>
    <row r="110" spans="1:9">
      <c r="A110" s="21" t="s">
        <v>111</v>
      </c>
      <c r="B110" s="21" t="s">
        <v>88</v>
      </c>
      <c r="C110" s="21" t="s">
        <v>89</v>
      </c>
      <c r="D110" s="21" t="s">
        <v>12</v>
      </c>
      <c r="E110" s="22">
        <v>41020</v>
      </c>
      <c r="F110" s="23">
        <f t="shared" si="2"/>
        <v>4</v>
      </c>
      <c r="G110" s="24">
        <v>10</v>
      </c>
      <c r="H110" s="25">
        <v>3</v>
      </c>
      <c r="I110" s="26">
        <f t="shared" si="3"/>
        <v>30</v>
      </c>
    </row>
  </sheetData>
  <conditionalFormatting sqref="A3">
    <cfRule type="duplicateValues" dxfId="3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330-C0EE-4433-A912-95A61413CDFF}">
  <dimension ref="B4:G22"/>
  <sheetViews>
    <sheetView workbookViewId="0">
      <selection activeCell="C23" sqref="C23"/>
    </sheetView>
  </sheetViews>
  <sheetFormatPr defaultRowHeight="15"/>
  <cols>
    <col min="1" max="1" width="9.140625" style="14"/>
    <col min="2" max="2" width="31.5703125" style="14" bestFit="1" customWidth="1"/>
    <col min="3" max="3" width="37.28515625" style="14" customWidth="1"/>
    <col min="4" max="5" width="9.140625" style="14"/>
    <col min="6" max="6" width="19.85546875" style="14" customWidth="1"/>
    <col min="7" max="7" width="18" style="14" bestFit="1" customWidth="1"/>
    <col min="8" max="16384" width="9.140625" style="14"/>
  </cols>
  <sheetData>
    <row r="4" spans="2:7" ht="15" customHeight="1">
      <c r="B4" s="35" t="s">
        <v>2</v>
      </c>
      <c r="C4" s="36" t="s">
        <v>145</v>
      </c>
      <c r="F4" s="37" t="s">
        <v>3</v>
      </c>
      <c r="G4" s="38" t="s">
        <v>146</v>
      </c>
    </row>
    <row r="5" spans="2:7">
      <c r="B5" s="39" t="s">
        <v>89</v>
      </c>
      <c r="C5" s="14">
        <f>COUNTIFS(Product,table_problem1A_sales[[#This Row],[Product]])</f>
        <v>11</v>
      </c>
      <c r="F5" s="40" t="s">
        <v>12</v>
      </c>
      <c r="G5" s="14">
        <f>COUNTIFS(Sales_Channel,table_problem1A_sales_channel[[#This Row],[Sales Channel]])</f>
        <v>52</v>
      </c>
    </row>
    <row r="6" spans="2:7">
      <c r="B6" s="41" t="s">
        <v>62</v>
      </c>
      <c r="C6" s="14">
        <f>COUNTIFS(Product,table_problem1A_sales[[#This Row],[Product]])</f>
        <v>11</v>
      </c>
      <c r="F6" s="40" t="s">
        <v>14</v>
      </c>
      <c r="G6" s="14">
        <f>COUNTIFS(Sales_Channel,table_problem1A_sales_channel[[#This Row],[Sales Channel]])</f>
        <v>9</v>
      </c>
    </row>
    <row r="7" spans="2:7">
      <c r="B7" s="41" t="s">
        <v>54</v>
      </c>
      <c r="C7" s="14">
        <f>COUNTIFS(Product,table_problem1A_sales[[#This Row],[Product]])</f>
        <v>11</v>
      </c>
      <c r="F7" s="42" t="s">
        <v>16</v>
      </c>
      <c r="G7" s="14">
        <f>COUNTIFS(Sales_Channel,table_problem1A_sales_channel[[#This Row],[Sales Channel]])</f>
        <v>46</v>
      </c>
    </row>
    <row r="8" spans="2:7">
      <c r="B8" s="39" t="s">
        <v>70</v>
      </c>
      <c r="C8" s="14">
        <f>COUNTIFS(Product,table_problem1A_sales[[#This Row],[Product]])</f>
        <v>6</v>
      </c>
    </row>
    <row r="9" spans="2:7">
      <c r="B9" s="39" t="s">
        <v>48</v>
      </c>
      <c r="C9" s="14">
        <f>COUNTIFS(Product,table_problem1A_sales[[#This Row],[Product]])</f>
        <v>8</v>
      </c>
    </row>
    <row r="10" spans="2:7">
      <c r="B10" s="39" t="s">
        <v>45</v>
      </c>
      <c r="C10" s="14">
        <f>COUNTIFS(Product,table_problem1A_sales[[#This Row],[Product]])</f>
        <v>8</v>
      </c>
    </row>
    <row r="11" spans="2:7">
      <c r="B11" s="39" t="s">
        <v>26</v>
      </c>
      <c r="C11" s="14">
        <f>COUNTIFS(Product,table_problem1A_sales[[#This Row],[Product]])</f>
        <v>12</v>
      </c>
    </row>
    <row r="12" spans="2:7">
      <c r="B12" s="39" t="s">
        <v>68</v>
      </c>
      <c r="C12" s="14">
        <f>COUNTIFS(Product,table_problem1A_sales[[#This Row],[Product]])</f>
        <v>7</v>
      </c>
    </row>
    <row r="13" spans="2:7">
      <c r="B13" s="39" t="s">
        <v>37</v>
      </c>
      <c r="C13" s="14">
        <f>COUNTIFS(Product,table_problem1A_sales[[#This Row],[Product]])</f>
        <v>11</v>
      </c>
    </row>
    <row r="14" spans="2:7">
      <c r="B14" s="39" t="s">
        <v>23</v>
      </c>
      <c r="C14" s="14">
        <f>COUNTIFS(Product,table_problem1A_sales[[#This Row],[Product]])</f>
        <v>11</v>
      </c>
    </row>
    <row r="15" spans="2:7">
      <c r="B15" s="43" t="s">
        <v>11</v>
      </c>
      <c r="C15" s="14">
        <f>COUNTIFS(Product,table_problem1A_sales[[#This Row],[Product]])</f>
        <v>11</v>
      </c>
    </row>
    <row r="18" spans="3:3">
      <c r="C18" s="14" t="s">
        <v>147</v>
      </c>
    </row>
    <row r="19" spans="3:3">
      <c r="C19" s="14">
        <f>COUNTIFS(Revenue,"&gt;1000")</f>
        <v>27</v>
      </c>
    </row>
    <row r="20" spans="3:3">
      <c r="C20" s="14">
        <f>COUNTIFS(Revenue,"&lt;1000")</f>
        <v>80</v>
      </c>
    </row>
    <row r="21" spans="3:3">
      <c r="C21" s="14">
        <f>COUNTIFS(Revenue,"&lt;&gt;1000")</f>
        <v>108</v>
      </c>
    </row>
    <row r="22" spans="3:3">
      <c r="C22" s="14">
        <f>COUNTIFS(Revenue,"=1000")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E530-534B-44B6-B4F2-BB046A96CDD0}">
  <dimension ref="C4:E34"/>
  <sheetViews>
    <sheetView workbookViewId="0">
      <selection activeCell="E20" sqref="E20"/>
    </sheetView>
  </sheetViews>
  <sheetFormatPr defaultRowHeight="15"/>
  <cols>
    <col min="1" max="2" width="9.140625" style="14"/>
    <col min="3" max="3" width="31.5703125" style="51" bestFit="1" customWidth="1"/>
    <col min="4" max="4" width="19.5703125" style="14" bestFit="1" customWidth="1"/>
    <col min="5" max="5" width="20" style="14" bestFit="1" customWidth="1"/>
    <col min="6" max="16384" width="9.140625" style="14"/>
  </cols>
  <sheetData>
    <row r="4" spans="3:4">
      <c r="C4" s="44" t="s">
        <v>2</v>
      </c>
      <c r="D4" s="64" t="s">
        <v>122</v>
      </c>
    </row>
    <row r="5" spans="3:4">
      <c r="C5" s="45" t="s">
        <v>89</v>
      </c>
      <c r="D5" s="14">
        <f>SUMIFS(Revenue,Product,table_problem3A[[#This Row],[Product]])</f>
        <v>3024</v>
      </c>
    </row>
    <row r="6" spans="3:4">
      <c r="C6" s="45" t="s">
        <v>62</v>
      </c>
      <c r="D6" s="14">
        <f>SUMIFS(Revenue,Product,table_problem3A[[#This Row],[Product]])</f>
        <v>4971.5400000000009</v>
      </c>
    </row>
    <row r="7" spans="3:4">
      <c r="C7" s="45" t="s">
        <v>54</v>
      </c>
      <c r="D7" s="14">
        <f>SUMIFS(Revenue,Product,table_problem3A[[#This Row],[Product]])</f>
        <v>6106.5</v>
      </c>
    </row>
    <row r="8" spans="3:4">
      <c r="C8" s="45" t="s">
        <v>70</v>
      </c>
      <c r="D8" s="14">
        <f>SUMIFS(Revenue,Product,table_problem3A[[#This Row],[Product]])</f>
        <v>2645.5</v>
      </c>
    </row>
    <row r="9" spans="3:4">
      <c r="C9" s="45" t="s">
        <v>48</v>
      </c>
      <c r="D9" s="14">
        <f>SUMIFS(Revenue,Product,table_problem3A[[#This Row],[Product]])</f>
        <v>4704</v>
      </c>
    </row>
    <row r="10" spans="3:4">
      <c r="C10" s="45" t="s">
        <v>45</v>
      </c>
      <c r="D10" s="14">
        <f>SUMIFS(Revenue,Product,table_problem3A[[#This Row],[Product]])</f>
        <v>4849</v>
      </c>
    </row>
    <row r="11" spans="3:4">
      <c r="C11" s="45" t="s">
        <v>26</v>
      </c>
      <c r="D11" s="14">
        <f>SUMIFS(Revenue,Product,table_problem3A[[#This Row],[Product]])</f>
        <v>15885</v>
      </c>
    </row>
    <row r="12" spans="3:4">
      <c r="C12" s="45" t="s">
        <v>68</v>
      </c>
      <c r="D12" s="14">
        <f>SUMIFS(Revenue,Product,table_problem3A[[#This Row],[Product]])</f>
        <v>3042</v>
      </c>
    </row>
    <row r="13" spans="3:4">
      <c r="C13" s="45" t="s">
        <v>37</v>
      </c>
      <c r="D13" s="14">
        <f>SUMIFS(Revenue,Product,table_problem3A[[#This Row],[Product]])</f>
        <v>7066.8899999999994</v>
      </c>
    </row>
    <row r="14" spans="3:4">
      <c r="C14" s="45" t="s">
        <v>23</v>
      </c>
      <c r="D14" s="14">
        <f>SUMIFS(Revenue,Product,table_problem3A[[#This Row],[Product]])</f>
        <v>9310.6800000000021</v>
      </c>
    </row>
    <row r="15" spans="3:4">
      <c r="C15" s="46" t="s">
        <v>11</v>
      </c>
      <c r="D15" s="14">
        <f>SUMIFS(Revenue,Product,table_problem3A[[#This Row],[Product]])</f>
        <v>20938</v>
      </c>
    </row>
    <row r="20" spans="3:5">
      <c r="C20" s="1" t="s">
        <v>121</v>
      </c>
      <c r="D20" s="14">
        <f>SUMIFS(Revenue,Month_Sold, "8")</f>
        <v>33326.979999999996</v>
      </c>
    </row>
    <row r="23" spans="3:5">
      <c r="C23" s="1" t="s">
        <v>123</v>
      </c>
    </row>
    <row r="24" spans="3:5">
      <c r="C24" s="47" t="s">
        <v>2</v>
      </c>
      <c r="D24" s="48" t="s">
        <v>0</v>
      </c>
      <c r="E24" s="49" t="s">
        <v>122</v>
      </c>
    </row>
    <row r="25" spans="3:5">
      <c r="C25" s="39" t="s">
        <v>89</v>
      </c>
      <c r="D25" s="50" t="s">
        <v>46</v>
      </c>
      <c r="E25" s="14">
        <f>SUMIFS(Revenue,Product,table_problem4B_revenue[[#This Row],[Product]],Country,table_problem4B_revenue[[#This Row],[Country]])</f>
        <v>189</v>
      </c>
    </row>
    <row r="26" spans="3:5">
      <c r="C26" s="41" t="s">
        <v>62</v>
      </c>
      <c r="D26" s="50" t="s">
        <v>113</v>
      </c>
      <c r="E26" s="14">
        <f>SUMIFS(Revenue,Product,table_problem4B_revenue[[#This Row],[Product]],Country,table_problem4B_revenue[[#This Row],[Country]])</f>
        <v>227.43</v>
      </c>
    </row>
    <row r="27" spans="3:5">
      <c r="C27" s="41" t="s">
        <v>54</v>
      </c>
      <c r="D27" s="50" t="s">
        <v>55</v>
      </c>
      <c r="E27" s="14">
        <f>SUMIFS(Revenue,Product,table_problem4B_revenue[[#This Row],[Product]],Country,table_problem4B_revenue[[#This Row],[Country]])</f>
        <v>913.5</v>
      </c>
    </row>
    <row r="28" spans="3:5">
      <c r="C28" s="39" t="s">
        <v>48</v>
      </c>
      <c r="D28" s="50" t="s">
        <v>90</v>
      </c>
      <c r="E28" s="14">
        <f>SUMIFS(Revenue,Product,table_problem4B_revenue[[#This Row],[Product]],Country,table_problem4B_revenue[[#This Row],[Country]])</f>
        <v>300</v>
      </c>
    </row>
    <row r="29" spans="3:5">
      <c r="C29" s="39" t="s">
        <v>45</v>
      </c>
      <c r="D29" s="50" t="s">
        <v>108</v>
      </c>
      <c r="E29" s="14">
        <f>SUMIFS(Revenue,Product,table_problem4B_revenue[[#This Row],[Product]],Country,table_problem4B_revenue[[#This Row],[Country]])</f>
        <v>312</v>
      </c>
    </row>
    <row r="30" spans="3:5">
      <c r="C30" s="39" t="s">
        <v>26</v>
      </c>
      <c r="D30" s="50" t="s">
        <v>34</v>
      </c>
      <c r="E30" s="14">
        <f>SUMIFS(Revenue,Product,table_problem4B_revenue[[#This Row],[Product]],Country,table_problem4B_revenue[[#This Row],[Country]])</f>
        <v>1440</v>
      </c>
    </row>
    <row r="31" spans="3:5">
      <c r="C31" s="39" t="s">
        <v>68</v>
      </c>
      <c r="D31" s="50" t="s">
        <v>66</v>
      </c>
      <c r="E31" s="14">
        <f>SUMIFS(Revenue,Product,table_problem4B_revenue[[#This Row],[Product]],Country,table_problem4B_revenue[[#This Row],[Country]])</f>
        <v>742.5</v>
      </c>
    </row>
    <row r="32" spans="3:5">
      <c r="C32" s="39" t="s">
        <v>37</v>
      </c>
      <c r="D32" s="50" t="s">
        <v>108</v>
      </c>
      <c r="E32" s="14">
        <f>SUMIFS(Revenue,Product,table_problem4B_revenue[[#This Row],[Product]],Country,table_problem4B_revenue[[#This Row],[Country]])</f>
        <v>0</v>
      </c>
    </row>
    <row r="33" spans="3:5">
      <c r="C33" s="39" t="s">
        <v>23</v>
      </c>
      <c r="D33" s="50" t="s">
        <v>31</v>
      </c>
      <c r="E33" s="14">
        <f>SUMIFS(Revenue,Product,table_problem4B_revenue[[#This Row],[Product]],Country,table_problem4B_revenue[[#This Row],[Country]])</f>
        <v>1628.3700000000001</v>
      </c>
    </row>
    <row r="34" spans="3:5">
      <c r="C34" s="43" t="s">
        <v>11</v>
      </c>
      <c r="D34" s="50" t="s">
        <v>17</v>
      </c>
      <c r="E34" s="14">
        <f>SUMIFS(Revenue,Product,table_problem4B_revenue[[#This Row],[Product]],Country,table_problem4B_revenue[[#This Row],[Country]])</f>
        <v>2436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283E-5E98-49EE-9C36-1C1BB81E5F73}">
  <dimension ref="C1:J19"/>
  <sheetViews>
    <sheetView workbookViewId="0">
      <selection activeCell="J7" sqref="J7"/>
    </sheetView>
  </sheetViews>
  <sheetFormatPr defaultRowHeight="15"/>
  <cols>
    <col min="1" max="2" width="9.140625" style="14"/>
    <col min="3" max="3" width="19.28515625" style="14" bestFit="1" customWidth="1"/>
    <col min="4" max="4" width="27.7109375" style="14" bestFit="1" customWidth="1"/>
    <col min="5" max="5" width="10.85546875" style="14" bestFit="1" customWidth="1"/>
    <col min="6" max="6" width="12.42578125" style="14" bestFit="1" customWidth="1"/>
    <col min="7" max="7" width="11.7109375" style="14" bestFit="1" customWidth="1"/>
    <col min="8" max="8" width="12" style="14" bestFit="1" customWidth="1"/>
    <col min="9" max="9" width="11.140625" style="14" bestFit="1" customWidth="1"/>
    <col min="10" max="16384" width="9.140625" style="14"/>
  </cols>
  <sheetData>
    <row r="1" spans="3:10" ht="15.75" thickBot="1"/>
    <row r="2" spans="3:10" ht="16.5" thickTop="1" thickBot="1">
      <c r="C2" s="62" t="s">
        <v>132</v>
      </c>
      <c r="D2" s="4">
        <v>4.8</v>
      </c>
    </row>
    <row r="3" spans="3:10" ht="16.5" thickTop="1" thickBot="1"/>
    <row r="4" spans="3:10" ht="16.5" thickTop="1" thickBot="1">
      <c r="C4" s="63" t="s">
        <v>124</v>
      </c>
      <c r="D4" s="52">
        <v>450</v>
      </c>
      <c r="E4" s="53"/>
      <c r="F4" s="53"/>
      <c r="G4" s="53"/>
    </row>
    <row r="5" spans="3:10" ht="15.75" thickTop="1">
      <c r="C5" s="53"/>
      <c r="D5" s="53"/>
      <c r="E5" s="53"/>
      <c r="F5" s="53"/>
      <c r="G5" s="53"/>
    </row>
    <row r="6" spans="3:10">
      <c r="C6" s="54" t="s">
        <v>125</v>
      </c>
      <c r="D6" s="54" t="s">
        <v>2</v>
      </c>
      <c r="E6" s="54" t="s">
        <v>6</v>
      </c>
      <c r="F6" s="54" t="s">
        <v>7</v>
      </c>
      <c r="G6" s="54" t="s">
        <v>8</v>
      </c>
      <c r="H6" s="55" t="s">
        <v>131</v>
      </c>
      <c r="I6" s="55" t="s">
        <v>131</v>
      </c>
    </row>
    <row r="7" spans="3:10">
      <c r="C7" s="56" t="s">
        <v>126</v>
      </c>
      <c r="D7" s="56" t="s">
        <v>23</v>
      </c>
      <c r="E7" s="56">
        <v>100</v>
      </c>
      <c r="F7" s="57">
        <v>4.5</v>
      </c>
      <c r="G7" s="58">
        <v>450</v>
      </c>
      <c r="H7" s="14" t="str">
        <f>IF(F7&gt;=$D$2, "Yes","No")</f>
        <v>No</v>
      </c>
      <c r="I7" s="14" t="str">
        <f>IF(G7&gt;=$D$4, "Yes", "No")</f>
        <v>Yes</v>
      </c>
      <c r="J7" s="14" t="str">
        <f>IF(G7&gt;10, IF(F7&gt;5, "Yes", "No"), "No")</f>
        <v>No</v>
      </c>
    </row>
    <row r="8" spans="3:10">
      <c r="C8" s="56" t="s">
        <v>127</v>
      </c>
      <c r="D8" s="56" t="s">
        <v>45</v>
      </c>
      <c r="E8" s="56">
        <v>75</v>
      </c>
      <c r="F8" s="57">
        <v>13</v>
      </c>
      <c r="G8" s="58">
        <v>975</v>
      </c>
      <c r="H8" s="14" t="str">
        <f t="shared" ref="H8:H11" si="0">IF(F8&gt;=$D$2, "Yes","No")</f>
        <v>Yes</v>
      </c>
      <c r="I8" s="14" t="str">
        <f t="shared" ref="I8:I11" si="1">IF(G8&gt;=$D$4, "Yes", "No")</f>
        <v>Yes</v>
      </c>
      <c r="J8" s="14" t="str">
        <f t="shared" ref="J8:J11" si="2">IF(G8&gt;10, IF(F8&gt;5, "Yes", "No"), "No")</f>
        <v>Yes</v>
      </c>
    </row>
    <row r="9" spans="3:10">
      <c r="C9" s="56" t="s">
        <v>128</v>
      </c>
      <c r="D9" s="56" t="s">
        <v>11</v>
      </c>
      <c r="E9" s="56">
        <v>13</v>
      </c>
      <c r="F9" s="57">
        <v>25</v>
      </c>
      <c r="G9" s="58">
        <v>325</v>
      </c>
      <c r="H9" s="14" t="str">
        <f t="shared" si="0"/>
        <v>Yes</v>
      </c>
      <c r="I9" s="14" t="str">
        <f t="shared" si="1"/>
        <v>No</v>
      </c>
      <c r="J9" s="14" t="str">
        <f t="shared" si="2"/>
        <v>Yes</v>
      </c>
    </row>
    <row r="10" spans="3:10">
      <c r="C10" s="56" t="s">
        <v>129</v>
      </c>
      <c r="D10" s="56" t="s">
        <v>26</v>
      </c>
      <c r="E10" s="56">
        <v>200</v>
      </c>
      <c r="F10" s="57">
        <v>0.75</v>
      </c>
      <c r="G10" s="58">
        <v>150</v>
      </c>
      <c r="H10" s="14" t="str">
        <f t="shared" si="0"/>
        <v>No</v>
      </c>
      <c r="I10" s="14" t="str">
        <f t="shared" si="1"/>
        <v>No</v>
      </c>
      <c r="J10" s="14" t="str">
        <f t="shared" si="2"/>
        <v>No</v>
      </c>
    </row>
    <row r="11" spans="3:10">
      <c r="C11" s="59" t="s">
        <v>130</v>
      </c>
      <c r="D11" s="59" t="s">
        <v>54</v>
      </c>
      <c r="E11" s="59">
        <v>11</v>
      </c>
      <c r="F11" s="60">
        <v>55</v>
      </c>
      <c r="G11" s="61">
        <v>605</v>
      </c>
      <c r="H11" s="14" t="str">
        <f t="shared" si="0"/>
        <v>Yes</v>
      </c>
      <c r="I11" s="14" t="str">
        <f t="shared" si="1"/>
        <v>Yes</v>
      </c>
      <c r="J11" s="14" t="str">
        <f t="shared" si="2"/>
        <v>Yes</v>
      </c>
    </row>
    <row r="19" spans="8:8">
      <c r="H1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7805-CF5F-4BF0-8267-880E06472CEB}">
  <dimension ref="C4:I11"/>
  <sheetViews>
    <sheetView tabSelected="1" workbookViewId="0">
      <selection activeCell="N18" sqref="N18"/>
    </sheetView>
  </sheetViews>
  <sheetFormatPr defaultRowHeight="15"/>
  <cols>
    <col min="3" max="3" width="18.5703125" customWidth="1"/>
    <col min="4" max="4" width="19.7109375" bestFit="1" customWidth="1"/>
    <col min="5" max="5" width="16.7109375" bestFit="1" customWidth="1"/>
    <col min="6" max="6" width="14" bestFit="1" customWidth="1"/>
    <col min="7" max="7" width="12.7109375" bestFit="1" customWidth="1"/>
    <col min="8" max="8" width="12.85546875" bestFit="1" customWidth="1"/>
    <col min="9" max="9" width="15.5703125" bestFit="1" customWidth="1"/>
  </cols>
  <sheetData>
    <row r="4" spans="3:9" ht="18.75">
      <c r="C4" s="5" t="s">
        <v>148</v>
      </c>
      <c r="D4" s="2"/>
      <c r="E4" s="2"/>
      <c r="F4" s="2"/>
      <c r="G4" s="2"/>
      <c r="H4" s="2"/>
    </row>
    <row r="5" spans="3:9">
      <c r="C5" s="2"/>
      <c r="D5" s="2"/>
      <c r="E5" s="2"/>
      <c r="F5" s="2"/>
      <c r="G5" s="2"/>
      <c r="H5" s="2"/>
    </row>
    <row r="6" spans="3:9" ht="15.75">
      <c r="C6" s="6" t="s">
        <v>3</v>
      </c>
      <c r="D6" s="6" t="s">
        <v>133</v>
      </c>
      <c r="E6" s="6" t="s">
        <v>134</v>
      </c>
      <c r="F6" s="6" t="s">
        <v>8</v>
      </c>
      <c r="G6" s="6" t="s">
        <v>0</v>
      </c>
      <c r="H6" s="13" t="s">
        <v>131</v>
      </c>
      <c r="I6" s="66" t="s">
        <v>149</v>
      </c>
    </row>
    <row r="7" spans="3:9">
      <c r="C7" s="7" t="s">
        <v>16</v>
      </c>
      <c r="D7" s="7" t="s">
        <v>135</v>
      </c>
      <c r="E7" s="7" t="s">
        <v>136</v>
      </c>
      <c r="F7" s="8">
        <v>1000</v>
      </c>
      <c r="G7" s="9" t="s">
        <v>46</v>
      </c>
      <c r="H7" t="str">
        <f>IF(OR(table_problem7B[[#This Row],[Sales Channel]]="Online",table_problem7B[[#This Row],[Revenue]]&gt;1000), "Yes", "No")</f>
        <v>No</v>
      </c>
      <c r="I7" s="65" t="str">
        <f>IF(AND(table_problem7B[[#This Row],[Sales Channel]]="Online",table_problem7B[[#This Row],[Revenue]]&gt;1000), "Yes", "No")</f>
        <v>No</v>
      </c>
    </row>
    <row r="8" spans="3:9">
      <c r="C8" s="7" t="s">
        <v>12</v>
      </c>
      <c r="D8" s="7" t="s">
        <v>137</v>
      </c>
      <c r="E8" s="7" t="s">
        <v>138</v>
      </c>
      <c r="F8" s="8">
        <v>2500</v>
      </c>
      <c r="G8" s="9" t="s">
        <v>17</v>
      </c>
      <c r="H8" t="str">
        <f>IF(OR(table_problem7B[[#This Row],[Sales Channel]]="Online",table_problem7B[[#This Row],[Revenue]]&gt;1000), "Yes", "No")</f>
        <v>Yes</v>
      </c>
      <c r="I8" s="65" t="str">
        <f>IF(AND(table_problem7B[[#This Row],[Sales Channel]]="Online",table_problem7B[[#This Row],[Revenue]]&gt;1000), "Yes", "No")</f>
        <v>Yes</v>
      </c>
    </row>
    <row r="9" spans="3:9">
      <c r="C9" s="7" t="s">
        <v>12</v>
      </c>
      <c r="D9" s="7" t="s">
        <v>139</v>
      </c>
      <c r="E9" s="7" t="s">
        <v>140</v>
      </c>
      <c r="F9" s="8">
        <v>750</v>
      </c>
      <c r="G9" s="9" t="s">
        <v>9</v>
      </c>
      <c r="H9" t="str">
        <f>IF(OR(table_problem7B[[#This Row],[Sales Channel]]="Online",table_problem7B[[#This Row],[Revenue]]&gt;1000), "Yes", "No")</f>
        <v>Yes</v>
      </c>
      <c r="I9" s="65" t="str">
        <f>IF(AND(table_problem7B[[#This Row],[Sales Channel]]="Online",table_problem7B[[#This Row],[Revenue]]&gt;1000), "Yes", "No")</f>
        <v>No</v>
      </c>
    </row>
    <row r="10" spans="3:9">
      <c r="C10" s="7" t="s">
        <v>14</v>
      </c>
      <c r="D10" s="7" t="s">
        <v>141</v>
      </c>
      <c r="E10" s="7" t="s">
        <v>142</v>
      </c>
      <c r="F10" s="8">
        <v>1152</v>
      </c>
      <c r="G10" s="9" t="s">
        <v>143</v>
      </c>
      <c r="H10" t="str">
        <f>IF(OR(table_problem7B[[#This Row],[Sales Channel]]="Online",table_problem7B[[#This Row],[Revenue]]&gt;1000), "Yes", "No")</f>
        <v>Yes</v>
      </c>
      <c r="I10" s="65" t="str">
        <f>IF(AND(table_problem7B[[#This Row],[Sales Channel]]="Online",table_problem7B[[#This Row],[Revenue]]&gt;1000), "Yes", "No")</f>
        <v>No</v>
      </c>
    </row>
    <row r="11" spans="3:9">
      <c r="C11" s="10" t="s">
        <v>16</v>
      </c>
      <c r="D11" s="10" t="s">
        <v>144</v>
      </c>
      <c r="E11" s="10" t="s">
        <v>136</v>
      </c>
      <c r="F11" s="11">
        <v>345</v>
      </c>
      <c r="G11" s="12" t="s">
        <v>102</v>
      </c>
      <c r="H11" t="str">
        <f>IF(OR(table_problem7B[[#This Row],[Sales Channel]]="Online",table_problem7B[[#This Row],[Revenue]]&gt;1000), "Yes", "No")</f>
        <v>No</v>
      </c>
      <c r="I11" s="65" t="str">
        <f>IF(AND(table_problem7B[[#This Row],[Sales Channel]]="Online",table_problem7B[[#This Row],[Revenue]]&gt;1000), "Yes", "No")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Intro</vt:lpstr>
      <vt:lpstr>Data</vt:lpstr>
      <vt:lpstr>CountIf</vt:lpstr>
      <vt:lpstr>Sumif</vt:lpstr>
      <vt:lpstr>If</vt:lpstr>
      <vt:lpstr>Or</vt:lpstr>
      <vt:lpstr>Country</vt:lpstr>
      <vt:lpstr>Date_Sold</vt:lpstr>
      <vt:lpstr>Month_Sold</vt:lpstr>
      <vt:lpstr>Product</vt:lpstr>
      <vt:lpstr>Product_Code</vt:lpstr>
      <vt:lpstr>Quantity</vt:lpstr>
      <vt:lpstr>Revenue</vt:lpstr>
      <vt:lpstr>Sales_Channel</vt:lpstr>
      <vt:lpstr>Sales_Data</vt:lpstr>
      <vt:lpstr>Unit_Price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Md. Abdullah Al Mamun</cp:lastModifiedBy>
  <dcterms:created xsi:type="dcterms:W3CDTF">2018-05-17T08:24:47Z</dcterms:created>
  <dcterms:modified xsi:type="dcterms:W3CDTF">2020-09-14T21:42:36Z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c9ea94ef-f8dd-4648-8f44-943137987cdd</vt:lpwstr>
  </property>
</Properties>
</file>