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3b9d715c12bae0/Pulpit/"/>
    </mc:Choice>
  </mc:AlternateContent>
  <xr:revisionPtr revIDLastSave="0" documentId="8_{F1C3F570-286B-45DA-8C77-FFCCD423446D}" xr6:coauthVersionLast="47" xr6:coauthVersionMax="47" xr10:uidLastSave="{00000000-0000-0000-0000-000000000000}"/>
  <bookViews>
    <workbookView xWindow="-120" yWindow="-120" windowWidth="24240" windowHeight="13140" xr2:uid="{47C0EA13-D25A-4C16-B9CA-078A7E058AD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F28" i="1"/>
  <c r="G28" i="1"/>
  <c r="H28" i="1"/>
  <c r="I28" i="1"/>
  <c r="F27" i="1"/>
  <c r="G27" i="1"/>
  <c r="H27" i="1"/>
  <c r="I27" i="1"/>
  <c r="F26" i="1"/>
  <c r="G26" i="1"/>
  <c r="H26" i="1"/>
  <c r="I26" i="1"/>
  <c r="E26" i="1"/>
  <c r="F25" i="1"/>
  <c r="F21" i="1" s="1"/>
  <c r="F23" i="1" s="1"/>
  <c r="F24" i="1" s="1"/>
  <c r="G25" i="1"/>
  <c r="G21" i="1" s="1"/>
  <c r="G23" i="1" s="1"/>
  <c r="G24" i="1" s="1"/>
  <c r="H25" i="1"/>
  <c r="H21" i="1" s="1"/>
  <c r="H23" i="1" s="1"/>
  <c r="H24" i="1" s="1"/>
  <c r="I25" i="1"/>
  <c r="I21" i="1"/>
  <c r="I23" i="1" s="1"/>
  <c r="I24" i="1" s="1"/>
  <c r="E25" i="1"/>
  <c r="E21" i="1" s="1"/>
  <c r="E23" i="1" s="1"/>
  <c r="E24" i="1" s="1"/>
  <c r="E28" i="1" s="1"/>
  <c r="F22" i="1"/>
  <c r="G22" i="1"/>
  <c r="H22" i="1"/>
  <c r="I22" i="1"/>
  <c r="E22" i="1"/>
  <c r="F20" i="1"/>
  <c r="G20" i="1"/>
  <c r="H20" i="1"/>
  <c r="I20" i="1"/>
  <c r="E20" i="1"/>
  <c r="F19" i="1"/>
  <c r="G19" i="1"/>
  <c r="H19" i="1"/>
  <c r="I19" i="1"/>
  <c r="E19" i="1"/>
  <c r="E27" i="1" l="1"/>
</calcChain>
</file>

<file path=xl/sharedStrings.xml><?xml version="1.0" encoding="utf-8"?>
<sst xmlns="http://schemas.openxmlformats.org/spreadsheetml/2006/main" count="18" uniqueCount="18">
  <si>
    <t>Laboratoria 46</t>
  </si>
  <si>
    <t>Wyniki pomiarów</t>
  </si>
  <si>
    <t>Stałe</t>
  </si>
  <si>
    <t>u(R)</t>
  </si>
  <si>
    <t>u(L)</t>
  </si>
  <si>
    <t>g(a,h)</t>
  </si>
  <si>
    <t>Tśr</t>
  </si>
  <si>
    <t>T</t>
  </si>
  <si>
    <t>uc(T)</t>
  </si>
  <si>
    <t>g</t>
  </si>
  <si>
    <t>uc(g)</t>
  </si>
  <si>
    <t>Uc(g)</t>
  </si>
  <si>
    <t>od. std.</t>
  </si>
  <si>
    <t>w0</t>
  </si>
  <si>
    <t>g + Uc(g)</t>
  </si>
  <si>
    <t>g - Uc(g)</t>
  </si>
  <si>
    <t>Zadanie 8 poprawic zeby mialo sens ze słupkami błedu xd</t>
  </si>
  <si>
    <t>Zadanie 9 dorysować samemu na grafie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</si>
</sst>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B4C6E7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4" borderId="5" xfId="0" applyFont="1" applyFill="1" applyBorder="1"/>
    <xf numFmtId="0" fontId="1" fillId="5" borderId="6" xfId="0" applyFont="1" applyFill="1" applyBorder="1"/>
    <xf numFmtId="0" fontId="1" fillId="0" borderId="6" xfId="0" applyFont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7" xfId="0" applyFont="1" applyFill="1" applyBorder="1"/>
    <xf numFmtId="0" fontId="1" fillId="0" borderId="7" xfId="0" applyFont="1" applyBorder="1"/>
    <xf numFmtId="0" fontId="1" fillId="7" borderId="1" xfId="0" applyFont="1" applyFill="1" applyBorder="1"/>
    <xf numFmtId="0" fontId="1" fillId="0" borderId="1" xfId="0" applyFont="1" applyBorder="1"/>
    <xf numFmtId="0" fontId="1" fillId="4" borderId="2" xfId="0" applyFont="1" applyFill="1" applyBorder="1"/>
    <xf numFmtId="0" fontId="1" fillId="0" borderId="5" xfId="0" applyFont="1" applyBorder="1"/>
    <xf numFmtId="0" fontId="1" fillId="4" borderId="7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7" xfId="0" applyFont="1" applyBorder="1" applyAlignment="1">
      <alignment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Arkusz1!$D$22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Arkusz1!$E$8:$I$8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</c:numCache>
            </c:numRef>
          </c:cat>
          <c:val>
            <c:numRef>
              <c:f>Arkusz1!$E$22:$I$22</c:f>
              <c:numCache>
                <c:formatCode>General</c:formatCode>
                <c:ptCount val="5"/>
                <c:pt idx="0">
                  <c:v>9.246516300036415</c:v>
                </c:pt>
                <c:pt idx="1">
                  <c:v>9.1471573407391098</c:v>
                </c:pt>
                <c:pt idx="2">
                  <c:v>9.1094125380254578</c:v>
                </c:pt>
                <c:pt idx="3">
                  <c:v>9.0602518746229883</c:v>
                </c:pt>
                <c:pt idx="4">
                  <c:v>8.9878219637707435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A-4601-8CBC-A86CDE5B803E}"/>
            </c:ext>
          </c:extLst>
        </c:ser>
        <c:ser>
          <c:idx val="1"/>
          <c:order val="1"/>
          <c:tx>
            <c:strRef>
              <c:f>Arkusz1!$D$27</c:f>
              <c:strCache>
                <c:ptCount val="1"/>
                <c:pt idx="0">
                  <c:v>g + Uc(g)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Arkusz1!$E$8:$I$8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</c:numCache>
            </c:numRef>
          </c:cat>
          <c:val>
            <c:numRef>
              <c:f>Arkusz1!$E$27:$I$27</c:f>
              <c:numCache>
                <c:formatCode>General</c:formatCode>
                <c:ptCount val="5"/>
                <c:pt idx="0">
                  <c:v>11.488273035055723</c:v>
                </c:pt>
                <c:pt idx="1">
                  <c:v>11.122360475916347</c:v>
                </c:pt>
                <c:pt idx="2">
                  <c:v>12.130421725774534</c:v>
                </c:pt>
                <c:pt idx="3">
                  <c:v>10.98314170172333</c:v>
                </c:pt>
                <c:pt idx="4">
                  <c:v>10.364552183513855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A-4601-8CBC-A86CDE5B803E}"/>
            </c:ext>
          </c:extLst>
        </c:ser>
        <c:ser>
          <c:idx val="2"/>
          <c:order val="2"/>
          <c:tx>
            <c:strRef>
              <c:f>Arkusz1!$D$28</c:f>
              <c:strCache>
                <c:ptCount val="1"/>
                <c:pt idx="0">
                  <c:v>g - Uc(g)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Arkusz1!$E$8:$I$8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</c:v>
                </c:pt>
                <c:pt idx="2">
                  <c:v>0.45</c:v>
                </c:pt>
                <c:pt idx="3">
                  <c:v>0.4</c:v>
                </c:pt>
                <c:pt idx="4">
                  <c:v>0.35</c:v>
                </c:pt>
              </c:numCache>
            </c:numRef>
          </c:cat>
          <c:val>
            <c:numRef>
              <c:f>Arkusz1!$E$28:$I$28</c:f>
              <c:numCache>
                <c:formatCode>General</c:formatCode>
                <c:ptCount val="5"/>
                <c:pt idx="0">
                  <c:v>7.0047595650171068</c:v>
                </c:pt>
                <c:pt idx="1">
                  <c:v>7.1719542055618728</c:v>
                </c:pt>
                <c:pt idx="2">
                  <c:v>6.0884033502763817</c:v>
                </c:pt>
                <c:pt idx="3">
                  <c:v>7.1373620475226458</c:v>
                </c:pt>
                <c:pt idx="4">
                  <c:v>7.6110917440276324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A-4601-8CBC-A86CDE5B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202432"/>
        <c:axId val="419138736"/>
      </c:lineChart>
      <c:catAx>
        <c:axId val="281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9138736"/>
        <c:crosses val="autoZero"/>
        <c:auto val="0"/>
        <c:lblAlgn val="ctr"/>
        <c:lblOffset val="100"/>
        <c:tickMarkSkip val="1"/>
        <c:noMultiLvlLbl val="0"/>
      </c:catAx>
      <c:valAx>
        <c:axId val="4191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20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10</xdr:row>
      <xdr:rowOff>166687</xdr:rowOff>
    </xdr:from>
    <xdr:to>
      <xdr:col>17</xdr:col>
      <xdr:colOff>228600</xdr:colOff>
      <xdr:row>25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CF7D337-347E-2AA9-D08C-D17083D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EF99C-D571-4C5E-80F0-F57ED8D4B50F}">
  <dimension ref="A1:M30"/>
  <sheetViews>
    <sheetView tabSelected="1" topLeftCell="A4" workbookViewId="0">
      <selection activeCell="I5" sqref="I5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8" t="s">
        <v>0</v>
      </c>
      <c r="E5" s="19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4" t="s">
        <v>1</v>
      </c>
      <c r="E7" s="15"/>
      <c r="F7" s="15"/>
      <c r="G7" s="15"/>
      <c r="H7" s="15"/>
      <c r="I7" s="16"/>
      <c r="J7" s="1"/>
      <c r="K7" s="14" t="s">
        <v>2</v>
      </c>
      <c r="L7" s="15"/>
      <c r="M7" s="1"/>
    </row>
    <row r="8" spans="1:13" x14ac:dyDescent="0.25">
      <c r="A8" s="1"/>
      <c r="B8" s="1"/>
      <c r="C8" s="1"/>
      <c r="D8" s="2"/>
      <c r="E8" s="2">
        <v>0.55000000000000004</v>
      </c>
      <c r="F8" s="2">
        <v>0.5</v>
      </c>
      <c r="G8" s="2">
        <v>0.45</v>
      </c>
      <c r="H8" s="2">
        <v>0.4</v>
      </c>
      <c r="I8" s="2">
        <v>0.35</v>
      </c>
      <c r="J8" s="1"/>
      <c r="K8" s="3" t="s">
        <v>3</v>
      </c>
      <c r="L8" s="4">
        <v>1E-4</v>
      </c>
      <c r="M8" s="1"/>
    </row>
    <row r="9" spans="1:13" x14ac:dyDescent="0.25">
      <c r="A9" s="1"/>
      <c r="B9" s="1"/>
      <c r="C9" s="1"/>
      <c r="D9" s="5">
        <v>1</v>
      </c>
      <c r="E9" s="6">
        <v>15.3</v>
      </c>
      <c r="F9" s="6">
        <v>14.75</v>
      </c>
      <c r="G9" s="6">
        <v>13.84</v>
      </c>
      <c r="H9" s="6">
        <v>13.22</v>
      </c>
      <c r="I9" s="6">
        <v>12.35</v>
      </c>
      <c r="J9" s="1"/>
      <c r="K9" s="7" t="s">
        <v>4</v>
      </c>
      <c r="L9" s="8">
        <f>0.0002/3^(1/2)</f>
        <v>1.1547005383792517E-4</v>
      </c>
      <c r="M9" s="1"/>
    </row>
    <row r="10" spans="1:13" x14ac:dyDescent="0.25">
      <c r="A10" s="1"/>
      <c r="B10" s="1"/>
      <c r="C10" s="1"/>
      <c r="D10" s="5">
        <v>2</v>
      </c>
      <c r="E10" s="6">
        <v>15.21</v>
      </c>
      <c r="F10" s="6">
        <v>14.75</v>
      </c>
      <c r="G10" s="6">
        <v>14.01</v>
      </c>
      <c r="H10" s="6">
        <v>13.29</v>
      </c>
      <c r="I10" s="6">
        <v>12.3</v>
      </c>
      <c r="J10" s="1"/>
      <c r="K10" s="9" t="s">
        <v>5</v>
      </c>
      <c r="L10" s="10">
        <v>9.8123000000000005</v>
      </c>
      <c r="M10" s="1"/>
    </row>
    <row r="11" spans="1:13" x14ac:dyDescent="0.25">
      <c r="A11" s="1"/>
      <c r="B11" s="1"/>
      <c r="C11" s="1"/>
      <c r="D11" s="5">
        <v>3</v>
      </c>
      <c r="E11" s="6">
        <v>15.37</v>
      </c>
      <c r="F11" s="6">
        <v>14.66</v>
      </c>
      <c r="G11" s="6">
        <v>14.1</v>
      </c>
      <c r="H11" s="6">
        <v>13.23</v>
      </c>
      <c r="I11" s="6">
        <v>12.37</v>
      </c>
      <c r="J11" s="1"/>
      <c r="K11" s="1"/>
      <c r="L11" s="1"/>
      <c r="M11" s="1"/>
    </row>
    <row r="12" spans="1:13" x14ac:dyDescent="0.25">
      <c r="A12" s="1"/>
      <c r="B12" s="1"/>
      <c r="C12" s="1"/>
      <c r="D12" s="5">
        <v>4</v>
      </c>
      <c r="E12" s="6">
        <v>15.22</v>
      </c>
      <c r="F12" s="6">
        <v>14.67</v>
      </c>
      <c r="G12" s="6">
        <v>14.09</v>
      </c>
      <c r="H12" s="6">
        <v>13.1</v>
      </c>
      <c r="I12" s="6">
        <v>12.42</v>
      </c>
      <c r="J12" s="1"/>
      <c r="K12" s="1"/>
      <c r="L12" s="1"/>
      <c r="M12" s="1"/>
    </row>
    <row r="13" spans="1:13" x14ac:dyDescent="0.25">
      <c r="A13" s="1"/>
      <c r="B13" s="1"/>
      <c r="C13" s="1"/>
      <c r="D13" s="5">
        <v>5</v>
      </c>
      <c r="E13" s="6">
        <v>15.32</v>
      </c>
      <c r="F13" s="6">
        <v>14.55</v>
      </c>
      <c r="G13" s="6">
        <v>14.11</v>
      </c>
      <c r="H13" s="6">
        <v>13.18</v>
      </c>
      <c r="I13" s="6">
        <v>12.45</v>
      </c>
      <c r="J13" s="1"/>
      <c r="K13" s="1"/>
      <c r="L13" s="1"/>
      <c r="M13" s="1"/>
    </row>
    <row r="14" spans="1:13" x14ac:dyDescent="0.25">
      <c r="A14" s="1"/>
      <c r="B14" s="1"/>
      <c r="C14" s="1"/>
      <c r="D14" s="5">
        <v>6</v>
      </c>
      <c r="E14" s="6">
        <v>15.45</v>
      </c>
      <c r="F14" s="6">
        <v>14.78</v>
      </c>
      <c r="G14" s="6">
        <v>13.96</v>
      </c>
      <c r="H14" s="6">
        <v>13.23</v>
      </c>
      <c r="I14" s="6">
        <v>12.41</v>
      </c>
      <c r="J14" s="1"/>
      <c r="K14" s="1"/>
      <c r="L14" s="1"/>
      <c r="M14" s="1"/>
    </row>
    <row r="15" spans="1:13" x14ac:dyDescent="0.25">
      <c r="A15" s="1"/>
      <c r="B15" s="1"/>
      <c r="C15" s="1"/>
      <c r="D15" s="5">
        <v>7</v>
      </c>
      <c r="E15" s="6">
        <v>15.35</v>
      </c>
      <c r="F15" s="6">
        <v>14.68</v>
      </c>
      <c r="G15" s="6">
        <v>13.89</v>
      </c>
      <c r="H15" s="6">
        <v>13.07</v>
      </c>
      <c r="I15" s="6">
        <v>12.45</v>
      </c>
      <c r="J15" s="1"/>
      <c r="K15" s="1"/>
      <c r="L15" s="1"/>
      <c r="M15" s="1"/>
    </row>
    <row r="16" spans="1:13" x14ac:dyDescent="0.25">
      <c r="A16" s="1"/>
      <c r="B16" s="1"/>
      <c r="C16" s="1"/>
      <c r="D16" s="5">
        <v>8</v>
      </c>
      <c r="E16" s="6">
        <v>15.19</v>
      </c>
      <c r="F16" s="6">
        <v>14.7</v>
      </c>
      <c r="G16" s="6">
        <v>13.9</v>
      </c>
      <c r="H16" s="6">
        <v>13.21</v>
      </c>
      <c r="I16" s="6">
        <v>12.39</v>
      </c>
      <c r="J16" s="1"/>
      <c r="K16" s="1"/>
      <c r="L16" s="1"/>
      <c r="M16" s="1"/>
    </row>
    <row r="17" spans="1:13" x14ac:dyDescent="0.25">
      <c r="A17" s="1"/>
      <c r="B17" s="1"/>
      <c r="C17" s="1"/>
      <c r="D17" s="5">
        <v>9</v>
      </c>
      <c r="E17" s="6">
        <v>15.41</v>
      </c>
      <c r="F17" s="6">
        <v>14.58</v>
      </c>
      <c r="G17" s="6">
        <v>13.98</v>
      </c>
      <c r="H17" s="6">
        <v>13.28</v>
      </c>
      <c r="I17" s="6">
        <v>12.43</v>
      </c>
      <c r="J17" s="1"/>
      <c r="K17" s="1"/>
      <c r="L17" s="1"/>
      <c r="M17" s="1"/>
    </row>
    <row r="18" spans="1:13" x14ac:dyDescent="0.25">
      <c r="A18" s="1"/>
      <c r="B18" s="1"/>
      <c r="C18" s="1"/>
      <c r="D18" s="5">
        <v>10</v>
      </c>
      <c r="E18" s="6">
        <v>15.42</v>
      </c>
      <c r="F18" s="6">
        <v>14.78</v>
      </c>
      <c r="G18" s="6">
        <v>13.77</v>
      </c>
      <c r="H18" s="6">
        <v>13.21</v>
      </c>
      <c r="I18" s="6">
        <v>12.42</v>
      </c>
      <c r="J18" s="1"/>
      <c r="K18" s="1"/>
      <c r="L18" s="1"/>
      <c r="M18" s="1"/>
    </row>
    <row r="19" spans="1:13" x14ac:dyDescent="0.25">
      <c r="A19" s="1"/>
      <c r="B19" s="1"/>
      <c r="C19" s="1"/>
      <c r="D19" s="5" t="s">
        <v>6</v>
      </c>
      <c r="E19" s="17">
        <f>1/10*SUM(E9:E18)</f>
        <v>15.323999999999998</v>
      </c>
      <c r="F19" s="17">
        <f t="shared" ref="F19:I19" si="0">1/10*SUM(F9:F18)</f>
        <v>14.690000000000001</v>
      </c>
      <c r="G19" s="17">
        <f t="shared" si="0"/>
        <v>13.965000000000003</v>
      </c>
      <c r="H19" s="17">
        <f t="shared" si="0"/>
        <v>13.202000000000002</v>
      </c>
      <c r="I19" s="17">
        <f t="shared" si="0"/>
        <v>12.399000000000001</v>
      </c>
      <c r="J19" s="1"/>
      <c r="K19" s="1"/>
      <c r="L19" s="1"/>
      <c r="M19" s="1"/>
    </row>
    <row r="20" spans="1:13" x14ac:dyDescent="0.25">
      <c r="A20" s="1"/>
      <c r="B20" s="1"/>
      <c r="C20" s="1"/>
      <c r="D20" s="11" t="s">
        <v>7</v>
      </c>
      <c r="E20" s="10">
        <f>E19/10</f>
        <v>1.5323999999999998</v>
      </c>
      <c r="F20" s="10">
        <f t="shared" ref="F20:I20" si="1">F19/10</f>
        <v>1.4690000000000001</v>
      </c>
      <c r="G20" s="10">
        <f t="shared" si="1"/>
        <v>1.3965000000000003</v>
      </c>
      <c r="H20" s="10">
        <f t="shared" si="1"/>
        <v>1.3202000000000003</v>
      </c>
      <c r="I20" s="10">
        <f t="shared" si="1"/>
        <v>1.2399</v>
      </c>
      <c r="J20" s="1"/>
      <c r="K20" s="1"/>
      <c r="L20" s="1"/>
      <c r="M20" s="1"/>
    </row>
    <row r="21" spans="1:13" x14ac:dyDescent="0.25">
      <c r="A21" s="1"/>
      <c r="B21" s="1"/>
      <c r="C21" s="1"/>
      <c r="D21" s="5" t="s">
        <v>8</v>
      </c>
      <c r="E21" s="12">
        <f>(E25^2+0.0002^2/3)^(1/2)</f>
        <v>9.2879922480587518E-2</v>
      </c>
      <c r="F21" s="12">
        <f t="shared" ref="F21:I21" si="2">(F25^2+0.0002^2/3)^(1/2)</f>
        <v>7.9302599088694262E-2</v>
      </c>
      <c r="G21" s="12">
        <f t="shared" si="2"/>
        <v>0.11578242046566854</v>
      </c>
      <c r="H21" s="12">
        <f t="shared" si="2"/>
        <v>7.0047698034981731E-2</v>
      </c>
      <c r="I21" s="12">
        <f t="shared" si="2"/>
        <v>4.7481130755045751E-2</v>
      </c>
      <c r="J21" s="1"/>
      <c r="K21" s="1"/>
      <c r="L21" s="1"/>
      <c r="M21" s="1"/>
    </row>
    <row r="22" spans="1:13" x14ac:dyDescent="0.25">
      <c r="A22" s="1"/>
      <c r="B22" s="1"/>
      <c r="C22" s="1"/>
      <c r="D22" s="5" t="s">
        <v>9</v>
      </c>
      <c r="E22" s="10">
        <f>E8*(2*PI()/E20)^2</f>
        <v>9.246516300036415</v>
      </c>
      <c r="F22" s="10">
        <f t="shared" ref="F22:I22" si="3">F8*(2*PI()/F20)^2</f>
        <v>9.1471573407391098</v>
      </c>
      <c r="G22" s="10">
        <f t="shared" si="3"/>
        <v>9.1094125380254578</v>
      </c>
      <c r="H22" s="10">
        <f t="shared" si="3"/>
        <v>9.0602518746229883</v>
      </c>
      <c r="I22" s="10">
        <f t="shared" si="3"/>
        <v>8.9878219637707435</v>
      </c>
      <c r="J22" s="1"/>
      <c r="K22" s="1"/>
      <c r="L22" s="1"/>
      <c r="M22" s="1"/>
    </row>
    <row r="23" spans="1:13" x14ac:dyDescent="0.25">
      <c r="A23" s="1"/>
      <c r="B23" s="1"/>
      <c r="C23" s="1"/>
      <c r="D23" s="5" t="s">
        <v>10</v>
      </c>
      <c r="E23" s="10">
        <f>(16*PI()^4/E20^4*L9^2+64*PI()^4*E8^2/E20^6*E21^2)^(1/2)</f>
        <v>1.1208783675096539</v>
      </c>
      <c r="F23" s="10">
        <f t="shared" ref="F23:I23" si="4">(16*PI()^4/F20^4*M9^2+64*PI()^4*F8^2/F20^6*F21^2)^(1/2)</f>
        <v>0.98760156758861872</v>
      </c>
      <c r="G23" s="10">
        <f t="shared" si="4"/>
        <v>1.5105045938745381</v>
      </c>
      <c r="H23" s="10">
        <f t="shared" si="4"/>
        <v>0.96144491355017125</v>
      </c>
      <c r="I23" s="10">
        <f t="shared" si="4"/>
        <v>0.68836510987155552</v>
      </c>
      <c r="J23" s="1"/>
      <c r="K23" s="1"/>
      <c r="L23" s="1"/>
      <c r="M23" s="1"/>
    </row>
    <row r="24" spans="1:13" x14ac:dyDescent="0.25">
      <c r="A24" s="1"/>
      <c r="B24" s="1"/>
      <c r="C24" s="1"/>
      <c r="D24" s="13" t="s">
        <v>11</v>
      </c>
      <c r="E24" s="8">
        <f>2*E23</f>
        <v>2.2417567350193077</v>
      </c>
      <c r="F24" s="8">
        <f t="shared" ref="F24:I24" si="5">2*F23</f>
        <v>1.9752031351772374</v>
      </c>
      <c r="G24" s="8">
        <f t="shared" si="5"/>
        <v>3.0210091877490761</v>
      </c>
      <c r="H24" s="8">
        <f t="shared" si="5"/>
        <v>1.9228898271003425</v>
      </c>
      <c r="I24" s="8">
        <f t="shared" si="5"/>
        <v>1.376730219743111</v>
      </c>
      <c r="J24" s="1"/>
      <c r="K24" s="1"/>
      <c r="L24" s="1"/>
      <c r="M24" s="1"/>
    </row>
    <row r="25" spans="1:13" x14ac:dyDescent="0.25">
      <c r="A25" s="1"/>
      <c r="B25" s="1"/>
      <c r="C25" s="1"/>
      <c r="D25" s="7" t="s">
        <v>12</v>
      </c>
      <c r="E25" s="8">
        <f>STDEV(E9:E18)</f>
        <v>9.287985070329631E-2</v>
      </c>
      <c r="F25" s="8">
        <f t="shared" ref="F25:I25" si="6">STDEV(F9:F18)</f>
        <v>7.9302515022468476E-2</v>
      </c>
      <c r="G25" s="8">
        <f t="shared" si="6"/>
        <v>0.11578236288638925</v>
      </c>
      <c r="H25" s="8">
        <f t="shared" si="6"/>
        <v>7.0047602861672942E-2</v>
      </c>
      <c r="I25" s="8">
        <f t="shared" si="6"/>
        <v>4.7480990348184801E-2</v>
      </c>
      <c r="J25" s="1"/>
      <c r="K25" s="1"/>
      <c r="L25" s="1"/>
      <c r="M25" s="1"/>
    </row>
    <row r="26" spans="1:13" x14ac:dyDescent="0.25">
      <c r="A26" s="1"/>
      <c r="B26" s="1"/>
      <c r="C26" s="1"/>
      <c r="D26" s="7" t="s">
        <v>13</v>
      </c>
      <c r="E26" s="8">
        <f>(E22/E8)^(1/2)</f>
        <v>4.1002253374964681</v>
      </c>
      <c r="F26" s="8">
        <f t="shared" ref="F26:I26" si="7">(F22/F8)^(1/2)</f>
        <v>4.2771853690807253</v>
      </c>
      <c r="G26" s="8">
        <f t="shared" si="7"/>
        <v>4.4992375991260909</v>
      </c>
      <c r="H26" s="8">
        <f t="shared" si="7"/>
        <v>4.7592677678984892</v>
      </c>
      <c r="I26" s="8">
        <f t="shared" si="7"/>
        <v>5.0674935939830519</v>
      </c>
      <c r="J26" s="1"/>
      <c r="K26" s="1"/>
      <c r="L26" s="1"/>
      <c r="M26" s="1"/>
    </row>
    <row r="27" spans="1:13" x14ac:dyDescent="0.25">
      <c r="A27" s="1"/>
      <c r="B27" s="1"/>
      <c r="C27" s="1"/>
      <c r="D27" s="9" t="s">
        <v>14</v>
      </c>
      <c r="E27" s="10">
        <f>E22+E24</f>
        <v>11.488273035055723</v>
      </c>
      <c r="F27" s="10">
        <f t="shared" ref="F27:I27" si="8">F22+F24</f>
        <v>11.122360475916347</v>
      </c>
      <c r="G27" s="10">
        <f t="shared" si="8"/>
        <v>12.130421725774534</v>
      </c>
      <c r="H27" s="10">
        <f t="shared" si="8"/>
        <v>10.98314170172333</v>
      </c>
      <c r="I27" s="10">
        <f t="shared" si="8"/>
        <v>10.364552183513855</v>
      </c>
      <c r="J27" s="1"/>
      <c r="K27" s="1"/>
      <c r="L27" s="1"/>
      <c r="M27" s="1"/>
    </row>
    <row r="28" spans="1:13" x14ac:dyDescent="0.25">
      <c r="A28" s="1"/>
      <c r="B28" s="1"/>
      <c r="C28" s="1"/>
      <c r="D28" s="9" t="s">
        <v>15</v>
      </c>
      <c r="E28" s="10">
        <f>E22-E24</f>
        <v>7.0047595650171068</v>
      </c>
      <c r="F28" s="10">
        <f t="shared" ref="F28:I28" si="9">F22-F24</f>
        <v>7.1719542055618728</v>
      </c>
      <c r="G28" s="10">
        <f t="shared" si="9"/>
        <v>6.0884033502763817</v>
      </c>
      <c r="H28" s="10">
        <f t="shared" si="9"/>
        <v>7.1373620475226458</v>
      </c>
      <c r="I28" s="10">
        <f t="shared" si="9"/>
        <v>7.6110917440276324</v>
      </c>
      <c r="J28" s="1"/>
      <c r="K28" s="1" t="s">
        <v>16</v>
      </c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 t="s">
        <v>17</v>
      </c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</sheetData>
  <mergeCells count="3">
    <mergeCell ref="D5:E5"/>
    <mergeCell ref="D7:I7"/>
    <mergeCell ref="K7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2023-05-28T15:53:34Z</dcterms:created>
  <dcterms:modified xsi:type="dcterms:W3CDTF">2023-05-28T16:11:57Z</dcterms:modified>
</cp:coreProperties>
</file>