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Studia\FIz2\lab\"/>
    </mc:Choice>
  </mc:AlternateContent>
  <xr:revisionPtr revIDLastSave="0" documentId="13_ncr:1_{8B4411A9-DDAA-4D09-88EC-EEC0934EBABE}" xr6:coauthVersionLast="47" xr6:coauthVersionMax="47" xr10:uidLastSave="{00000000-0000-0000-0000-000000000000}"/>
  <bookViews>
    <workbookView xWindow="-120" yWindow="-120" windowWidth="29040" windowHeight="15840" xr2:uid="{C6C28B01-C7B6-4B2B-B7BA-52E5850C1D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1" l="1"/>
  <c r="W22" i="1"/>
  <c r="W21" i="1"/>
  <c r="S21" i="1"/>
  <c r="V32" i="1" s="1"/>
  <c r="V34" i="1"/>
  <c r="V33" i="1"/>
  <c r="V28" i="1"/>
  <c r="V22" i="1"/>
  <c r="V21" i="1"/>
  <c r="F11" i="1"/>
  <c r="G11" i="1"/>
  <c r="H11" i="1"/>
  <c r="I11" i="1"/>
  <c r="F8" i="1"/>
  <c r="G8" i="1"/>
  <c r="H8" i="1"/>
  <c r="I8" i="1"/>
  <c r="F9" i="1"/>
  <c r="G9" i="1"/>
  <c r="H9" i="1"/>
  <c r="I9" i="1"/>
  <c r="F10" i="1"/>
  <c r="G10" i="1"/>
  <c r="H10" i="1"/>
  <c r="I10" i="1"/>
  <c r="F3" i="1"/>
  <c r="G3" i="1"/>
  <c r="H3" i="1"/>
  <c r="I3" i="1"/>
  <c r="F4" i="1"/>
  <c r="G4" i="1"/>
  <c r="H4" i="1"/>
  <c r="I4" i="1"/>
  <c r="F5" i="1"/>
  <c r="G5" i="1"/>
  <c r="H5" i="1"/>
  <c r="S13" i="1" s="1"/>
  <c r="I5" i="1"/>
  <c r="F6" i="1"/>
  <c r="G6" i="1"/>
  <c r="H6" i="1"/>
  <c r="I6" i="1"/>
  <c r="F7" i="1"/>
  <c r="G7" i="1"/>
  <c r="H7" i="1"/>
  <c r="I7" i="1"/>
  <c r="G2" i="1"/>
  <c r="H2" i="1"/>
  <c r="I2" i="1"/>
  <c r="T13" i="1" s="1"/>
  <c r="F2" i="1"/>
  <c r="S10" i="1" s="1"/>
  <c r="T10" i="1" l="1"/>
  <c r="T11" i="1"/>
  <c r="T14" i="1"/>
  <c r="S14" i="1"/>
  <c r="V23" i="1"/>
  <c r="T17" i="1"/>
  <c r="S11" i="1"/>
  <c r="S17" i="1"/>
  <c r="K3" i="1" s="1"/>
  <c r="T18" i="1" l="1"/>
  <c r="N7" i="1" s="1"/>
  <c r="K2" i="1"/>
  <c r="M3" i="1"/>
  <c r="W29" i="1"/>
  <c r="W19" i="1"/>
  <c r="N3" i="1"/>
  <c r="N6" i="1"/>
  <c r="N2" i="1"/>
  <c r="V19" i="1"/>
  <c r="V29" i="1"/>
  <c r="M10" i="1"/>
  <c r="S18" i="1"/>
  <c r="L2" i="1"/>
  <c r="M7" i="1" l="1"/>
  <c r="W20" i="1"/>
  <c r="M9" i="1"/>
  <c r="W30" i="1"/>
  <c r="N9" i="1"/>
  <c r="N11" i="1"/>
  <c r="N10" i="1"/>
  <c r="M8" i="1"/>
  <c r="M11" i="1"/>
  <c r="N8" i="1"/>
  <c r="W23" i="1"/>
  <c r="T24" i="1"/>
  <c r="W26" i="1" s="1"/>
  <c r="V30" i="1"/>
  <c r="V20" i="1"/>
  <c r="K7" i="1"/>
  <c r="L8" i="1"/>
  <c r="L10" i="1"/>
  <c r="K8" i="1"/>
  <c r="L7" i="1"/>
  <c r="K11" i="1"/>
  <c r="L11" i="1"/>
  <c r="T25" i="1"/>
  <c r="W27" i="1" s="1"/>
  <c r="L9" i="1"/>
  <c r="K9" i="1"/>
  <c r="K10" i="1"/>
  <c r="L3" i="1"/>
  <c r="K6" i="1"/>
  <c r="L5" i="1"/>
  <c r="K4" i="1"/>
  <c r="L6" i="1"/>
  <c r="K5" i="1"/>
  <c r="L4" i="1"/>
  <c r="S24" i="1" l="1"/>
  <c r="V26" i="1" s="1"/>
  <c r="T36" i="1"/>
  <c r="W33" i="1"/>
  <c r="T35" i="1"/>
  <c r="W34" i="1"/>
  <c r="T37" i="1"/>
  <c r="S25" i="1"/>
  <c r="V27" i="1" s="1"/>
  <c r="S35" i="1" l="1"/>
  <c r="S36" i="1" l="1"/>
  <c r="S37" i="1"/>
</calcChain>
</file>

<file path=xl/sharedStrings.xml><?xml version="1.0" encoding="utf-8"?>
<sst xmlns="http://schemas.openxmlformats.org/spreadsheetml/2006/main" count="35" uniqueCount="32">
  <si>
    <t>cm na m</t>
  </si>
  <si>
    <t>N</t>
  </si>
  <si>
    <t>l</t>
  </si>
  <si>
    <t>p</t>
  </si>
  <si>
    <t>średnia h1</t>
  </si>
  <si>
    <t>średnia h2</t>
  </si>
  <si>
    <t>sina1</t>
  </si>
  <si>
    <t>sina2</t>
  </si>
  <si>
    <t>d</t>
  </si>
  <si>
    <t>Δl</t>
  </si>
  <si>
    <t>λ1</t>
  </si>
  <si>
    <t>λ2</t>
  </si>
  <si>
    <t>średnia λ</t>
  </si>
  <si>
    <t>suma (h1i-h1)^2</t>
  </si>
  <si>
    <t>suma (h2i-h2)^2</t>
  </si>
  <si>
    <t>u(h1)</t>
  </si>
  <si>
    <t>u(h2)</t>
  </si>
  <si>
    <t>u(l)</t>
  </si>
  <si>
    <t>ucr(λ1)</t>
  </si>
  <si>
    <t>uc(λ2)</t>
  </si>
  <si>
    <t>ucr(λ2)</t>
  </si>
  <si>
    <t>uc(λ1)</t>
  </si>
  <si>
    <t>uc(λs)</t>
  </si>
  <si>
    <t>U(λ1)</t>
  </si>
  <si>
    <t>U(λ2)</t>
  </si>
  <si>
    <t>U(λs)</t>
  </si>
  <si>
    <t>czerwony</t>
  </si>
  <si>
    <t>zielony</t>
  </si>
  <si>
    <t>twoje dane</t>
  </si>
  <si>
    <t>twoje dane w jednosce SI (metr)</t>
  </si>
  <si>
    <t>(hri-hrs)^2</t>
  </si>
  <si>
    <t>Średnie cześciowe które po coś potrzeba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</si>
</sst>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10" xfId="0" applyNumberFormat="1" applyBorder="1"/>
    <xf numFmtId="11" fontId="0" fillId="0" borderId="0" xfId="0" applyNumberFormat="1"/>
    <xf numFmtId="11" fontId="0" fillId="0" borderId="3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651C-31DE-4D4B-B304-1670D166B648}">
  <dimension ref="A1:W37"/>
  <sheetViews>
    <sheetView tabSelected="1" workbookViewId="0">
      <selection activeCell="V23" sqref="V23"/>
    </sheetView>
  </sheetViews>
  <sheetFormatPr defaultRowHeight="15" x14ac:dyDescent="0.25"/>
  <cols>
    <col min="6" max="6" width="8.7109375" customWidth="1"/>
    <col min="7" max="7" width="10.5703125" customWidth="1"/>
    <col min="9" max="9" width="15.28515625" bestFit="1" customWidth="1"/>
    <col min="10" max="10" width="16.7109375" customWidth="1"/>
    <col min="11" max="11" width="15" customWidth="1"/>
    <col min="13" max="13" width="12" bestFit="1" customWidth="1"/>
    <col min="16" max="16" width="9.85546875" bestFit="1" customWidth="1"/>
    <col min="18" max="18" width="15.7109375" customWidth="1"/>
    <col min="19" max="19" width="12" bestFit="1" customWidth="1"/>
    <col min="20" max="20" width="9.140625" customWidth="1"/>
  </cols>
  <sheetData>
    <row r="1" spans="1:21" x14ac:dyDescent="0.25">
      <c r="A1" s="17" t="s">
        <v>28</v>
      </c>
      <c r="B1" s="17"/>
      <c r="C1" s="17"/>
      <c r="D1" s="17"/>
      <c r="F1" s="18" t="s">
        <v>29</v>
      </c>
      <c r="G1" s="18"/>
      <c r="H1" s="18"/>
      <c r="I1" s="18"/>
      <c r="K1" s="17" t="s">
        <v>30</v>
      </c>
      <c r="L1" s="17"/>
      <c r="M1" s="17"/>
      <c r="N1" s="17"/>
    </row>
    <row r="2" spans="1:21" x14ac:dyDescent="0.25">
      <c r="A2">
        <v>9</v>
      </c>
      <c r="B2" s="2">
        <v>9.4</v>
      </c>
      <c r="C2" s="4">
        <v>8.3000000000000007</v>
      </c>
      <c r="D2">
        <v>8.4</v>
      </c>
      <c r="F2" s="6">
        <f t="shared" ref="F2:F11" si="0">A2*$O$17</f>
        <v>0.09</v>
      </c>
      <c r="G2" s="8">
        <f t="shared" ref="G2:G11" si="1">B2*$O$17</f>
        <v>9.4E-2</v>
      </c>
      <c r="H2" s="6">
        <f t="shared" ref="H2:H11" si="2">C2*$O$17</f>
        <v>8.3000000000000004E-2</v>
      </c>
      <c r="I2" s="8">
        <f t="shared" ref="I2:I11" si="3">D2*$O$17</f>
        <v>8.4000000000000005E-2</v>
      </c>
      <c r="K2">
        <f t="shared" ref="K2:L6" si="4">(F2-$S$17)^2</f>
        <v>7.2900000000000429E-6</v>
      </c>
      <c r="L2">
        <f t="shared" si="4"/>
        <v>1.6899999999999885E-6</v>
      </c>
      <c r="M2" s="4">
        <v>0</v>
      </c>
      <c r="N2">
        <f>(I2-$T$17)^2</f>
        <v>9.9999999999997412E-7</v>
      </c>
    </row>
    <row r="3" spans="1:21" x14ac:dyDescent="0.25">
      <c r="A3">
        <v>9.1</v>
      </c>
      <c r="B3" s="2">
        <v>9.4</v>
      </c>
      <c r="C3" s="4">
        <v>8.4</v>
      </c>
      <c r="D3">
        <v>8.1999999999999993</v>
      </c>
      <c r="F3" s="4">
        <f t="shared" si="0"/>
        <v>9.0999999999999998E-2</v>
      </c>
      <c r="G3" s="2">
        <f t="shared" si="1"/>
        <v>9.4E-2</v>
      </c>
      <c r="H3" s="4">
        <f t="shared" si="2"/>
        <v>8.4000000000000005E-2</v>
      </c>
      <c r="I3" s="2">
        <f t="shared" si="3"/>
        <v>8.199999999999999E-2</v>
      </c>
      <c r="K3">
        <f t="shared" si="4"/>
        <v>2.890000000000024E-6</v>
      </c>
      <c r="L3">
        <f t="shared" si="4"/>
        <v>1.6899999999999885E-6</v>
      </c>
      <c r="M3" s="4">
        <f>(H3-$T$17)^2</f>
        <v>9.9999999999997412E-7</v>
      </c>
      <c r="N3">
        <f>(I3-$T$17)^2</f>
        <v>1.0000000000000573E-6</v>
      </c>
    </row>
    <row r="4" spans="1:21" x14ac:dyDescent="0.25">
      <c r="A4">
        <v>9</v>
      </c>
      <c r="B4" s="2">
        <v>9.5</v>
      </c>
      <c r="C4" s="4">
        <v>8.3000000000000007</v>
      </c>
      <c r="D4">
        <v>8.3000000000000007</v>
      </c>
      <c r="F4" s="4">
        <f t="shared" si="0"/>
        <v>0.09</v>
      </c>
      <c r="G4" s="2">
        <f t="shared" si="1"/>
        <v>9.5000000000000001E-2</v>
      </c>
      <c r="H4" s="4">
        <f t="shared" si="2"/>
        <v>8.3000000000000004E-2</v>
      </c>
      <c r="I4" s="2">
        <f t="shared" si="3"/>
        <v>8.3000000000000004E-2</v>
      </c>
      <c r="K4">
        <f t="shared" si="4"/>
        <v>7.2900000000000429E-6</v>
      </c>
      <c r="L4">
        <f t="shared" si="4"/>
        <v>5.2899999999999841E-6</v>
      </c>
      <c r="M4" s="4">
        <v>0</v>
      </c>
      <c r="N4">
        <v>0</v>
      </c>
    </row>
    <row r="5" spans="1:21" x14ac:dyDescent="0.25">
      <c r="A5">
        <v>9.4</v>
      </c>
      <c r="B5" s="2">
        <v>9.3000000000000007</v>
      </c>
      <c r="C5" s="4">
        <v>8.3000000000000007</v>
      </c>
      <c r="D5">
        <v>8.3000000000000007</v>
      </c>
      <c r="F5" s="4">
        <f t="shared" si="0"/>
        <v>9.4E-2</v>
      </c>
      <c r="G5" s="2">
        <f t="shared" si="1"/>
        <v>9.3000000000000013E-2</v>
      </c>
      <c r="H5" s="4">
        <f t="shared" si="2"/>
        <v>8.3000000000000004E-2</v>
      </c>
      <c r="I5" s="2">
        <f t="shared" si="3"/>
        <v>8.3000000000000004E-2</v>
      </c>
      <c r="K5">
        <f t="shared" si="4"/>
        <v>1.6899999999999885E-6</v>
      </c>
      <c r="L5">
        <f t="shared" si="4"/>
        <v>9.000000000000516E-8</v>
      </c>
      <c r="M5" s="4">
        <v>0</v>
      </c>
      <c r="N5">
        <v>0</v>
      </c>
    </row>
    <row r="6" spans="1:21" x14ac:dyDescent="0.25">
      <c r="A6" s="1">
        <v>9.1999999999999993</v>
      </c>
      <c r="B6" s="3">
        <v>9.4</v>
      </c>
      <c r="C6" s="5">
        <v>8.3000000000000007</v>
      </c>
      <c r="D6" s="1">
        <v>8.1999999999999993</v>
      </c>
      <c r="F6" s="5">
        <f t="shared" si="0"/>
        <v>9.1999999999999998E-2</v>
      </c>
      <c r="G6" s="3">
        <f t="shared" si="1"/>
        <v>9.4E-2</v>
      </c>
      <c r="H6" s="5">
        <f t="shared" si="2"/>
        <v>8.3000000000000004E-2</v>
      </c>
      <c r="I6" s="3">
        <f t="shared" si="3"/>
        <v>8.199999999999999E-2</v>
      </c>
      <c r="K6">
        <f t="shared" si="4"/>
        <v>4.9000000000000865E-7</v>
      </c>
      <c r="L6">
        <f t="shared" si="4"/>
        <v>1.6899999999999885E-6</v>
      </c>
      <c r="M6" s="4">
        <v>0</v>
      </c>
      <c r="N6">
        <f>(I6-T17)^2</f>
        <v>1.0000000000000573E-6</v>
      </c>
    </row>
    <row r="7" spans="1:21" x14ac:dyDescent="0.25">
      <c r="A7">
        <v>19</v>
      </c>
      <c r="B7" s="2">
        <v>19.100000000000001</v>
      </c>
      <c r="C7" s="6">
        <v>16.7</v>
      </c>
      <c r="D7" s="7">
        <v>16.8</v>
      </c>
      <c r="F7" s="6">
        <f t="shared" si="0"/>
        <v>0.19</v>
      </c>
      <c r="G7" s="8">
        <f t="shared" si="1"/>
        <v>0.19100000000000003</v>
      </c>
      <c r="H7" s="6">
        <f t="shared" si="2"/>
        <v>0.16700000000000001</v>
      </c>
      <c r="I7" s="8">
        <f t="shared" si="3"/>
        <v>0.16800000000000001</v>
      </c>
      <c r="K7" s="7">
        <f t="shared" ref="K7:L11" si="5">(F7-$S$18)^2</f>
        <v>8.9999999999980173E-8</v>
      </c>
      <c r="L7" s="7">
        <f t="shared" si="5"/>
        <v>4.9000000000008636E-7</v>
      </c>
      <c r="M7" s="6">
        <f t="shared" ref="M7:N11" si="6">(H7-$T$18)^2</f>
        <v>8.0999999999997149E-7</v>
      </c>
      <c r="N7" s="7">
        <f t="shared" si="6"/>
        <v>1.0000000000003349E-8</v>
      </c>
    </row>
    <row r="8" spans="1:21" x14ac:dyDescent="0.25">
      <c r="A8">
        <v>19.100000000000001</v>
      </c>
      <c r="B8">
        <v>19</v>
      </c>
      <c r="C8" s="4">
        <v>16.7</v>
      </c>
      <c r="D8">
        <v>16.899999999999999</v>
      </c>
      <c r="F8" s="4">
        <f t="shared" si="0"/>
        <v>0.19100000000000003</v>
      </c>
      <c r="G8" s="2">
        <f t="shared" si="1"/>
        <v>0.19</v>
      </c>
      <c r="H8" s="4">
        <f t="shared" si="2"/>
        <v>0.16700000000000001</v>
      </c>
      <c r="I8" s="2">
        <f t="shared" si="3"/>
        <v>0.16899999999999998</v>
      </c>
      <c r="K8">
        <f t="shared" si="5"/>
        <v>4.9000000000008636E-7</v>
      </c>
      <c r="L8">
        <f t="shared" si="5"/>
        <v>8.9999999999980173E-8</v>
      </c>
      <c r="M8" s="4">
        <f t="shared" si="6"/>
        <v>8.0999999999997149E-7</v>
      </c>
      <c r="N8">
        <f t="shared" si="6"/>
        <v>1.2099999999999778E-6</v>
      </c>
    </row>
    <row r="9" spans="1:21" ht="15" customHeight="1" x14ac:dyDescent="0.25">
      <c r="A9">
        <v>19</v>
      </c>
      <c r="B9">
        <v>19.100000000000001</v>
      </c>
      <c r="C9" s="4">
        <v>16.8</v>
      </c>
      <c r="D9">
        <v>16.8</v>
      </c>
      <c r="F9" s="4">
        <f t="shared" si="0"/>
        <v>0.19</v>
      </c>
      <c r="G9" s="2">
        <f t="shared" si="1"/>
        <v>0.19100000000000003</v>
      </c>
      <c r="H9" s="4">
        <f t="shared" si="2"/>
        <v>0.16800000000000001</v>
      </c>
      <c r="I9" s="2">
        <f t="shared" si="3"/>
        <v>0.16800000000000001</v>
      </c>
      <c r="K9">
        <f t="shared" si="5"/>
        <v>8.9999999999980173E-8</v>
      </c>
      <c r="L9">
        <f t="shared" si="5"/>
        <v>4.9000000000008636E-7</v>
      </c>
      <c r="M9" s="4">
        <f t="shared" si="6"/>
        <v>1.0000000000003349E-8</v>
      </c>
      <c r="N9">
        <f t="shared" si="6"/>
        <v>1.0000000000003349E-8</v>
      </c>
      <c r="Q9" s="19" t="s">
        <v>31</v>
      </c>
      <c r="R9" s="20"/>
      <c r="S9" s="10" t="s">
        <v>2</v>
      </c>
      <c r="T9" s="10" t="s">
        <v>3</v>
      </c>
    </row>
    <row r="10" spans="1:21" x14ac:dyDescent="0.25">
      <c r="A10">
        <v>19</v>
      </c>
      <c r="B10">
        <v>19</v>
      </c>
      <c r="C10" s="4">
        <v>16.8</v>
      </c>
      <c r="D10">
        <v>16.7</v>
      </c>
      <c r="F10" s="4">
        <f t="shared" si="0"/>
        <v>0.19</v>
      </c>
      <c r="G10" s="2">
        <f t="shared" si="1"/>
        <v>0.19</v>
      </c>
      <c r="H10" s="4">
        <f t="shared" si="2"/>
        <v>0.16800000000000001</v>
      </c>
      <c r="I10" s="2">
        <f t="shared" si="3"/>
        <v>0.16700000000000001</v>
      </c>
      <c r="K10">
        <f t="shared" si="5"/>
        <v>8.9999999999980173E-8</v>
      </c>
      <c r="L10">
        <f t="shared" si="5"/>
        <v>8.9999999999980173E-8</v>
      </c>
      <c r="M10" s="4">
        <f t="shared" si="6"/>
        <v>1.0000000000003349E-8</v>
      </c>
      <c r="N10">
        <f t="shared" si="6"/>
        <v>8.0999999999997149E-7</v>
      </c>
      <c r="Q10" s="21"/>
      <c r="R10" s="22"/>
      <c r="S10" s="6">
        <f>AVERAGE(F2:F6)</f>
        <v>9.1399999999999995E-2</v>
      </c>
      <c r="T10" s="8">
        <f>AVERAGE(G2:G6)</f>
        <v>9.4000000000000014E-2</v>
      </c>
    </row>
    <row r="11" spans="1:21" x14ac:dyDescent="0.25">
      <c r="A11">
        <v>19</v>
      </c>
      <c r="B11">
        <v>19</v>
      </c>
      <c r="C11" s="4">
        <v>16.899999999999999</v>
      </c>
      <c r="D11">
        <v>16.8</v>
      </c>
      <c r="F11" s="5">
        <f t="shared" si="0"/>
        <v>0.19</v>
      </c>
      <c r="G11" s="3">
        <f t="shared" si="1"/>
        <v>0.19</v>
      </c>
      <c r="H11" s="5">
        <f t="shared" si="2"/>
        <v>0.16899999999999998</v>
      </c>
      <c r="I11" s="3">
        <f t="shared" si="3"/>
        <v>0.16800000000000001</v>
      </c>
      <c r="K11">
        <f t="shared" si="5"/>
        <v>8.9999999999980173E-8</v>
      </c>
      <c r="L11">
        <f t="shared" si="5"/>
        <v>8.9999999999980173E-8</v>
      </c>
      <c r="M11" s="4">
        <f t="shared" si="6"/>
        <v>1.2099999999999778E-6</v>
      </c>
      <c r="N11">
        <f t="shared" si="6"/>
        <v>1.0000000000003349E-8</v>
      </c>
      <c r="Q11" s="21"/>
      <c r="R11" s="22"/>
      <c r="S11" s="5">
        <f>AVERAGE(F7:F11)</f>
        <v>0.19019999999999998</v>
      </c>
      <c r="T11" s="3">
        <f>AVERAGE(G7:G11)</f>
        <v>0.19039999999999999</v>
      </c>
    </row>
    <row r="12" spans="1:21" x14ac:dyDescent="0.25">
      <c r="Q12" s="21"/>
      <c r="R12" s="22"/>
      <c r="S12" s="11" t="s">
        <v>2</v>
      </c>
      <c r="T12" s="11" t="s">
        <v>3</v>
      </c>
    </row>
    <row r="13" spans="1:21" x14ac:dyDescent="0.25">
      <c r="Q13" s="21"/>
      <c r="R13" s="22"/>
      <c r="S13" s="6">
        <f>AVERAGE(H2:H6)</f>
        <v>8.320000000000001E-2</v>
      </c>
      <c r="T13" s="8">
        <f>AVERAGE(I2:I6)</f>
        <v>8.2800000000000012E-2</v>
      </c>
      <c r="U13" s="9"/>
    </row>
    <row r="14" spans="1:21" x14ac:dyDescent="0.25">
      <c r="Q14" s="23"/>
      <c r="R14" s="24"/>
      <c r="S14" s="5">
        <f>AVERAGE(H7:H11)</f>
        <v>0.1678</v>
      </c>
      <c r="T14" s="3">
        <f>AVERAGE(I7:I11)</f>
        <v>0.16800000000000001</v>
      </c>
    </row>
    <row r="16" spans="1:21" x14ac:dyDescent="0.25">
      <c r="S16" s="12" t="s">
        <v>26</v>
      </c>
      <c r="T16" s="12" t="s">
        <v>27</v>
      </c>
    </row>
    <row r="17" spans="14:23" x14ac:dyDescent="0.25">
      <c r="N17" s="12" t="s">
        <v>0</v>
      </c>
      <c r="O17" s="12">
        <v>0.01</v>
      </c>
      <c r="R17" s="10" t="s">
        <v>4</v>
      </c>
      <c r="S17" s="10">
        <f>AVERAGE(S10:T10)</f>
        <v>9.2700000000000005E-2</v>
      </c>
      <c r="T17" s="8">
        <f>AVERAGE(S13:T13)</f>
        <v>8.3000000000000018E-2</v>
      </c>
    </row>
    <row r="18" spans="14:23" x14ac:dyDescent="0.25">
      <c r="R18" s="11" t="s">
        <v>5</v>
      </c>
      <c r="S18" s="11">
        <f>AVERAGE(S11:T11)</f>
        <v>0.19029999999999997</v>
      </c>
      <c r="T18" s="2">
        <f>AVERAGE(S14:T14)</f>
        <v>0.16789999999999999</v>
      </c>
    </row>
    <row r="19" spans="14:23" x14ac:dyDescent="0.25">
      <c r="N19" s="12" t="s">
        <v>2</v>
      </c>
      <c r="O19" s="12">
        <v>0.8</v>
      </c>
      <c r="R19" s="11" t="s">
        <v>6</v>
      </c>
      <c r="S19" s="11">
        <v>0.11509999999999999</v>
      </c>
      <c r="T19" s="2">
        <v>0.1032</v>
      </c>
      <c r="V19">
        <f>S17/SQRT(S17^2 +$O$19^2)</f>
        <v>0.11510481958016552</v>
      </c>
      <c r="W19">
        <f>T17/SQRT(T17^2 +$O$19^2)</f>
        <v>0.10319608207341047</v>
      </c>
    </row>
    <row r="20" spans="14:23" x14ac:dyDescent="0.25">
      <c r="N20" s="12" t="s">
        <v>1</v>
      </c>
      <c r="O20" s="12">
        <v>5</v>
      </c>
      <c r="R20" s="11" t="s">
        <v>7</v>
      </c>
      <c r="S20" s="11">
        <v>0.23139999999999999</v>
      </c>
      <c r="T20" s="2">
        <v>0.2054</v>
      </c>
      <c r="V20">
        <f>S18/SQRT(S18^2 +$O$19^2)</f>
        <v>0.23141775727368727</v>
      </c>
      <c r="W20">
        <f>T18/SQRT(T18^2 +$O$19^2)</f>
        <v>0.20540006514580075</v>
      </c>
    </row>
    <row r="21" spans="14:23" x14ac:dyDescent="0.25">
      <c r="N21" s="12" t="s">
        <v>8</v>
      </c>
      <c r="O21" s="12">
        <v>5.2000000000000002E-6</v>
      </c>
      <c r="R21" s="11" t="s">
        <v>10</v>
      </c>
      <c r="S21" s="11">
        <f>0.0000005985</f>
        <v>5.9849999999999997E-7</v>
      </c>
      <c r="T21" s="16">
        <v>5.37E-7</v>
      </c>
      <c r="V21">
        <f>($O$21/1)*S19</f>
        <v>5.9851999999999999E-7</v>
      </c>
      <c r="W21">
        <f>$O$21*T19</f>
        <v>5.3664000000000002E-7</v>
      </c>
    </row>
    <row r="22" spans="14:23" x14ac:dyDescent="0.25">
      <c r="N22" s="12" t="s">
        <v>9</v>
      </c>
      <c r="O22" s="12">
        <v>1E-3</v>
      </c>
      <c r="R22" s="11" t="s">
        <v>11</v>
      </c>
      <c r="S22" s="14">
        <v>6.0159999999999999E-7</v>
      </c>
      <c r="T22" s="14">
        <v>5.3399999999999999E-7</v>
      </c>
      <c r="V22">
        <f>($O$21/2)*S20</f>
        <v>6.0164000000000003E-7</v>
      </c>
      <c r="W22">
        <f>($O$21/2)*T20</f>
        <v>5.3404000000000004E-7</v>
      </c>
    </row>
    <row r="23" spans="14:23" x14ac:dyDescent="0.25">
      <c r="R23" s="11" t="s">
        <v>12</v>
      </c>
      <c r="S23" s="14">
        <v>5.9999999999999997E-7</v>
      </c>
      <c r="T23" s="16">
        <v>5.355E-7</v>
      </c>
      <c r="V23">
        <f>AVERAGE(S21:S22)</f>
        <v>6.0004999999999998E-7</v>
      </c>
      <c r="W23">
        <f>AVERAGE(T21:T22)</f>
        <v>5.355E-7</v>
      </c>
    </row>
    <row r="24" spans="14:23" x14ac:dyDescent="0.25">
      <c r="R24" s="11" t="s">
        <v>13</v>
      </c>
      <c r="S24" s="11">
        <f>SUM(K2:L6)</f>
        <v>3.0100000000000061E-5</v>
      </c>
      <c r="T24" s="2">
        <f>SUM(M2:N6)</f>
        <v>4.0000000000000633E-6</v>
      </c>
    </row>
    <row r="25" spans="14:23" x14ac:dyDescent="0.25">
      <c r="R25" s="11" t="s">
        <v>14</v>
      </c>
      <c r="S25" s="11">
        <f>SUM(K7:L11)</f>
        <v>2.1000000000001197E-6</v>
      </c>
      <c r="T25" s="2">
        <f>SUM(M7:N11)</f>
        <v>4.899999999999887E-6</v>
      </c>
    </row>
    <row r="26" spans="14:23" x14ac:dyDescent="0.25">
      <c r="R26" s="11" t="s">
        <v>15</v>
      </c>
      <c r="S26" s="11">
        <v>1.23E-3</v>
      </c>
      <c r="T26" s="2">
        <v>4.4700000000000002E-4</v>
      </c>
      <c r="V26">
        <f>SQRT((S24)/($O$20*($O$20-1)))</f>
        <v>1.2267844146385308E-3</v>
      </c>
      <c r="W26">
        <f>SQRT((T24)/($O$20*($O$20-1)))</f>
        <v>4.4721359549996148E-4</v>
      </c>
    </row>
    <row r="27" spans="14:23" x14ac:dyDescent="0.25">
      <c r="R27" s="11" t="s">
        <v>16</v>
      </c>
      <c r="S27" s="11">
        <v>3.2000000000000003E-4</v>
      </c>
      <c r="T27" s="2">
        <v>4.95E-4</v>
      </c>
      <c r="V27">
        <f>SQRT((S25)/($O$20*($O$20-1)))</f>
        <v>3.2403703492040224E-4</v>
      </c>
      <c r="W27">
        <f>SQRT((T25)/($O$20*($O$20-1)))</f>
        <v>4.9497474683057755E-4</v>
      </c>
    </row>
    <row r="28" spans="14:23" x14ac:dyDescent="0.25">
      <c r="R28" s="11" t="s">
        <v>17</v>
      </c>
      <c r="S28" s="11">
        <v>5.7700000000000004E-4</v>
      </c>
      <c r="T28" s="2">
        <v>5.7700000000000004E-4</v>
      </c>
      <c r="V28">
        <f>O22/SQRT(3)</f>
        <v>5.773502691896258E-4</v>
      </c>
    </row>
    <row r="29" spans="14:23" x14ac:dyDescent="0.25">
      <c r="R29" s="11" t="s">
        <v>18</v>
      </c>
      <c r="S29" s="11">
        <v>1.311E-2</v>
      </c>
      <c r="T29" s="2">
        <v>5.3759999999999997E-3</v>
      </c>
      <c r="V29">
        <f>(($O$19^2)/(S17^2+$O$19^2))*SQRT((S26/S17)^2+($S$28/$O$19)^2)</f>
        <v>1.3112139767190254E-2</v>
      </c>
      <c r="W29">
        <f>(($O$19^2)/(T17^2+$O$19^2))*SQRT((T26/T17)^2+($S$28/$O$19)^2)</f>
        <v>5.3757586518647918E-3</v>
      </c>
    </row>
    <row r="30" spans="14:23" x14ac:dyDescent="0.25">
      <c r="R30" s="11" t="s">
        <v>20</v>
      </c>
      <c r="S30" s="11">
        <v>1.73E-3</v>
      </c>
      <c r="T30" s="2">
        <v>2.9069999999999999E-3</v>
      </c>
      <c r="V30">
        <f>(($O$19^2)/(S18^2+$O$19^2))*SQRT((S27/S18)^2+($S$28/$O$19)^2)</f>
        <v>1.7317192045395191E-3</v>
      </c>
      <c r="W30">
        <f>(($O$19^2)/(T18^2+$O$19^2))*SQRT((T27/T18)^2+($S$28/$O$19)^2)</f>
        <v>2.9070760822153649E-3</v>
      </c>
    </row>
    <row r="31" spans="14:23" x14ac:dyDescent="0.25">
      <c r="R31" s="11"/>
      <c r="S31" s="11"/>
      <c r="T31" s="2"/>
    </row>
    <row r="32" spans="14:23" x14ac:dyDescent="0.25">
      <c r="R32" s="11" t="s">
        <v>21</v>
      </c>
      <c r="S32" s="14">
        <v>7.8500000000000008E-9</v>
      </c>
      <c r="T32" s="16">
        <v>2.8900000000000002E-9</v>
      </c>
      <c r="V32">
        <f>S21*S29</f>
        <v>7.8463349999999988E-9</v>
      </c>
      <c r="W32" s="15">
        <f>T21*T29</f>
        <v>2.8869119999999997E-9</v>
      </c>
    </row>
    <row r="33" spans="18:23" x14ac:dyDescent="0.25">
      <c r="R33" s="11" t="s">
        <v>19</v>
      </c>
      <c r="S33" s="14">
        <v>1.0399999999999999E-9</v>
      </c>
      <c r="T33" s="16">
        <v>1.55E-9</v>
      </c>
      <c r="V33" s="15">
        <f>S22*S30</f>
        <v>1.0407679999999999E-9</v>
      </c>
      <c r="W33">
        <f>T22*T30</f>
        <v>1.5523379999999998E-9</v>
      </c>
    </row>
    <row r="34" spans="18:23" x14ac:dyDescent="0.25">
      <c r="R34" s="11" t="s">
        <v>22</v>
      </c>
      <c r="S34" s="14">
        <v>3.9590000000000001E-9</v>
      </c>
      <c r="T34" s="16">
        <v>1.6399999999999999E-9</v>
      </c>
      <c r="V34">
        <f>(1/2)*SQRT(S32^2+S33^2)</f>
        <v>3.9592960232849483E-9</v>
      </c>
      <c r="W34">
        <f>SQRT(T32^2+T33^2)/2</f>
        <v>1.6397103402735496E-9</v>
      </c>
    </row>
    <row r="35" spans="18:23" x14ac:dyDescent="0.25">
      <c r="R35" s="11" t="s">
        <v>23</v>
      </c>
      <c r="S35" s="11">
        <f>2*S32</f>
        <v>1.5700000000000002E-8</v>
      </c>
      <c r="T35" s="2">
        <f>2*T32</f>
        <v>5.7800000000000003E-9</v>
      </c>
    </row>
    <row r="36" spans="18:23" x14ac:dyDescent="0.25">
      <c r="R36" s="11" t="s">
        <v>24</v>
      </c>
      <c r="S36" s="11">
        <f>2*S33</f>
        <v>2.0799999999999998E-9</v>
      </c>
      <c r="T36" s="2">
        <f>2*T33</f>
        <v>3.1E-9</v>
      </c>
    </row>
    <row r="37" spans="18:23" x14ac:dyDescent="0.25">
      <c r="R37" s="13" t="s">
        <v>25</v>
      </c>
      <c r="S37" s="13">
        <f>2*S34</f>
        <v>7.9180000000000002E-9</v>
      </c>
      <c r="T37" s="3">
        <f t="shared" ref="T37" si="7">2*T34</f>
        <v>3.2799999999999998E-9</v>
      </c>
    </row>
  </sheetData>
  <mergeCells count="4">
    <mergeCell ref="A1:D1"/>
    <mergeCell ref="F1:I1"/>
    <mergeCell ref="K1:N1"/>
    <mergeCell ref="Q9:R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Krawczyński</dc:creator>
  <cp:lastModifiedBy>Piotr Krawczyński</cp:lastModifiedBy>
  <dcterms:created xsi:type="dcterms:W3CDTF">2023-12-13T09:52:06Z</dcterms:created>
  <dcterms:modified xsi:type="dcterms:W3CDTF">2023-12-21T13:44:39Z</dcterms:modified>
</cp:coreProperties>
</file>