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media/image1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b 41" sheetId="1" state="visible" r:id="rId2"/>
    <sheet name="Lab 17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<sst xmlns="http://schemas.openxmlformats.org/spreadsheetml/2006/main" count="35" uniqueCount="34">
  <si>
    <t xml:space="preserve">Table 1</t>
  </si>
  <si>
    <t xml:space="preserve">suma (t - t-śr)^2</t>
  </si>
  <si>
    <t xml:space="preserve">t-śr</t>
  </si>
  <si>
    <t xml:space="preserve">u(t-śr)</t>
  </si>
  <si>
    <t xml:space="preserve">m</t>
  </si>
  <si>
    <t xml:space="preserve">a</t>
  </si>
  <si>
    <t xml:space="preserve">u(m)</t>
  </si>
  <si>
    <t xml:space="preserve">u(a)</t>
  </si>
  <si>
    <t xml:space="preserve">R</t>
  </si>
  <si>
    <t xml:space="preserve">vk</t>
  </si>
  <si>
    <t xml:space="preserve">u(R)</t>
  </si>
  <si>
    <t xml:space="preserve">u(vk)</t>
  </si>
  <si>
    <t xml:space="preserve">u(h)</t>
  </si>
  <si>
    <t xml:space="preserve">Ekp</t>
  </si>
  <si>
    <t xml:space="preserve">g</t>
  </si>
  <si>
    <t xml:space="preserve">u(Ekp)</t>
  </si>
  <si>
    <t xml:space="preserve">u(t)</t>
  </si>
  <si>
    <t xml:space="preserve">J 0</t>
  </si>
  <si>
    <t xml:space="preserve">u(J 0)</t>
  </si>
  <si>
    <t xml:space="preserve">uJ0 pierwsz nawias</t>
  </si>
  <si>
    <t xml:space="preserve">E </t>
  </si>
  <si>
    <t xml:space="preserve"> uJ0 drugi nawias</t>
  </si>
  <si>
    <t xml:space="preserve">u(E)</t>
  </si>
  <si>
    <t xml:space="preserve">uJ0 trzeci nawias</t>
  </si>
  <si>
    <t xml:space="preserve">J 0-2</t>
  </si>
  <si>
    <t xml:space="preserve">wk</t>
  </si>
  <si>
    <t xml:space="preserve">u(wk)</t>
  </si>
  <si>
    <t xml:space="preserve">Eko</t>
  </si>
  <si>
    <t xml:space="preserve">u(Eko)</t>
  </si>
  <si>
    <t xml:space="preserve">Eko/Ekp</t>
  </si>
  <si>
    <t xml:space="preserve">Ep</t>
  </si>
  <si>
    <t xml:space="preserve">u(Ep)</t>
  </si>
  <si>
    <t xml:space="preserve"> </t>
  </si>
  <si>
    <t xml:space="preserve">Table 2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</si>
</sst>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000"/>
    <numFmt numFmtId="166" formatCode="@"/>
    <numFmt numFmtId="167" formatCode="0.00"/>
    <numFmt numFmtId="168" formatCode="0.000"/>
    <numFmt numFmtId="169" formatCode="#,##0.000000"/>
    <numFmt numFmtId="170" formatCode="0.0000000"/>
    <numFmt numFmtId="171" formatCode="0.0000"/>
    <numFmt numFmtId="172" formatCode="0.00000"/>
    <numFmt numFmtId="173" formatCode="0.0"/>
  </numFmts>
  <fonts count="8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Helvetica Neue"/>
      <family val="0"/>
      <charset val="1"/>
    </font>
    <font>
      <b val="true"/>
      <sz val="10"/>
      <name val="Helvetica Neue"/>
      <family val="0"/>
      <charset val="1"/>
    </font>
    <font>
      <sz val="10"/>
      <name val="Helvetica Neue"/>
      <family val="0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1" fontId="0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2" fontId="0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3" fontId="0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2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B4FF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27348699285618"/>
          <c:y val="0.12368893508457"/>
          <c:w val="0.881453026014288"/>
          <c:h val="0.810261740527261"/>
        </c:manualLayout>
      </c:layout>
      <c:lineChart>
        <c:grouping val="standard"/>
        <c:varyColors val="0"/>
        <c:ser>
          <c:idx val="0"/>
          <c:order val="0"/>
          <c:tx>
            <c:strRef>
              <c:f>'Lab 41'!$A$31</c:f>
              <c:strCache>
                <c:ptCount val="1"/>
                <c:pt idx="0">
                  <c:v>Eko/Ekp</c:v>
                </c:pt>
              </c:strCache>
            </c:strRef>
          </c:tx>
          <c:spPr>
            <a:solidFill>
              <a:srgbClr val="00a2ff"/>
            </a:solidFill>
            <a:ln w="50760">
              <a:solidFill>
                <a:srgbClr val="00a2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Helvetica Neue"/>
                    <a:ea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25560">
                <a:solidFill>
                  <a:srgbClr val="33b4ff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cat>
            <c:strRef>
              <c:f>'Lab 41'!$B$2:$E$2</c:f>
              <c:strCache>
                <c:ptCount val="4"/>
                <c:pt idx="0">
                  <c:v>0.36</c:v>
                </c:pt>
                <c:pt idx="1">
                  <c:v>0.39</c:v>
                </c:pt>
                <c:pt idx="2">
                  <c:v>0.42</c:v>
                </c:pt>
                <c:pt idx="3">
                  <c:v>0.45</c:v>
                </c:pt>
              </c:strCache>
            </c:strRef>
          </c:cat>
          <c:val>
            <c:numRef>
              <c:f>'Lab 41'!$B$31:$E$31</c:f>
              <c:numCache>
                <c:formatCode>General</c:formatCode>
                <c:ptCount val="4"/>
                <c:pt idx="0">
                  <c:v>206.0237545</c:v>
                </c:pt>
                <c:pt idx="1">
                  <c:v>217.803761807692</c:v>
                </c:pt>
                <c:pt idx="2">
                  <c:v>235.070829714286</c:v>
                </c:pt>
                <c:pt idx="3">
                  <c:v>237.6341469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772270"/>
        <c:axId val="67104848"/>
      </c:lineChart>
      <c:catAx>
        <c:axId val="317722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Helvetica Neue"/>
                <a:ea typeface="Helvetica Neue"/>
              </a:defRPr>
            </a:pPr>
          </a:p>
        </c:txPr>
        <c:crossAx val="67104848"/>
        <c:crosses val="autoZero"/>
        <c:auto val="1"/>
        <c:lblAlgn val="ctr"/>
        <c:lblOffset val="100"/>
        <c:noMultiLvlLbl val="0"/>
      </c:catAx>
      <c:valAx>
        <c:axId val="67104848"/>
        <c:scaling>
          <c:orientation val="minMax"/>
        </c:scaling>
        <c:delete val="0"/>
        <c:axPos val="l"/>
        <c:majorGridlines>
          <c:spPr>
            <a:ln w="648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Helvetica Neue"/>
                <a:ea typeface="Helvetica Neue"/>
              </a:defRPr>
            </a:pPr>
          </a:p>
        </c:txPr>
        <c:crossAx val="31772270"/>
        <c:crosses val="autoZero"/>
        <c:crossBetween val="midCat"/>
        <c:majorUnit val="5"/>
        <c:minorUnit val="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0.0564108"/>
          <c:y val="0"/>
          <c:w val="0.906299"/>
          <c:h val="0.0640667"/>
        </c:manualLayout>
      </c:layout>
      <c:overlay val="0"/>
      <c:spPr>
        <a:noFill/>
        <a:ln w="1260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Helvetica Neue"/>
              <a:ea typeface="Helvetica Neue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28151498021481"/>
          <c:y val="0.123677248677249"/>
          <c:w val="0.897399660825325"/>
          <c:h val="0.810279667422524"/>
        </c:manualLayout>
      </c:layout>
      <c:lineChart>
        <c:grouping val="standard"/>
        <c:varyColors val="0"/>
        <c:ser>
          <c:idx val="0"/>
          <c:order val="0"/>
          <c:tx>
            <c:strRef>
              <c:f>'Lab 41'!$A$32</c:f>
              <c:strCache>
                <c:ptCount val="1"/>
                <c:pt idx="0">
                  <c:v>Ep</c:v>
                </c:pt>
              </c:strCache>
            </c:strRef>
          </c:tx>
          <c:spPr>
            <a:solidFill>
              <a:srgbClr val="00a2ff"/>
            </a:solidFill>
            <a:ln w="50760">
              <a:solidFill>
                <a:srgbClr val="00a2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Helvetica Neue"/>
                    <a:ea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25560">
                <a:solidFill>
                  <a:srgbClr val="33b4ff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cat>
            <c:strRef>
              <c:f>'Lab 41'!$B$2:$F$2</c:f>
              <c:strCache>
                <c:ptCount val="5"/>
                <c:pt idx="0">
                  <c:v>0.36</c:v>
                </c:pt>
                <c:pt idx="1">
                  <c:v>0.39</c:v>
                </c:pt>
                <c:pt idx="2">
                  <c:v>0.42</c:v>
                </c:pt>
                <c:pt idx="3">
                  <c:v>0.45</c:v>
                </c:pt>
                <c:pt idx="4">
                  <c:v>0.48</c:v>
                </c:pt>
              </c:strCache>
            </c:strRef>
          </c:cat>
          <c:val>
            <c:numRef>
              <c:f>'Lab 41'!$B$32:$F$32</c:f>
              <c:numCache>
                <c:formatCode>General</c:formatCode>
                <c:ptCount val="5"/>
                <c:pt idx="0">
                  <c:v>1.5821568</c:v>
                </c:pt>
                <c:pt idx="1">
                  <c:v>1.7140032</c:v>
                </c:pt>
                <c:pt idx="2">
                  <c:v>1.8458496</c:v>
                </c:pt>
                <c:pt idx="3">
                  <c:v>1.977696</c:v>
                </c:pt>
                <c:pt idx="4">
                  <c:v>2.1095424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19265"/>
        <c:axId val="70227315"/>
      </c:lineChart>
      <c:catAx>
        <c:axId val="26192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Helvetica Neue"/>
                <a:ea typeface="Helvetica Neue"/>
              </a:defRPr>
            </a:pPr>
          </a:p>
        </c:txPr>
        <c:crossAx val="70227315"/>
        <c:crosses val="autoZero"/>
        <c:auto val="1"/>
        <c:lblAlgn val="ctr"/>
        <c:lblOffset val="100"/>
        <c:noMultiLvlLbl val="0"/>
      </c:catAx>
      <c:valAx>
        <c:axId val="70227315"/>
        <c:scaling>
          <c:orientation val="minMax"/>
        </c:scaling>
        <c:delete val="0"/>
        <c:axPos val="l"/>
        <c:majorGridlines>
          <c:spPr>
            <a:ln w="648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Helvetica Neue"/>
                <a:ea typeface="Helvetica Neue"/>
              </a:defRPr>
            </a:pPr>
          </a:p>
        </c:txPr>
        <c:crossAx val="2619265"/>
        <c:crosses val="autoZero"/>
        <c:crossBetween val="midCat"/>
        <c:majorUnit val="0.55"/>
        <c:minorUnit val="0.27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0.0298801"/>
          <c:y val="0"/>
          <c:w val="0.952986"/>
          <c:h val="0.0640667"/>
        </c:manualLayout>
      </c:layout>
      <c:overlay val="0"/>
      <c:spPr>
        <a:noFill/>
        <a:ln w="1260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Helvetica Neue"/>
              <a:ea typeface="Helvetica Neue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8438003220612"/>
          <c:y val="0.12368893508457"/>
          <c:w val="0.820225442834138"/>
          <c:h val="0.810261740527261"/>
        </c:manualLayout>
      </c:layout>
      <c:lineChart>
        <c:grouping val="standard"/>
        <c:varyColors val="0"/>
        <c:ser>
          <c:idx val="0"/>
          <c:order val="0"/>
          <c:tx>
            <c:strRef>
              <c:f>'Lab 41'!$M$42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a2ff"/>
            </a:solidFill>
            <a:ln w="50760">
              <a:solidFill>
                <a:srgbClr val="00a2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Helvetica Neue"/>
                    <a:ea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'Lab 41'!$N$42:$X$42</c:f>
              <c:strCache>
                <c:ptCount val="11"/>
                <c:pt idx="0">
                  <c:v>0.000000</c:v>
                </c:pt>
                <c:pt idx="1">
                  <c:v>0.219744</c:v>
                </c:pt>
                <c:pt idx="2">
                  <c:v>0.439488</c:v>
                </c:pt>
                <c:pt idx="3">
                  <c:v>0.659232</c:v>
                </c:pt>
                <c:pt idx="4">
                  <c:v>0.878976</c:v>
                </c:pt>
                <c:pt idx="5">
                  <c:v>1.098720</c:v>
                </c:pt>
                <c:pt idx="6">
                  <c:v>1.318464</c:v>
                </c:pt>
                <c:pt idx="7">
                  <c:v>1.538208</c:v>
                </c:pt>
                <c:pt idx="8">
                  <c:v>1.757952</c:v>
                </c:pt>
                <c:pt idx="9">
                  <c:v>1.977696</c:v>
                </c:pt>
                <c:pt idx="10">
                  <c:v>2.197440</c:v>
                </c:pt>
              </c:strCache>
            </c:strRef>
          </c:cat>
          <c:val>
            <c:numRef>
              <c:f>'Lab 41'!$N$42:$X$42</c:f>
              <c:numCache>
                <c:formatCode>General</c:formatCode>
                <c:ptCount val="11"/>
                <c:pt idx="0">
                  <c:v>0</c:v>
                </c:pt>
                <c:pt idx="1">
                  <c:v>0.219744</c:v>
                </c:pt>
                <c:pt idx="2">
                  <c:v>0.439488</c:v>
                </c:pt>
                <c:pt idx="3">
                  <c:v>0.659232</c:v>
                </c:pt>
                <c:pt idx="4">
                  <c:v>0.878976</c:v>
                </c:pt>
                <c:pt idx="5">
                  <c:v>1.09872</c:v>
                </c:pt>
                <c:pt idx="6">
                  <c:v>1.318464</c:v>
                </c:pt>
                <c:pt idx="7">
                  <c:v>1.538208</c:v>
                </c:pt>
                <c:pt idx="8">
                  <c:v>1.757952</c:v>
                </c:pt>
                <c:pt idx="9">
                  <c:v>1.977696</c:v>
                </c:pt>
                <c:pt idx="10">
                  <c:v>2.19744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997139"/>
        <c:axId val="33730374"/>
      </c:lineChart>
      <c:catAx>
        <c:axId val="31997139"/>
        <c:scaling>
          <c:orientation val="minMax"/>
        </c:scaling>
        <c:delete val="0"/>
        <c:axPos val="b"/>
        <c:numFmt formatCode="0.000000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Helvetica Neue"/>
                <a:ea typeface="Helvetica Neue"/>
              </a:defRPr>
            </a:pPr>
          </a:p>
        </c:txPr>
        <c:crossAx val="33730374"/>
        <c:crosses val="autoZero"/>
        <c:auto val="1"/>
        <c:lblAlgn val="ctr"/>
        <c:lblOffset val="100"/>
        <c:noMultiLvlLbl val="0"/>
      </c:catAx>
      <c:valAx>
        <c:axId val="33730374"/>
        <c:scaling>
          <c:orientation val="minMax"/>
        </c:scaling>
        <c:delete val="0"/>
        <c:axPos val="l"/>
        <c:majorGridlines>
          <c:spPr>
            <a:ln w="648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Helvetica Neue"/>
                <a:ea typeface="Helvetica Neue"/>
              </a:defRPr>
            </a:pPr>
          </a:p>
        </c:txPr>
        <c:crossAx val="31997139"/>
        <c:crosses val="autoZero"/>
        <c:crossBetween val="midCat"/>
        <c:majorUnit val="0.75"/>
        <c:minorUnit val="0.37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0.0837993"/>
          <c:y val="0"/>
          <c:w val="0.863972"/>
          <c:h val="0.0640667"/>
        </c:manualLayout>
      </c:layout>
      <c:overlay val="0"/>
      <c:spPr>
        <a:noFill/>
        <a:ln w="1260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Helvetica Neue"/>
              <a:ea typeface="Helvetica Neue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3770755222282"/>
          <c:y val="0.123677248677249"/>
          <c:w val="0.847482592394215"/>
          <c:h val="0.810279667422524"/>
        </c:manualLayout>
      </c:layout>
      <c:lineChart>
        <c:grouping val="standard"/>
        <c:varyColors val="0"/>
        <c:ser>
          <c:idx val="0"/>
          <c:order val="0"/>
          <c:tx>
            <c:strRef>
              <c:f>'Lab 41'!$M$42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a2ff"/>
            </a:solidFill>
            <a:ln w="50760">
              <a:solidFill>
                <a:srgbClr val="00a2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Helvetica Neue"/>
                    <a:ea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25560">
                <a:solidFill>
                  <a:srgbClr val="33b4ff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cat>
            <c:strRef>
              <c:f>'Lab 41'!$N$41:$X$41</c:f>
              <c:strCach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strCache>
            </c:strRef>
          </c:cat>
          <c:val>
            <c:numRef>
              <c:f>'Lab 41'!$N$42:$X$42</c:f>
              <c:numCache>
                <c:formatCode>General</c:formatCode>
                <c:ptCount val="11"/>
                <c:pt idx="0">
                  <c:v>0</c:v>
                </c:pt>
                <c:pt idx="1">
                  <c:v>0.219744</c:v>
                </c:pt>
                <c:pt idx="2">
                  <c:v>0.439488</c:v>
                </c:pt>
                <c:pt idx="3">
                  <c:v>0.659232</c:v>
                </c:pt>
                <c:pt idx="4">
                  <c:v>0.878976</c:v>
                </c:pt>
                <c:pt idx="5">
                  <c:v>1.09872</c:v>
                </c:pt>
                <c:pt idx="6">
                  <c:v>1.318464</c:v>
                </c:pt>
                <c:pt idx="7">
                  <c:v>1.538208</c:v>
                </c:pt>
                <c:pt idx="8">
                  <c:v>1.757952</c:v>
                </c:pt>
                <c:pt idx="9">
                  <c:v>1.977696</c:v>
                </c:pt>
                <c:pt idx="10">
                  <c:v>2.19744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313371"/>
        <c:axId val="99751452"/>
      </c:lineChart>
      <c:catAx>
        <c:axId val="973133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Helvetica Neue"/>
                <a:ea typeface="Helvetica Neue"/>
              </a:defRPr>
            </a:pPr>
          </a:p>
        </c:txPr>
        <c:crossAx val="99751452"/>
        <c:crosses val="autoZero"/>
        <c:auto val="1"/>
        <c:lblAlgn val="ctr"/>
        <c:lblOffset val="100"/>
        <c:noMultiLvlLbl val="0"/>
      </c:catAx>
      <c:valAx>
        <c:axId val="99751452"/>
        <c:scaling>
          <c:orientation val="minMax"/>
        </c:scaling>
        <c:delete val="0"/>
        <c:axPos val="l"/>
        <c:majorGridlines>
          <c:spPr>
            <a:ln w="648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Helvetica Neue"/>
                <a:ea typeface="Helvetica Neue"/>
              </a:defRPr>
            </a:pPr>
          </a:p>
        </c:txPr>
        <c:crossAx val="97313371"/>
        <c:crosses val="autoZero"/>
        <c:crossBetween val="midCat"/>
        <c:majorUnit val="0.75"/>
        <c:minorUnit val="0.37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0.0838188"/>
          <c:y val="0"/>
          <c:w val="0.9"/>
          <c:h val="0.0640667"/>
        </c:manualLayout>
      </c:layout>
      <c:overlay val="0"/>
      <c:spPr>
        <a:noFill/>
        <a:ln w="1260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Helvetica Neue"/>
              <a:ea typeface="Helvetica Neue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70560</xdr:colOff>
      <xdr:row>40</xdr:row>
      <xdr:rowOff>45360</xdr:rowOff>
    </xdr:from>
    <xdr:to>
      <xdr:col>4</xdr:col>
      <xdr:colOff>136440</xdr:colOff>
      <xdr:row>55</xdr:row>
      <xdr:rowOff>55080</xdr:rowOff>
    </xdr:to>
    <xdr:graphicFrame>
      <xdr:nvGraphicFramePr>
        <xdr:cNvPr id="0" name="2D Line Chart"/>
        <xdr:cNvGraphicFramePr/>
      </xdr:nvGraphicFramePr>
      <xdr:xfrm>
        <a:off x="70560" y="10426680"/>
        <a:ext cx="5341320" cy="38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282600</xdr:colOff>
      <xdr:row>57</xdr:row>
      <xdr:rowOff>185040</xdr:rowOff>
    </xdr:from>
    <xdr:to>
      <xdr:col>4</xdr:col>
      <xdr:colOff>101520</xdr:colOff>
      <xdr:row>72</xdr:row>
      <xdr:rowOff>203760</xdr:rowOff>
    </xdr:to>
    <xdr:graphicFrame>
      <xdr:nvGraphicFramePr>
        <xdr:cNvPr id="1" name="2D Line Chart"/>
        <xdr:cNvGraphicFramePr/>
      </xdr:nvGraphicFramePr>
      <xdr:xfrm>
        <a:off x="282600" y="14871600"/>
        <a:ext cx="5094360" cy="380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75</xdr:row>
      <xdr:rowOff>81000</xdr:rowOff>
    </xdr:from>
    <xdr:to>
      <xdr:col>4</xdr:col>
      <xdr:colOff>313200</xdr:colOff>
      <xdr:row>90</xdr:row>
      <xdr:rowOff>99720</xdr:rowOff>
    </xdr:to>
    <xdr:graphicFrame>
      <xdr:nvGraphicFramePr>
        <xdr:cNvPr id="2" name="2D Line Chart"/>
        <xdr:cNvGraphicFramePr/>
      </xdr:nvGraphicFramePr>
      <xdr:xfrm>
        <a:off x="0" y="19316880"/>
        <a:ext cx="5588640" cy="38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723600</xdr:colOff>
      <xdr:row>47</xdr:row>
      <xdr:rowOff>188640</xdr:rowOff>
    </xdr:from>
    <xdr:to>
      <xdr:col>11</xdr:col>
      <xdr:colOff>824760</xdr:colOff>
      <xdr:row>62</xdr:row>
      <xdr:rowOff>207360</xdr:rowOff>
    </xdr:to>
    <xdr:graphicFrame>
      <xdr:nvGraphicFramePr>
        <xdr:cNvPr id="3" name="2D Line Chart"/>
        <xdr:cNvGraphicFramePr/>
      </xdr:nvGraphicFramePr>
      <xdr:xfrm>
        <a:off x="9955800" y="12348000"/>
        <a:ext cx="5376600" cy="380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33</xdr:row>
      <xdr:rowOff>150840</xdr:rowOff>
    </xdr:from>
    <xdr:to>
      <xdr:col>10</xdr:col>
      <xdr:colOff>1064160</xdr:colOff>
      <xdr:row>58</xdr:row>
      <xdr:rowOff>186480</xdr:rowOff>
    </xdr:to>
    <xdr:pic>
      <xdr:nvPicPr>
        <xdr:cNvPr id="4" name="pasted-movie.png" descr="pasted-movie.png"/>
        <xdr:cNvPicPr/>
      </xdr:nvPicPr>
      <xdr:blipFill>
        <a:blip r:embed="rId1"/>
        <a:stretch/>
      </xdr:blipFill>
      <xdr:spPr>
        <a:xfrm>
          <a:off x="0" y="8640000"/>
          <a:ext cx="14252760" cy="6354000"/>
        </a:xfrm>
        <a:prstGeom prst="rect">
          <a:avLst/>
        </a:prstGeom>
        <a:ln w="1260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51" activePane="bottomRight" state="frozen"/>
      <selection pane="topLeft" activeCell="A1" activeCellId="0" sqref="A1"/>
      <selection pane="topRight" activeCell="B1" activeCellId="0" sqref="B1"/>
      <selection pane="bottomLeft" activeCell="A51" activeCellId="0" sqref="A51"/>
      <selection pane="bottomRight" activeCell="E59" activeCellId="0" sqref="E59"/>
    </sheetView>
  </sheetViews>
  <sheetFormatPr defaultColWidth="16.35546875" defaultRowHeight="19.9" zeroHeight="false" outlineLevelRow="0" outlineLevelCol="0"/>
  <cols>
    <col collapsed="false" customWidth="false" hidden="false" outlineLevel="0" max="1024" min="1" style="1" width="16.36"/>
  </cols>
  <sheetData>
    <row r="1" customFormat="false" ht="27.6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20.25" hidden="false" customHeight="true" outlineLevel="0" collapsed="false">
      <c r="A2" s="3"/>
      <c r="B2" s="3" t="n">
        <v>0.36</v>
      </c>
      <c r="C2" s="3" t="n">
        <v>0.39</v>
      </c>
      <c r="D2" s="3" t="n">
        <v>0.42</v>
      </c>
      <c r="E2" s="3" t="n">
        <v>0.45</v>
      </c>
      <c r="F2" s="3" t="n">
        <v>0.48</v>
      </c>
      <c r="G2" s="3" t="n">
        <v>0</v>
      </c>
      <c r="H2" s="3"/>
      <c r="I2" s="3"/>
      <c r="J2" s="3"/>
      <c r="K2" s="3"/>
      <c r="L2" s="3"/>
    </row>
    <row r="3" customFormat="false" ht="20.25" hidden="false" customHeight="true" outlineLevel="0" collapsed="false">
      <c r="A3" s="3" t="n">
        <v>1</v>
      </c>
      <c r="B3" s="4" t="n">
        <v>4.13</v>
      </c>
      <c r="C3" s="4" t="n">
        <v>4.29</v>
      </c>
      <c r="D3" s="4" t="n">
        <v>4.64</v>
      </c>
      <c r="E3" s="4" t="n">
        <v>4.81</v>
      </c>
      <c r="F3" s="4" t="n">
        <v>5.06</v>
      </c>
      <c r="G3" s="4"/>
      <c r="H3" s="5" t="n">
        <f aca="false">(B3-B14:B$14)^2</f>
        <v>0.0538240000000001</v>
      </c>
      <c r="I3" s="5" t="n">
        <f aca="false">(C3-C14:C$14)^2</f>
        <v>0.0141609999999999</v>
      </c>
      <c r="J3" s="5" t="n">
        <f aca="false">(D3-D14:D$14)^2</f>
        <v>0.0207359999999998</v>
      </c>
      <c r="K3" s="5" t="n">
        <f aca="false">(E3-E14:E$14)^2</f>
        <v>0.0171610000000001</v>
      </c>
      <c r="L3" s="5" t="n">
        <f aca="false">(F3-F14:F$14)^2</f>
        <v>0.066564</v>
      </c>
    </row>
    <row r="4" customFormat="false" ht="20.05" hidden="false" customHeight="true" outlineLevel="0" collapsed="false">
      <c r="A4" s="3" t="n">
        <v>2</v>
      </c>
      <c r="B4" s="4" t="n">
        <v>4.07</v>
      </c>
      <c r="C4" s="4" t="n">
        <v>4.27</v>
      </c>
      <c r="D4" s="4" t="n">
        <v>4.54</v>
      </c>
      <c r="E4" s="4" t="n">
        <v>4.78</v>
      </c>
      <c r="F4" s="4" t="n">
        <v>4.71</v>
      </c>
      <c r="G4" s="4"/>
      <c r="H4" s="5" t="n">
        <f aca="false">(B4-B14)^2</f>
        <v>0.0295840000000002</v>
      </c>
      <c r="I4" s="5" t="n">
        <f aca="false">(C4-C14)^2</f>
        <v>0.00980099999999986</v>
      </c>
      <c r="J4" s="5" t="n">
        <f aca="false">(D4-D14)^2</f>
        <v>0.00193599999999996</v>
      </c>
      <c r="K4" s="5" t="n">
        <f aca="false">(E4-E14)^2</f>
        <v>0.010201</v>
      </c>
      <c r="L4" s="5" t="n">
        <f aca="false">(F4-F14)^2</f>
        <v>0.00846399999999993</v>
      </c>
    </row>
    <row r="5" customFormat="false" ht="20.05" hidden="false" customHeight="true" outlineLevel="0" collapsed="false">
      <c r="A5" s="3" t="n">
        <v>3</v>
      </c>
      <c r="B5" s="4" t="n">
        <v>3.94</v>
      </c>
      <c r="C5" s="4" t="n">
        <v>4.24</v>
      </c>
      <c r="D5" s="4" t="n">
        <v>4.64</v>
      </c>
      <c r="E5" s="4" t="n">
        <v>4.88</v>
      </c>
      <c r="F5" s="4" t="n">
        <v>4.86</v>
      </c>
      <c r="G5" s="4"/>
      <c r="H5" s="5" t="n">
        <f aca="false">(B5-B14)^2</f>
        <v>0.00176400000000002</v>
      </c>
      <c r="I5" s="5" t="n">
        <f aca="false">(C5-C14)^2</f>
        <v>0.00476099999999999</v>
      </c>
      <c r="J5" s="5" t="n">
        <f aca="false">(D5-D14)^2</f>
        <v>0.0207359999999998</v>
      </c>
      <c r="K5" s="5" t="n">
        <f aca="false">(E5-E14)^2</f>
        <v>0.0404009999999999</v>
      </c>
      <c r="L5" s="5" t="n">
        <f aca="false">(F5-F14)^2</f>
        <v>0.00336400000000008</v>
      </c>
    </row>
    <row r="6" customFormat="false" ht="20.05" hidden="false" customHeight="true" outlineLevel="0" collapsed="false">
      <c r="A6" s="3" t="n">
        <v>4</v>
      </c>
      <c r="B6" s="4" t="n">
        <v>3.89</v>
      </c>
      <c r="C6" s="4" t="n">
        <v>3.96</v>
      </c>
      <c r="D6" s="4" t="n">
        <v>4.36</v>
      </c>
      <c r="E6" s="4" t="n">
        <v>4.87</v>
      </c>
      <c r="F6" s="4" t="n">
        <v>4.8</v>
      </c>
      <c r="G6" s="4"/>
      <c r="H6" s="5" t="n">
        <f aca="false">(B6-B14)^2</f>
        <v>6.3999999999993E-005</v>
      </c>
      <c r="I6" s="5" t="n">
        <f aca="false">(C6-C14)^2</f>
        <v>0.0445210000000001</v>
      </c>
      <c r="J6" s="5" t="n">
        <f aca="false">(D6-D14)^2</f>
        <v>0.018496</v>
      </c>
      <c r="K6" s="5" t="n">
        <f aca="false">(E6-E14)^2</f>
        <v>0.0364809999999999</v>
      </c>
      <c r="L6" s="5" t="n">
        <f aca="false">(F6-F14)^2</f>
        <v>3.99999999999912E-006</v>
      </c>
    </row>
    <row r="7" customFormat="false" ht="20.05" hidden="false" customHeight="true" outlineLevel="0" collapsed="false">
      <c r="A7" s="3" t="n">
        <v>5</v>
      </c>
      <c r="B7" s="4" t="n">
        <v>3.94</v>
      </c>
      <c r="C7" s="4" t="n">
        <v>4.16</v>
      </c>
      <c r="D7" s="4" t="n">
        <v>4.46</v>
      </c>
      <c r="E7" s="4" t="n">
        <v>4.69</v>
      </c>
      <c r="F7" s="4" t="n">
        <v>4.82</v>
      </c>
      <c r="G7" s="4"/>
      <c r="H7" s="5" t="n">
        <f aca="false">(B7-B14)^2</f>
        <v>0.00176400000000002</v>
      </c>
      <c r="I7" s="5" t="n">
        <f aca="false">(C7-C14)^2</f>
        <v>0.000121000000000003</v>
      </c>
      <c r="J7" s="5" t="n">
        <f aca="false">(D7-D14)^2</f>
        <v>0.00129600000000003</v>
      </c>
      <c r="K7" s="5" t="n">
        <f aca="false">(E7-E14)^2</f>
        <v>0.000121000000000003</v>
      </c>
      <c r="L7" s="5" t="n">
        <f aca="false">(F7-F14)^2</f>
        <v>0.000324000000000025</v>
      </c>
    </row>
    <row r="8" customFormat="false" ht="20.05" hidden="false" customHeight="true" outlineLevel="0" collapsed="false">
      <c r="A8" s="3" t="n">
        <v>6</v>
      </c>
      <c r="B8" s="4" t="n">
        <v>3.67</v>
      </c>
      <c r="C8" s="4" t="n">
        <v>4.12</v>
      </c>
      <c r="D8" s="4" t="n">
        <v>4.57</v>
      </c>
      <c r="E8" s="4" t="n">
        <v>4.49</v>
      </c>
      <c r="F8" s="4" t="n">
        <v>4.63</v>
      </c>
      <c r="G8" s="4"/>
      <c r="H8" s="5" t="n">
        <f aca="false">(B8-B14)^2</f>
        <v>0.0519839999999999</v>
      </c>
      <c r="I8" s="5" t="n">
        <f aca="false">(C8-C14)^2</f>
        <v>0.00260100000000002</v>
      </c>
      <c r="J8" s="5" t="n">
        <f aca="false">(D8-D14)^2</f>
        <v>0.00547599999999998</v>
      </c>
      <c r="K8" s="5" t="n">
        <f aca="false">(E8-E14)^2</f>
        <v>0.035721</v>
      </c>
      <c r="L8" s="5" t="n">
        <f aca="false">(F8-F14)^2</f>
        <v>0.0295839999999999</v>
      </c>
    </row>
    <row r="9" customFormat="false" ht="20.05" hidden="false" customHeight="true" outlineLevel="0" collapsed="false">
      <c r="A9" s="3" t="n">
        <v>7</v>
      </c>
      <c r="B9" s="4" t="n">
        <v>3.74</v>
      </c>
      <c r="C9" s="4" t="n">
        <v>4.12</v>
      </c>
      <c r="D9" s="4" t="n">
        <v>4.43</v>
      </c>
      <c r="E9" s="4" t="n">
        <v>4.37</v>
      </c>
      <c r="F9" s="4" t="n">
        <v>4.81</v>
      </c>
      <c r="G9" s="4"/>
      <c r="H9" s="5" t="n">
        <f aca="false">(B9-B14)^2</f>
        <v>0.0249639999999998</v>
      </c>
      <c r="I9" s="5" t="n">
        <f aca="false">(C9-C14)^2</f>
        <v>0.00260100000000002</v>
      </c>
      <c r="J9" s="5" t="n">
        <f aca="false">(D9-D14)^2</f>
        <v>0.0043560000000001</v>
      </c>
      <c r="K9" s="5" t="n">
        <f aca="false">(E9-E14)^2</f>
        <v>0.0954810000000001</v>
      </c>
      <c r="L9" s="5" t="n">
        <f aca="false">(F9-F14)^2</f>
        <v>6.40000000000143E-005</v>
      </c>
    </row>
    <row r="10" customFormat="false" ht="20.05" hidden="false" customHeight="true" outlineLevel="0" collapsed="false">
      <c r="A10" s="3" t="n">
        <v>8</v>
      </c>
      <c r="B10" s="4" t="n">
        <v>4.01</v>
      </c>
      <c r="C10" s="4" t="n">
        <v>4.16</v>
      </c>
      <c r="D10" s="4" t="n">
        <v>4.41</v>
      </c>
      <c r="E10" s="4" t="n">
        <v>4.99</v>
      </c>
      <c r="F10" s="4" t="n">
        <v>4.8</v>
      </c>
      <c r="G10" s="4"/>
      <c r="H10" s="5" t="n">
        <f aca="false">(B10-B14)^2</f>
        <v>0.012544</v>
      </c>
      <c r="I10" s="5" t="n">
        <f aca="false">(C10-C14)^2</f>
        <v>0.000121000000000003</v>
      </c>
      <c r="J10" s="5" t="n">
        <f aca="false">(D10-D14)^2</f>
        <v>0.00739600000000005</v>
      </c>
      <c r="K10" s="5" t="n">
        <f aca="false">(E10-E14)^2</f>
        <v>0.096721</v>
      </c>
      <c r="L10" s="5" t="n">
        <f aca="false">(F10-F14)^2</f>
        <v>3.99999999999912E-006</v>
      </c>
    </row>
    <row r="11" customFormat="false" ht="20.05" hidden="false" customHeight="true" outlineLevel="0" collapsed="false">
      <c r="A11" s="3" t="n">
        <v>9</v>
      </c>
      <c r="B11" s="4" t="n">
        <v>3.93</v>
      </c>
      <c r="C11" s="4" t="n">
        <v>4.26</v>
      </c>
      <c r="D11" s="4" t="n">
        <v>4.55</v>
      </c>
      <c r="E11" s="6" t="n">
        <v>4.25</v>
      </c>
      <c r="F11" s="4" t="n">
        <v>4.87</v>
      </c>
      <c r="G11" s="4"/>
      <c r="H11" s="5" t="n">
        <f aca="false">(B11-B14)^2</f>
        <v>0.00102400000000003</v>
      </c>
      <c r="I11" s="5" t="n">
        <f aca="false">(C11-C14)^2</f>
        <v>0.00792099999999992</v>
      </c>
      <c r="J11" s="5" t="n">
        <f aca="false">(D11-D14)^2</f>
        <v>0.00291599999999993</v>
      </c>
      <c r="K11" s="5" t="n">
        <f aca="false">(E11-E14)^2</f>
        <v>0.184041</v>
      </c>
      <c r="L11" s="5" t="n">
        <f aca="false">(F11-F14)^2</f>
        <v>0.00462400000000007</v>
      </c>
    </row>
    <row r="12" customFormat="false" ht="20.05" hidden="false" customHeight="true" outlineLevel="0" collapsed="false">
      <c r="A12" s="3" t="n">
        <v>10</v>
      </c>
      <c r="B12" s="4" t="n">
        <v>3.66</v>
      </c>
      <c r="C12" s="4" t="n">
        <v>4.13</v>
      </c>
      <c r="D12" s="4" t="n">
        <v>4.36</v>
      </c>
      <c r="E12" s="4" t="n">
        <v>4.66</v>
      </c>
      <c r="F12" s="4" t="n">
        <v>4.66</v>
      </c>
      <c r="G12" s="4"/>
      <c r="H12" s="5" t="n">
        <f aca="false">(B12-B14)^2</f>
        <v>0.0566439999999998</v>
      </c>
      <c r="I12" s="5" t="n">
        <f aca="false">(C12-C14)^2</f>
        <v>0.00168100000000003</v>
      </c>
      <c r="J12" s="5" t="n">
        <f aca="false">(D12-D14)^2</f>
        <v>0.018496</v>
      </c>
      <c r="K12" s="5" t="n">
        <f aca="false">(E12-E14)^2</f>
        <v>0.000361000000000005</v>
      </c>
      <c r="L12" s="5" t="n">
        <f aca="false">(F12-F14)^2</f>
        <v>0.0201639999999998</v>
      </c>
    </row>
    <row r="13" customFormat="false" ht="20.05" hidden="false" customHeight="true" outlineLevel="0" collapsed="false">
      <c r="A13" s="3"/>
      <c r="B13" s="4"/>
      <c r="C13" s="4"/>
      <c r="D13" s="4"/>
      <c r="E13" s="4"/>
      <c r="F13" s="4"/>
      <c r="G13" s="7" t="s">
        <v>1</v>
      </c>
      <c r="H13" s="5" t="n">
        <f aca="false">SUM(H3:H12)</f>
        <v>0.23416</v>
      </c>
      <c r="I13" s="5" t="n">
        <f aca="false">SUM(I3:I12)</f>
        <v>0.0882899999999999</v>
      </c>
      <c r="J13" s="5" t="n">
        <f aca="false">SUM(J3:J12)</f>
        <v>0.10184</v>
      </c>
      <c r="K13" s="5" t="n">
        <f aca="false">SUM(K3:K12)</f>
        <v>0.51669</v>
      </c>
      <c r="L13" s="5" t="n">
        <f aca="false">SUM(L3:L12)</f>
        <v>0.13316</v>
      </c>
    </row>
    <row r="14" customFormat="false" ht="20.05" hidden="false" customHeight="true" outlineLevel="0" collapsed="false">
      <c r="A14" s="8" t="s">
        <v>2</v>
      </c>
      <c r="B14" s="9" t="n">
        <f aca="false">AVERAGE(B3:B12)</f>
        <v>3.898</v>
      </c>
      <c r="C14" s="9" t="n">
        <f aca="false">AVERAGE(C3:C12)</f>
        <v>4.171</v>
      </c>
      <c r="D14" s="9" t="n">
        <f aca="false">AVERAGE(D3:D12)</f>
        <v>4.496</v>
      </c>
      <c r="E14" s="9" t="n">
        <f aca="false">AVERAGE(E3:E12)</f>
        <v>4.679</v>
      </c>
      <c r="F14" s="9" t="n">
        <f aca="false">AVERAGE(F3:F12)</f>
        <v>4.802</v>
      </c>
      <c r="G14" s="4"/>
    </row>
    <row r="15" customFormat="false" ht="20.05" hidden="false" customHeight="true" outlineLevel="0" collapsed="false">
      <c r="A15" s="8" t="s">
        <v>3</v>
      </c>
      <c r="B15" s="10" t="n">
        <f aca="false">SQRT(H13/90)</f>
        <v>0.0510076247023695</v>
      </c>
      <c r="C15" s="10" t="n">
        <f aca="false">SQRT(I13/90)</f>
        <v>0.0313209195267316</v>
      </c>
      <c r="D15" s="10" t="n">
        <f aca="false">SQRT(J13/90)</f>
        <v>0.0336386021641142</v>
      </c>
      <c r="E15" s="10" t="n">
        <f aca="false">SQRT(K13/90)</f>
        <v>0.0757693869580585</v>
      </c>
      <c r="F15" s="10" t="n">
        <f aca="false">SQRT(L13/90)</f>
        <v>0.0384649912980044</v>
      </c>
      <c r="G15" s="7" t="s">
        <v>4</v>
      </c>
      <c r="H15" s="1" t="n">
        <v>0.448</v>
      </c>
    </row>
    <row r="16" customFormat="false" ht="20.05" hidden="false" customHeight="true" outlineLevel="0" collapsed="false">
      <c r="A16" s="8" t="s">
        <v>5</v>
      </c>
      <c r="B16" s="10" t="n">
        <f aca="false">2*B$2/B14/B14</f>
        <v>0.0473858665334948</v>
      </c>
      <c r="C16" s="11" t="n">
        <f aca="false">2*C$2/C14/C14</f>
        <v>0.0448346953404853</v>
      </c>
      <c r="D16" s="10" t="n">
        <f aca="false">2*D$2/D14/D14</f>
        <v>0.0415553247805879</v>
      </c>
      <c r="E16" s="10" t="n">
        <f aca="false">2*E$2/E14/E14</f>
        <v>0.0411089532970774</v>
      </c>
      <c r="F16" s="10" t="n">
        <f aca="false">2*F$2/F14/F14</f>
        <v>0.0416319661337833</v>
      </c>
      <c r="G16" s="7" t="s">
        <v>6</v>
      </c>
      <c r="H16" s="1" t="n">
        <v>0.001</v>
      </c>
    </row>
    <row r="17" customFormat="false" ht="20.05" hidden="false" customHeight="true" outlineLevel="0" collapsed="false">
      <c r="A17" s="8" t="s">
        <v>7</v>
      </c>
      <c r="B17" s="10" t="n">
        <f aca="false">SQRT(((0.01/(B14^2))^2)+(4*H21*B$2/(B14^3))^2)</f>
        <v>0.000701609669749277</v>
      </c>
      <c r="C17" s="12" t="n">
        <f aca="false">SQRT(((0.01/(C14^2))^2)+(4*H21*C$2/(C14^3))^2)</f>
        <v>0.000613691342593624</v>
      </c>
      <c r="D17" s="10" t="n">
        <f aca="false">SQRT(((0.01/(D14^2))^2)+(4*H21*D$2/(D14^3))^2)</f>
        <v>0.00052811505559316</v>
      </c>
      <c r="E17" s="10" t="n">
        <f aca="false">SQRT(((0.01/(E14^2))^2)+(4*H21*E$2/(E14^3))^2)</f>
        <v>0.000489399345577001</v>
      </c>
      <c r="F17" s="10" t="n">
        <f aca="false">SQRT(((0.01/(F14^2))^2)+(4*H21*F$2/(F14^3))^2)</f>
        <v>0.000467046087050237</v>
      </c>
      <c r="G17" s="7" t="s">
        <v>8</v>
      </c>
      <c r="H17" s="1" t="n">
        <v>0.003</v>
      </c>
    </row>
    <row r="18" customFormat="false" ht="20.05" hidden="false" customHeight="true" outlineLevel="0" collapsed="false">
      <c r="A18" s="8" t="s">
        <v>9</v>
      </c>
      <c r="B18" s="9" t="n">
        <f aca="false">B16*B14</f>
        <v>0.184710107747563</v>
      </c>
      <c r="C18" s="9" t="n">
        <f aca="false">C16*C14</f>
        <v>0.187005514265164</v>
      </c>
      <c r="D18" s="9" t="n">
        <f aca="false">D16*D14</f>
        <v>0.186832740213523</v>
      </c>
      <c r="E18" s="9" t="n">
        <f aca="false">E16*E14</f>
        <v>0.192348792477025</v>
      </c>
      <c r="F18" s="9" t="n">
        <f aca="false">F16*F14</f>
        <v>0.199916701374427</v>
      </c>
      <c r="G18" s="7" t="s">
        <v>10</v>
      </c>
      <c r="H18" s="1" t="n">
        <v>0.0001</v>
      </c>
    </row>
    <row r="19" customFormat="false" ht="20.05" hidden="false" customHeight="true" outlineLevel="0" collapsed="false">
      <c r="A19" s="8" t="s">
        <v>11</v>
      </c>
      <c r="B19" s="9" t="n">
        <f aca="false">SQRT(((B16*H21)^2)+(B14*B17)^2)</f>
        <v>0.00277562254736471</v>
      </c>
      <c r="C19" s="9" t="n">
        <f aca="false">SQRT(((C16*H21)^2)+(C14*C17)^2)</f>
        <v>0.00259867520427272</v>
      </c>
      <c r="D19" s="9" t="n">
        <f aca="false">SQRT(((D16*H21)^2)+(D14*D17)^2)</f>
        <v>0.00241049475890108</v>
      </c>
      <c r="E19" s="9" t="n">
        <f aca="false">SQRT(((E16*H21)^2)+(E14*E17)^2)</f>
        <v>0.00232650693058149</v>
      </c>
      <c r="F19" s="9" t="n">
        <f aca="false">SQRT(((F16*H21)^2)+(F14*F17)^2)</f>
        <v>0.00228106848670048</v>
      </c>
      <c r="G19" s="7" t="s">
        <v>12</v>
      </c>
      <c r="H19" s="1" t="n">
        <v>0.005</v>
      </c>
    </row>
    <row r="20" customFormat="false" ht="20.05" hidden="false" customHeight="true" outlineLevel="0" collapsed="false">
      <c r="A20" s="8" t="s">
        <v>13</v>
      </c>
      <c r="B20" s="13" t="n">
        <f aca="false">H15*B18*B18/2</f>
        <v>0.00764239255452205</v>
      </c>
      <c r="C20" s="13" t="n">
        <f aca="false">H15*C18*C18/2</f>
        <v>0.00783351796988959</v>
      </c>
      <c r="D20" s="13" t="n">
        <f aca="false">H15*D18*D18/2</f>
        <v>0.00781904991071542</v>
      </c>
      <c r="E20" s="13" t="n">
        <f aca="false">H15*E18*E18/2</f>
        <v>0.0082875649846908</v>
      </c>
      <c r="F20" s="13" t="n">
        <f aca="false">H15*F18*F18/2</f>
        <v>0.00895253799740876</v>
      </c>
      <c r="G20" s="7" t="s">
        <v>14</v>
      </c>
      <c r="H20" s="1" t="n">
        <v>9.81</v>
      </c>
      <c r="I20" s="1" t="n">
        <f aca="false">H20*H15</f>
        <v>4.39488</v>
      </c>
    </row>
    <row r="21" customFormat="false" ht="20.05" hidden="false" customHeight="true" outlineLevel="0" collapsed="false">
      <c r="A21" s="8" t="s">
        <v>15</v>
      </c>
      <c r="B21" s="13" t="n">
        <f aca="false">SQRT(((B18*B18*$H$16/2)^2)+($H$15*B18*B19)^2)</f>
        <v>0.000230315746158942</v>
      </c>
      <c r="C21" s="13" t="n">
        <f aca="false">SQRT(((C18*C18*$H$16/2)^2)+($H$15*C18*C19)^2)</f>
        <v>0.000218414076525849</v>
      </c>
      <c r="D21" s="13" t="n">
        <f aca="false">SQRT(((D18*D18*$H$16/2)^2)+($H$15*D18*D19)^2)</f>
        <v>0.000202514469728384</v>
      </c>
      <c r="E21" s="13" t="n">
        <f aca="false">SQRT(((E18*E18*$H$16/2)^2)+($H$15*E18*E19)^2)</f>
        <v>0.000201332034111813</v>
      </c>
      <c r="F21" s="13" t="n">
        <f aca="false">SQRT(((F18*F18*$H$16/2)^2)+($H$15*F18*F19)^2)</f>
        <v>0.000205273614687549</v>
      </c>
      <c r="G21" s="7" t="s">
        <v>16</v>
      </c>
      <c r="H21" s="1" t="n">
        <v>0.01</v>
      </c>
    </row>
    <row r="22" customFormat="false" ht="20.05" hidden="false" customHeight="true" outlineLevel="0" collapsed="false">
      <c r="A22" s="8" t="s">
        <v>17</v>
      </c>
      <c r="B22" s="14" t="n">
        <f aca="false">$H$15*($H$17*$H$17)*((2*$H$20*B$2/B18/B18)-1)</f>
        <v>0.000830687778144</v>
      </c>
      <c r="C22" s="14" t="n">
        <f aca="false">$H$15*($H$17^2)*((2*$H$20*C$2/C18/C18)-1)</f>
        <v>0.000878184767608615</v>
      </c>
      <c r="D22" s="14" t="n">
        <f aca="false">$H$15*($H$17^2)*((2*$H$20*D$2/D18/D18)-1)</f>
        <v>0.000947805585408</v>
      </c>
      <c r="E22" s="14" t="n">
        <f aca="false">$H$15*($H$17^2)*((2*$H$20*E$2/E18/E18)-1)</f>
        <v>0.0009581408803008</v>
      </c>
      <c r="F22" s="14" t="n">
        <f aca="false">$H$15*($H$17^2)*((2*$H$20*F$2/F18/F18)-1)</f>
        <v>0.000946053323208</v>
      </c>
      <c r="G22" s="4" t="n">
        <f aca="false">AVERAGE(B22:F22)</f>
        <v>0.000912174466933883</v>
      </c>
    </row>
    <row r="23" customFormat="false" ht="20.05" hidden="false" customHeight="true" outlineLevel="0" collapsed="false">
      <c r="A23" s="8" t="s">
        <v>18</v>
      </c>
      <c r="B23" s="13" t="n">
        <f aca="false">SQRT(H23^2+H24^2+H25^2)</f>
        <v>6.18917847343499E-005</v>
      </c>
      <c r="C23" s="13" t="n">
        <f aca="false">SQRT(I23^2+I24^2+I25^2)</f>
        <v>6.44724885632821E-005</v>
      </c>
      <c r="D23" s="13" t="n">
        <f aca="false">SQRT(J23^2+J24^2+J25^2)</f>
        <v>6.87331453345765E-005</v>
      </c>
      <c r="E23" s="13" t="n">
        <f aca="false">SQRT(K23^2+K24^2+K25^2)</f>
        <v>6.88199871345039E-005</v>
      </c>
      <c r="F23" s="13" t="n">
        <f aca="false">SQRT(L23^2+L24^2+L25^2)</f>
        <v>6.74230614869079E-005</v>
      </c>
      <c r="G23" s="7" t="s">
        <v>19</v>
      </c>
      <c r="H23" s="5" t="n">
        <f aca="false">2*$H$15*$H$17*$H$18*((2*$H$20*B$2/B18/B18)-1)</f>
        <v>5.53791852096E-005</v>
      </c>
      <c r="I23" s="5" t="n">
        <f aca="false">2*$H$15*$H$17*$H$18*((2*$H$20*C$2/C18/C18)-1)</f>
        <v>5.85456511739077E-005</v>
      </c>
      <c r="J23" s="5" t="n">
        <f aca="false">2*$H$15*$H$17*$H$18*((2*$H$20*D$2/D18/D18)-1)</f>
        <v>6.31870390272E-005</v>
      </c>
      <c r="K23" s="5" t="n">
        <f aca="false">2*$H$15*$H$17*$H$18*((2*$H$20*E$2/E18/E18)-1)</f>
        <v>6.387605868672E-005</v>
      </c>
      <c r="L23" s="5" t="n">
        <f aca="false">2*$H$15*$H$17*$H$18*((2*$H$20*F$2/F18/F18)-1)</f>
        <v>6.30702215472E-005</v>
      </c>
    </row>
    <row r="24" customFormat="false" ht="20.05" hidden="false" customHeight="true" outlineLevel="0" collapsed="false">
      <c r="A24" s="8" t="s">
        <v>20</v>
      </c>
      <c r="B24" s="9" t="n">
        <f aca="false">B16/$H$17</f>
        <v>15.7952888444983</v>
      </c>
      <c r="C24" s="9" t="n">
        <f aca="false">C16/$H$17</f>
        <v>14.9448984468284</v>
      </c>
      <c r="D24" s="9" t="n">
        <f aca="false">D16/$H$17</f>
        <v>13.8517749268626</v>
      </c>
      <c r="E24" s="9" t="n">
        <f aca="false">E16/$H$17</f>
        <v>13.7029844323591</v>
      </c>
      <c r="F24" s="9" t="n">
        <f aca="false">F16/$H$17</f>
        <v>13.8773220445944</v>
      </c>
      <c r="G24" s="7" t="s">
        <v>21</v>
      </c>
      <c r="H24" s="5" t="n">
        <f aca="false">$H$15*$H$17*$H$17*2*$H$20*$H$19/B18/B18</f>
        <v>1.1593330252E-005</v>
      </c>
      <c r="I24" s="5" t="n">
        <f aca="false">$H$15*$H$17*$H$17*2*$H$20*$H$19/C18/C18</f>
        <v>1.13104713795976E-005</v>
      </c>
      <c r="J24" s="5" t="n">
        <f aca="false">$H$15*$H$17*$H$17*2*$H$20*$H$19/D18/D18</f>
        <v>1.13313998262857E-005</v>
      </c>
      <c r="K24" s="5" t="n">
        <f aca="false">$H$15*$H$17*$H$17*2*$H$20*$H$19/E18/E18</f>
        <v>1.069080978112E-005</v>
      </c>
      <c r="L24" s="5" t="n">
        <f aca="false">$H$15*$H$17*$H$17*2*$H$20*$H$19/F18/F18</f>
        <v>9.89672211675E-006</v>
      </c>
    </row>
    <row r="25" customFormat="false" ht="20.05" hidden="false" customHeight="true" outlineLevel="0" collapsed="false">
      <c r="A25" s="8" t="s">
        <v>22</v>
      </c>
      <c r="B25" s="9" t="n">
        <f aca="false">SQRT((B17/$H$17)^2+(B16*$H$18/$H$17/$H$17)^2)</f>
        <v>0.576114150098843</v>
      </c>
      <c r="C25" s="9" t="n">
        <f aca="false">SQRT((C17/$H$17)^2+(C16*$H$18/$H$17/$H$17)^2)</f>
        <v>0.538528546631623</v>
      </c>
      <c r="D25" s="9" t="n">
        <f aca="false">SQRT((D17/$H$17)^2+(D16*$H$18/$H$17/$H$17)^2)</f>
        <v>0.494145974630166</v>
      </c>
      <c r="E25" s="9" t="n">
        <f aca="false">SQRT((E17/$H$17)^2+(E16*$H$18/$H$17/$H$17)^2)</f>
        <v>0.485023429329388</v>
      </c>
      <c r="F25" s="9" t="n">
        <f aca="false">SQRT((F17/$H$17)^2+(F16*$H$18/$H$17/$H$17)^2)</f>
        <v>0.488072480810746</v>
      </c>
      <c r="G25" s="7" t="s">
        <v>23</v>
      </c>
      <c r="H25" s="5" t="n">
        <f aca="false">$H$15*$H$17*$H$17*4*$H$20*B$2*B19/B18/B18/B18</f>
        <v>2.50865214167288E-005</v>
      </c>
      <c r="I25" s="5" t="n">
        <f aca="false">$H$15*$H$17*$H$17*4*$H$20*C$2*C19/C18/C18/C18</f>
        <v>2.45190078783169E-005</v>
      </c>
      <c r="J25" s="5" t="n">
        <f aca="false">$H$15*$H$17*$H$17*4*$H$20*D$2*D19/D18/D18/D18</f>
        <v>2.45610004791331E-005</v>
      </c>
      <c r="K25" s="5" t="n">
        <f aca="false">$H$15*$H$17*$H$17*4*$H$20*E$2*E19/E18/E18/E18</f>
        <v>2.32754450455387E-005</v>
      </c>
      <c r="L25" s="5" t="n">
        <f aca="false">$H$15*$H$17*$H$17*4*$H$20*F$2*F19/F18/F18/F18</f>
        <v>2.16811269448409E-005</v>
      </c>
    </row>
    <row r="26" customFormat="false" ht="20.05" hidden="false" customHeight="true" outlineLevel="0" collapsed="false">
      <c r="A26" s="8" t="s">
        <v>24</v>
      </c>
      <c r="B26" s="14" t="n">
        <f aca="false">$H$15*$H$17*(($H$20/B24)-$H$17)</f>
        <v>0.000830687778144</v>
      </c>
      <c r="C26" s="14" t="n">
        <f aca="false">$H$15*$H$17*(($H$20/C24)-$H$17)</f>
        <v>0.000878184767608616</v>
      </c>
      <c r="D26" s="14" t="n">
        <f aca="false">$H$15*$H$17*(($H$20/D24)-$H$17)</f>
        <v>0.000947805585408</v>
      </c>
      <c r="E26" s="14" t="n">
        <f aca="false">$H$15*$H$17*(($H$20/E24)-$H$17)</f>
        <v>0.0009581408803008</v>
      </c>
      <c r="F26" s="14" t="n">
        <f aca="false">$H$15*$H$17*(($H$20/F24)-$H$17)</f>
        <v>0.000946053323208</v>
      </c>
      <c r="G26" s="4"/>
    </row>
    <row r="27" customFormat="false" ht="20.05" hidden="false" customHeight="true" outlineLevel="0" collapsed="false">
      <c r="A27" s="8" t="s">
        <v>25</v>
      </c>
      <c r="B27" s="9" t="n">
        <f aca="false">B24*B14</f>
        <v>61.5700359158543</v>
      </c>
      <c r="C27" s="9" t="n">
        <f aca="false">C24*C14</f>
        <v>62.3351714217214</v>
      </c>
      <c r="D27" s="9" t="n">
        <f aca="false">D24*D14</f>
        <v>62.2775800711744</v>
      </c>
      <c r="E27" s="9" t="n">
        <f aca="false">E24*E14</f>
        <v>64.1162641590083</v>
      </c>
      <c r="F27" s="9" t="n">
        <f aca="false">F24*F14</f>
        <v>66.6389004581424</v>
      </c>
      <c r="G27" s="4"/>
    </row>
    <row r="28" customFormat="false" ht="20.05" hidden="false" customHeight="true" outlineLevel="0" collapsed="false">
      <c r="A28" s="8" t="s">
        <v>26</v>
      </c>
      <c r="B28" s="9" t="n">
        <f aca="false">SQRT((B24*$H$21)^2+(B14*B25)^2)</f>
        <v>2.25124098498375</v>
      </c>
      <c r="C28" s="9" t="n">
        <f aca="false">SQRT((C24*$H$21)^2+(C14*C25)^2)</f>
        <v>2.2511688020783</v>
      </c>
      <c r="D28" s="9" t="n">
        <f aca="false">SQRT((D24*$H$21)^2+(D14*D25)^2)</f>
        <v>2.22599427916568</v>
      </c>
      <c r="E28" s="9" t="n">
        <f aca="false">SQRT((E24*$H$21)^2+(E14*E25)^2)</f>
        <v>2.27355785291886</v>
      </c>
      <c r="F28" s="9" t="n">
        <f aca="false">SQRT((F24*$H$21)^2+(F14*F25)^2)</f>
        <v>2.34782887848233</v>
      </c>
      <c r="G28" s="4"/>
    </row>
    <row r="29" customFormat="false" ht="20.05" hidden="false" customHeight="true" outlineLevel="0" collapsed="false">
      <c r="A29" s="8" t="s">
        <v>27</v>
      </c>
      <c r="B29" s="9" t="n">
        <f aca="false">B22*B27*B27/2</f>
        <v>1.57451440744548</v>
      </c>
      <c r="C29" s="9" t="n">
        <f aca="false">C22*C27*C27/2</f>
        <v>1.70616968203011</v>
      </c>
      <c r="D29" s="9" t="n">
        <f aca="false">D22*D27*D27/2</f>
        <v>1.83803055008928</v>
      </c>
      <c r="E29" s="9" t="n">
        <f aca="false">E22*E27*E27/2</f>
        <v>1.96940843501531</v>
      </c>
      <c r="F29" s="9" t="n">
        <f aca="false">F22*F27*F27/2</f>
        <v>2.10058986200259</v>
      </c>
      <c r="G29" s="4"/>
    </row>
    <row r="30" customFormat="false" ht="20.05" hidden="false" customHeight="true" outlineLevel="0" collapsed="false">
      <c r="A30" s="8" t="s">
        <v>28</v>
      </c>
      <c r="B30" s="9" t="n">
        <f aca="false">SQRT((B27*B27*B23/2)^2+(C22*B27*B28)^2)</f>
        <v>0.169052867903272</v>
      </c>
      <c r="C30" s="9" t="n">
        <f aca="false">SQRT((C27*C27*C23/2)^2+(D22*C27*C28)^2)</f>
        <v>0.18270103578438</v>
      </c>
      <c r="D30" s="9" t="n">
        <f aca="false">SQRT((D27*D27*D23/2)^2+(E22*D27*D28)^2)</f>
        <v>0.188173615707857</v>
      </c>
      <c r="E30" s="9" t="n">
        <f aca="false">SQRT((E27*E27*E23/2)^2+(F22*E27*E28)^2)</f>
        <v>0.197556107951822</v>
      </c>
      <c r="F30" s="9" t="n">
        <f aca="false">SQRT((F27*F27*F23/2)^2+(G22*F27*F28)^2)</f>
        <v>0.206831264339429</v>
      </c>
      <c r="G30" s="4"/>
    </row>
    <row r="31" customFormat="false" ht="20.05" hidden="false" customHeight="true" outlineLevel="0" collapsed="false">
      <c r="A31" s="8" t="s">
        <v>29</v>
      </c>
      <c r="B31" s="15" t="n">
        <f aca="false">B29/B20</f>
        <v>206.0237545</v>
      </c>
      <c r="C31" s="15" t="n">
        <f aca="false">C29/C20</f>
        <v>217.803761807692</v>
      </c>
      <c r="D31" s="15" t="n">
        <f aca="false">D29/D20</f>
        <v>235.070829714286</v>
      </c>
      <c r="E31" s="15" t="n">
        <f aca="false">E29/E20</f>
        <v>237.6341469</v>
      </c>
      <c r="F31" s="15" t="n">
        <f aca="false">F29/F20</f>
        <v>234.636240875</v>
      </c>
      <c r="G31" s="4"/>
    </row>
    <row r="32" customFormat="false" ht="20.05" hidden="false" customHeight="true" outlineLevel="0" collapsed="false">
      <c r="A32" s="8" t="s">
        <v>30</v>
      </c>
      <c r="B32" s="9" t="n">
        <f aca="false">$H$15*$H$20*B$2</f>
        <v>1.5821568</v>
      </c>
      <c r="C32" s="9" t="n">
        <f aca="false">$H$15*$H$20*C$2</f>
        <v>1.7140032</v>
      </c>
      <c r="D32" s="9" t="n">
        <f aca="false">$H$15*$H$20*D$2</f>
        <v>1.8458496</v>
      </c>
      <c r="E32" s="9" t="n">
        <f aca="false">$H$15*$H$20*E$2</f>
        <v>1.977696</v>
      </c>
      <c r="F32" s="9" t="n">
        <f aca="false">$H$15*$H$20*F$2</f>
        <v>2.1095424</v>
      </c>
      <c r="G32" s="4" t="n">
        <v>0</v>
      </c>
    </row>
    <row r="33" customFormat="false" ht="20.05" hidden="false" customHeight="true" outlineLevel="0" collapsed="false">
      <c r="A33" s="8" t="s">
        <v>31</v>
      </c>
      <c r="B33" s="10" t="n">
        <f aca="false">SQRT(($H$15*$H$20*$H$19)^2+($H$20*B$2*$H$16)^2)</f>
        <v>0.02225638007224</v>
      </c>
      <c r="C33" s="10" t="n">
        <f aca="false">SQRT(($H$15*$H$20*$H$19)^2+($H$20*C$2*$H$16)^2)</f>
        <v>0.0223049717814213</v>
      </c>
      <c r="D33" s="10" t="n">
        <f aca="false">SQRT(($H$15*$H$20*$H$19)^2+($H$20*D$2*$H$16)^2)</f>
        <v>0.0223573322066833</v>
      </c>
      <c r="E33" s="10" t="n">
        <f aca="false">SQRT(($H$15*$H$20*$H$19)^2+($H$20*E$2*$H$16)^2)</f>
        <v>0.022413434935547</v>
      </c>
      <c r="F33" s="10" t="n">
        <f aca="false">SQRT(($H$15*$H$20*$H$19)^2+($H$20*F$2*$H$16)^2)</f>
        <v>0.0224732519409186</v>
      </c>
      <c r="G33" s="4"/>
    </row>
    <row r="34" customFormat="false" ht="20.05" hidden="false" customHeight="true" outlineLevel="0" collapsed="false">
      <c r="A34" s="3"/>
      <c r="B34" s="5" t="n">
        <f aca="false">B29+B20</f>
        <v>1.5821568</v>
      </c>
      <c r="C34" s="5" t="n">
        <f aca="false">C29+C20</f>
        <v>1.7140032</v>
      </c>
      <c r="D34" s="5" t="n">
        <f aca="false">D29+D20</f>
        <v>1.8458496</v>
      </c>
      <c r="E34" s="5" t="n">
        <f aca="false">E29+E20</f>
        <v>1.977696</v>
      </c>
      <c r="F34" s="5" t="n">
        <f aca="false">F29+F20</f>
        <v>2.1095424</v>
      </c>
      <c r="G34" s="4"/>
    </row>
    <row r="35" customFormat="false" ht="20.05" hidden="false" customHeight="true" outlineLevel="0" collapsed="false">
      <c r="A35" s="3"/>
      <c r="B35" s="5"/>
      <c r="C35" s="5"/>
      <c r="D35" s="5"/>
      <c r="E35" s="5"/>
      <c r="F35" s="5"/>
      <c r="G35" s="4"/>
    </row>
    <row r="36" customFormat="false" ht="20.05" hidden="false" customHeight="true" outlineLevel="0" collapsed="false">
      <c r="A36" s="3"/>
      <c r="B36" s="5" t="n">
        <f aca="false">B34*B$2</f>
        <v>0.569576448</v>
      </c>
      <c r="C36" s="5" t="n">
        <f aca="false">C34*C$2</f>
        <v>0.668461248</v>
      </c>
      <c r="D36" s="5" t="n">
        <f aca="false">D34*D$2</f>
        <v>0.775256832</v>
      </c>
      <c r="E36" s="5" t="n">
        <f aca="false">E34*E$2</f>
        <v>0.8899632</v>
      </c>
      <c r="F36" s="5" t="n">
        <f aca="false">F34*F$2</f>
        <v>1.012580352</v>
      </c>
      <c r="G36" s="4"/>
    </row>
    <row r="37" customFormat="false" ht="20.05" hidden="false" customHeight="true" outlineLevel="0" collapsed="false">
      <c r="A37" s="3"/>
      <c r="B37" s="16" t="s">
        <v>32</v>
      </c>
      <c r="C37" s="5"/>
      <c r="D37" s="5"/>
      <c r="E37" s="5"/>
      <c r="F37" s="5"/>
      <c r="G37" s="4"/>
    </row>
    <row r="38" customFormat="false" ht="20.05" hidden="false" customHeight="true" outlineLevel="0" collapsed="false">
      <c r="A38" s="3"/>
      <c r="B38" s="5"/>
      <c r="C38" s="5"/>
      <c r="D38" s="5"/>
      <c r="E38" s="5"/>
      <c r="F38" s="5"/>
      <c r="G38" s="4"/>
    </row>
    <row r="40" customFormat="false" ht="27.65" hidden="false" customHeight="true" outlineLevel="0" collapsed="false">
      <c r="M40" s="2" t="s">
        <v>33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customFormat="false" ht="20.25" hidden="false" customHeight="true" outlineLevel="0" collapsed="false">
      <c r="M41" s="3"/>
      <c r="N41" s="3" t="n">
        <v>0</v>
      </c>
      <c r="O41" s="3" t="n">
        <v>0.05</v>
      </c>
      <c r="P41" s="3" t="n">
        <v>0.1</v>
      </c>
      <c r="Q41" s="3" t="n">
        <v>0.15</v>
      </c>
      <c r="R41" s="3" t="n">
        <v>0.2</v>
      </c>
      <c r="S41" s="3" t="n">
        <v>0.25</v>
      </c>
      <c r="T41" s="3" t="n">
        <v>0.3</v>
      </c>
      <c r="U41" s="3" t="n">
        <v>0.35</v>
      </c>
      <c r="V41" s="3" t="n">
        <v>0.4</v>
      </c>
      <c r="W41" s="3" t="n">
        <v>0.45</v>
      </c>
      <c r="X41" s="3" t="n">
        <v>0.5</v>
      </c>
    </row>
    <row r="42" customFormat="false" ht="20.25" hidden="false" customHeight="true" outlineLevel="0" collapsed="false">
      <c r="M42" s="3"/>
      <c r="N42" s="5" t="n">
        <f aca="false">$H$15*$H$20*N41</f>
        <v>0</v>
      </c>
      <c r="O42" s="5" t="n">
        <f aca="false">$H$15*$H$20*O41</f>
        <v>0.219744</v>
      </c>
      <c r="P42" s="5" t="n">
        <f aca="false">$H$15*$H$20*P41</f>
        <v>0.439488</v>
      </c>
      <c r="Q42" s="5" t="n">
        <f aca="false">$H$15*$H$20*Q41</f>
        <v>0.659232</v>
      </c>
      <c r="R42" s="5" t="n">
        <f aca="false">$H$15*$H$20*R41</f>
        <v>0.878976</v>
      </c>
      <c r="S42" s="5" t="n">
        <f aca="false">$H$15*$H$20*S41</f>
        <v>1.09872</v>
      </c>
      <c r="T42" s="5" t="n">
        <f aca="false">$H$15*$H$20*T41</f>
        <v>1.318464</v>
      </c>
      <c r="U42" s="5" t="n">
        <f aca="false">$H$15*$H$20*U41</f>
        <v>1.538208</v>
      </c>
      <c r="V42" s="5" t="n">
        <f aca="false">$H$15*$H$20*V41</f>
        <v>1.757952</v>
      </c>
      <c r="W42" s="5" t="n">
        <f aca="false">$H$15*$H$20*W41</f>
        <v>1.977696</v>
      </c>
      <c r="X42" s="5" t="n">
        <f aca="false">$H$15*$H$20*X41</f>
        <v>2.19744</v>
      </c>
    </row>
  </sheetData>
  <mergeCells count="2">
    <mergeCell ref="A1:L1"/>
    <mergeCell ref="M40:X40"/>
  </mergeCell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6.35546875" defaultRowHeight="19.9" zeroHeight="false" outlineLevelRow="0" outlineLevelCol="0"/>
  <cols>
    <col collapsed="false" customWidth="false" hidden="false" outlineLevel="0" max="1024" min="1" style="17" width="16.36"/>
  </cols>
  <sheetData>
    <row r="1" customFormat="false" ht="27.65" hidden="false" customHeight="true" outlineLevel="0" collapsed="false">
      <c r="A1" s="18" t="s">
        <v>0</v>
      </c>
      <c r="B1" s="18"/>
      <c r="C1" s="18"/>
    </row>
    <row r="2" customFormat="false" ht="20.25" hidden="false" customHeight="true" outlineLevel="0" collapsed="false">
      <c r="A2" s="19"/>
      <c r="B2" s="19"/>
      <c r="C2" s="19"/>
    </row>
    <row r="3" customFormat="false" ht="20.25" hidden="false" customHeight="true" outlineLevel="0" collapsed="false">
      <c r="A3" s="19"/>
      <c r="B3" s="20"/>
      <c r="C3" s="20"/>
    </row>
    <row r="4" customFormat="false" ht="20.05" hidden="false" customHeight="true" outlineLevel="0" collapsed="false">
      <c r="A4" s="19"/>
      <c r="B4" s="20"/>
      <c r="C4" s="20"/>
    </row>
    <row r="5" customFormat="false" ht="20.05" hidden="false" customHeight="true" outlineLevel="0" collapsed="false">
      <c r="A5" s="19"/>
      <c r="B5" s="20"/>
      <c r="C5" s="20"/>
    </row>
    <row r="6" customFormat="false" ht="20.05" hidden="false" customHeight="true" outlineLevel="0" collapsed="false">
      <c r="A6" s="19"/>
      <c r="B6" s="20"/>
      <c r="C6" s="20"/>
    </row>
    <row r="7" customFormat="false" ht="20.05" hidden="false" customHeight="true" outlineLevel="0" collapsed="false">
      <c r="A7" s="19"/>
      <c r="B7" s="20"/>
      <c r="C7" s="20"/>
    </row>
    <row r="8" customFormat="false" ht="20.05" hidden="false" customHeight="true" outlineLevel="0" collapsed="false">
      <c r="A8" s="19"/>
      <c r="B8" s="20"/>
      <c r="C8" s="20"/>
    </row>
    <row r="9" customFormat="false" ht="20.05" hidden="false" customHeight="true" outlineLevel="0" collapsed="false">
      <c r="A9" s="19"/>
      <c r="B9" s="20"/>
      <c r="C9" s="20"/>
    </row>
    <row r="10" customFormat="false" ht="20.05" hidden="false" customHeight="true" outlineLevel="0" collapsed="false">
      <c r="A10" s="19"/>
      <c r="B10" s="20"/>
      <c r="C10" s="20"/>
    </row>
    <row r="11" customFormat="false" ht="20.05" hidden="false" customHeight="true" outlineLevel="0" collapsed="false">
      <c r="A11" s="19"/>
      <c r="B11" s="20"/>
      <c r="C11" s="20"/>
    </row>
    <row r="12" customFormat="false" ht="20.05" hidden="false" customHeight="true" outlineLevel="0" collapsed="false">
      <c r="A12" s="19"/>
      <c r="B12" s="20"/>
      <c r="C12" s="20"/>
    </row>
    <row r="13" customFormat="false" ht="20.05" hidden="false" customHeight="true" outlineLevel="0" collapsed="false">
      <c r="A13" s="19"/>
      <c r="B13" s="20"/>
      <c r="C13" s="20"/>
    </row>
    <row r="14" customFormat="false" ht="20.05" hidden="false" customHeight="true" outlineLevel="0" collapsed="false">
      <c r="A14" s="19"/>
      <c r="B14" s="20"/>
      <c r="C14" s="20"/>
    </row>
    <row r="15" customFormat="false" ht="20.05" hidden="false" customHeight="true" outlineLevel="0" collapsed="false">
      <c r="A15" s="19"/>
      <c r="B15" s="20"/>
      <c r="C15" s="20"/>
    </row>
    <row r="16" customFormat="false" ht="20.05" hidden="false" customHeight="true" outlineLevel="0" collapsed="false">
      <c r="A16" s="19"/>
      <c r="B16" s="20"/>
      <c r="C16" s="20"/>
    </row>
    <row r="17" customFormat="false" ht="20.05" hidden="false" customHeight="true" outlineLevel="0" collapsed="false">
      <c r="A17" s="19"/>
      <c r="B17" s="20"/>
      <c r="C17" s="20"/>
    </row>
    <row r="18" customFormat="false" ht="20.05" hidden="false" customHeight="true" outlineLevel="0" collapsed="false">
      <c r="A18" s="19"/>
      <c r="B18" s="20"/>
      <c r="C18" s="20"/>
    </row>
    <row r="19" customFormat="false" ht="20.05" hidden="false" customHeight="true" outlineLevel="0" collapsed="false">
      <c r="A19" s="19"/>
      <c r="B19" s="20"/>
      <c r="C19" s="20"/>
    </row>
    <row r="20" customFormat="false" ht="20.05" hidden="false" customHeight="true" outlineLevel="0" collapsed="false">
      <c r="A20" s="19"/>
      <c r="B20" s="20"/>
      <c r="C20" s="20"/>
    </row>
    <row r="21" customFormat="false" ht="20.05" hidden="false" customHeight="true" outlineLevel="0" collapsed="false">
      <c r="A21" s="19"/>
      <c r="B21" s="20"/>
      <c r="C21" s="20"/>
    </row>
    <row r="22" customFormat="false" ht="20.05" hidden="false" customHeight="true" outlineLevel="0" collapsed="false">
      <c r="A22" s="19"/>
      <c r="B22" s="20"/>
      <c r="C22" s="20"/>
    </row>
    <row r="23" customFormat="false" ht="20.05" hidden="false" customHeight="true" outlineLevel="0" collapsed="false">
      <c r="A23" s="19"/>
      <c r="B23" s="20"/>
      <c r="C23" s="20"/>
    </row>
    <row r="24" customFormat="false" ht="20.05" hidden="false" customHeight="true" outlineLevel="0" collapsed="false">
      <c r="A24" s="19"/>
      <c r="B24" s="20"/>
      <c r="C24" s="20"/>
    </row>
    <row r="25" customFormat="false" ht="20.05" hidden="false" customHeight="true" outlineLevel="0" collapsed="false">
      <c r="A25" s="19"/>
      <c r="B25" s="20"/>
      <c r="C25" s="20"/>
    </row>
  </sheetData>
  <mergeCells count="1">
    <mergeCell ref="A1:C1"/>
  </mergeCell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2023-12-13T23:02:25Z</dcterms:modified>
  <cp:revision>1</cp:revision>
  <dc:subject/>
  <dc:title/>
</cp:coreProperties>
</file>