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inansanza/Desktop/Classroom/Gradschool/DSAN5550_Data_Science_Climate _Change/Final Project/Raw_Data/"/>
    </mc:Choice>
  </mc:AlternateContent>
  <xr:revisionPtr revIDLastSave="0" documentId="8_{24081A5C-DF8D-F24A-B709-921064AA26A3}" xr6:coauthVersionLast="47" xr6:coauthVersionMax="47" xr10:uidLastSave="{00000000-0000-0000-0000-000000000000}"/>
  <bookViews>
    <workbookView xWindow="1820" yWindow="1600" windowWidth="28800" windowHeight="16380" xr2:uid="{00000000-000D-0000-FFFF-FFFF00000000}"/>
  </bookViews>
  <sheets>
    <sheet name="Global energy pricing league" sheetId="1" r:id="rId1"/>
    <sheet name="Regions" sheetId="2" r:id="rId2"/>
    <sheet name="Excluded countries and territor" sheetId="3" r:id="rId3"/>
  </sheets>
  <definedNames>
    <definedName name="_xlnm._FilterDatabase" localSheetId="0" hidden="1">'Global energy pricing league'!$B$1:$E$231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3" l="1"/>
  <c r="M10" i="3" s="1"/>
  <c r="J10" i="3"/>
  <c r="K10" i="3" s="1"/>
  <c r="G10" i="3"/>
  <c r="F10" i="3"/>
  <c r="I10" i="3" s="1"/>
  <c r="E10" i="3"/>
  <c r="L9" i="3"/>
  <c r="M9" i="3" s="1"/>
  <c r="J9" i="3"/>
  <c r="K9" i="3" s="1"/>
  <c r="F9" i="3"/>
  <c r="I9" i="3" s="1"/>
  <c r="E9" i="3"/>
  <c r="L8" i="3"/>
  <c r="M8" i="3" s="1"/>
  <c r="J8" i="3"/>
  <c r="K8" i="3" s="1"/>
  <c r="F8" i="3"/>
  <c r="I8" i="3" s="1"/>
  <c r="E8" i="3"/>
  <c r="L7" i="3"/>
  <c r="M7" i="3" s="1"/>
  <c r="J7" i="3"/>
  <c r="K7" i="3" s="1"/>
  <c r="F7" i="3"/>
  <c r="I7" i="3" s="1"/>
  <c r="E7" i="3"/>
  <c r="L6" i="3"/>
  <c r="M6" i="3" s="1"/>
  <c r="J6" i="3"/>
  <c r="K6" i="3" s="1"/>
  <c r="F6" i="3"/>
  <c r="I6" i="3" s="1"/>
  <c r="E6" i="3"/>
  <c r="L5" i="3"/>
  <c r="M5" i="3" s="1"/>
  <c r="J5" i="3"/>
  <c r="K5" i="3" s="1"/>
  <c r="F5" i="3"/>
  <c r="I5" i="3" s="1"/>
  <c r="E5" i="3"/>
  <c r="L4" i="3"/>
  <c r="M4" i="3" s="1"/>
  <c r="J4" i="3"/>
  <c r="K4" i="3" s="1"/>
  <c r="G4" i="3"/>
  <c r="F4" i="3"/>
  <c r="I4" i="3" s="1"/>
  <c r="E4" i="3"/>
  <c r="L3" i="3"/>
  <c r="M3" i="3" s="1"/>
  <c r="J3" i="3"/>
  <c r="K3" i="3" s="1"/>
  <c r="G3" i="3"/>
  <c r="F3" i="3"/>
  <c r="I3" i="3" s="1"/>
  <c r="E3" i="3"/>
  <c r="L2" i="3"/>
  <c r="M2" i="3" s="1"/>
  <c r="J2" i="3"/>
  <c r="K2" i="3" s="1"/>
  <c r="G2" i="3"/>
  <c r="F2" i="3"/>
  <c r="I2" i="3" s="1"/>
  <c r="E2" i="3"/>
</calcChain>
</file>

<file path=xl/sharedStrings.xml><?xml version="1.0" encoding="utf-8"?>
<sst xmlns="http://schemas.openxmlformats.org/spreadsheetml/2006/main" count="1991" uniqueCount="659">
  <si>
    <t>Rank</t>
  </si>
  <si>
    <t>Country code</t>
  </si>
  <si>
    <t>Country name</t>
  </si>
  <si>
    <t>Continental region</t>
  </si>
  <si>
    <t>Tariffs measured</t>
  </si>
  <si>
    <t>Average price of 1KW/h (local currency)</t>
  </si>
  <si>
    <t>Currency</t>
  </si>
  <si>
    <t xml:space="preserve">Conversion rate (USD) </t>
  </si>
  <si>
    <t>Average price of 1KW/h (USD)</t>
  </si>
  <si>
    <t>Cheapest 1KW/h (Local currency)</t>
  </si>
  <si>
    <t>Cheapest KW/h (USD)</t>
  </si>
  <si>
    <t>Most expensive KW/h (Local currency)</t>
  </si>
  <si>
    <t>Most expensive KW/h (USD)</t>
  </si>
  <si>
    <t>Sample date</t>
  </si>
  <si>
    <t>LY</t>
  </si>
  <si>
    <t>Libya</t>
  </si>
  <si>
    <t>NORTHERN AFRICA</t>
  </si>
  <si>
    <t>LYD</t>
  </si>
  <si>
    <t>Total number of countries</t>
  </si>
  <si>
    <t>AO</t>
  </si>
  <si>
    <t>Angola</t>
  </si>
  <si>
    <t>SUB-SAHARAN AFRICA</t>
  </si>
  <si>
    <t>AOA</t>
  </si>
  <si>
    <t>Most expensive average price per KWh</t>
  </si>
  <si>
    <t>SD</t>
  </si>
  <si>
    <t>Sudan</t>
  </si>
  <si>
    <t>SDG</t>
  </si>
  <si>
    <t>Cheapest average price per KWh</t>
  </si>
  <si>
    <t>KG</t>
  </si>
  <si>
    <t>Kyrgyzstan</t>
  </si>
  <si>
    <t>CIS (FORMER USSR)</t>
  </si>
  <si>
    <t>KGS</t>
  </si>
  <si>
    <t>ZW</t>
  </si>
  <si>
    <t>Zimbabwe</t>
  </si>
  <si>
    <t>ZWL</t>
  </si>
  <si>
    <t>TJ</t>
  </si>
  <si>
    <t>Tajikistan</t>
  </si>
  <si>
    <t>USD</t>
  </si>
  <si>
    <t>UZ</t>
  </si>
  <si>
    <t>Uzbekistan</t>
  </si>
  <si>
    <t>UZS</t>
  </si>
  <si>
    <t>GN</t>
  </si>
  <si>
    <t>Guinea</t>
  </si>
  <si>
    <t>GNF</t>
  </si>
  <si>
    <t>DZ</t>
  </si>
  <si>
    <t>Algeria</t>
  </si>
  <si>
    <t>DZD</t>
  </si>
  <si>
    <t>KW</t>
  </si>
  <si>
    <t>Kuwait</t>
  </si>
  <si>
    <t>NEAR EAST</t>
  </si>
  <si>
    <t>ET</t>
  </si>
  <si>
    <t>Ethiopia</t>
  </si>
  <si>
    <t>ETB</t>
  </si>
  <si>
    <t>QA</t>
  </si>
  <si>
    <t>Qatar</t>
  </si>
  <si>
    <t>QAR</t>
  </si>
  <si>
    <t>BT</t>
  </si>
  <si>
    <t>Bhutan</t>
  </si>
  <si>
    <t>ASIA (EX. NEAR EAST)</t>
  </si>
  <si>
    <t>BTN</t>
  </si>
  <si>
    <t>YE</t>
  </si>
  <si>
    <t>Yemen</t>
  </si>
  <si>
    <t>YER</t>
  </si>
  <si>
    <t>IQ</t>
  </si>
  <si>
    <t>Iraq</t>
  </si>
  <si>
    <t>IQD</t>
  </si>
  <si>
    <t>KZ</t>
  </si>
  <si>
    <t>Kazakhstan</t>
  </si>
  <si>
    <t>KZT</t>
  </si>
  <si>
    <t>MN</t>
  </si>
  <si>
    <t>Mongolia</t>
  </si>
  <si>
    <t>MNT</t>
  </si>
  <si>
    <t>EG</t>
  </si>
  <si>
    <t>Egypt</t>
  </si>
  <si>
    <t>EGP</t>
  </si>
  <si>
    <t>IR</t>
  </si>
  <si>
    <t>Iran</t>
  </si>
  <si>
    <t>IRR</t>
  </si>
  <si>
    <t>BH</t>
  </si>
  <si>
    <t>Bahrain</t>
  </si>
  <si>
    <t>BHD</t>
  </si>
  <si>
    <t>PR</t>
  </si>
  <si>
    <t>Puerto Rico</t>
  </si>
  <si>
    <t>CARIBBEAN</t>
  </si>
  <si>
    <t>RU</t>
  </si>
  <si>
    <t>Russian Federation</t>
  </si>
  <si>
    <t>RUB</t>
  </si>
  <si>
    <t>MM</t>
  </si>
  <si>
    <t>Myanmar</t>
  </si>
  <si>
    <t>MMK</t>
  </si>
  <si>
    <t>AZ</t>
  </si>
  <si>
    <t>Azerbaijan</t>
  </si>
  <si>
    <t>AZN</t>
  </si>
  <si>
    <t>OM</t>
  </si>
  <si>
    <t>Oman</t>
  </si>
  <si>
    <t>OMR</t>
  </si>
  <si>
    <t>MX</t>
  </si>
  <si>
    <t>Mexico</t>
  </si>
  <si>
    <t>CENTRAL AMERICA</t>
  </si>
  <si>
    <t>MXN</t>
  </si>
  <si>
    <t>AR</t>
  </si>
  <si>
    <t>Argentina</t>
  </si>
  <si>
    <t>SOUTH AMERICA</t>
  </si>
  <si>
    <t>ARS</t>
  </si>
  <si>
    <t>TT</t>
  </si>
  <si>
    <t>Trinidad and Tobago</t>
  </si>
  <si>
    <t>TTD</t>
  </si>
  <si>
    <t>PY</t>
  </si>
  <si>
    <t>Paraguay</t>
  </si>
  <si>
    <t>PYG</t>
  </si>
  <si>
    <t>UA</t>
  </si>
  <si>
    <t>Ukraine</t>
  </si>
  <si>
    <t>UAH</t>
  </si>
  <si>
    <t>BN</t>
  </si>
  <si>
    <t>Brunei Darussalam</t>
  </si>
  <si>
    <t>BND</t>
  </si>
  <si>
    <t>LB</t>
  </si>
  <si>
    <t>Lebanon</t>
  </si>
  <si>
    <t>LBP</t>
  </si>
  <si>
    <t>SA</t>
  </si>
  <si>
    <t>Saudi Arabia</t>
  </si>
  <si>
    <t>SAR</t>
  </si>
  <si>
    <t>TN</t>
  </si>
  <si>
    <t>Tunisia</t>
  </si>
  <si>
    <t>TND</t>
  </si>
  <si>
    <t>RS</t>
  </si>
  <si>
    <t>Serbia</t>
  </si>
  <si>
    <t>EASTERN EUROPE</t>
  </si>
  <si>
    <t>RSD</t>
  </si>
  <si>
    <t>LK</t>
  </si>
  <si>
    <t>Sri Lanka</t>
  </si>
  <si>
    <t>LKR</t>
  </si>
  <si>
    <t>SR</t>
  </si>
  <si>
    <t>Suriname</t>
  </si>
  <si>
    <t>SRD</t>
  </si>
  <si>
    <t>AF</t>
  </si>
  <si>
    <t>Afghanistan</t>
  </si>
  <si>
    <t>AFN</t>
  </si>
  <si>
    <t>LA</t>
  </si>
  <si>
    <t>Lao People's Democratic Republic</t>
  </si>
  <si>
    <t>LAK</t>
  </si>
  <si>
    <t>BY</t>
  </si>
  <si>
    <t>Belarus</t>
  </si>
  <si>
    <t>BYR</t>
  </si>
  <si>
    <t>ZM</t>
  </si>
  <si>
    <t>Zambia</t>
  </si>
  <si>
    <t>ZMW</t>
  </si>
  <si>
    <t>TZ</t>
  </si>
  <si>
    <t>Tanzania</t>
  </si>
  <si>
    <t>TZS</t>
  </si>
  <si>
    <t>MY</t>
  </si>
  <si>
    <t>Malaysia</t>
  </si>
  <si>
    <t>MYR</t>
  </si>
  <si>
    <t>PL</t>
  </si>
  <si>
    <t>Poland</t>
  </si>
  <si>
    <t>PLN</t>
  </si>
  <si>
    <t>TR</t>
  </si>
  <si>
    <t>Turkey</t>
  </si>
  <si>
    <t>TRY</t>
  </si>
  <si>
    <t>AM</t>
  </si>
  <si>
    <t>Armenia</t>
  </si>
  <si>
    <t>AMD</t>
  </si>
  <si>
    <t>AE</t>
  </si>
  <si>
    <t>United Arab Emirates</t>
  </si>
  <si>
    <t>AED</t>
  </si>
  <si>
    <t>ZA</t>
  </si>
  <si>
    <t>South Africa</t>
  </si>
  <si>
    <t>ZAR</t>
  </si>
  <si>
    <t>SY</t>
  </si>
  <si>
    <t>Syria</t>
  </si>
  <si>
    <t>NP</t>
  </si>
  <si>
    <t>Nepal</t>
  </si>
  <si>
    <t>NPR</t>
  </si>
  <si>
    <t>PE</t>
  </si>
  <si>
    <t>Peru</t>
  </si>
  <si>
    <t>PEN</t>
  </si>
  <si>
    <t>BD</t>
  </si>
  <si>
    <t>Bangladesh</t>
  </si>
  <si>
    <t>BDT</t>
  </si>
  <si>
    <t>VN</t>
  </si>
  <si>
    <t>Vietnam</t>
  </si>
  <si>
    <t>VND</t>
  </si>
  <si>
    <t>LS</t>
  </si>
  <si>
    <t>Lesotho</t>
  </si>
  <si>
    <t>LSL</t>
  </si>
  <si>
    <t>PK</t>
  </si>
  <si>
    <t>Pakistan</t>
  </si>
  <si>
    <t>PKR</t>
  </si>
  <si>
    <t>CN</t>
  </si>
  <si>
    <t>China</t>
  </si>
  <si>
    <t>CNY</t>
  </si>
  <si>
    <t>TL</t>
  </si>
  <si>
    <t>Timor-Leste</t>
  </si>
  <si>
    <t>MD</t>
  </si>
  <si>
    <t>Moldova</t>
  </si>
  <si>
    <t>MDL</t>
  </si>
  <si>
    <t>BA</t>
  </si>
  <si>
    <t>Bosnia and Herzegovina</t>
  </si>
  <si>
    <t>BAM</t>
  </si>
  <si>
    <t>MK</t>
  </si>
  <si>
    <t>Macedonia</t>
  </si>
  <si>
    <t>MKD</t>
  </si>
  <si>
    <t>GE</t>
  </si>
  <si>
    <t>Georgia</t>
  </si>
  <si>
    <t>GEL</t>
  </si>
  <si>
    <t>NC</t>
  </si>
  <si>
    <t>New Caledonia</t>
  </si>
  <si>
    <t>OCEANIA</t>
  </si>
  <si>
    <t>XPF</t>
  </si>
  <si>
    <t>IN</t>
  </si>
  <si>
    <t>India</t>
  </si>
  <si>
    <t>INR</t>
  </si>
  <si>
    <t>MW</t>
  </si>
  <si>
    <t>Malawi</t>
  </si>
  <si>
    <t>MWK</t>
  </si>
  <si>
    <t>CG</t>
  </si>
  <si>
    <t>Congo</t>
  </si>
  <si>
    <t>XAF</t>
  </si>
  <si>
    <t>NO</t>
  </si>
  <si>
    <t>Norway</t>
  </si>
  <si>
    <t>WESTERN EUROPE</t>
  </si>
  <si>
    <t>NOK</t>
  </si>
  <si>
    <t>BW</t>
  </si>
  <si>
    <t>Botswana</t>
  </si>
  <si>
    <t>BWP</t>
  </si>
  <si>
    <t>HR</t>
  </si>
  <si>
    <t>Croatia</t>
  </si>
  <si>
    <t>HRK</t>
  </si>
  <si>
    <t>BR</t>
  </si>
  <si>
    <t>Brazil</t>
  </si>
  <si>
    <t>BRL</t>
  </si>
  <si>
    <t>SK</t>
  </si>
  <si>
    <t>Slovakia</t>
  </si>
  <si>
    <t>EUR</t>
  </si>
  <si>
    <t>HU</t>
  </si>
  <si>
    <t>Hungary</t>
  </si>
  <si>
    <t>HUF</t>
  </si>
  <si>
    <t>CD</t>
  </si>
  <si>
    <t>Congo (Democratic Republic of)</t>
  </si>
  <si>
    <t>CDF</t>
  </si>
  <si>
    <t>ID</t>
  </si>
  <si>
    <t>Indonesia</t>
  </si>
  <si>
    <t>IDR</t>
  </si>
  <si>
    <t>CI</t>
  </si>
  <si>
    <t>Côte d'Ivoire</t>
  </si>
  <si>
    <t>XOF</t>
  </si>
  <si>
    <t>MZ</t>
  </si>
  <si>
    <t>Mozambique</t>
  </si>
  <si>
    <t>MZN</t>
  </si>
  <si>
    <t>EC</t>
  </si>
  <si>
    <t>Ecuador</t>
  </si>
  <si>
    <t>TH</t>
  </si>
  <si>
    <t>Thailand</t>
  </si>
  <si>
    <t>THB</t>
  </si>
  <si>
    <t>CR</t>
  </si>
  <si>
    <t>Costa Rica</t>
  </si>
  <si>
    <t>CRC</t>
  </si>
  <si>
    <t>ST</t>
  </si>
  <si>
    <t>São Tomé and Príncipe</t>
  </si>
  <si>
    <t>STN</t>
  </si>
  <si>
    <t>BO</t>
  </si>
  <si>
    <t>Bolivia</t>
  </si>
  <si>
    <t>BOB</t>
  </si>
  <si>
    <t>MU</t>
  </si>
  <si>
    <t>Mauritius</t>
  </si>
  <si>
    <t>MUR</t>
  </si>
  <si>
    <t>US</t>
  </si>
  <si>
    <t>United States</t>
  </si>
  <si>
    <t>NORTHERN AMERICA</t>
  </si>
  <si>
    <t>NA</t>
  </si>
  <si>
    <t>Namibia</t>
  </si>
  <si>
    <t>NAD</t>
  </si>
  <si>
    <t>SZ</t>
  </si>
  <si>
    <t>Eswatini</t>
  </si>
  <si>
    <t>SZL</t>
  </si>
  <si>
    <t>YT</t>
  </si>
  <si>
    <t>Mayotte</t>
  </si>
  <si>
    <t>PM</t>
  </si>
  <si>
    <t>St. Pierre and Miquelon</t>
  </si>
  <si>
    <t>AL</t>
  </si>
  <si>
    <t>Albania</t>
  </si>
  <si>
    <t>ALL</t>
  </si>
  <si>
    <t>ME</t>
  </si>
  <si>
    <t>Montenegro</t>
  </si>
  <si>
    <t>NE</t>
  </si>
  <si>
    <t>Niger</t>
  </si>
  <si>
    <t>AX</t>
  </si>
  <si>
    <t>Åland Islands</t>
  </si>
  <si>
    <t>BG</t>
  </si>
  <si>
    <t>Bulgaria</t>
  </si>
  <si>
    <t>BGN</t>
  </si>
  <si>
    <t>CA</t>
  </si>
  <si>
    <t>Canada</t>
  </si>
  <si>
    <t>CAD</t>
  </si>
  <si>
    <t>GH</t>
  </si>
  <si>
    <t>Ghana</t>
  </si>
  <si>
    <t>GHS</t>
  </si>
  <si>
    <t>EE</t>
  </si>
  <si>
    <t>Estonia</t>
  </si>
  <si>
    <t>BALTICS</t>
  </si>
  <si>
    <t>UG</t>
  </si>
  <si>
    <t>Uganda</t>
  </si>
  <si>
    <t>UGX</t>
  </si>
  <si>
    <t>AD</t>
  </si>
  <si>
    <t>Andorra</t>
  </si>
  <si>
    <t>MR</t>
  </si>
  <si>
    <t>Mauritania</t>
  </si>
  <si>
    <t>MRU</t>
  </si>
  <si>
    <t>IM</t>
  </si>
  <si>
    <t>Isle of Man</t>
  </si>
  <si>
    <t>GBP</t>
  </si>
  <si>
    <t>CZ</t>
  </si>
  <si>
    <t>Czech Republic</t>
  </si>
  <si>
    <t>CZK</t>
  </si>
  <si>
    <t>MA</t>
  </si>
  <si>
    <t>Morocco</t>
  </si>
  <si>
    <t>MAD</t>
  </si>
  <si>
    <t>KR</t>
  </si>
  <si>
    <t>South Korea</t>
  </si>
  <si>
    <t>KRW</t>
  </si>
  <si>
    <t>KH</t>
  </si>
  <si>
    <t>Cambodia</t>
  </si>
  <si>
    <t>KHR</t>
  </si>
  <si>
    <t>RO</t>
  </si>
  <si>
    <t>Romania</t>
  </si>
  <si>
    <t>RON</t>
  </si>
  <si>
    <t>CM</t>
  </si>
  <si>
    <t>Cameroon</t>
  </si>
  <si>
    <t>IL</t>
  </si>
  <si>
    <t>Israel</t>
  </si>
  <si>
    <t>ILS</t>
  </si>
  <si>
    <t>GP</t>
  </si>
  <si>
    <t>Guadeloupe</t>
  </si>
  <si>
    <t>MG</t>
  </si>
  <si>
    <t>Madagascar</t>
  </si>
  <si>
    <t>FI</t>
  </si>
  <si>
    <t>Finland</t>
  </si>
  <si>
    <t>NG</t>
  </si>
  <si>
    <t>Nigeria</t>
  </si>
  <si>
    <t>NGN</t>
  </si>
  <si>
    <t>SE</t>
  </si>
  <si>
    <t>Sweden</t>
  </si>
  <si>
    <t>SEK</t>
  </si>
  <si>
    <t>CO</t>
  </si>
  <si>
    <t>Colombia</t>
  </si>
  <si>
    <t>COP</t>
  </si>
  <si>
    <t>TW</t>
  </si>
  <si>
    <t>Taiwan</t>
  </si>
  <si>
    <t>TWD</t>
  </si>
  <si>
    <t>KY</t>
  </si>
  <si>
    <t>Cayman Islands</t>
  </si>
  <si>
    <t>KYD</t>
  </si>
  <si>
    <t>FJ</t>
  </si>
  <si>
    <t>Fiji</t>
  </si>
  <si>
    <t>FJD</t>
  </si>
  <si>
    <t>CF</t>
  </si>
  <si>
    <t>Central African Republic</t>
  </si>
  <si>
    <t>TG</t>
  </si>
  <si>
    <t>Togo</t>
  </si>
  <si>
    <t>MF</t>
  </si>
  <si>
    <t>Saint-Martin (France)</t>
  </si>
  <si>
    <t>SM</t>
  </si>
  <si>
    <t>San Marino</t>
  </si>
  <si>
    <t>PA</t>
  </si>
  <si>
    <t>Panama</t>
  </si>
  <si>
    <t>PAB</t>
  </si>
  <si>
    <t>MO</t>
  </si>
  <si>
    <t>Macau</t>
  </si>
  <si>
    <t>MOP</t>
  </si>
  <si>
    <t>LU</t>
  </si>
  <si>
    <t>Luxembourg</t>
  </si>
  <si>
    <t>CL</t>
  </si>
  <si>
    <t>Chile</t>
  </si>
  <si>
    <t>CLP</t>
  </si>
  <si>
    <t>BL</t>
  </si>
  <si>
    <t>Saint Barthélemy (St. Barts)</t>
  </si>
  <si>
    <t>NZ</t>
  </si>
  <si>
    <t>New Zealand</t>
  </si>
  <si>
    <t>NZD</t>
  </si>
  <si>
    <t>LV</t>
  </si>
  <si>
    <t>Latvia</t>
  </si>
  <si>
    <t>JE</t>
  </si>
  <si>
    <t>Jersey</t>
  </si>
  <si>
    <t>IS</t>
  </si>
  <si>
    <t>Iceland</t>
  </si>
  <si>
    <t>ISK</t>
  </si>
  <si>
    <t>HN</t>
  </si>
  <si>
    <t>Honduras</t>
  </si>
  <si>
    <t>HNL</t>
  </si>
  <si>
    <t>GQ</t>
  </si>
  <si>
    <t>Equatorial Guinea</t>
  </si>
  <si>
    <t>KE</t>
  </si>
  <si>
    <t>Kenya</t>
  </si>
  <si>
    <t>KES</t>
  </si>
  <si>
    <t>JO</t>
  </si>
  <si>
    <t>Jordan</t>
  </si>
  <si>
    <t>JOD</t>
  </si>
  <si>
    <t>MV</t>
  </si>
  <si>
    <t>Maldives</t>
  </si>
  <si>
    <t>MVR</t>
  </si>
  <si>
    <t>RE</t>
  </si>
  <si>
    <t>Réunion</t>
  </si>
  <si>
    <t>BQ</t>
  </si>
  <si>
    <t>Caribbean Netherlands</t>
  </si>
  <si>
    <t>MQ</t>
  </si>
  <si>
    <t>Martinique</t>
  </si>
  <si>
    <t>GT</t>
  </si>
  <si>
    <t>Guatemala</t>
  </si>
  <si>
    <t>GTQ</t>
  </si>
  <si>
    <t>SL</t>
  </si>
  <si>
    <t>Sierra Leone</t>
  </si>
  <si>
    <t>SLL</t>
  </si>
  <si>
    <t>PH</t>
  </si>
  <si>
    <t>Philippines</t>
  </si>
  <si>
    <t>PHP</t>
  </si>
  <si>
    <t>GF</t>
  </si>
  <si>
    <t>French Guiana</t>
  </si>
  <si>
    <t>GR</t>
  </si>
  <si>
    <t>Greece</t>
  </si>
  <si>
    <t>GI</t>
  </si>
  <si>
    <t>Gibraltar</t>
  </si>
  <si>
    <t>GIP</t>
  </si>
  <si>
    <t>BI</t>
  </si>
  <si>
    <t>Burundi</t>
  </si>
  <si>
    <t>BIF</t>
  </si>
  <si>
    <t>AU</t>
  </si>
  <si>
    <t>Australia</t>
  </si>
  <si>
    <t>AUD</t>
  </si>
  <si>
    <t>SI</t>
  </si>
  <si>
    <t>Slovenia</t>
  </si>
  <si>
    <t>HK</t>
  </si>
  <si>
    <t>Hong Kong</t>
  </si>
  <si>
    <t>HKD</t>
  </si>
  <si>
    <t>FR</t>
  </si>
  <si>
    <t>France</t>
  </si>
  <si>
    <t>LT</t>
  </si>
  <si>
    <t>Lithuania</t>
  </si>
  <si>
    <t>TD</t>
  </si>
  <si>
    <t>Chad</t>
  </si>
  <si>
    <t>GG</t>
  </si>
  <si>
    <t>Guernsey</t>
  </si>
  <si>
    <t>AW</t>
  </si>
  <si>
    <t>Aruba</t>
  </si>
  <si>
    <t>AWG</t>
  </si>
  <si>
    <t>SN</t>
  </si>
  <si>
    <t>Senegal</t>
  </si>
  <si>
    <t>MC</t>
  </si>
  <si>
    <t>Monaco</t>
  </si>
  <si>
    <t>MT</t>
  </si>
  <si>
    <t>Malta</t>
  </si>
  <si>
    <t>PS</t>
  </si>
  <si>
    <t>Palestine, State of</t>
  </si>
  <si>
    <t>GA</t>
  </si>
  <si>
    <t>Gabon</t>
  </si>
  <si>
    <t>VC</t>
  </si>
  <si>
    <t>Saint Vincent and the Grenadines</t>
  </si>
  <si>
    <t>XCD</t>
  </si>
  <si>
    <t>CC</t>
  </si>
  <si>
    <t>Cocos (Keeling) Islands</t>
  </si>
  <si>
    <t>CK</t>
  </si>
  <si>
    <t>Christmas Island</t>
  </si>
  <si>
    <t>GU</t>
  </si>
  <si>
    <t>Guam</t>
  </si>
  <si>
    <t>BZ</t>
  </si>
  <si>
    <t>Belize</t>
  </si>
  <si>
    <t>BZD</t>
  </si>
  <si>
    <t>UY</t>
  </si>
  <si>
    <t>Uruguay</t>
  </si>
  <si>
    <t>UYU</t>
  </si>
  <si>
    <t>SG</t>
  </si>
  <si>
    <t>Singapore</t>
  </si>
  <si>
    <t>SGD</t>
  </si>
  <si>
    <t>BJ</t>
  </si>
  <si>
    <t>Benin</t>
  </si>
  <si>
    <t>AT</t>
  </si>
  <si>
    <t>Austria</t>
  </si>
  <si>
    <t>PG</t>
  </si>
  <si>
    <t>Papua New Guinea</t>
  </si>
  <si>
    <t>PGK</t>
  </si>
  <si>
    <t>ES</t>
  </si>
  <si>
    <t>Spain</t>
  </si>
  <si>
    <t>GM</t>
  </si>
  <si>
    <t>Gambia</t>
  </si>
  <si>
    <t>GMD</t>
  </si>
  <si>
    <t>PT</t>
  </si>
  <si>
    <t>Portugal</t>
  </si>
  <si>
    <t>IT</t>
  </si>
  <si>
    <t>Italy</t>
  </si>
  <si>
    <t>CY</t>
  </si>
  <si>
    <t>Cyprus</t>
  </si>
  <si>
    <t>JP</t>
  </si>
  <si>
    <t>Japan</t>
  </si>
  <si>
    <t>JPY</t>
  </si>
  <si>
    <t>IE</t>
  </si>
  <si>
    <t>Ireland</t>
  </si>
  <si>
    <t>NI</t>
  </si>
  <si>
    <t>Nicaragua</t>
  </si>
  <si>
    <t>NIO</t>
  </si>
  <si>
    <t>BF</t>
  </si>
  <si>
    <t>Burkina Faso</t>
  </si>
  <si>
    <t>VG</t>
  </si>
  <si>
    <t>Virgin Islands (British)</t>
  </si>
  <si>
    <t>LI</t>
  </si>
  <si>
    <t>Liechtenstein</t>
  </si>
  <si>
    <t>CHF</t>
  </si>
  <si>
    <t>DO</t>
  </si>
  <si>
    <t>Dominican Republic</t>
  </si>
  <si>
    <t>DOP</t>
  </si>
  <si>
    <t>SV</t>
  </si>
  <si>
    <t>El Salvador</t>
  </si>
  <si>
    <t>NR</t>
  </si>
  <si>
    <t>Nauru</t>
  </si>
  <si>
    <t>DM</t>
  </si>
  <si>
    <t>Dominica</t>
  </si>
  <si>
    <t>MP</t>
  </si>
  <si>
    <t>Northern Mariana Islands</t>
  </si>
  <si>
    <t>RW</t>
  </si>
  <si>
    <t>Rwanda</t>
  </si>
  <si>
    <t>RWF</t>
  </si>
  <si>
    <t>CH</t>
  </si>
  <si>
    <t>Switzerland</t>
  </si>
  <si>
    <t>GY</t>
  </si>
  <si>
    <t>Guyana</t>
  </si>
  <si>
    <t>GYD</t>
  </si>
  <si>
    <t>CV</t>
  </si>
  <si>
    <t>Cape Verde</t>
  </si>
  <si>
    <t>CVE</t>
  </si>
  <si>
    <t>BE</t>
  </si>
  <si>
    <t>Belgium</t>
  </si>
  <si>
    <t>AI</t>
  </si>
  <si>
    <t>Anguilla</t>
  </si>
  <si>
    <t>GL</t>
  </si>
  <si>
    <t>Greenland</t>
  </si>
  <si>
    <t>DKK</t>
  </si>
  <si>
    <t>JM</t>
  </si>
  <si>
    <t>Jamaica</t>
  </si>
  <si>
    <t>JMD</t>
  </si>
  <si>
    <t>GB</t>
  </si>
  <si>
    <t>United Kingdom</t>
  </si>
  <si>
    <t>SC</t>
  </si>
  <si>
    <t>Seychelles</t>
  </si>
  <si>
    <t>SCR</t>
  </si>
  <si>
    <t>PF</t>
  </si>
  <si>
    <t>French Polynesia</t>
  </si>
  <si>
    <t>HT</t>
  </si>
  <si>
    <t>Haiti</t>
  </si>
  <si>
    <t>HTG</t>
  </si>
  <si>
    <t>AS</t>
  </si>
  <si>
    <t>American Samoa</t>
  </si>
  <si>
    <t>PW</t>
  </si>
  <si>
    <t>Palau</t>
  </si>
  <si>
    <t>TV</t>
  </si>
  <si>
    <t>Tuvalu</t>
  </si>
  <si>
    <t>LC</t>
  </si>
  <si>
    <t>Saint Lucia</t>
  </si>
  <si>
    <t>TC</t>
  </si>
  <si>
    <t>Turks and Caicos Islands</t>
  </si>
  <si>
    <t>FO</t>
  </si>
  <si>
    <t>Faroe Islands</t>
  </si>
  <si>
    <t>NL</t>
  </si>
  <si>
    <t>The Netherlands</t>
  </si>
  <si>
    <t>WS</t>
  </si>
  <si>
    <t>Samoa</t>
  </si>
  <si>
    <t>WST</t>
  </si>
  <si>
    <t>MS</t>
  </si>
  <si>
    <t>Montserrat</t>
  </si>
  <si>
    <t>BS</t>
  </si>
  <si>
    <t>Bahamas</t>
  </si>
  <si>
    <t>BSD</t>
  </si>
  <si>
    <t>KI</t>
  </si>
  <si>
    <t>Kiribati</t>
  </si>
  <si>
    <t>SX</t>
  </si>
  <si>
    <t>Sint Maarten</t>
  </si>
  <si>
    <t>ANG</t>
  </si>
  <si>
    <t>DJ</t>
  </si>
  <si>
    <t>Djibouti</t>
  </si>
  <si>
    <t>DJF</t>
  </si>
  <si>
    <t>GD</t>
  </si>
  <si>
    <t>Grenada</t>
  </si>
  <si>
    <t>LR</t>
  </si>
  <si>
    <t>Liberia</t>
  </si>
  <si>
    <t>KM</t>
  </si>
  <si>
    <t>Comoros</t>
  </si>
  <si>
    <t>KMF</t>
  </si>
  <si>
    <t>FK</t>
  </si>
  <si>
    <t>Falkland Islands</t>
  </si>
  <si>
    <t>FKP</t>
  </si>
  <si>
    <t>DE</t>
  </si>
  <si>
    <t>Germany</t>
  </si>
  <si>
    <t>GW</t>
  </si>
  <si>
    <t>Guinea-Bissau</t>
  </si>
  <si>
    <t>BB</t>
  </si>
  <si>
    <t>Barbados</t>
  </si>
  <si>
    <t>BBD</t>
  </si>
  <si>
    <t>KN</t>
  </si>
  <si>
    <t>Saint Kitts and Nevis</t>
  </si>
  <si>
    <t>BM</t>
  </si>
  <si>
    <t>Bermuda</t>
  </si>
  <si>
    <t>BMD</t>
  </si>
  <si>
    <t>MH</t>
  </si>
  <si>
    <t>Marshall Islands</t>
  </si>
  <si>
    <t>DK</t>
  </si>
  <si>
    <t>Denmark</t>
  </si>
  <si>
    <t>TO</t>
  </si>
  <si>
    <t>Tonga</t>
  </si>
  <si>
    <t>TOP</t>
  </si>
  <si>
    <t>AG</t>
  </si>
  <si>
    <t>Antigua and Barbuda</t>
  </si>
  <si>
    <t>ML</t>
  </si>
  <si>
    <t>Mali</t>
  </si>
  <si>
    <t>CU</t>
  </si>
  <si>
    <t>Cuba</t>
  </si>
  <si>
    <t>CUP</t>
  </si>
  <si>
    <t>VI</t>
  </si>
  <si>
    <t>Virgin Islands (U.S.)</t>
  </si>
  <si>
    <t>SO</t>
  </si>
  <si>
    <t>Somalia</t>
  </si>
  <si>
    <t>CW</t>
  </si>
  <si>
    <t>Curaçao</t>
  </si>
  <si>
    <t>NU</t>
  </si>
  <si>
    <t>Niue</t>
  </si>
  <si>
    <t>FM</t>
  </si>
  <si>
    <t>Micronesia (Federated States of)</t>
  </si>
  <si>
    <t>Cook Islands</t>
  </si>
  <si>
    <t>VU</t>
  </si>
  <si>
    <t>Vanuatu</t>
  </si>
  <si>
    <t>VUV</t>
  </si>
  <si>
    <t>SH</t>
  </si>
  <si>
    <t>Saint Helena</t>
  </si>
  <si>
    <t>SHP</t>
  </si>
  <si>
    <t>SB</t>
  </si>
  <si>
    <t>Solomon Islands</t>
  </si>
  <si>
    <t>SBD</t>
  </si>
  <si>
    <t>Region totals</t>
  </si>
  <si>
    <t>Average price per KWh</t>
  </si>
  <si>
    <t>Name</t>
  </si>
  <si>
    <t>Reason</t>
  </si>
  <si>
    <t>ER</t>
  </si>
  <si>
    <t>Eritrea</t>
  </si>
  <si>
    <t>NO TARIFFS FOUND</t>
  </si>
  <si>
    <t>EH</t>
  </si>
  <si>
    <t>Western Sahara</t>
  </si>
  <si>
    <t>IO</t>
  </si>
  <si>
    <t>British Indian Ocean Territory</t>
  </si>
  <si>
    <t>TK</t>
  </si>
  <si>
    <t>Tokelau</t>
  </si>
  <si>
    <t>TM</t>
  </si>
  <si>
    <t>Turkmenistan</t>
  </si>
  <si>
    <t>TMT</t>
  </si>
  <si>
    <t>VA</t>
  </si>
  <si>
    <t>Vatican</t>
  </si>
  <si>
    <t>VE</t>
  </si>
  <si>
    <t>Venezuela</t>
  </si>
  <si>
    <t>WF</t>
  </si>
  <si>
    <t>Wallis and Futuna</t>
  </si>
  <si>
    <t>SJ</t>
  </si>
  <si>
    <t>Svalbard and Jan Mayen</t>
  </si>
  <si>
    <t>UNRELIABLE INFO (Findings left in, but not included in main table)</t>
  </si>
  <si>
    <t>#REF!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</si>
</sst>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0"/>
    <numFmt numFmtId="165" formatCode="[$$]#,##0.000"/>
    <numFmt numFmtId="166" formatCode="[$$]#,##0.00"/>
  </numFmts>
  <fonts count="11" x14ac:knownFonts="1">
    <font>
      <sz val="10"/>
      <color rgb="FF000000"/>
      <name val="Arial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n">
        <color rgb="FFB6D7A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rgb="FFB6D7A8"/>
      </left>
      <right style="thin">
        <color rgb="FFB6D7A8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5" fillId="2" borderId="3" xfId="0" applyFont="1" applyFill="1" applyBorder="1"/>
    <xf numFmtId="0" fontId="6" fillId="2" borderId="0" xfId="0" applyFont="1" applyFill="1"/>
    <xf numFmtId="0" fontId="2" fillId="0" borderId="0" xfId="0" applyFont="1"/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165" fontId="3" fillId="3" borderId="4" xfId="0" applyNumberFormat="1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7" fillId="3" borderId="3" xfId="0" applyFont="1" applyFill="1" applyBorder="1"/>
    <xf numFmtId="3" fontId="6" fillId="3" borderId="3" xfId="0" applyNumberFormat="1" applyFont="1" applyFill="1" applyBorder="1" applyAlignment="1">
      <alignment horizontal="right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165" fontId="3" fillId="4" borderId="4" xfId="0" applyNumberFormat="1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7" fillId="5" borderId="3" xfId="0" applyFont="1" applyFill="1" applyBorder="1"/>
    <xf numFmtId="165" fontId="6" fillId="5" borderId="3" xfId="0" applyNumberFormat="1" applyFont="1" applyFill="1" applyBorder="1" applyAlignment="1">
      <alignment horizontal="right"/>
    </xf>
    <xf numFmtId="165" fontId="8" fillId="3" borderId="3" xfId="0" applyNumberFormat="1" applyFont="1" applyFill="1" applyBorder="1" applyAlignment="1">
      <alignment horizontal="right"/>
    </xf>
    <xf numFmtId="0" fontId="3" fillId="3" borderId="4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0" borderId="0" xfId="0" applyFont="1"/>
    <xf numFmtId="0" fontId="9" fillId="4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4" xfId="0" applyFont="1" applyFill="1" applyBorder="1" applyAlignment="1">
      <alignment horizontal="left"/>
    </xf>
    <xf numFmtId="0" fontId="9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10" fillId="3" borderId="4" xfId="0" applyFont="1" applyFill="1" applyBorder="1" applyAlignment="1">
      <alignment horizontal="left"/>
    </xf>
    <xf numFmtId="0" fontId="9" fillId="0" borderId="0" xfId="0" applyFont="1"/>
    <xf numFmtId="0" fontId="9" fillId="4" borderId="0" xfId="0" applyFont="1" applyFill="1"/>
    <xf numFmtId="0" fontId="10" fillId="4" borderId="0" xfId="0" applyFont="1" applyFill="1"/>
    <xf numFmtId="0" fontId="10" fillId="4" borderId="0" xfId="0" applyFont="1" applyFill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9" fillId="3" borderId="0" xfId="0" applyFont="1" applyFill="1"/>
    <xf numFmtId="0" fontId="10" fillId="3" borderId="0" xfId="0" applyFont="1" applyFill="1"/>
    <xf numFmtId="0" fontId="10" fillId="3" borderId="0" xfId="0" applyFont="1" applyFill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14" fontId="10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4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right" wrapText="1"/>
    </xf>
    <xf numFmtId="14" fontId="4" fillId="2" borderId="9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3" borderId="0" xfId="0" applyFont="1" applyFill="1"/>
    <xf numFmtId="0" fontId="3" fillId="3" borderId="0" xfId="0" applyFont="1" applyFill="1"/>
    <xf numFmtId="2" fontId="3" fillId="3" borderId="2" xfId="0" applyNumberFormat="1" applyFont="1" applyFill="1" applyBorder="1"/>
    <xf numFmtId="164" fontId="3" fillId="3" borderId="2" xfId="0" applyNumberFormat="1" applyFont="1" applyFill="1" applyBorder="1"/>
    <xf numFmtId="164" fontId="3" fillId="3" borderId="7" xfId="0" applyNumberFormat="1" applyFont="1" applyFill="1" applyBorder="1"/>
    <xf numFmtId="165" fontId="3" fillId="3" borderId="7" xfId="0" applyNumberFormat="1" applyFont="1" applyFill="1" applyBorder="1" applyAlignment="1">
      <alignment horizontal="right"/>
    </xf>
    <xf numFmtId="165" fontId="3" fillId="3" borderId="2" xfId="0" applyNumberFormat="1" applyFont="1" applyFill="1" applyBorder="1"/>
    <xf numFmtId="14" fontId="3" fillId="3" borderId="2" xfId="0" applyNumberFormat="1" applyFont="1" applyFill="1" applyBorder="1" applyAlignment="1">
      <alignment horizontal="center"/>
    </xf>
    <xf numFmtId="0" fontId="2" fillId="4" borderId="0" xfId="0" applyFont="1" applyFill="1"/>
    <xf numFmtId="0" fontId="3" fillId="4" borderId="0" xfId="0" applyFont="1" applyFill="1"/>
    <xf numFmtId="2" fontId="3" fillId="4" borderId="2" xfId="0" applyNumberFormat="1" applyFont="1" applyFill="1" applyBorder="1"/>
    <xf numFmtId="164" fontId="3" fillId="4" borderId="2" xfId="0" applyNumberFormat="1" applyFont="1" applyFill="1" applyBorder="1"/>
    <xf numFmtId="164" fontId="3" fillId="4" borderId="7" xfId="0" applyNumberFormat="1" applyFont="1" applyFill="1" applyBorder="1"/>
    <xf numFmtId="165" fontId="3" fillId="4" borderId="7" xfId="0" applyNumberFormat="1" applyFont="1" applyFill="1" applyBorder="1" applyAlignment="1">
      <alignment horizontal="right"/>
    </xf>
    <xf numFmtId="165" fontId="3" fillId="4" borderId="2" xfId="0" applyNumberFormat="1" applyFont="1" applyFill="1" applyBorder="1"/>
    <xf numFmtId="14" fontId="3" fillId="4" borderId="2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right"/>
    </xf>
    <xf numFmtId="14" fontId="3" fillId="3" borderId="0" xfId="0" applyNumberFormat="1" applyFont="1" applyFill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right" wrapText="1"/>
    </xf>
    <xf numFmtId="14" fontId="4" fillId="0" borderId="2" xfId="0" applyNumberFormat="1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165" fontId="3" fillId="0" borderId="4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left"/>
    </xf>
    <xf numFmtId="14" fontId="3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5" fillId="2" borderId="0" xfId="0" applyFont="1" applyFill="1"/>
    <xf numFmtId="14" fontId="3" fillId="0" borderId="0" xfId="0" applyNumberFormat="1" applyFont="1" applyAlignment="1">
      <alignment horizontal="center"/>
    </xf>
    <xf numFmtId="0" fontId="3" fillId="3" borderId="2" xfId="0" applyFont="1" applyFill="1" applyBorder="1"/>
    <xf numFmtId="0" fontId="3" fillId="4" borderId="2" xfId="0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2" fontId="3" fillId="0" borderId="2" xfId="0" applyNumberFormat="1" applyFont="1" applyBorder="1" applyAlignment="1">
      <alignment horizontal="left"/>
    </xf>
    <xf numFmtId="165" fontId="3" fillId="0" borderId="4" xfId="0" applyNumberFormat="1" applyFont="1" applyBorder="1" applyAlignment="1">
      <alignment horizontal="left"/>
    </xf>
    <xf numFmtId="166" fontId="3" fillId="0" borderId="2" xfId="0" applyNumberFormat="1" applyFont="1" applyBorder="1" applyAlignment="1">
      <alignment horizontal="left"/>
    </xf>
    <xf numFmtId="2" fontId="3" fillId="3" borderId="5" xfId="0" applyNumberFormat="1" applyFont="1" applyFill="1" applyBorder="1" applyAlignment="1">
      <alignment horizontal="left"/>
    </xf>
    <xf numFmtId="2" fontId="3" fillId="4" borderId="5" xfId="0" applyNumberFormat="1" applyFont="1" applyFill="1" applyBorder="1" applyAlignment="1">
      <alignment horizontal="left"/>
    </xf>
    <xf numFmtId="0" fontId="5" fillId="3" borderId="0" xfId="0" applyFont="1" applyFill="1"/>
    <xf numFmtId="0" fontId="0" fillId="0" borderId="0" xfId="0"/>
  </cellXfs>
  <cellStyles count="1">
    <cellStyle name="Normal" xfId="0" builtinId="0"/>
  </cellStyles>
  <dxfs count="45"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</dxfs>
  <tableStyles count="15">
    <tableStyle name="Regions-style" pivot="0" count="3" xr9:uid="{00000000-0011-0000-FFFF-FFFF00000000}">
      <tableStyleElement type="headerRow" dxfId="44"/>
      <tableStyleElement type="firstRowStripe" dxfId="43"/>
      <tableStyleElement type="secondRowStripe" dxfId="42"/>
    </tableStyle>
    <tableStyle name="Regions-style 2" pivot="0" count="3" xr9:uid="{00000000-0011-0000-FFFF-FFFF01000000}">
      <tableStyleElement type="headerRow" dxfId="41"/>
      <tableStyleElement type="firstRowStripe" dxfId="40"/>
      <tableStyleElement type="secondRowStripe" dxfId="39"/>
    </tableStyle>
    <tableStyle name="Regions-style 3" pivot="0" count="3" xr9:uid="{00000000-0011-0000-FFFF-FFFF02000000}">
      <tableStyleElement type="headerRow" dxfId="38"/>
      <tableStyleElement type="firstRowStripe" dxfId="37"/>
      <tableStyleElement type="secondRowStripe" dxfId="36"/>
    </tableStyle>
    <tableStyle name="Regions-style 4" pivot="0" count="3" xr9:uid="{00000000-0011-0000-FFFF-FFFF03000000}">
      <tableStyleElement type="headerRow" dxfId="35"/>
      <tableStyleElement type="firstRowStripe" dxfId="34"/>
      <tableStyleElement type="secondRowStripe" dxfId="33"/>
    </tableStyle>
    <tableStyle name="Regions-style 5" pivot="0" count="3" xr9:uid="{00000000-0011-0000-FFFF-FFFF04000000}">
      <tableStyleElement type="headerRow" dxfId="32"/>
      <tableStyleElement type="firstRowStripe" dxfId="31"/>
      <tableStyleElement type="secondRowStripe" dxfId="30"/>
    </tableStyle>
    <tableStyle name="Regions-style 6" pivot="0" count="3" xr9:uid="{00000000-0011-0000-FFFF-FFFF05000000}">
      <tableStyleElement type="headerRow" dxfId="29"/>
      <tableStyleElement type="firstRowStripe" dxfId="28"/>
      <tableStyleElement type="secondRowStripe" dxfId="27"/>
    </tableStyle>
    <tableStyle name="Regions-style 7" pivot="0" count="3" xr9:uid="{00000000-0011-0000-FFFF-FFFF06000000}">
      <tableStyleElement type="headerRow" dxfId="26"/>
      <tableStyleElement type="firstRowStripe" dxfId="25"/>
      <tableStyleElement type="secondRowStripe" dxfId="24"/>
    </tableStyle>
    <tableStyle name="Regions-style 8" pivot="0" count="3" xr9:uid="{00000000-0011-0000-FFFF-FFFF07000000}">
      <tableStyleElement type="headerRow" dxfId="23"/>
      <tableStyleElement type="firstRowStripe" dxfId="22"/>
      <tableStyleElement type="secondRowStripe" dxfId="21"/>
    </tableStyle>
    <tableStyle name="Regions-style 9" pivot="0" count="3" xr9:uid="{00000000-0011-0000-FFFF-FFFF08000000}">
      <tableStyleElement type="headerRow" dxfId="20"/>
      <tableStyleElement type="firstRowStripe" dxfId="19"/>
      <tableStyleElement type="secondRowStripe" dxfId="18"/>
    </tableStyle>
    <tableStyle name="Regions-style 10" pivot="0" count="3" xr9:uid="{00000000-0011-0000-FFFF-FFFF09000000}">
      <tableStyleElement type="headerRow" dxfId="17"/>
      <tableStyleElement type="firstRowStripe" dxfId="16"/>
      <tableStyleElement type="secondRowStripe" dxfId="15"/>
    </tableStyle>
    <tableStyle name="Regions-style 11" pivot="0" count="3" xr9:uid="{00000000-0011-0000-FFFF-FFFF0A000000}">
      <tableStyleElement type="headerRow" dxfId="14"/>
      <tableStyleElement type="firstRowStripe" dxfId="13"/>
      <tableStyleElement type="secondRowStripe" dxfId="12"/>
    </tableStyle>
    <tableStyle name="Regions-style 12" pivot="0" count="3" xr9:uid="{00000000-0011-0000-FFFF-FFFF0B000000}">
      <tableStyleElement type="headerRow" dxfId="11"/>
      <tableStyleElement type="firstRowStripe" dxfId="10"/>
      <tableStyleElement type="secondRowStripe" dxfId="9"/>
    </tableStyle>
    <tableStyle name="Regions-style 13" pivot="0" count="3" xr9:uid="{00000000-0011-0000-FFFF-FFFF0C000000}">
      <tableStyleElement type="headerRow" dxfId="8"/>
      <tableStyleElement type="firstRowStripe" dxfId="7"/>
      <tableStyleElement type="secondRowStripe" dxfId="6"/>
    </tableStyle>
    <tableStyle name="Regions-style 14" pivot="0" count="3" xr9:uid="{00000000-0011-0000-FFFF-FFFF0D000000}">
      <tableStyleElement type="headerRow" dxfId="5"/>
      <tableStyleElement type="firstRowStripe" dxfId="4"/>
      <tableStyleElement type="secondRowStripe" dxfId="3"/>
    </tableStyle>
    <tableStyle name="Excluded countries and territor-style" pivot="0" count="3" xr9:uid="{00000000-0011-0000-FFFF-FFFF0E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207:Q220" headerRowCount="0">
  <tableColumns count="1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</tableColumns>
  <tableStyleInfo name="Region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C225:Q274" headerRowCount="0">
  <tableColumns count="15">
    <tableColumn id="1" xr3:uid="{00000000-0010-0000-0900-000001000000}" name="Column1"/>
    <tableColumn id="2" xr3:uid="{00000000-0010-0000-0900-000002000000}" name="Column2"/>
    <tableColumn id="3" xr3:uid="{00000000-0010-0000-0900-000003000000}" name="Column3"/>
    <tableColumn id="4" xr3:uid="{00000000-0010-0000-0900-000004000000}" name="Column4"/>
    <tableColumn id="5" xr3:uid="{00000000-0010-0000-0900-000005000000}" name="Column5"/>
    <tableColumn id="6" xr3:uid="{00000000-0010-0000-0900-000006000000}" name="Column6"/>
    <tableColumn id="7" xr3:uid="{00000000-0010-0000-0900-000007000000}" name="Column7"/>
    <tableColumn id="8" xr3:uid="{00000000-0010-0000-0900-000008000000}" name="Column8"/>
    <tableColumn id="9" xr3:uid="{00000000-0010-0000-0900-000009000000}" name="Column9"/>
    <tableColumn id="10" xr3:uid="{00000000-0010-0000-0900-00000A000000}" name="Column10"/>
    <tableColumn id="11" xr3:uid="{00000000-0010-0000-0900-00000B000000}" name="Column11"/>
    <tableColumn id="12" xr3:uid="{00000000-0010-0000-0900-00000C000000}" name="Column12"/>
    <tableColumn id="13" xr3:uid="{00000000-0010-0000-0900-00000D000000}" name="Column13"/>
    <tableColumn id="14" xr3:uid="{00000000-0010-0000-0900-00000E000000}" name="Column14"/>
    <tableColumn id="15" xr3:uid="{00000000-0010-0000-0900-00000F000000}" name="Column15"/>
  </tableColumns>
  <tableStyleInfo name="Regions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C45:Q74" headerRowCount="0">
  <tableColumns count="15">
    <tableColumn id="1" xr3:uid="{00000000-0010-0000-0A00-000001000000}" name="Column1"/>
    <tableColumn id="2" xr3:uid="{00000000-0010-0000-0A00-000002000000}" name="Column2"/>
    <tableColumn id="3" xr3:uid="{00000000-0010-0000-0A00-000003000000}" name="Column3"/>
    <tableColumn id="4" xr3:uid="{00000000-0010-0000-0A00-000004000000}" name="Column4"/>
    <tableColumn id="5" xr3:uid="{00000000-0010-0000-0A00-000005000000}" name="Column5"/>
    <tableColumn id="6" xr3:uid="{00000000-0010-0000-0A00-000006000000}" name="Column6"/>
    <tableColumn id="7" xr3:uid="{00000000-0010-0000-0A00-000007000000}" name="Column7"/>
    <tableColumn id="8" xr3:uid="{00000000-0010-0000-0A00-000008000000}" name="Column8"/>
    <tableColumn id="9" xr3:uid="{00000000-0010-0000-0A00-000009000000}" name="Column9"/>
    <tableColumn id="10" xr3:uid="{00000000-0010-0000-0A00-00000A000000}" name="Column10"/>
    <tableColumn id="11" xr3:uid="{00000000-0010-0000-0A00-00000B000000}" name="Column11"/>
    <tableColumn id="12" xr3:uid="{00000000-0010-0000-0A00-00000C000000}" name="Column12"/>
    <tableColumn id="13" xr3:uid="{00000000-0010-0000-0A00-00000D000000}" name="Column13"/>
    <tableColumn id="14" xr3:uid="{00000000-0010-0000-0A00-00000E000000}" name="Column14"/>
    <tableColumn id="15" xr3:uid="{00000000-0010-0000-0A00-00000F000000}" name="Column15"/>
  </tableColumns>
  <tableStyleInfo name="Regions-style 1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C107:Q115" headerRowCount="0">
  <tableColumns count="15">
    <tableColumn id="1" xr3:uid="{00000000-0010-0000-0B00-000001000000}" name="Column1"/>
    <tableColumn id="2" xr3:uid="{00000000-0010-0000-0B00-000002000000}" name="Column2"/>
    <tableColumn id="3" xr3:uid="{00000000-0010-0000-0B00-000003000000}" name="Column3"/>
    <tableColumn id="4" xr3:uid="{00000000-0010-0000-0B00-000004000000}" name="Column4"/>
    <tableColumn id="5" xr3:uid="{00000000-0010-0000-0B00-000005000000}" name="Column5"/>
    <tableColumn id="6" xr3:uid="{00000000-0010-0000-0B00-000006000000}" name="Column6"/>
    <tableColumn id="7" xr3:uid="{00000000-0010-0000-0B00-000007000000}" name="Column7"/>
    <tableColumn id="8" xr3:uid="{00000000-0010-0000-0B00-000008000000}" name="Column8"/>
    <tableColumn id="9" xr3:uid="{00000000-0010-0000-0B00-000009000000}" name="Column9"/>
    <tableColumn id="10" xr3:uid="{00000000-0010-0000-0B00-00000A000000}" name="Column10"/>
    <tableColumn id="11" xr3:uid="{00000000-0010-0000-0B00-00000B000000}" name="Column11"/>
    <tableColumn id="12" xr3:uid="{00000000-0010-0000-0B00-00000C000000}" name="Column12"/>
    <tableColumn id="13" xr3:uid="{00000000-0010-0000-0B00-00000D000000}" name="Column13"/>
    <tableColumn id="14" xr3:uid="{00000000-0010-0000-0B00-00000E000000}" name="Column14"/>
    <tableColumn id="15" xr3:uid="{00000000-0010-0000-0B00-00000F000000}" name="Column15"/>
  </tableColumns>
  <tableStyleInfo name="Regions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C79:Q87" headerRowCount="0">
  <tableColumns count="15">
    <tableColumn id="1" xr3:uid="{00000000-0010-0000-0C00-000001000000}" name="Column1"/>
    <tableColumn id="2" xr3:uid="{00000000-0010-0000-0C00-000002000000}" name="Column2"/>
    <tableColumn id="3" xr3:uid="{00000000-0010-0000-0C00-000003000000}" name="Column3"/>
    <tableColumn id="4" xr3:uid="{00000000-0010-0000-0C00-000004000000}" name="Column4"/>
    <tableColumn id="5" xr3:uid="{00000000-0010-0000-0C00-000005000000}" name="Column5"/>
    <tableColumn id="6" xr3:uid="{00000000-0010-0000-0C00-000006000000}" name="Column6"/>
    <tableColumn id="7" xr3:uid="{00000000-0010-0000-0C00-000007000000}" name="Column7"/>
    <tableColumn id="8" xr3:uid="{00000000-0010-0000-0C00-000008000000}" name="Column8"/>
    <tableColumn id="9" xr3:uid="{00000000-0010-0000-0C00-000009000000}" name="Column9"/>
    <tableColumn id="10" xr3:uid="{00000000-0010-0000-0C00-00000A000000}" name="Column10"/>
    <tableColumn id="11" xr3:uid="{00000000-0010-0000-0C00-00000B000000}" name="Column11"/>
    <tableColumn id="12" xr3:uid="{00000000-0010-0000-0C00-00000C000000}" name="Column12"/>
    <tableColumn id="13" xr3:uid="{00000000-0010-0000-0C00-00000D000000}" name="Column13"/>
    <tableColumn id="14" xr3:uid="{00000000-0010-0000-0C00-00000E000000}" name="Column14"/>
    <tableColumn id="15" xr3:uid="{00000000-0010-0000-0C00-00000F000000}" name="Column15"/>
  </tableColumns>
  <tableStyleInfo name="Regions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C171:Q175" headerRowCount="0">
  <tableColumns count="15">
    <tableColumn id="1" xr3:uid="{00000000-0010-0000-0D00-000001000000}" name="Column1"/>
    <tableColumn id="2" xr3:uid="{00000000-0010-0000-0D00-000002000000}" name="Column2"/>
    <tableColumn id="3" xr3:uid="{00000000-0010-0000-0D00-000003000000}" name="Column3"/>
    <tableColumn id="4" xr3:uid="{00000000-0010-0000-0D00-000004000000}" name="Column4"/>
    <tableColumn id="5" xr3:uid="{00000000-0010-0000-0D00-000005000000}" name="Column5"/>
    <tableColumn id="6" xr3:uid="{00000000-0010-0000-0D00-000006000000}" name="Column6"/>
    <tableColumn id="7" xr3:uid="{00000000-0010-0000-0D00-000007000000}" name="Column7"/>
    <tableColumn id="8" xr3:uid="{00000000-0010-0000-0D00-000008000000}" name="Column8"/>
    <tableColumn id="9" xr3:uid="{00000000-0010-0000-0D00-000009000000}" name="Column9"/>
    <tableColumn id="10" xr3:uid="{00000000-0010-0000-0D00-00000A000000}" name="Column10"/>
    <tableColumn id="11" xr3:uid="{00000000-0010-0000-0D00-00000B000000}" name="Column11"/>
    <tableColumn id="12" xr3:uid="{00000000-0010-0000-0D00-00000C000000}" name="Column12"/>
    <tableColumn id="13" xr3:uid="{00000000-0010-0000-0D00-00000D000000}" name="Column13"/>
    <tableColumn id="14" xr3:uid="{00000000-0010-0000-0D00-00000E000000}" name="Column14"/>
    <tableColumn id="15" xr3:uid="{00000000-0010-0000-0D00-00000F000000}" name="Column15"/>
  </tableColumns>
  <tableStyleInfo name="Regions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1:T9" headerRowCount="0">
  <tableColumns count="20">
    <tableColumn id="1" xr3:uid="{00000000-0010-0000-0E00-000001000000}" name="Column1"/>
    <tableColumn id="2" xr3:uid="{00000000-0010-0000-0E00-000002000000}" name="Column2"/>
    <tableColumn id="3" xr3:uid="{00000000-0010-0000-0E00-000003000000}" name="Column3"/>
    <tableColumn id="4" xr3:uid="{00000000-0010-0000-0E00-000004000000}" name="Column4"/>
    <tableColumn id="5" xr3:uid="{00000000-0010-0000-0E00-000005000000}" name="Column5"/>
    <tableColumn id="6" xr3:uid="{00000000-0010-0000-0E00-000006000000}" name="Column6"/>
    <tableColumn id="7" xr3:uid="{00000000-0010-0000-0E00-000007000000}" name="Column7"/>
    <tableColumn id="8" xr3:uid="{00000000-0010-0000-0E00-000008000000}" name="Column8"/>
    <tableColumn id="9" xr3:uid="{00000000-0010-0000-0E00-000009000000}" name="Column9"/>
    <tableColumn id="10" xr3:uid="{00000000-0010-0000-0E00-00000A000000}" name="Column10"/>
    <tableColumn id="11" xr3:uid="{00000000-0010-0000-0E00-00000B000000}" name="Column11"/>
    <tableColumn id="12" xr3:uid="{00000000-0010-0000-0E00-00000C000000}" name="Column12"/>
    <tableColumn id="13" xr3:uid="{00000000-0010-0000-0E00-00000D000000}" name="Column13"/>
    <tableColumn id="14" xr3:uid="{00000000-0010-0000-0E00-00000E000000}" name="Column14"/>
    <tableColumn id="15" xr3:uid="{00000000-0010-0000-0E00-00000F000000}" name="Column15"/>
    <tableColumn id="16" xr3:uid="{00000000-0010-0000-0E00-000010000000}" name="Column16"/>
    <tableColumn id="17" xr3:uid="{00000000-0010-0000-0E00-000011000000}" name="Column17"/>
    <tableColumn id="18" xr3:uid="{00000000-0010-0000-0E00-000012000000}" name="Column18"/>
    <tableColumn id="19" xr3:uid="{00000000-0010-0000-0E00-000013000000}" name="Column19"/>
    <tableColumn id="20" xr3:uid="{00000000-0010-0000-0E00-000014000000}" name="Column20"/>
  </tableColumns>
  <tableStyleInfo name="Excluded countries and territor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180:Q202" headerRowCount="0">
  <tableColumns count="15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</tableColumns>
  <tableStyleInfo name="Regions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C160:Q166" headerRowCount="0">
  <tableColumns count="15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</tableColumns>
  <tableStyleInfo name="Regions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C140:Q155" headerRowCount="0">
  <tableColumns count="15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</tableColumns>
  <tableStyleInfo name="Regions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3:Q31" headerRowCount="0">
  <tableColumns count="16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</tableColumns>
  <tableStyleInfo name="Regions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B36:Q40" headerRowCount="0">
  <tableColumns count="16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</tableColumns>
  <tableStyleInfo name="Regions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C120:Q135" headerRowCount="0">
  <tableColumns count="15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</tableColumns>
  <tableStyleInfo name="Regions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C92:Q102" headerRowCount="0">
  <tableColumns count="15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</tableColumns>
  <tableStyleInfo name="Regions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C279:Q307" headerRowCount="0">
  <tableColumns count="15">
    <tableColumn id="1" xr3:uid="{00000000-0010-0000-0800-000001000000}" name="Column1"/>
    <tableColumn id="2" xr3:uid="{00000000-0010-0000-0800-000002000000}" name="Column2"/>
    <tableColumn id="3" xr3:uid="{00000000-0010-0000-0800-000003000000}" name="Column3"/>
    <tableColumn id="4" xr3:uid="{00000000-0010-0000-0800-000004000000}" name="Column4"/>
    <tableColumn id="5" xr3:uid="{00000000-0010-0000-0800-000005000000}" name="Column5"/>
    <tableColumn id="6" xr3:uid="{00000000-0010-0000-0800-000006000000}" name="Column6"/>
    <tableColumn id="7" xr3:uid="{00000000-0010-0000-0800-000007000000}" name="Column7"/>
    <tableColumn id="8" xr3:uid="{00000000-0010-0000-0800-000008000000}" name="Column8"/>
    <tableColumn id="9" xr3:uid="{00000000-0010-0000-0800-000009000000}" name="Column9"/>
    <tableColumn id="10" xr3:uid="{00000000-0010-0000-0800-00000A000000}" name="Column10"/>
    <tableColumn id="11" xr3:uid="{00000000-0010-0000-0800-00000B000000}" name="Column11"/>
    <tableColumn id="12" xr3:uid="{00000000-0010-0000-0800-00000C000000}" name="Column12"/>
    <tableColumn id="13" xr3:uid="{00000000-0010-0000-0800-00000D000000}" name="Column13"/>
    <tableColumn id="14" xr3:uid="{00000000-0010-0000-0800-00000E000000}" name="Column14"/>
    <tableColumn id="15" xr3:uid="{00000000-0010-0000-0800-00000F000000}" name="Column15"/>
  </tableColumns>
  <tableStyleInfo name="Regions-style 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83"/>
  <sheetViews>
    <sheetView showGridLines="0" tabSelected="1" workbookViewId="0">
      <pane ySplit="1" topLeftCell="A2" activePane="bottomLeft" state="frozen"/>
      <selection pane="bottomLeft" activeCell="H4" sqref="H4"/>
    </sheetView>
  </sheetViews>
  <sheetFormatPr baseColWidth="10" defaultColWidth="14.5" defaultRowHeight="15.75" customHeight="1" x14ac:dyDescent="0.15"/>
  <cols>
    <col min="1" max="1" width="9.33203125" customWidth="1"/>
    <col min="2" max="2" width="12" customWidth="1"/>
    <col min="3" max="3" width="32.33203125" customWidth="1"/>
    <col min="4" max="4" width="29.5" customWidth="1"/>
    <col min="5" max="5" width="14.5" customWidth="1"/>
  </cols>
  <sheetData>
    <row r="1" spans="1:5" ht="62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4" t="s">
        <v>8</v>
      </c>
    </row>
    <row r="2" spans="1:5" ht="14" x14ac:dyDescent="0.15">
      <c r="A2" s="8">
        <v>1</v>
      </c>
      <c r="B2" s="9" t="s">
        <v>14</v>
      </c>
      <c r="C2" s="9" t="s">
        <v>15</v>
      </c>
      <c r="D2" s="10" t="s">
        <v>16</v>
      </c>
      <c r="E2" s="11">
        <v>6.5005415999999996E-3</v>
      </c>
    </row>
    <row r="3" spans="1:5" ht="14" x14ac:dyDescent="0.15">
      <c r="A3" s="8">
        <v>2</v>
      </c>
      <c r="B3" s="15" t="s">
        <v>19</v>
      </c>
      <c r="C3" s="15" t="s">
        <v>20</v>
      </c>
      <c r="D3" s="16" t="s">
        <v>21</v>
      </c>
      <c r="E3" s="17">
        <v>1.2712721778479999E-2</v>
      </c>
    </row>
    <row r="4" spans="1:5" ht="14" x14ac:dyDescent="0.15">
      <c r="A4" s="8">
        <v>3</v>
      </c>
      <c r="B4" s="9" t="s">
        <v>24</v>
      </c>
      <c r="C4" s="9" t="s">
        <v>25</v>
      </c>
      <c r="D4" s="10" t="s">
        <v>21</v>
      </c>
      <c r="E4" s="11">
        <v>1.449771675E-2</v>
      </c>
    </row>
    <row r="5" spans="1:5" ht="14" x14ac:dyDescent="0.15">
      <c r="A5" s="8">
        <v>4</v>
      </c>
      <c r="B5" s="15" t="s">
        <v>28</v>
      </c>
      <c r="C5" s="15" t="s">
        <v>29</v>
      </c>
      <c r="D5" s="16" t="s">
        <v>30</v>
      </c>
      <c r="E5" s="17">
        <v>1.727594218E-2</v>
      </c>
    </row>
    <row r="6" spans="1:5" ht="14" x14ac:dyDescent="0.15">
      <c r="A6" s="8">
        <v>5</v>
      </c>
      <c r="B6" s="9" t="s">
        <v>32</v>
      </c>
      <c r="C6" s="9" t="s">
        <v>33</v>
      </c>
      <c r="D6" s="10" t="s">
        <v>21</v>
      </c>
      <c r="E6" s="11">
        <v>2.0556720000000001E-2</v>
      </c>
    </row>
    <row r="7" spans="1:5" ht="14" x14ac:dyDescent="0.15">
      <c r="A7" s="8">
        <v>6</v>
      </c>
      <c r="B7" s="15" t="s">
        <v>35</v>
      </c>
      <c r="C7" s="15" t="s">
        <v>36</v>
      </c>
      <c r="D7" s="16" t="s">
        <v>30</v>
      </c>
      <c r="E7" s="17">
        <v>2.3199999999999998E-2</v>
      </c>
    </row>
    <row r="8" spans="1:5" ht="14" x14ac:dyDescent="0.15">
      <c r="A8" s="8">
        <v>7</v>
      </c>
      <c r="B8" s="9" t="s">
        <v>38</v>
      </c>
      <c r="C8" s="9" t="s">
        <v>39</v>
      </c>
      <c r="D8" s="10" t="s">
        <v>30</v>
      </c>
      <c r="E8" s="11">
        <v>2.7335062850000001E-2</v>
      </c>
    </row>
    <row r="9" spans="1:5" ht="14" x14ac:dyDescent="0.15">
      <c r="A9" s="8">
        <v>8</v>
      </c>
      <c r="B9" s="15" t="s">
        <v>41</v>
      </c>
      <c r="C9" s="15" t="s">
        <v>42</v>
      </c>
      <c r="D9" s="16" t="s">
        <v>21</v>
      </c>
      <c r="E9" s="17">
        <v>3.2720422848839997E-2</v>
      </c>
    </row>
    <row r="10" spans="1:5" ht="14" x14ac:dyDescent="0.15">
      <c r="A10" s="8">
        <v>9</v>
      </c>
      <c r="B10" s="9" t="s">
        <v>44</v>
      </c>
      <c r="C10" s="9" t="s">
        <v>45</v>
      </c>
      <c r="D10" s="10" t="s">
        <v>16</v>
      </c>
      <c r="E10" s="11">
        <v>3.2792467964222999E-2</v>
      </c>
    </row>
    <row r="11" spans="1:5" ht="14" x14ac:dyDescent="0.15">
      <c r="A11" s="8">
        <v>10</v>
      </c>
      <c r="B11" s="15" t="s">
        <v>47</v>
      </c>
      <c r="C11" s="15" t="s">
        <v>48</v>
      </c>
      <c r="D11" s="16" t="s">
        <v>49</v>
      </c>
      <c r="E11" s="17">
        <v>3.3000000000000002E-2</v>
      </c>
    </row>
    <row r="12" spans="1:5" ht="14" x14ac:dyDescent="0.15">
      <c r="A12" s="8">
        <v>11</v>
      </c>
      <c r="B12" s="9" t="s">
        <v>50</v>
      </c>
      <c r="C12" s="9" t="s">
        <v>51</v>
      </c>
      <c r="D12" s="10" t="s">
        <v>21</v>
      </c>
      <c r="E12" s="11">
        <v>3.4656084387500001E-2</v>
      </c>
    </row>
    <row r="13" spans="1:5" ht="14" x14ac:dyDescent="0.15">
      <c r="A13" s="8">
        <v>12</v>
      </c>
      <c r="B13" s="15" t="s">
        <v>53</v>
      </c>
      <c r="C13" s="15" t="s">
        <v>54</v>
      </c>
      <c r="D13" s="16" t="s">
        <v>49</v>
      </c>
      <c r="E13" s="17">
        <v>3.5704474E-2</v>
      </c>
    </row>
    <row r="14" spans="1:5" ht="14" x14ac:dyDescent="0.15">
      <c r="A14" s="8">
        <v>13</v>
      </c>
      <c r="B14" s="9" t="s">
        <v>56</v>
      </c>
      <c r="C14" s="9" t="s">
        <v>57</v>
      </c>
      <c r="D14" s="10" t="s">
        <v>58</v>
      </c>
      <c r="E14" s="11">
        <v>3.5734208800000007E-2</v>
      </c>
    </row>
    <row r="15" spans="1:5" ht="14" x14ac:dyDescent="0.15">
      <c r="A15" s="8">
        <v>14</v>
      </c>
      <c r="B15" s="15" t="s">
        <v>60</v>
      </c>
      <c r="C15" s="15" t="s">
        <v>61</v>
      </c>
      <c r="D15" s="16" t="s">
        <v>49</v>
      </c>
      <c r="E15" s="17">
        <v>3.5964180000000005E-2</v>
      </c>
    </row>
    <row r="16" spans="1:5" ht="14" x14ac:dyDescent="0.15">
      <c r="A16" s="8">
        <v>15</v>
      </c>
      <c r="B16" s="9" t="s">
        <v>63</v>
      </c>
      <c r="C16" s="9" t="s">
        <v>64</v>
      </c>
      <c r="D16" s="10" t="s">
        <v>49</v>
      </c>
      <c r="E16" s="11">
        <v>3.9370078650000001E-2</v>
      </c>
    </row>
    <row r="17" spans="1:5" ht="14" x14ac:dyDescent="0.15">
      <c r="A17" s="8">
        <v>16</v>
      </c>
      <c r="B17" s="15" t="s">
        <v>66</v>
      </c>
      <c r="C17" s="15" t="s">
        <v>67</v>
      </c>
      <c r="D17" s="16" t="s">
        <v>30</v>
      </c>
      <c r="E17" s="17">
        <v>3.9316910904320004E-2</v>
      </c>
    </row>
    <row r="18" spans="1:5" ht="14" x14ac:dyDescent="0.15">
      <c r="A18" s="8">
        <v>17</v>
      </c>
      <c r="B18" s="9" t="s">
        <v>69</v>
      </c>
      <c r="C18" s="9" t="s">
        <v>70</v>
      </c>
      <c r="D18" s="10" t="s">
        <v>58</v>
      </c>
      <c r="E18" s="11">
        <v>4.0790642199999998E-2</v>
      </c>
    </row>
    <row r="19" spans="1:5" ht="14" x14ac:dyDescent="0.15">
      <c r="A19" s="8">
        <v>18</v>
      </c>
      <c r="B19" s="15" t="s">
        <v>72</v>
      </c>
      <c r="C19" s="15" t="s">
        <v>73</v>
      </c>
      <c r="D19" s="16" t="s">
        <v>16</v>
      </c>
      <c r="E19" s="17">
        <v>4.13496525E-2</v>
      </c>
    </row>
    <row r="20" spans="1:5" ht="14" x14ac:dyDescent="0.15">
      <c r="A20" s="8">
        <v>19</v>
      </c>
      <c r="B20" s="9" t="s">
        <v>75</v>
      </c>
      <c r="C20" s="9" t="s">
        <v>76</v>
      </c>
      <c r="D20" s="10" t="s">
        <v>58</v>
      </c>
      <c r="E20" s="11">
        <v>4.4399763213710003E-2</v>
      </c>
    </row>
    <row r="21" spans="1:5" ht="14" x14ac:dyDescent="0.15">
      <c r="A21" s="8">
        <v>20</v>
      </c>
      <c r="B21" s="15" t="s">
        <v>78</v>
      </c>
      <c r="C21" s="15" t="s">
        <v>79</v>
      </c>
      <c r="D21" s="16" t="s">
        <v>49</v>
      </c>
      <c r="E21" s="17">
        <v>4.4558791200000003E-2</v>
      </c>
    </row>
    <row r="22" spans="1:5" ht="14" x14ac:dyDescent="0.15">
      <c r="A22" s="8">
        <v>21</v>
      </c>
      <c r="B22" s="9" t="s">
        <v>81</v>
      </c>
      <c r="C22" s="9" t="s">
        <v>82</v>
      </c>
      <c r="D22" s="9" t="s">
        <v>83</v>
      </c>
      <c r="E22" s="11">
        <v>4.9439999999999998E-2</v>
      </c>
    </row>
    <row r="23" spans="1:5" ht="14" x14ac:dyDescent="0.15">
      <c r="A23" s="8">
        <v>22</v>
      </c>
      <c r="B23" s="15" t="s">
        <v>84</v>
      </c>
      <c r="C23" s="15" t="s">
        <v>85</v>
      </c>
      <c r="D23" s="16" t="s">
        <v>30</v>
      </c>
      <c r="E23" s="17">
        <v>4.9981999999999999E-2</v>
      </c>
    </row>
    <row r="24" spans="1:5" ht="14" x14ac:dyDescent="0.15">
      <c r="A24" s="8">
        <v>23</v>
      </c>
      <c r="B24" s="9" t="s">
        <v>87</v>
      </c>
      <c r="C24" s="9" t="s">
        <v>88</v>
      </c>
      <c r="D24" s="9" t="s">
        <v>58</v>
      </c>
      <c r="E24" s="11">
        <v>5.0256207000000004E-2</v>
      </c>
    </row>
    <row r="25" spans="1:5" ht="14" x14ac:dyDescent="0.15">
      <c r="A25" s="8">
        <v>24</v>
      </c>
      <c r="B25" s="15" t="s">
        <v>90</v>
      </c>
      <c r="C25" s="15" t="s">
        <v>91</v>
      </c>
      <c r="D25" s="16" t="s">
        <v>30</v>
      </c>
      <c r="E25" s="17">
        <v>5.058823493999999E-2</v>
      </c>
    </row>
    <row r="26" spans="1:5" ht="14" x14ac:dyDescent="0.15">
      <c r="A26" s="8">
        <v>25</v>
      </c>
      <c r="B26" s="9" t="s">
        <v>93</v>
      </c>
      <c r="C26" s="9" t="s">
        <v>94</v>
      </c>
      <c r="D26" s="10" t="s">
        <v>49</v>
      </c>
      <c r="E26" s="11">
        <v>5.1954739999999999E-2</v>
      </c>
    </row>
    <row r="27" spans="1:5" ht="14" x14ac:dyDescent="0.15">
      <c r="A27" s="8">
        <v>26</v>
      </c>
      <c r="B27" s="15" t="s">
        <v>96</v>
      </c>
      <c r="C27" s="15" t="s">
        <v>97</v>
      </c>
      <c r="D27" s="15" t="s">
        <v>98</v>
      </c>
      <c r="E27" s="17">
        <v>5.2305683880000002E-2</v>
      </c>
    </row>
    <row r="28" spans="1:5" ht="14" x14ac:dyDescent="0.15">
      <c r="A28" s="8">
        <v>27</v>
      </c>
      <c r="B28" s="9" t="s">
        <v>100</v>
      </c>
      <c r="C28" s="9" t="s">
        <v>101</v>
      </c>
      <c r="D28" s="10" t="s">
        <v>102</v>
      </c>
      <c r="E28" s="11">
        <v>5.2669145205877031E-2</v>
      </c>
    </row>
    <row r="29" spans="1:5" ht="14" x14ac:dyDescent="0.15">
      <c r="A29" s="8">
        <v>28</v>
      </c>
      <c r="B29" s="15" t="s">
        <v>104</v>
      </c>
      <c r="C29" s="15" t="s">
        <v>105</v>
      </c>
      <c r="D29" s="15" t="s">
        <v>83</v>
      </c>
      <c r="E29" s="17">
        <v>5.3053703999999993E-2</v>
      </c>
    </row>
    <row r="30" spans="1:5" ht="14" x14ac:dyDescent="0.15">
      <c r="A30" s="8">
        <v>29</v>
      </c>
      <c r="B30" s="9" t="s">
        <v>107</v>
      </c>
      <c r="C30" s="9" t="s">
        <v>108</v>
      </c>
      <c r="D30" s="10" t="s">
        <v>102</v>
      </c>
      <c r="E30" s="11">
        <v>5.3549023049999998E-2</v>
      </c>
    </row>
    <row r="31" spans="1:5" ht="14" x14ac:dyDescent="0.15">
      <c r="A31" s="8">
        <v>30</v>
      </c>
      <c r="B31" s="15" t="s">
        <v>110</v>
      </c>
      <c r="C31" s="15" t="s">
        <v>111</v>
      </c>
      <c r="D31" s="16" t="s">
        <v>30</v>
      </c>
      <c r="E31" s="17">
        <v>5.7331326000000002E-2</v>
      </c>
    </row>
    <row r="32" spans="1:5" ht="14" x14ac:dyDescent="0.15">
      <c r="A32" s="8">
        <v>31</v>
      </c>
      <c r="B32" s="9" t="s">
        <v>113</v>
      </c>
      <c r="C32" s="9" t="s">
        <v>114</v>
      </c>
      <c r="D32" s="9" t="s">
        <v>58</v>
      </c>
      <c r="E32" s="11">
        <v>5.8469871999999999E-2</v>
      </c>
    </row>
    <row r="33" spans="1:5" ht="14" x14ac:dyDescent="0.15">
      <c r="A33" s="8">
        <v>32</v>
      </c>
      <c r="B33" s="15" t="s">
        <v>116</v>
      </c>
      <c r="C33" s="15" t="s">
        <v>117</v>
      </c>
      <c r="D33" s="16" t="s">
        <v>49</v>
      </c>
      <c r="E33" s="17">
        <v>5.7963446087999998E-2</v>
      </c>
    </row>
    <row r="34" spans="1:5" ht="14" x14ac:dyDescent="0.15">
      <c r="A34" s="8">
        <v>33</v>
      </c>
      <c r="B34" s="9" t="s">
        <v>119</v>
      </c>
      <c r="C34" s="9" t="s">
        <v>120</v>
      </c>
      <c r="D34" s="10" t="s">
        <v>49</v>
      </c>
      <c r="E34" s="11">
        <v>6.0775543200000011E-2</v>
      </c>
    </row>
    <row r="35" spans="1:5" ht="14" x14ac:dyDescent="0.15">
      <c r="A35" s="8">
        <v>34</v>
      </c>
      <c r="B35" s="15" t="s">
        <v>122</v>
      </c>
      <c r="C35" s="15" t="s">
        <v>123</v>
      </c>
      <c r="D35" s="16" t="s">
        <v>16</v>
      </c>
      <c r="E35" s="17">
        <v>6.1015820799999995E-2</v>
      </c>
    </row>
    <row r="36" spans="1:5" ht="14" x14ac:dyDescent="0.15">
      <c r="A36" s="8">
        <v>35</v>
      </c>
      <c r="B36" s="9" t="s">
        <v>125</v>
      </c>
      <c r="C36" s="9" t="s">
        <v>126</v>
      </c>
      <c r="D36" s="10" t="s">
        <v>127</v>
      </c>
      <c r="E36" s="11">
        <v>6.1407889632000008E-2</v>
      </c>
    </row>
    <row r="37" spans="1:5" ht="14" x14ac:dyDescent="0.15">
      <c r="A37" s="8">
        <v>36</v>
      </c>
      <c r="B37" s="15" t="s">
        <v>129</v>
      </c>
      <c r="C37" s="15" t="s">
        <v>130</v>
      </c>
      <c r="D37" s="16" t="s">
        <v>58</v>
      </c>
      <c r="E37" s="17">
        <v>6.4123137000000011E-2</v>
      </c>
    </row>
    <row r="38" spans="1:5" ht="14" x14ac:dyDescent="0.15">
      <c r="A38" s="8">
        <v>37</v>
      </c>
      <c r="B38" s="9" t="s">
        <v>132</v>
      </c>
      <c r="C38" s="9" t="s">
        <v>133</v>
      </c>
      <c r="D38" s="10" t="s">
        <v>102</v>
      </c>
      <c r="E38" s="11">
        <v>6.5241236896000004E-2</v>
      </c>
    </row>
    <row r="39" spans="1:5" ht="14" x14ac:dyDescent="0.15">
      <c r="A39" s="8">
        <v>38</v>
      </c>
      <c r="B39" s="15" t="s">
        <v>135</v>
      </c>
      <c r="C39" s="15" t="s">
        <v>136</v>
      </c>
      <c r="D39" s="16" t="s">
        <v>58</v>
      </c>
      <c r="E39" s="17">
        <v>6.4969437500000005E-2</v>
      </c>
    </row>
    <row r="40" spans="1:5" ht="14" x14ac:dyDescent="0.15">
      <c r="A40" s="8">
        <v>39</v>
      </c>
      <c r="B40" s="9" t="s">
        <v>138</v>
      </c>
      <c r="C40" s="9" t="s">
        <v>139</v>
      </c>
      <c r="D40" s="9" t="s">
        <v>58</v>
      </c>
      <c r="E40" s="11">
        <v>6.619423844192307E-2</v>
      </c>
    </row>
    <row r="41" spans="1:5" ht="14" x14ac:dyDescent="0.15">
      <c r="A41" s="8">
        <v>40</v>
      </c>
      <c r="B41" s="15" t="s">
        <v>141</v>
      </c>
      <c r="C41" s="15" t="s">
        <v>142</v>
      </c>
      <c r="D41" s="16" t="s">
        <v>30</v>
      </c>
      <c r="E41" s="17">
        <v>6.8515199999999998E-2</v>
      </c>
    </row>
    <row r="42" spans="1:5" ht="14" x14ac:dyDescent="0.15">
      <c r="A42" s="8">
        <v>41</v>
      </c>
      <c r="B42" s="9" t="s">
        <v>144</v>
      </c>
      <c r="C42" s="9" t="s">
        <v>145</v>
      </c>
      <c r="D42" s="10" t="s">
        <v>21</v>
      </c>
      <c r="E42" s="11">
        <v>5.5550000000000002E-2</v>
      </c>
    </row>
    <row r="43" spans="1:5" ht="14" x14ac:dyDescent="0.15">
      <c r="A43" s="8">
        <v>42</v>
      </c>
      <c r="B43" s="15" t="s">
        <v>147</v>
      </c>
      <c r="C43" s="15" t="s">
        <v>148</v>
      </c>
      <c r="D43" s="16" t="s">
        <v>21</v>
      </c>
      <c r="E43" s="17">
        <v>6.904038056999999E-2</v>
      </c>
    </row>
    <row r="44" spans="1:5" ht="14" x14ac:dyDescent="0.15">
      <c r="A44" s="8">
        <v>43</v>
      </c>
      <c r="B44" s="9" t="s">
        <v>150</v>
      </c>
      <c r="C44" s="9" t="s">
        <v>151</v>
      </c>
      <c r="D44" s="10" t="s">
        <v>58</v>
      </c>
      <c r="E44" s="11">
        <v>6.9600116999999989E-2</v>
      </c>
    </row>
    <row r="45" spans="1:5" ht="14" x14ac:dyDescent="0.15">
      <c r="A45" s="8">
        <v>44</v>
      </c>
      <c r="B45" s="15" t="s">
        <v>153</v>
      </c>
      <c r="C45" s="15" t="s">
        <v>154</v>
      </c>
      <c r="D45" s="16" t="s">
        <v>127</v>
      </c>
      <c r="E45" s="17">
        <v>6.9680470800000005E-2</v>
      </c>
    </row>
    <row r="46" spans="1:5" ht="14" x14ac:dyDescent="0.15">
      <c r="A46" s="8">
        <v>45</v>
      </c>
      <c r="B46" s="9" t="s">
        <v>156</v>
      </c>
      <c r="C46" s="9" t="s">
        <v>157</v>
      </c>
      <c r="D46" s="10" t="s">
        <v>49</v>
      </c>
      <c r="E46" s="11">
        <v>7.09137247E-2</v>
      </c>
    </row>
    <row r="47" spans="1:5" ht="14" x14ac:dyDescent="0.15">
      <c r="A47" s="8">
        <v>46</v>
      </c>
      <c r="B47" s="15" t="s">
        <v>159</v>
      </c>
      <c r="C47" s="15" t="s">
        <v>160</v>
      </c>
      <c r="D47" s="16" t="s">
        <v>30</v>
      </c>
      <c r="E47" s="17">
        <v>7.1996045879999984E-2</v>
      </c>
    </row>
    <row r="48" spans="1:5" ht="14" x14ac:dyDescent="0.15">
      <c r="A48" s="8">
        <v>47</v>
      </c>
      <c r="B48" s="9" t="s">
        <v>162</v>
      </c>
      <c r="C48" s="9" t="s">
        <v>163</v>
      </c>
      <c r="D48" s="10" t="s">
        <v>49</v>
      </c>
      <c r="E48" s="11">
        <v>7.6614160979999998E-2</v>
      </c>
    </row>
    <row r="49" spans="1:5" ht="14" x14ac:dyDescent="0.15">
      <c r="A49" s="8">
        <v>48</v>
      </c>
      <c r="B49" s="15" t="s">
        <v>165</v>
      </c>
      <c r="C49" s="15" t="s">
        <v>166</v>
      </c>
      <c r="D49" s="16" t="s">
        <v>21</v>
      </c>
      <c r="E49" s="17">
        <v>7.6212245491999994E-2</v>
      </c>
    </row>
    <row r="50" spans="1:5" ht="14" x14ac:dyDescent="0.15">
      <c r="A50" s="8">
        <v>49</v>
      </c>
      <c r="B50" s="9" t="s">
        <v>168</v>
      </c>
      <c r="C50" s="9" t="s">
        <v>169</v>
      </c>
      <c r="D50" s="10" t="s">
        <v>49</v>
      </c>
      <c r="E50" s="11">
        <v>7.8E-2</v>
      </c>
    </row>
    <row r="51" spans="1:5" ht="14" x14ac:dyDescent="0.15">
      <c r="A51" s="8">
        <v>50</v>
      </c>
      <c r="B51" s="15" t="s">
        <v>170</v>
      </c>
      <c r="C51" s="15" t="s">
        <v>171</v>
      </c>
      <c r="D51" s="16" t="s">
        <v>58</v>
      </c>
      <c r="E51" s="17">
        <v>7.9165685E-2</v>
      </c>
    </row>
    <row r="52" spans="1:5" ht="14" x14ac:dyDescent="0.15">
      <c r="A52" s="8">
        <v>51</v>
      </c>
      <c r="B52" s="9" t="s">
        <v>173</v>
      </c>
      <c r="C52" s="9" t="s">
        <v>174</v>
      </c>
      <c r="D52" s="10" t="s">
        <v>102</v>
      </c>
      <c r="E52" s="11">
        <v>7.9881288270000003E-2</v>
      </c>
    </row>
    <row r="53" spans="1:5" ht="14" x14ac:dyDescent="0.15">
      <c r="A53" s="8">
        <v>52</v>
      </c>
      <c r="B53" s="15" t="s">
        <v>176</v>
      </c>
      <c r="C53" s="15" t="s">
        <v>177</v>
      </c>
      <c r="D53" s="16" t="s">
        <v>58</v>
      </c>
      <c r="E53" s="17">
        <v>8.0443511999999995E-2</v>
      </c>
    </row>
    <row r="54" spans="1:5" ht="14" x14ac:dyDescent="0.15">
      <c r="A54" s="8">
        <v>53</v>
      </c>
      <c r="B54" s="9" t="s">
        <v>179</v>
      </c>
      <c r="C54" s="9" t="s">
        <v>180</v>
      </c>
      <c r="D54" s="10" t="s">
        <v>58</v>
      </c>
      <c r="E54" s="11">
        <v>8.1031121400000003E-2</v>
      </c>
    </row>
    <row r="55" spans="1:5" ht="14" x14ac:dyDescent="0.15">
      <c r="A55" s="8">
        <v>54</v>
      </c>
      <c r="B55" s="15" t="s">
        <v>182</v>
      </c>
      <c r="C55" s="15" t="s">
        <v>183</v>
      </c>
      <c r="D55" s="16" t="s">
        <v>21</v>
      </c>
      <c r="E55" s="17">
        <v>8.0943214424049975E-2</v>
      </c>
    </row>
    <row r="56" spans="1:5" ht="14" x14ac:dyDescent="0.15">
      <c r="A56" s="8">
        <v>55</v>
      </c>
      <c r="B56" s="9" t="s">
        <v>185</v>
      </c>
      <c r="C56" s="9" t="s">
        <v>186</v>
      </c>
      <c r="D56" s="10" t="s">
        <v>58</v>
      </c>
      <c r="E56" s="11">
        <v>8.1473086674000009E-2</v>
      </c>
    </row>
    <row r="57" spans="1:5" ht="14" x14ac:dyDescent="0.15">
      <c r="A57" s="8">
        <v>56</v>
      </c>
      <c r="B57" s="15" t="s">
        <v>188</v>
      </c>
      <c r="C57" s="15" t="s">
        <v>189</v>
      </c>
      <c r="D57" s="16" t="s">
        <v>58</v>
      </c>
      <c r="E57" s="17">
        <v>8.4266052598000005E-2</v>
      </c>
    </row>
    <row r="58" spans="1:5" ht="14" x14ac:dyDescent="0.15">
      <c r="A58" s="8">
        <v>57</v>
      </c>
      <c r="B58" s="9" t="s">
        <v>191</v>
      </c>
      <c r="C58" s="9" t="s">
        <v>192</v>
      </c>
      <c r="D58" s="10" t="s">
        <v>58</v>
      </c>
      <c r="E58" s="11">
        <v>8.5000000000000006E-2</v>
      </c>
    </row>
    <row r="59" spans="1:5" ht="14" x14ac:dyDescent="0.15">
      <c r="A59" s="8">
        <v>58</v>
      </c>
      <c r="B59" s="15" t="s">
        <v>193</v>
      </c>
      <c r="C59" s="15" t="s">
        <v>194</v>
      </c>
      <c r="D59" s="16" t="s">
        <v>127</v>
      </c>
      <c r="E59" s="17">
        <v>8.5307450000000007E-2</v>
      </c>
    </row>
    <row r="60" spans="1:5" ht="14" x14ac:dyDescent="0.15">
      <c r="A60" s="8">
        <v>59</v>
      </c>
      <c r="B60" s="9" t="s">
        <v>196</v>
      </c>
      <c r="C60" s="9" t="s">
        <v>197</v>
      </c>
      <c r="D60" s="9" t="s">
        <v>127</v>
      </c>
      <c r="E60" s="11">
        <v>8.5494109972751989E-2</v>
      </c>
    </row>
    <row r="61" spans="1:5" ht="14" x14ac:dyDescent="0.15">
      <c r="A61" s="8">
        <v>60</v>
      </c>
      <c r="B61" s="15" t="s">
        <v>199</v>
      </c>
      <c r="C61" s="15" t="s">
        <v>200</v>
      </c>
      <c r="D61" s="16" t="s">
        <v>127</v>
      </c>
      <c r="E61" s="17">
        <v>8.6287972000000004E-2</v>
      </c>
    </row>
    <row r="62" spans="1:5" ht="14" x14ac:dyDescent="0.15">
      <c r="A62" s="8">
        <v>61</v>
      </c>
      <c r="B62" s="9" t="s">
        <v>202</v>
      </c>
      <c r="C62" s="9" t="s">
        <v>203</v>
      </c>
      <c r="D62" s="10" t="s">
        <v>30</v>
      </c>
      <c r="E62" s="11">
        <v>8.8433277550770018E-2</v>
      </c>
    </row>
    <row r="63" spans="1:5" ht="14" x14ac:dyDescent="0.15">
      <c r="A63" s="8">
        <v>62</v>
      </c>
      <c r="B63" s="15" t="s">
        <v>205</v>
      </c>
      <c r="C63" s="15" t="s">
        <v>206</v>
      </c>
      <c r="D63" s="16" t="s">
        <v>207</v>
      </c>
      <c r="E63" s="17">
        <v>9.12095656E-2</v>
      </c>
    </row>
    <row r="64" spans="1:5" ht="14" x14ac:dyDescent="0.15">
      <c r="A64" s="8">
        <v>63</v>
      </c>
      <c r="B64" s="9" t="s">
        <v>209</v>
      </c>
      <c r="C64" s="9" t="s">
        <v>210</v>
      </c>
      <c r="D64" s="10" t="s">
        <v>58</v>
      </c>
      <c r="E64" s="11">
        <v>9.191847370687499E-2</v>
      </c>
    </row>
    <row r="65" spans="1:5" ht="14" x14ac:dyDescent="0.15">
      <c r="A65" s="8">
        <v>64</v>
      </c>
      <c r="B65" s="15" t="s">
        <v>212</v>
      </c>
      <c r="C65" s="15" t="s">
        <v>213</v>
      </c>
      <c r="D65" s="16" t="s">
        <v>21</v>
      </c>
      <c r="E65" s="17">
        <v>9.2392633139999999E-2</v>
      </c>
    </row>
    <row r="66" spans="1:5" ht="14" x14ac:dyDescent="0.15">
      <c r="A66" s="8">
        <v>65</v>
      </c>
      <c r="B66" s="9" t="s">
        <v>215</v>
      </c>
      <c r="C66" s="10" t="s">
        <v>216</v>
      </c>
      <c r="D66" s="10" t="s">
        <v>21</v>
      </c>
      <c r="E66" s="11">
        <v>9.2534486740800018E-2</v>
      </c>
    </row>
    <row r="67" spans="1:5" ht="14" x14ac:dyDescent="0.15">
      <c r="A67" s="8">
        <v>66</v>
      </c>
      <c r="B67" s="15" t="s">
        <v>218</v>
      </c>
      <c r="C67" s="15" t="s">
        <v>219</v>
      </c>
      <c r="D67" s="16" t="s">
        <v>220</v>
      </c>
      <c r="E67" s="17">
        <v>9.2955318719230767E-2</v>
      </c>
    </row>
    <row r="68" spans="1:5" ht="14" x14ac:dyDescent="0.15">
      <c r="A68" s="8">
        <v>67</v>
      </c>
      <c r="B68" s="9" t="s">
        <v>222</v>
      </c>
      <c r="C68" s="9" t="s">
        <v>223</v>
      </c>
      <c r="D68" s="10" t="s">
        <v>21</v>
      </c>
      <c r="E68" s="11">
        <v>9.6409343214800006E-2</v>
      </c>
    </row>
    <row r="69" spans="1:5" ht="14" x14ac:dyDescent="0.15">
      <c r="A69" s="8">
        <v>68</v>
      </c>
      <c r="B69" s="15" t="s">
        <v>225</v>
      </c>
      <c r="C69" s="15" t="s">
        <v>226</v>
      </c>
      <c r="D69" s="16" t="s">
        <v>127</v>
      </c>
      <c r="E69" s="17">
        <v>9.855171667599999E-2</v>
      </c>
    </row>
    <row r="70" spans="1:5" ht="14" x14ac:dyDescent="0.15">
      <c r="A70" s="8">
        <v>69</v>
      </c>
      <c r="B70" s="9" t="s">
        <v>228</v>
      </c>
      <c r="C70" s="9" t="s">
        <v>229</v>
      </c>
      <c r="D70" s="10" t="s">
        <v>102</v>
      </c>
      <c r="E70" s="11">
        <v>9.9273703729627488E-2</v>
      </c>
    </row>
    <row r="71" spans="1:5" ht="14" x14ac:dyDescent="0.15">
      <c r="A71" s="8">
        <v>70</v>
      </c>
      <c r="B71" s="15" t="s">
        <v>231</v>
      </c>
      <c r="C71" s="15" t="s">
        <v>232</v>
      </c>
      <c r="D71" s="16" t="s">
        <v>127</v>
      </c>
      <c r="E71" s="17">
        <v>9.9814050149999986E-2</v>
      </c>
    </row>
    <row r="72" spans="1:5" ht="14" x14ac:dyDescent="0.15">
      <c r="A72" s="8">
        <v>71</v>
      </c>
      <c r="B72" s="9" t="s">
        <v>234</v>
      </c>
      <c r="C72" s="9" t="s">
        <v>235</v>
      </c>
      <c r="D72" s="10" t="s">
        <v>127</v>
      </c>
      <c r="E72" s="11">
        <v>0.10031214869000001</v>
      </c>
    </row>
    <row r="73" spans="1:5" ht="14" x14ac:dyDescent="0.15">
      <c r="A73" s="8">
        <v>72</v>
      </c>
      <c r="B73" s="15" t="s">
        <v>237</v>
      </c>
      <c r="C73" s="16" t="s">
        <v>238</v>
      </c>
      <c r="D73" s="16" t="s">
        <v>21</v>
      </c>
      <c r="E73" s="17">
        <v>0.10046631177544438</v>
      </c>
    </row>
    <row r="74" spans="1:5" ht="14" x14ac:dyDescent="0.15">
      <c r="A74" s="8">
        <v>73</v>
      </c>
      <c r="B74" s="9" t="s">
        <v>240</v>
      </c>
      <c r="C74" s="9" t="s">
        <v>241</v>
      </c>
      <c r="D74" s="10" t="s">
        <v>58</v>
      </c>
      <c r="E74" s="11">
        <v>0.1006551384</v>
      </c>
    </row>
    <row r="75" spans="1:5" ht="14" x14ac:dyDescent="0.15">
      <c r="A75" s="8">
        <v>74</v>
      </c>
      <c r="B75" s="15" t="s">
        <v>243</v>
      </c>
      <c r="C75" s="15" t="s">
        <v>244</v>
      </c>
      <c r="D75" s="15" t="s">
        <v>21</v>
      </c>
      <c r="E75" s="17">
        <v>0.10274207020000001</v>
      </c>
    </row>
    <row r="76" spans="1:5" ht="14" x14ac:dyDescent="0.15">
      <c r="A76" s="8">
        <v>75</v>
      </c>
      <c r="B76" s="9" t="s">
        <v>246</v>
      </c>
      <c r="C76" s="9" t="s">
        <v>247</v>
      </c>
      <c r="D76" s="10" t="s">
        <v>21</v>
      </c>
      <c r="E76" s="11">
        <v>0.10380809790000001</v>
      </c>
    </row>
    <row r="77" spans="1:5" ht="14" x14ac:dyDescent="0.15">
      <c r="A77" s="8">
        <v>76</v>
      </c>
      <c r="B77" s="15" t="s">
        <v>249</v>
      </c>
      <c r="C77" s="15" t="s">
        <v>250</v>
      </c>
      <c r="D77" s="15" t="s">
        <v>102</v>
      </c>
      <c r="E77" s="17">
        <v>0.105</v>
      </c>
    </row>
    <row r="78" spans="1:5" ht="14" x14ac:dyDescent="0.15">
      <c r="A78" s="8">
        <v>77</v>
      </c>
      <c r="B78" s="9" t="s">
        <v>251</v>
      </c>
      <c r="C78" s="9" t="s">
        <v>252</v>
      </c>
      <c r="D78" s="10" t="s">
        <v>58</v>
      </c>
      <c r="E78" s="11">
        <v>0.10743255864000001</v>
      </c>
    </row>
    <row r="79" spans="1:5" ht="14" x14ac:dyDescent="0.15">
      <c r="A79" s="8">
        <v>78</v>
      </c>
      <c r="B79" s="15" t="s">
        <v>254</v>
      </c>
      <c r="C79" s="15" t="s">
        <v>255</v>
      </c>
      <c r="D79" s="15" t="s">
        <v>98</v>
      </c>
      <c r="E79" s="17">
        <v>0.110078408</v>
      </c>
    </row>
    <row r="80" spans="1:5" ht="14" x14ac:dyDescent="0.15">
      <c r="A80" s="8">
        <v>79</v>
      </c>
      <c r="B80" s="9" t="s">
        <v>257</v>
      </c>
      <c r="C80" s="9" t="s">
        <v>258</v>
      </c>
      <c r="D80" s="10" t="s">
        <v>21</v>
      </c>
      <c r="E80" s="11">
        <v>0.15876899999999999</v>
      </c>
    </row>
    <row r="81" spans="1:5" ht="14" x14ac:dyDescent="0.15">
      <c r="A81" s="8">
        <v>80</v>
      </c>
      <c r="B81" s="15" t="s">
        <v>260</v>
      </c>
      <c r="C81" s="15" t="s">
        <v>261</v>
      </c>
      <c r="D81" s="15" t="s">
        <v>102</v>
      </c>
      <c r="E81" s="17">
        <v>0.10898937804424777</v>
      </c>
    </row>
    <row r="82" spans="1:5" ht="14" x14ac:dyDescent="0.15">
      <c r="A82" s="8">
        <v>81</v>
      </c>
      <c r="B82" s="9" t="s">
        <v>263</v>
      </c>
      <c r="C82" s="9" t="s">
        <v>264</v>
      </c>
      <c r="D82" s="10" t="s">
        <v>21</v>
      </c>
      <c r="E82" s="11">
        <v>0.10749515622000001</v>
      </c>
    </row>
    <row r="83" spans="1:5" ht="14" x14ac:dyDescent="0.15">
      <c r="A83" s="8">
        <v>82</v>
      </c>
      <c r="B83" s="15" t="s">
        <v>266</v>
      </c>
      <c r="C83" s="15" t="s">
        <v>267</v>
      </c>
      <c r="D83" s="16" t="s">
        <v>268</v>
      </c>
      <c r="E83" s="17">
        <v>0.10914699999999999</v>
      </c>
    </row>
    <row r="84" spans="1:5" ht="14" x14ac:dyDescent="0.15">
      <c r="A84" s="8">
        <v>83</v>
      </c>
      <c r="B84" s="9" t="s">
        <v>269</v>
      </c>
      <c r="C84" s="9" t="s">
        <v>270</v>
      </c>
      <c r="D84" s="10" t="s">
        <v>21</v>
      </c>
      <c r="E84" s="11">
        <v>0.10016605165050002</v>
      </c>
    </row>
    <row r="85" spans="1:5" ht="14" x14ac:dyDescent="0.15">
      <c r="A85" s="8">
        <v>84</v>
      </c>
      <c r="B85" s="15" t="s">
        <v>272</v>
      </c>
      <c r="C85" s="15" t="s">
        <v>273</v>
      </c>
      <c r="D85" s="16" t="s">
        <v>21</v>
      </c>
      <c r="E85" s="17">
        <v>0.1112064160308</v>
      </c>
    </row>
    <row r="86" spans="1:5" ht="14" x14ac:dyDescent="0.15">
      <c r="A86" s="8">
        <v>85</v>
      </c>
      <c r="B86" s="9" t="s">
        <v>275</v>
      </c>
      <c r="C86" s="9" t="s">
        <v>276</v>
      </c>
      <c r="D86" s="10" t="s">
        <v>21</v>
      </c>
      <c r="E86" s="11">
        <v>0.11247556524999999</v>
      </c>
    </row>
    <row r="87" spans="1:5" ht="14" x14ac:dyDescent="0.15">
      <c r="A87" s="8">
        <v>86</v>
      </c>
      <c r="B87" s="15" t="s">
        <v>277</v>
      </c>
      <c r="C87" s="15" t="s">
        <v>278</v>
      </c>
      <c r="D87" s="15" t="s">
        <v>83</v>
      </c>
      <c r="E87" s="17">
        <v>0.114139775</v>
      </c>
    </row>
    <row r="88" spans="1:5" ht="14" x14ac:dyDescent="0.15">
      <c r="A88" s="8">
        <v>87</v>
      </c>
      <c r="B88" s="9" t="s">
        <v>279</v>
      </c>
      <c r="C88" s="9" t="s">
        <v>280</v>
      </c>
      <c r="D88" s="10" t="s">
        <v>127</v>
      </c>
      <c r="E88" s="11">
        <v>0.1158748752</v>
      </c>
    </row>
    <row r="89" spans="1:5" ht="14" x14ac:dyDescent="0.15">
      <c r="A89" s="8">
        <v>88</v>
      </c>
      <c r="B89" s="15" t="s">
        <v>282</v>
      </c>
      <c r="C89" s="15" t="s">
        <v>283</v>
      </c>
      <c r="D89" s="15" t="s">
        <v>127</v>
      </c>
      <c r="E89" s="17">
        <v>0.1162806</v>
      </c>
    </row>
    <row r="90" spans="1:5" ht="14" x14ac:dyDescent="0.15">
      <c r="A90" s="8">
        <v>89</v>
      </c>
      <c r="B90" s="9" t="s">
        <v>284</v>
      </c>
      <c r="C90" s="9" t="s">
        <v>285</v>
      </c>
      <c r="D90" s="10" t="s">
        <v>21</v>
      </c>
      <c r="E90" s="11">
        <v>0.11717223252000002</v>
      </c>
    </row>
    <row r="91" spans="1:5" ht="14" x14ac:dyDescent="0.15">
      <c r="A91" s="8">
        <v>90</v>
      </c>
      <c r="B91" s="15" t="s">
        <v>286</v>
      </c>
      <c r="C91" s="15" t="s">
        <v>287</v>
      </c>
      <c r="D91" s="15" t="s">
        <v>220</v>
      </c>
      <c r="E91" s="17">
        <v>0.11791438749999998</v>
      </c>
    </row>
    <row r="92" spans="1:5" ht="14" x14ac:dyDescent="0.15">
      <c r="A92" s="8">
        <v>91</v>
      </c>
      <c r="B92" s="9" t="s">
        <v>288</v>
      </c>
      <c r="C92" s="9" t="s">
        <v>289</v>
      </c>
      <c r="D92" s="10" t="s">
        <v>127</v>
      </c>
      <c r="E92" s="11">
        <v>0.1243915773065</v>
      </c>
    </row>
    <row r="93" spans="1:5" ht="14" x14ac:dyDescent="0.15">
      <c r="A93" s="8">
        <v>92</v>
      </c>
      <c r="B93" s="15" t="s">
        <v>291</v>
      </c>
      <c r="C93" s="15" t="s">
        <v>292</v>
      </c>
      <c r="D93" s="16" t="s">
        <v>268</v>
      </c>
      <c r="E93" s="17">
        <v>0.12439539628256999</v>
      </c>
    </row>
    <row r="94" spans="1:5" ht="14" x14ac:dyDescent="0.15">
      <c r="A94" s="8">
        <v>93</v>
      </c>
      <c r="B94" s="9" t="s">
        <v>294</v>
      </c>
      <c r="C94" s="9" t="s">
        <v>295</v>
      </c>
      <c r="D94" s="10" t="s">
        <v>21</v>
      </c>
      <c r="E94" s="11">
        <v>0.12518552607678701</v>
      </c>
    </row>
    <row r="95" spans="1:5" ht="14" x14ac:dyDescent="0.15">
      <c r="A95" s="8">
        <v>94</v>
      </c>
      <c r="B95" s="15" t="s">
        <v>297</v>
      </c>
      <c r="C95" s="15" t="s">
        <v>298</v>
      </c>
      <c r="D95" s="16" t="s">
        <v>299</v>
      </c>
      <c r="E95" s="17">
        <v>0.12545685199999998</v>
      </c>
    </row>
    <row r="96" spans="1:5" ht="14" x14ac:dyDescent="0.15">
      <c r="A96" s="8">
        <v>95</v>
      </c>
      <c r="B96" s="9" t="s">
        <v>300</v>
      </c>
      <c r="C96" s="9" t="s">
        <v>301</v>
      </c>
      <c r="D96" s="10" t="s">
        <v>21</v>
      </c>
      <c r="E96" s="11">
        <v>0.12594921449999999</v>
      </c>
    </row>
    <row r="97" spans="1:5" ht="14" x14ac:dyDescent="0.15">
      <c r="A97" s="8">
        <v>96</v>
      </c>
      <c r="B97" s="15" t="s">
        <v>303</v>
      </c>
      <c r="C97" s="15" t="s">
        <v>304</v>
      </c>
      <c r="D97" s="16" t="s">
        <v>220</v>
      </c>
      <c r="E97" s="17">
        <v>0.12692951424999999</v>
      </c>
    </row>
    <row r="98" spans="1:5" ht="14" x14ac:dyDescent="0.15">
      <c r="A98" s="8">
        <v>97</v>
      </c>
      <c r="B98" s="9" t="s">
        <v>305</v>
      </c>
      <c r="C98" s="9" t="s">
        <v>306</v>
      </c>
      <c r="D98" s="10" t="s">
        <v>16</v>
      </c>
      <c r="E98" s="11">
        <v>0.12790399999999999</v>
      </c>
    </row>
    <row r="99" spans="1:5" ht="14" x14ac:dyDescent="0.15">
      <c r="A99" s="8">
        <v>98</v>
      </c>
      <c r="B99" s="15" t="s">
        <v>308</v>
      </c>
      <c r="C99" s="15" t="s">
        <v>309</v>
      </c>
      <c r="D99" s="16" t="s">
        <v>220</v>
      </c>
      <c r="E99" s="17">
        <v>0.12847075499999999</v>
      </c>
    </row>
    <row r="100" spans="1:5" ht="14" x14ac:dyDescent="0.15">
      <c r="A100" s="8">
        <v>99</v>
      </c>
      <c r="B100" s="9" t="s">
        <v>311</v>
      </c>
      <c r="C100" s="9" t="s">
        <v>312</v>
      </c>
      <c r="D100" s="10" t="s">
        <v>127</v>
      </c>
      <c r="E100" s="11">
        <v>0.13045381060799999</v>
      </c>
    </row>
    <row r="101" spans="1:5" ht="14" x14ac:dyDescent="0.15">
      <c r="A101" s="8">
        <v>100</v>
      </c>
      <c r="B101" s="15" t="s">
        <v>314</v>
      </c>
      <c r="C101" s="15" t="s">
        <v>315</v>
      </c>
      <c r="D101" s="16" t="s">
        <v>16</v>
      </c>
      <c r="E101" s="17">
        <v>0.13073076958152</v>
      </c>
    </row>
    <row r="102" spans="1:5" ht="14" x14ac:dyDescent="0.15">
      <c r="A102" s="8">
        <v>101</v>
      </c>
      <c r="B102" s="9" t="s">
        <v>317</v>
      </c>
      <c r="C102" s="9" t="s">
        <v>318</v>
      </c>
      <c r="D102" s="9" t="s">
        <v>58</v>
      </c>
      <c r="E102" s="11">
        <v>0.13307501001447</v>
      </c>
    </row>
    <row r="103" spans="1:5" ht="14" x14ac:dyDescent="0.15">
      <c r="A103" s="8">
        <v>102</v>
      </c>
      <c r="B103" s="15" t="s">
        <v>320</v>
      </c>
      <c r="C103" s="15" t="s">
        <v>321</v>
      </c>
      <c r="D103" s="16" t="s">
        <v>58</v>
      </c>
      <c r="E103" s="17">
        <v>0.13390663079999998</v>
      </c>
    </row>
    <row r="104" spans="1:5" ht="14" x14ac:dyDescent="0.15">
      <c r="A104" s="8">
        <v>103</v>
      </c>
      <c r="B104" s="9" t="s">
        <v>323</v>
      </c>
      <c r="C104" s="9" t="s">
        <v>324</v>
      </c>
      <c r="D104" s="10" t="s">
        <v>127</v>
      </c>
      <c r="E104" s="11">
        <v>0.13433970565600001</v>
      </c>
    </row>
    <row r="105" spans="1:5" ht="14" x14ac:dyDescent="0.15">
      <c r="A105" s="8">
        <v>104</v>
      </c>
      <c r="B105" s="15" t="s">
        <v>326</v>
      </c>
      <c r="C105" s="15" t="s">
        <v>327</v>
      </c>
      <c r="D105" s="16" t="s">
        <v>21</v>
      </c>
      <c r="E105" s="17">
        <v>0.13597685400000001</v>
      </c>
    </row>
    <row r="106" spans="1:5" ht="14" x14ac:dyDescent="0.15">
      <c r="A106" s="8">
        <v>105</v>
      </c>
      <c r="B106" s="9" t="s">
        <v>328</v>
      </c>
      <c r="C106" s="9" t="s">
        <v>329</v>
      </c>
      <c r="D106" s="10" t="s">
        <v>49</v>
      </c>
      <c r="E106" s="11">
        <v>0.136237197265</v>
      </c>
    </row>
    <row r="107" spans="1:5" ht="14" x14ac:dyDescent="0.15">
      <c r="A107" s="8">
        <v>106</v>
      </c>
      <c r="B107" s="15" t="s">
        <v>331</v>
      </c>
      <c r="C107" s="15" t="s">
        <v>332</v>
      </c>
      <c r="D107" s="15" t="s">
        <v>83</v>
      </c>
      <c r="E107" s="17">
        <v>0.13718812229999999</v>
      </c>
    </row>
    <row r="108" spans="1:5" ht="14" x14ac:dyDescent="0.15">
      <c r="A108" s="8">
        <v>107</v>
      </c>
      <c r="B108" s="9" t="s">
        <v>333</v>
      </c>
      <c r="C108" s="9" t="s">
        <v>334</v>
      </c>
      <c r="D108" s="10" t="s">
        <v>21</v>
      </c>
      <c r="E108" s="11">
        <v>0.13746349999999999</v>
      </c>
    </row>
    <row r="109" spans="1:5" ht="14" x14ac:dyDescent="0.15">
      <c r="A109" s="8">
        <v>108</v>
      </c>
      <c r="B109" s="15" t="s">
        <v>335</v>
      </c>
      <c r="C109" s="15" t="s">
        <v>336</v>
      </c>
      <c r="D109" s="16" t="s">
        <v>220</v>
      </c>
      <c r="E109" s="17">
        <v>0.13761809009999998</v>
      </c>
    </row>
    <row r="110" spans="1:5" ht="14" x14ac:dyDescent="0.15">
      <c r="A110" s="8">
        <v>109</v>
      </c>
      <c r="B110" s="9" t="s">
        <v>337</v>
      </c>
      <c r="C110" s="9" t="s">
        <v>338</v>
      </c>
      <c r="D110" s="10" t="s">
        <v>21</v>
      </c>
      <c r="E110" s="11">
        <v>0.13905315842384999</v>
      </c>
    </row>
    <row r="111" spans="1:5" ht="14" x14ac:dyDescent="0.15">
      <c r="A111" s="8">
        <v>110</v>
      </c>
      <c r="B111" s="15" t="s">
        <v>340</v>
      </c>
      <c r="C111" s="15" t="s">
        <v>341</v>
      </c>
      <c r="D111" s="16" t="s">
        <v>220</v>
      </c>
      <c r="E111" s="17">
        <v>0.14119135838937599</v>
      </c>
    </row>
    <row r="112" spans="1:5" ht="14" x14ac:dyDescent="0.15">
      <c r="A112" s="8">
        <v>111</v>
      </c>
      <c r="B112" s="9" t="s">
        <v>343</v>
      </c>
      <c r="C112" s="9" t="s">
        <v>344</v>
      </c>
      <c r="D112" s="10" t="s">
        <v>102</v>
      </c>
      <c r="E112" s="11">
        <v>0.13930128101761199</v>
      </c>
    </row>
    <row r="113" spans="1:5" ht="14" x14ac:dyDescent="0.15">
      <c r="A113" s="8">
        <v>112</v>
      </c>
      <c r="B113" s="15" t="s">
        <v>346</v>
      </c>
      <c r="C113" s="15" t="s">
        <v>347</v>
      </c>
      <c r="D113" s="16" t="s">
        <v>58</v>
      </c>
      <c r="E113" s="17">
        <v>0.14178889820000001</v>
      </c>
    </row>
    <row r="114" spans="1:5" ht="14" x14ac:dyDescent="0.15">
      <c r="A114" s="8">
        <v>113</v>
      </c>
      <c r="B114" s="9" t="s">
        <v>349</v>
      </c>
      <c r="C114" s="9" t="s">
        <v>350</v>
      </c>
      <c r="D114" s="9" t="s">
        <v>83</v>
      </c>
      <c r="E114" s="11">
        <v>0.14223780150000001</v>
      </c>
    </row>
    <row r="115" spans="1:5" ht="14" x14ac:dyDescent="0.15">
      <c r="A115" s="8">
        <v>114</v>
      </c>
      <c r="B115" s="15" t="s">
        <v>352</v>
      </c>
      <c r="C115" s="15" t="s">
        <v>353</v>
      </c>
      <c r="D115" s="16" t="s">
        <v>207</v>
      </c>
      <c r="E115" s="17">
        <v>0.1437135450366</v>
      </c>
    </row>
    <row r="116" spans="1:5" ht="14" x14ac:dyDescent="0.15">
      <c r="A116" s="8">
        <v>115</v>
      </c>
      <c r="B116" s="9" t="s">
        <v>355</v>
      </c>
      <c r="C116" s="10" t="s">
        <v>356</v>
      </c>
      <c r="D116" s="10" t="s">
        <v>21</v>
      </c>
      <c r="E116" s="11">
        <v>0.14324866693759999</v>
      </c>
    </row>
    <row r="117" spans="1:5" ht="14" x14ac:dyDescent="0.15">
      <c r="A117" s="8">
        <v>116</v>
      </c>
      <c r="B117" s="15" t="s">
        <v>357</v>
      </c>
      <c r="C117" s="15" t="s">
        <v>358</v>
      </c>
      <c r="D117" s="16" t="s">
        <v>21</v>
      </c>
      <c r="E117" s="17">
        <v>0.14395886400000002</v>
      </c>
    </row>
    <row r="118" spans="1:5" ht="14" x14ac:dyDescent="0.15">
      <c r="A118" s="8">
        <v>117</v>
      </c>
      <c r="B118" s="9" t="s">
        <v>359</v>
      </c>
      <c r="C118" s="9" t="s">
        <v>360</v>
      </c>
      <c r="D118" s="9" t="s">
        <v>83</v>
      </c>
      <c r="E118" s="11">
        <v>0.14523807499999997</v>
      </c>
    </row>
    <row r="119" spans="1:5" ht="14" x14ac:dyDescent="0.15">
      <c r="A119" s="8">
        <v>118</v>
      </c>
      <c r="B119" s="15" t="s">
        <v>361</v>
      </c>
      <c r="C119" s="15" t="s">
        <v>362</v>
      </c>
      <c r="D119" s="16" t="s">
        <v>220</v>
      </c>
      <c r="E119" s="17">
        <v>0.14602679999999998</v>
      </c>
    </row>
    <row r="120" spans="1:5" ht="14" x14ac:dyDescent="0.15">
      <c r="A120" s="8">
        <v>119</v>
      </c>
      <c r="B120" s="9" t="s">
        <v>363</v>
      </c>
      <c r="C120" s="9" t="s">
        <v>364</v>
      </c>
      <c r="D120" s="9" t="s">
        <v>98</v>
      </c>
      <c r="E120" s="11">
        <v>0.14942810036000001</v>
      </c>
    </row>
    <row r="121" spans="1:5" ht="14" x14ac:dyDescent="0.15">
      <c r="A121" s="8">
        <v>120</v>
      </c>
      <c r="B121" s="15" t="s">
        <v>366</v>
      </c>
      <c r="C121" s="15" t="s">
        <v>367</v>
      </c>
      <c r="D121" s="16" t="s">
        <v>58</v>
      </c>
      <c r="E121" s="17">
        <v>0.1504156904</v>
      </c>
    </row>
    <row r="122" spans="1:5" ht="14" x14ac:dyDescent="0.15">
      <c r="A122" s="8">
        <v>121</v>
      </c>
      <c r="B122" s="9" t="s">
        <v>369</v>
      </c>
      <c r="C122" s="9" t="s">
        <v>370</v>
      </c>
      <c r="D122" s="10" t="s">
        <v>220</v>
      </c>
      <c r="E122" s="11">
        <v>0.15143519999999999</v>
      </c>
    </row>
    <row r="123" spans="1:5" ht="14" x14ac:dyDescent="0.15">
      <c r="A123" s="8">
        <v>122</v>
      </c>
      <c r="B123" s="15" t="s">
        <v>371</v>
      </c>
      <c r="C123" s="15" t="s">
        <v>372</v>
      </c>
      <c r="D123" s="16" t="s">
        <v>102</v>
      </c>
      <c r="E123" s="17">
        <v>0.15073087576274999</v>
      </c>
    </row>
    <row r="124" spans="1:5" ht="14" x14ac:dyDescent="0.15">
      <c r="A124" s="8">
        <v>123</v>
      </c>
      <c r="B124" s="9" t="s">
        <v>374</v>
      </c>
      <c r="C124" s="9" t="s">
        <v>375</v>
      </c>
      <c r="D124" s="9" t="s">
        <v>83</v>
      </c>
      <c r="E124" s="11">
        <v>0.15350842000000001</v>
      </c>
    </row>
    <row r="125" spans="1:5" ht="14" x14ac:dyDescent="0.15">
      <c r="A125" s="8">
        <v>124</v>
      </c>
      <c r="B125" s="15" t="s">
        <v>376</v>
      </c>
      <c r="C125" s="15" t="s">
        <v>377</v>
      </c>
      <c r="D125" s="16" t="s">
        <v>207</v>
      </c>
      <c r="E125" s="17">
        <v>0.15313641</v>
      </c>
    </row>
    <row r="126" spans="1:5" ht="14" x14ac:dyDescent="0.15">
      <c r="A126" s="8">
        <v>125</v>
      </c>
      <c r="B126" s="9" t="s">
        <v>379</v>
      </c>
      <c r="C126" s="9" t="s">
        <v>380</v>
      </c>
      <c r="D126" s="10" t="s">
        <v>299</v>
      </c>
      <c r="E126" s="11">
        <v>0.1541732025</v>
      </c>
    </row>
    <row r="127" spans="1:5" ht="14" x14ac:dyDescent="0.15">
      <c r="A127" s="8">
        <v>126</v>
      </c>
      <c r="B127" s="15" t="s">
        <v>381</v>
      </c>
      <c r="C127" s="15" t="s">
        <v>382</v>
      </c>
      <c r="D127" s="16" t="s">
        <v>220</v>
      </c>
      <c r="E127" s="17">
        <v>0.1554682325</v>
      </c>
    </row>
    <row r="128" spans="1:5" ht="18" customHeight="1" x14ac:dyDescent="0.15">
      <c r="A128" s="8">
        <v>127</v>
      </c>
      <c r="B128" s="9" t="s">
        <v>383</v>
      </c>
      <c r="C128" s="9" t="s">
        <v>384</v>
      </c>
      <c r="D128" s="10" t="s">
        <v>220</v>
      </c>
      <c r="E128" s="11">
        <v>0.155792377264</v>
      </c>
    </row>
    <row r="129" spans="1:5" ht="18" customHeight="1" x14ac:dyDescent="0.15">
      <c r="A129" s="8">
        <v>128</v>
      </c>
      <c r="B129" s="15" t="s">
        <v>386</v>
      </c>
      <c r="C129" s="15" t="s">
        <v>387</v>
      </c>
      <c r="D129" s="15" t="s">
        <v>98</v>
      </c>
      <c r="E129" s="17">
        <v>0.15632786334875751</v>
      </c>
    </row>
    <row r="130" spans="1:5" ht="14" x14ac:dyDescent="0.15">
      <c r="A130" s="8">
        <v>129</v>
      </c>
      <c r="B130" s="9" t="s">
        <v>389</v>
      </c>
      <c r="C130" s="9" t="s">
        <v>390</v>
      </c>
      <c r="D130" s="10" t="s">
        <v>21</v>
      </c>
      <c r="E130" s="11">
        <v>0.15835279200000002</v>
      </c>
    </row>
    <row r="131" spans="1:5" ht="14" x14ac:dyDescent="0.15">
      <c r="A131" s="8">
        <v>130</v>
      </c>
      <c r="B131" s="15" t="s">
        <v>391</v>
      </c>
      <c r="C131" s="15" t="s">
        <v>392</v>
      </c>
      <c r="D131" s="16" t="s">
        <v>21</v>
      </c>
      <c r="E131" s="17">
        <v>0.160649488634</v>
      </c>
    </row>
    <row r="132" spans="1:5" ht="14" x14ac:dyDescent="0.15">
      <c r="A132" s="8">
        <v>131</v>
      </c>
      <c r="B132" s="9" t="s">
        <v>394</v>
      </c>
      <c r="C132" s="9" t="s">
        <v>395</v>
      </c>
      <c r="D132" s="10" t="s">
        <v>49</v>
      </c>
      <c r="E132" s="11">
        <v>0.16079187</v>
      </c>
    </row>
    <row r="133" spans="1:5" ht="14" x14ac:dyDescent="0.15">
      <c r="A133" s="8">
        <v>132</v>
      </c>
      <c r="B133" s="15" t="s">
        <v>397</v>
      </c>
      <c r="C133" s="15" t="s">
        <v>398</v>
      </c>
      <c r="D133" s="16" t="s">
        <v>58</v>
      </c>
      <c r="E133" s="17">
        <v>0.161854675</v>
      </c>
    </row>
    <row r="134" spans="1:5" ht="14" x14ac:dyDescent="0.15">
      <c r="A134" s="8">
        <v>133</v>
      </c>
      <c r="B134" s="9" t="s">
        <v>400</v>
      </c>
      <c r="C134" s="9" t="s">
        <v>401</v>
      </c>
      <c r="D134" s="10" t="s">
        <v>21</v>
      </c>
      <c r="E134" s="11">
        <v>0.162590025</v>
      </c>
    </row>
    <row r="135" spans="1:5" ht="14" x14ac:dyDescent="0.15">
      <c r="A135" s="8">
        <v>134</v>
      </c>
      <c r="B135" s="15" t="s">
        <v>402</v>
      </c>
      <c r="C135" s="15" t="s">
        <v>403</v>
      </c>
      <c r="D135" s="15" t="s">
        <v>83</v>
      </c>
      <c r="E135" s="17">
        <v>0.16320000000000001</v>
      </c>
    </row>
    <row r="136" spans="1:5" ht="14" x14ac:dyDescent="0.15">
      <c r="A136" s="8">
        <v>135</v>
      </c>
      <c r="B136" s="9" t="s">
        <v>404</v>
      </c>
      <c r="C136" s="9" t="s">
        <v>405</v>
      </c>
      <c r="D136" s="9" t="s">
        <v>83</v>
      </c>
      <c r="E136" s="11">
        <v>0.16356359333749998</v>
      </c>
    </row>
    <row r="137" spans="1:5" ht="14" x14ac:dyDescent="0.15">
      <c r="A137" s="8">
        <v>136</v>
      </c>
      <c r="B137" s="15" t="s">
        <v>406</v>
      </c>
      <c r="C137" s="15" t="s">
        <v>407</v>
      </c>
      <c r="D137" s="15" t="s">
        <v>98</v>
      </c>
      <c r="E137" s="17">
        <v>0.16442595872640001</v>
      </c>
    </row>
    <row r="138" spans="1:5" ht="14" x14ac:dyDescent="0.15">
      <c r="A138" s="8">
        <v>137</v>
      </c>
      <c r="B138" s="9" t="s">
        <v>409</v>
      </c>
      <c r="C138" s="9" t="s">
        <v>410</v>
      </c>
      <c r="D138" s="10" t="s">
        <v>21</v>
      </c>
      <c r="E138" s="11">
        <v>0.16544065599999999</v>
      </c>
    </row>
    <row r="139" spans="1:5" ht="14" x14ac:dyDescent="0.15">
      <c r="A139" s="8">
        <v>138</v>
      </c>
      <c r="B139" s="15" t="s">
        <v>412</v>
      </c>
      <c r="C139" s="15" t="s">
        <v>413</v>
      </c>
      <c r="D139" s="16" t="s">
        <v>58</v>
      </c>
      <c r="E139" s="17">
        <v>0.16537356216000001</v>
      </c>
    </row>
    <row r="140" spans="1:5" ht="14" x14ac:dyDescent="0.15">
      <c r="A140" s="8">
        <v>139</v>
      </c>
      <c r="B140" s="9" t="s">
        <v>415</v>
      </c>
      <c r="C140" s="9" t="s">
        <v>416</v>
      </c>
      <c r="D140" s="10" t="s">
        <v>102</v>
      </c>
      <c r="E140" s="11">
        <v>0.16597027499999997</v>
      </c>
    </row>
    <row r="141" spans="1:5" ht="14" x14ac:dyDescent="0.15">
      <c r="A141" s="8">
        <v>140</v>
      </c>
      <c r="B141" s="15" t="s">
        <v>417</v>
      </c>
      <c r="C141" s="15" t="s">
        <v>418</v>
      </c>
      <c r="D141" s="16" t="s">
        <v>127</v>
      </c>
      <c r="E141" s="17">
        <v>0.16743662744999999</v>
      </c>
    </row>
    <row r="142" spans="1:5" ht="14" x14ac:dyDescent="0.15">
      <c r="A142" s="8">
        <v>141</v>
      </c>
      <c r="B142" s="9" t="s">
        <v>419</v>
      </c>
      <c r="C142" s="9" t="s">
        <v>420</v>
      </c>
      <c r="D142" s="10" t="s">
        <v>220</v>
      </c>
      <c r="E142" s="11">
        <v>0.17076480000000002</v>
      </c>
    </row>
    <row r="143" spans="1:5" ht="14" x14ac:dyDescent="0.15">
      <c r="A143" s="8">
        <v>142</v>
      </c>
      <c r="B143" s="15" t="s">
        <v>422</v>
      </c>
      <c r="C143" s="15" t="s">
        <v>423</v>
      </c>
      <c r="D143" s="16" t="s">
        <v>21</v>
      </c>
      <c r="E143" s="17">
        <v>0.17161484332199997</v>
      </c>
    </row>
    <row r="144" spans="1:5" ht="14" x14ac:dyDescent="0.15">
      <c r="A144" s="8">
        <v>143</v>
      </c>
      <c r="B144" s="9" t="s">
        <v>425</v>
      </c>
      <c r="C144" s="9" t="s">
        <v>426</v>
      </c>
      <c r="D144" s="10" t="s">
        <v>207</v>
      </c>
      <c r="E144" s="11">
        <v>0.17183334949999998</v>
      </c>
    </row>
    <row r="145" spans="1:5" ht="14" x14ac:dyDescent="0.15">
      <c r="A145" s="8">
        <v>144</v>
      </c>
      <c r="B145" s="15" t="s">
        <v>428</v>
      </c>
      <c r="C145" s="15" t="s">
        <v>429</v>
      </c>
      <c r="D145" s="16" t="s">
        <v>127</v>
      </c>
      <c r="E145" s="17">
        <v>0.17273077499999998</v>
      </c>
    </row>
    <row r="146" spans="1:5" ht="14" x14ac:dyDescent="0.15">
      <c r="A146" s="8">
        <v>145</v>
      </c>
      <c r="B146" s="9" t="s">
        <v>430</v>
      </c>
      <c r="C146" s="9" t="s">
        <v>431</v>
      </c>
      <c r="D146" s="10" t="s">
        <v>58</v>
      </c>
      <c r="E146" s="11">
        <v>0.17308524149999999</v>
      </c>
    </row>
    <row r="147" spans="1:5" ht="14" x14ac:dyDescent="0.15">
      <c r="A147" s="8">
        <v>146</v>
      </c>
      <c r="B147" s="15" t="s">
        <v>433</v>
      </c>
      <c r="C147" s="15" t="s">
        <v>434</v>
      </c>
      <c r="D147" s="16" t="s">
        <v>220</v>
      </c>
      <c r="E147" s="17">
        <v>0.173181475</v>
      </c>
    </row>
    <row r="148" spans="1:5" ht="14" x14ac:dyDescent="0.15">
      <c r="A148" s="8">
        <v>147</v>
      </c>
      <c r="B148" s="9" t="s">
        <v>435</v>
      </c>
      <c r="C148" s="9" t="s">
        <v>436</v>
      </c>
      <c r="D148" s="10" t="s">
        <v>299</v>
      </c>
      <c r="E148" s="11">
        <v>0.17329414999999998</v>
      </c>
    </row>
    <row r="149" spans="1:5" ht="14" x14ac:dyDescent="0.15">
      <c r="A149" s="8">
        <v>148</v>
      </c>
      <c r="B149" s="15" t="s">
        <v>437</v>
      </c>
      <c r="C149" s="15" t="s">
        <v>438</v>
      </c>
      <c r="D149" s="16" t="s">
        <v>21</v>
      </c>
      <c r="E149" s="17">
        <v>0.17384382600000001</v>
      </c>
    </row>
    <row r="150" spans="1:5" ht="14" x14ac:dyDescent="0.15">
      <c r="A150" s="8">
        <v>149</v>
      </c>
      <c r="B150" s="9" t="s">
        <v>439</v>
      </c>
      <c r="C150" s="9" t="s">
        <v>440</v>
      </c>
      <c r="D150" s="10" t="s">
        <v>220</v>
      </c>
      <c r="E150" s="11">
        <v>0.17382119750000002</v>
      </c>
    </row>
    <row r="151" spans="1:5" ht="14" x14ac:dyDescent="0.15">
      <c r="A151" s="8">
        <v>150</v>
      </c>
      <c r="B151" s="15" t="s">
        <v>441</v>
      </c>
      <c r="C151" s="15" t="s">
        <v>442</v>
      </c>
      <c r="D151" s="16" t="s">
        <v>83</v>
      </c>
      <c r="E151" s="17">
        <v>0.17767425143999999</v>
      </c>
    </row>
    <row r="152" spans="1:5" ht="14" x14ac:dyDescent="0.15">
      <c r="A152" s="8">
        <v>151</v>
      </c>
      <c r="B152" s="9" t="s">
        <v>444</v>
      </c>
      <c r="C152" s="9" t="s">
        <v>445</v>
      </c>
      <c r="D152" s="10" t="s">
        <v>21</v>
      </c>
      <c r="E152" s="11">
        <v>0.17928019956000002</v>
      </c>
    </row>
    <row r="153" spans="1:5" ht="14" x14ac:dyDescent="0.15">
      <c r="A153" s="8">
        <v>152</v>
      </c>
      <c r="B153" s="15" t="s">
        <v>446</v>
      </c>
      <c r="C153" s="15" t="s">
        <v>447</v>
      </c>
      <c r="D153" s="16" t="s">
        <v>220</v>
      </c>
      <c r="E153" s="17">
        <v>0.18039267499999997</v>
      </c>
    </row>
    <row r="154" spans="1:5" ht="14" x14ac:dyDescent="0.15">
      <c r="A154" s="8">
        <v>153</v>
      </c>
      <c r="B154" s="9" t="s">
        <v>448</v>
      </c>
      <c r="C154" s="9" t="s">
        <v>449</v>
      </c>
      <c r="D154" s="10" t="s">
        <v>220</v>
      </c>
      <c r="E154" s="11">
        <v>0.18106872499999999</v>
      </c>
    </row>
    <row r="155" spans="1:5" ht="14" x14ac:dyDescent="0.15">
      <c r="A155" s="8">
        <v>154</v>
      </c>
      <c r="B155" s="15" t="s">
        <v>450</v>
      </c>
      <c r="C155" s="15" t="s">
        <v>451</v>
      </c>
      <c r="D155" s="16" t="s">
        <v>49</v>
      </c>
      <c r="E155" s="17">
        <v>0.1810549728195</v>
      </c>
    </row>
    <row r="156" spans="1:5" ht="14" x14ac:dyDescent="0.15">
      <c r="A156" s="8">
        <v>155</v>
      </c>
      <c r="B156" s="9" t="s">
        <v>452</v>
      </c>
      <c r="C156" s="9" t="s">
        <v>453</v>
      </c>
      <c r="D156" s="10" t="s">
        <v>21</v>
      </c>
      <c r="E156" s="11">
        <v>0.18284489524</v>
      </c>
    </row>
    <row r="157" spans="1:5" ht="14" x14ac:dyDescent="0.15">
      <c r="A157" s="8">
        <v>156</v>
      </c>
      <c r="B157" s="15" t="s">
        <v>454</v>
      </c>
      <c r="C157" s="15" t="s">
        <v>455</v>
      </c>
      <c r="D157" s="16" t="s">
        <v>83</v>
      </c>
      <c r="E157" s="17">
        <v>0.18501044999999999</v>
      </c>
    </row>
    <row r="158" spans="1:5" ht="14" x14ac:dyDescent="0.15">
      <c r="A158" s="8">
        <v>157</v>
      </c>
      <c r="B158" s="9" t="s">
        <v>457</v>
      </c>
      <c r="C158" s="10" t="s">
        <v>458</v>
      </c>
      <c r="D158" s="10" t="s">
        <v>207</v>
      </c>
      <c r="E158" s="11">
        <v>0.18659264498999997</v>
      </c>
    </row>
    <row r="159" spans="1:5" ht="14" x14ac:dyDescent="0.15">
      <c r="A159" s="8">
        <v>158</v>
      </c>
      <c r="B159" s="15" t="s">
        <v>459</v>
      </c>
      <c r="C159" s="15" t="s">
        <v>460</v>
      </c>
      <c r="D159" s="16" t="s">
        <v>58</v>
      </c>
      <c r="E159" s="17">
        <v>0.18659264498999997</v>
      </c>
    </row>
    <row r="160" spans="1:5" ht="14" x14ac:dyDescent="0.15">
      <c r="A160" s="8">
        <v>159</v>
      </c>
      <c r="B160" s="9" t="s">
        <v>461</v>
      </c>
      <c r="C160" s="9" t="s">
        <v>462</v>
      </c>
      <c r="D160" s="10" t="s">
        <v>207</v>
      </c>
      <c r="E160" s="11">
        <v>0.18759399999999998</v>
      </c>
    </row>
    <row r="161" spans="1:5" ht="14" x14ac:dyDescent="0.15">
      <c r="A161" s="8">
        <v>160</v>
      </c>
      <c r="B161" s="15" t="s">
        <v>463</v>
      </c>
      <c r="C161" s="15" t="s">
        <v>464</v>
      </c>
      <c r="D161" s="15" t="s">
        <v>98</v>
      </c>
      <c r="E161" s="17">
        <v>0.193553061</v>
      </c>
    </row>
    <row r="162" spans="1:5" ht="14" x14ac:dyDescent="0.15">
      <c r="A162" s="8">
        <v>161</v>
      </c>
      <c r="B162" s="9" t="s">
        <v>466</v>
      </c>
      <c r="C162" s="9" t="s">
        <v>467</v>
      </c>
      <c r="D162" s="10" t="s">
        <v>102</v>
      </c>
      <c r="E162" s="11">
        <v>0.19318972500000001</v>
      </c>
    </row>
    <row r="163" spans="1:5" ht="14" x14ac:dyDescent="0.15">
      <c r="A163" s="8">
        <v>162</v>
      </c>
      <c r="B163" s="15" t="s">
        <v>469</v>
      </c>
      <c r="C163" s="15" t="s">
        <v>470</v>
      </c>
      <c r="D163" s="16" t="s">
        <v>58</v>
      </c>
      <c r="E163" s="17">
        <v>0.19533885866999998</v>
      </c>
    </row>
    <row r="164" spans="1:5" ht="14" x14ac:dyDescent="0.15">
      <c r="A164" s="8">
        <v>163</v>
      </c>
      <c r="B164" s="9" t="s">
        <v>472</v>
      </c>
      <c r="C164" s="9" t="s">
        <v>473</v>
      </c>
      <c r="D164" s="10" t="s">
        <v>21</v>
      </c>
      <c r="E164" s="11">
        <v>0.19537274400000001</v>
      </c>
    </row>
    <row r="165" spans="1:5" ht="14" x14ac:dyDescent="0.15">
      <c r="A165" s="8">
        <v>164</v>
      </c>
      <c r="B165" s="15" t="s">
        <v>474</v>
      </c>
      <c r="C165" s="15" t="s">
        <v>475</v>
      </c>
      <c r="D165" s="16" t="s">
        <v>220</v>
      </c>
      <c r="E165" s="17">
        <v>0.19633618749999998</v>
      </c>
    </row>
    <row r="166" spans="1:5" ht="14" x14ac:dyDescent="0.15">
      <c r="A166" s="8">
        <v>165</v>
      </c>
      <c r="B166" s="9" t="s">
        <v>476</v>
      </c>
      <c r="C166" s="9" t="s">
        <v>477</v>
      </c>
      <c r="D166" s="10" t="s">
        <v>207</v>
      </c>
      <c r="E166" s="11">
        <v>0.19739376144799997</v>
      </c>
    </row>
    <row r="167" spans="1:5" ht="14" x14ac:dyDescent="0.15">
      <c r="A167" s="8">
        <v>166</v>
      </c>
      <c r="B167" s="15" t="s">
        <v>479</v>
      </c>
      <c r="C167" s="15" t="s">
        <v>480</v>
      </c>
      <c r="D167" s="16" t="s">
        <v>220</v>
      </c>
      <c r="E167" s="17">
        <v>0.199339939057875</v>
      </c>
    </row>
    <row r="168" spans="1:5" ht="14" x14ac:dyDescent="0.15">
      <c r="A168" s="8">
        <v>167</v>
      </c>
      <c r="B168" s="9" t="s">
        <v>481</v>
      </c>
      <c r="C168" s="9" t="s">
        <v>482</v>
      </c>
      <c r="D168" s="10" t="s">
        <v>21</v>
      </c>
      <c r="E168" s="11">
        <v>0.20019083481000002</v>
      </c>
    </row>
    <row r="169" spans="1:5" ht="14" x14ac:dyDescent="0.15">
      <c r="A169" s="8">
        <v>168</v>
      </c>
      <c r="B169" s="15" t="s">
        <v>484</v>
      </c>
      <c r="C169" s="15" t="s">
        <v>485</v>
      </c>
      <c r="D169" s="16" t="s">
        <v>220</v>
      </c>
      <c r="E169" s="17">
        <v>0.20081727224999998</v>
      </c>
    </row>
    <row r="170" spans="1:5" ht="14" x14ac:dyDescent="0.15">
      <c r="A170" s="8">
        <v>169</v>
      </c>
      <c r="B170" s="9" t="s">
        <v>486</v>
      </c>
      <c r="C170" s="9" t="s">
        <v>487</v>
      </c>
      <c r="D170" s="10" t="s">
        <v>220</v>
      </c>
      <c r="E170" s="11">
        <v>0.20091867975</v>
      </c>
    </row>
    <row r="171" spans="1:5" ht="14" x14ac:dyDescent="0.15">
      <c r="A171" s="8">
        <v>170</v>
      </c>
      <c r="B171" s="15" t="s">
        <v>488</v>
      </c>
      <c r="C171" s="15" t="s">
        <v>489</v>
      </c>
      <c r="D171" s="16" t="s">
        <v>49</v>
      </c>
      <c r="E171" s="17">
        <v>0.20787946801312499</v>
      </c>
    </row>
    <row r="172" spans="1:5" ht="14" x14ac:dyDescent="0.15">
      <c r="A172" s="8">
        <v>171</v>
      </c>
      <c r="B172" s="9" t="s">
        <v>490</v>
      </c>
      <c r="C172" s="9" t="s">
        <v>491</v>
      </c>
      <c r="D172" s="10" t="s">
        <v>58</v>
      </c>
      <c r="E172" s="11">
        <v>0.210753358</v>
      </c>
    </row>
    <row r="173" spans="1:5" ht="14" x14ac:dyDescent="0.15">
      <c r="A173" s="8">
        <v>172</v>
      </c>
      <c r="B173" s="15" t="s">
        <v>493</v>
      </c>
      <c r="C173" s="15" t="s">
        <v>494</v>
      </c>
      <c r="D173" s="16" t="s">
        <v>220</v>
      </c>
      <c r="E173" s="17">
        <v>0.21250504999999997</v>
      </c>
    </row>
    <row r="174" spans="1:5" ht="14" x14ac:dyDescent="0.15">
      <c r="A174" s="8">
        <v>173</v>
      </c>
      <c r="B174" s="9" t="s">
        <v>495</v>
      </c>
      <c r="C174" s="9" t="s">
        <v>496</v>
      </c>
      <c r="D174" s="9" t="s">
        <v>98</v>
      </c>
      <c r="E174" s="11">
        <v>0.21293227275118876</v>
      </c>
    </row>
    <row r="175" spans="1:5" ht="14" x14ac:dyDescent="0.15">
      <c r="A175" s="8">
        <v>174</v>
      </c>
      <c r="B175" s="15" t="s">
        <v>498</v>
      </c>
      <c r="C175" s="15" t="s">
        <v>499</v>
      </c>
      <c r="D175" s="16" t="s">
        <v>21</v>
      </c>
      <c r="E175" s="17">
        <v>0.21840616224000001</v>
      </c>
    </row>
    <row r="176" spans="1:5" ht="14" x14ac:dyDescent="0.15">
      <c r="A176" s="8">
        <v>175</v>
      </c>
      <c r="B176" s="9" t="s">
        <v>500</v>
      </c>
      <c r="C176" s="9" t="s">
        <v>501</v>
      </c>
      <c r="D176" s="9" t="s">
        <v>83</v>
      </c>
      <c r="E176" s="11">
        <v>0.22500000000000001</v>
      </c>
    </row>
    <row r="177" spans="1:5" ht="14" x14ac:dyDescent="0.15">
      <c r="A177" s="8">
        <v>176</v>
      </c>
      <c r="B177" s="15" t="s">
        <v>502</v>
      </c>
      <c r="C177" s="15" t="s">
        <v>503</v>
      </c>
      <c r="D177" s="16" t="s">
        <v>220</v>
      </c>
      <c r="E177" s="17">
        <v>0.227643858</v>
      </c>
    </row>
    <row r="178" spans="1:5" ht="14" x14ac:dyDescent="0.15">
      <c r="A178" s="8">
        <v>177</v>
      </c>
      <c r="B178" s="9" t="s">
        <v>505</v>
      </c>
      <c r="C178" s="9" t="s">
        <v>506</v>
      </c>
      <c r="D178" s="9" t="s">
        <v>83</v>
      </c>
      <c r="E178" s="11">
        <v>0.22785480270000005</v>
      </c>
    </row>
    <row r="179" spans="1:5" ht="14" x14ac:dyDescent="0.15">
      <c r="A179" s="8">
        <v>178</v>
      </c>
      <c r="B179" s="15" t="s">
        <v>508</v>
      </c>
      <c r="C179" s="15" t="s">
        <v>509</v>
      </c>
      <c r="D179" s="15" t="s">
        <v>98</v>
      </c>
      <c r="E179" s="17">
        <v>0.22871426</v>
      </c>
    </row>
    <row r="180" spans="1:5" ht="14" x14ac:dyDescent="0.15">
      <c r="A180" s="8">
        <v>179</v>
      </c>
      <c r="B180" s="9" t="s">
        <v>510</v>
      </c>
      <c r="C180" s="9" t="s">
        <v>511</v>
      </c>
      <c r="D180" s="10" t="s">
        <v>207</v>
      </c>
      <c r="E180" s="11">
        <v>0.22787679999999993</v>
      </c>
    </row>
    <row r="181" spans="1:5" ht="14" x14ac:dyDescent="0.15">
      <c r="A181" s="8">
        <v>180</v>
      </c>
      <c r="B181" s="15" t="s">
        <v>512</v>
      </c>
      <c r="C181" s="15" t="s">
        <v>513</v>
      </c>
      <c r="D181" s="15" t="s">
        <v>83</v>
      </c>
      <c r="E181" s="17">
        <v>0.2322343673625</v>
      </c>
    </row>
    <row r="182" spans="1:5" ht="14" x14ac:dyDescent="0.15">
      <c r="A182" s="8">
        <v>181</v>
      </c>
      <c r="B182" s="9" t="s">
        <v>514</v>
      </c>
      <c r="C182" s="9" t="s">
        <v>515</v>
      </c>
      <c r="D182" s="10" t="s">
        <v>207</v>
      </c>
      <c r="E182" s="11">
        <v>0.23285</v>
      </c>
    </row>
    <row r="183" spans="1:5" ht="14" x14ac:dyDescent="0.15">
      <c r="A183" s="8">
        <v>182</v>
      </c>
      <c r="B183" s="15" t="s">
        <v>516</v>
      </c>
      <c r="C183" s="15" t="s">
        <v>517</v>
      </c>
      <c r="D183" s="16" t="s">
        <v>21</v>
      </c>
      <c r="E183" s="17">
        <v>0.20564000000000002</v>
      </c>
    </row>
    <row r="184" spans="1:5" ht="14" x14ac:dyDescent="0.15">
      <c r="A184" s="8">
        <v>183</v>
      </c>
      <c r="B184" s="9" t="s">
        <v>519</v>
      </c>
      <c r="C184" s="10" t="s">
        <v>520</v>
      </c>
      <c r="D184" s="10" t="s">
        <v>220</v>
      </c>
      <c r="E184" s="11">
        <v>0.23553464699999996</v>
      </c>
    </row>
    <row r="185" spans="1:5" ht="14" x14ac:dyDescent="0.15">
      <c r="A185" s="8">
        <v>184</v>
      </c>
      <c r="B185" s="15" t="s">
        <v>521</v>
      </c>
      <c r="C185" s="15" t="s">
        <v>522</v>
      </c>
      <c r="D185" s="15" t="s">
        <v>102</v>
      </c>
      <c r="E185" s="17">
        <v>0.23696834328060001</v>
      </c>
    </row>
    <row r="186" spans="1:5" ht="14" x14ac:dyDescent="0.15">
      <c r="A186" s="8">
        <v>185</v>
      </c>
      <c r="B186" s="9" t="s">
        <v>524</v>
      </c>
      <c r="C186" s="9" t="s">
        <v>525</v>
      </c>
      <c r="D186" s="10" t="s">
        <v>21</v>
      </c>
      <c r="E186" s="11">
        <v>0.23637289840000006</v>
      </c>
    </row>
    <row r="187" spans="1:5" ht="14" x14ac:dyDescent="0.15">
      <c r="A187" s="8">
        <v>186</v>
      </c>
      <c r="B187" s="15" t="s">
        <v>527</v>
      </c>
      <c r="C187" s="15" t="s">
        <v>528</v>
      </c>
      <c r="D187" s="16" t="s">
        <v>220</v>
      </c>
      <c r="E187" s="17">
        <v>0.24360898375000004</v>
      </c>
    </row>
    <row r="188" spans="1:5" ht="14" x14ac:dyDescent="0.15">
      <c r="A188" s="8">
        <v>187</v>
      </c>
      <c r="B188" s="9" t="s">
        <v>529</v>
      </c>
      <c r="C188" s="9" t="s">
        <v>530</v>
      </c>
      <c r="D188" s="9" t="s">
        <v>83</v>
      </c>
      <c r="E188" s="11">
        <v>0.24943108869</v>
      </c>
    </row>
    <row r="189" spans="1:5" ht="14" x14ac:dyDescent="0.15">
      <c r="A189" s="8">
        <v>188</v>
      </c>
      <c r="B189" s="15" t="s">
        <v>531</v>
      </c>
      <c r="C189" s="15" t="s">
        <v>532</v>
      </c>
      <c r="D189" s="16" t="s">
        <v>268</v>
      </c>
      <c r="E189" s="17">
        <v>0.25000007999999996</v>
      </c>
    </row>
    <row r="190" spans="1:5" ht="14" x14ac:dyDescent="0.15">
      <c r="A190" s="8">
        <v>189</v>
      </c>
      <c r="B190" s="9" t="s">
        <v>534</v>
      </c>
      <c r="C190" s="9" t="s">
        <v>535</v>
      </c>
      <c r="D190" s="9" t="s">
        <v>83</v>
      </c>
      <c r="E190" s="11">
        <v>0.25041347819459997</v>
      </c>
    </row>
    <row r="191" spans="1:5" ht="14" x14ac:dyDescent="0.15">
      <c r="A191" s="8">
        <v>190</v>
      </c>
      <c r="B191" s="15" t="s">
        <v>537</v>
      </c>
      <c r="C191" s="15" t="s">
        <v>538</v>
      </c>
      <c r="D191" s="16" t="s">
        <v>220</v>
      </c>
      <c r="E191" s="17">
        <v>0.25082385499999998</v>
      </c>
    </row>
    <row r="192" spans="1:5" ht="14" x14ac:dyDescent="0.15">
      <c r="A192" s="8">
        <v>191</v>
      </c>
      <c r="B192" s="9" t="s">
        <v>539</v>
      </c>
      <c r="C192" s="9" t="s">
        <v>540</v>
      </c>
      <c r="D192" s="10" t="s">
        <v>21</v>
      </c>
      <c r="E192" s="11">
        <v>0.23488396950000004</v>
      </c>
    </row>
    <row r="193" spans="1:5" ht="14" x14ac:dyDescent="0.15">
      <c r="A193" s="8">
        <v>192</v>
      </c>
      <c r="B193" s="15" t="s">
        <v>542</v>
      </c>
      <c r="C193" s="15" t="s">
        <v>543</v>
      </c>
      <c r="D193" s="16" t="s">
        <v>207</v>
      </c>
      <c r="E193" s="17">
        <v>0.25858382000000002</v>
      </c>
    </row>
    <row r="194" spans="1:5" ht="14" x14ac:dyDescent="0.15">
      <c r="A194" s="8">
        <v>193</v>
      </c>
      <c r="B194" s="9" t="s">
        <v>544</v>
      </c>
      <c r="C194" s="9" t="s">
        <v>545</v>
      </c>
      <c r="D194" s="9" t="s">
        <v>83</v>
      </c>
      <c r="E194" s="11">
        <v>0.26545577520000002</v>
      </c>
    </row>
    <row r="195" spans="1:5" ht="14" x14ac:dyDescent="0.15">
      <c r="A195" s="8">
        <v>194</v>
      </c>
      <c r="B195" s="15" t="s">
        <v>547</v>
      </c>
      <c r="C195" s="15" t="s">
        <v>548</v>
      </c>
      <c r="D195" s="16" t="s">
        <v>207</v>
      </c>
      <c r="E195" s="17">
        <v>0.26543</v>
      </c>
    </row>
    <row r="196" spans="1:5" ht="14" x14ac:dyDescent="0.15">
      <c r="A196" s="8">
        <v>195</v>
      </c>
      <c r="B196" s="9" t="s">
        <v>549</v>
      </c>
      <c r="C196" s="9" t="s">
        <v>550</v>
      </c>
      <c r="D196" s="10" t="s">
        <v>207</v>
      </c>
      <c r="E196" s="11">
        <v>0.27</v>
      </c>
    </row>
    <row r="197" spans="1:5" ht="14" x14ac:dyDescent="0.15">
      <c r="A197" s="8">
        <v>196</v>
      </c>
      <c r="B197" s="15" t="s">
        <v>551</v>
      </c>
      <c r="C197" s="15" t="s">
        <v>552</v>
      </c>
      <c r="D197" s="15" t="s">
        <v>207</v>
      </c>
      <c r="E197" s="17">
        <v>0.2706037</v>
      </c>
    </row>
    <row r="198" spans="1:5" ht="14" x14ac:dyDescent="0.15">
      <c r="A198" s="8">
        <v>197</v>
      </c>
      <c r="B198" s="9" t="s">
        <v>553</v>
      </c>
      <c r="C198" s="9" t="s">
        <v>554</v>
      </c>
      <c r="D198" s="9" t="s">
        <v>83</v>
      </c>
      <c r="E198" s="11">
        <v>0.27233538239999999</v>
      </c>
    </row>
    <row r="199" spans="1:5" ht="14" x14ac:dyDescent="0.15">
      <c r="A199" s="8">
        <v>198</v>
      </c>
      <c r="B199" s="15" t="s">
        <v>555</v>
      </c>
      <c r="C199" s="15" t="s">
        <v>556</v>
      </c>
      <c r="D199" s="15" t="s">
        <v>83</v>
      </c>
      <c r="E199" s="17">
        <v>0.27300000000000002</v>
      </c>
    </row>
    <row r="200" spans="1:5" ht="14" x14ac:dyDescent="0.15">
      <c r="A200" s="8">
        <v>199</v>
      </c>
      <c r="B200" s="9" t="s">
        <v>557</v>
      </c>
      <c r="C200" s="9" t="s">
        <v>558</v>
      </c>
      <c r="D200" s="10" t="s">
        <v>220</v>
      </c>
      <c r="E200" s="11">
        <v>0.28030312000000002</v>
      </c>
    </row>
    <row r="201" spans="1:5" ht="14" x14ac:dyDescent="0.15">
      <c r="A201" s="8">
        <v>200</v>
      </c>
      <c r="B201" s="15" t="s">
        <v>559</v>
      </c>
      <c r="C201" s="15" t="s">
        <v>560</v>
      </c>
      <c r="D201" s="16" t="s">
        <v>220</v>
      </c>
      <c r="E201" s="17">
        <v>0.28150722</v>
      </c>
    </row>
    <row r="202" spans="1:5" ht="14" x14ac:dyDescent="0.15">
      <c r="A202" s="8">
        <v>201</v>
      </c>
      <c r="B202" s="9" t="s">
        <v>561</v>
      </c>
      <c r="C202" s="9" t="s">
        <v>562</v>
      </c>
      <c r="D202" s="10" t="s">
        <v>207</v>
      </c>
      <c r="E202" s="11">
        <v>0.29210980000000003</v>
      </c>
    </row>
    <row r="203" spans="1:5" ht="14" x14ac:dyDescent="0.15">
      <c r="A203" s="8">
        <v>202</v>
      </c>
      <c r="B203" s="15" t="s">
        <v>564</v>
      </c>
      <c r="C203" s="15" t="s">
        <v>565</v>
      </c>
      <c r="D203" s="15" t="s">
        <v>83</v>
      </c>
      <c r="E203" s="17">
        <v>0.28495309509000005</v>
      </c>
    </row>
    <row r="204" spans="1:5" ht="14" x14ac:dyDescent="0.15">
      <c r="A204" s="8">
        <v>203</v>
      </c>
      <c r="B204" s="9" t="s">
        <v>566</v>
      </c>
      <c r="C204" s="9" t="s">
        <v>567</v>
      </c>
      <c r="D204" s="9" t="s">
        <v>83</v>
      </c>
      <c r="E204" s="11">
        <v>0.28502822784800003</v>
      </c>
    </row>
    <row r="205" spans="1:5" ht="14" x14ac:dyDescent="0.15">
      <c r="A205" s="8">
        <v>204</v>
      </c>
      <c r="B205" s="15" t="s">
        <v>569</v>
      </c>
      <c r="C205" s="15" t="s">
        <v>570</v>
      </c>
      <c r="D205" s="16" t="s">
        <v>207</v>
      </c>
      <c r="E205" s="17">
        <v>0.28484599999999999</v>
      </c>
    </row>
    <row r="206" spans="1:5" ht="14" x14ac:dyDescent="0.15">
      <c r="A206" s="8">
        <v>205</v>
      </c>
      <c r="B206" s="9" t="s">
        <v>571</v>
      </c>
      <c r="C206" s="9" t="s">
        <v>572</v>
      </c>
      <c r="D206" s="9" t="s">
        <v>83</v>
      </c>
      <c r="E206" s="11">
        <v>0.2869999869</v>
      </c>
    </row>
    <row r="207" spans="1:5" ht="14" x14ac:dyDescent="0.15">
      <c r="A207" s="8">
        <v>206</v>
      </c>
      <c r="B207" s="15" t="s">
        <v>574</v>
      </c>
      <c r="C207" s="15" t="s">
        <v>575</v>
      </c>
      <c r="D207" s="16" t="s">
        <v>21</v>
      </c>
      <c r="E207" s="17">
        <v>0.28861443840000001</v>
      </c>
    </row>
    <row r="208" spans="1:5" ht="14" x14ac:dyDescent="0.15">
      <c r="A208" s="8">
        <v>207</v>
      </c>
      <c r="B208" s="9" t="s">
        <v>577</v>
      </c>
      <c r="C208" s="9" t="s">
        <v>578</v>
      </c>
      <c r="D208" s="9" t="s">
        <v>83</v>
      </c>
      <c r="E208" s="11">
        <v>0.29146546293000003</v>
      </c>
    </row>
    <row r="209" spans="1:5" ht="14" x14ac:dyDescent="0.15">
      <c r="A209" s="8">
        <v>208</v>
      </c>
      <c r="B209" s="15" t="s">
        <v>579</v>
      </c>
      <c r="C209" s="15" t="s">
        <v>580</v>
      </c>
      <c r="D209" s="16" t="s">
        <v>21</v>
      </c>
      <c r="E209" s="17">
        <v>0.29920000000000002</v>
      </c>
    </row>
    <row r="210" spans="1:5" ht="14" x14ac:dyDescent="0.15">
      <c r="A210" s="8">
        <v>209</v>
      </c>
      <c r="B210" s="9" t="s">
        <v>581</v>
      </c>
      <c r="C210" s="9" t="s">
        <v>582</v>
      </c>
      <c r="D210" s="10" t="s">
        <v>21</v>
      </c>
      <c r="E210" s="11">
        <v>0.30545492544000002</v>
      </c>
    </row>
    <row r="211" spans="1:5" ht="14" x14ac:dyDescent="0.15">
      <c r="A211" s="8">
        <v>210</v>
      </c>
      <c r="B211" s="15" t="s">
        <v>584</v>
      </c>
      <c r="C211" s="15" t="s">
        <v>585</v>
      </c>
      <c r="D211" s="16" t="s">
        <v>102</v>
      </c>
      <c r="E211" s="17">
        <v>0.30588275000000004</v>
      </c>
    </row>
    <row r="212" spans="1:5" ht="14" x14ac:dyDescent="0.15">
      <c r="A212" s="8">
        <v>211</v>
      </c>
      <c r="B212" s="9" t="s">
        <v>587</v>
      </c>
      <c r="C212" s="9" t="s">
        <v>588</v>
      </c>
      <c r="D212" s="10" t="s">
        <v>220</v>
      </c>
      <c r="E212" s="11">
        <v>0.32270119999999997</v>
      </c>
    </row>
    <row r="213" spans="1:5" ht="14" x14ac:dyDescent="0.15">
      <c r="A213" s="8">
        <v>212</v>
      </c>
      <c r="B213" s="15" t="s">
        <v>589</v>
      </c>
      <c r="C213" s="15" t="s">
        <v>590</v>
      </c>
      <c r="D213" s="16" t="s">
        <v>21</v>
      </c>
      <c r="E213" s="17">
        <v>0.32282775251999996</v>
      </c>
    </row>
    <row r="214" spans="1:5" ht="14" x14ac:dyDescent="0.15">
      <c r="A214" s="8">
        <v>213</v>
      </c>
      <c r="B214" s="9" t="s">
        <v>591</v>
      </c>
      <c r="C214" s="9" t="s">
        <v>592</v>
      </c>
      <c r="D214" s="9" t="s">
        <v>83</v>
      </c>
      <c r="E214" s="11">
        <v>0.33196659460348193</v>
      </c>
    </row>
    <row r="215" spans="1:5" ht="14" x14ac:dyDescent="0.15">
      <c r="A215" s="8">
        <v>214</v>
      </c>
      <c r="B215" s="15" t="s">
        <v>594</v>
      </c>
      <c r="C215" s="15" t="s">
        <v>595</v>
      </c>
      <c r="D215" s="15" t="s">
        <v>83</v>
      </c>
      <c r="E215" s="17">
        <v>0.33335182880999997</v>
      </c>
    </row>
    <row r="216" spans="1:5" ht="14" x14ac:dyDescent="0.15">
      <c r="A216" s="8">
        <v>215</v>
      </c>
      <c r="B216" s="9" t="s">
        <v>596</v>
      </c>
      <c r="C216" s="9" t="s">
        <v>597</v>
      </c>
      <c r="D216" s="10" t="s">
        <v>268</v>
      </c>
      <c r="E216" s="11">
        <v>0.34244000000000002</v>
      </c>
    </row>
    <row r="217" spans="1:5" ht="14" x14ac:dyDescent="0.15">
      <c r="A217" s="8">
        <v>216</v>
      </c>
      <c r="B217" s="15" t="s">
        <v>599</v>
      </c>
      <c r="C217" s="15" t="s">
        <v>600</v>
      </c>
      <c r="D217" s="16" t="s">
        <v>207</v>
      </c>
      <c r="E217" s="17">
        <v>0.34599999999999997</v>
      </c>
    </row>
    <row r="218" spans="1:5" ht="14" x14ac:dyDescent="0.15">
      <c r="A218" s="8">
        <v>217</v>
      </c>
      <c r="B218" s="9" t="s">
        <v>601</v>
      </c>
      <c r="C218" s="9" t="s">
        <v>602</v>
      </c>
      <c r="D218" s="10" t="s">
        <v>220</v>
      </c>
      <c r="E218" s="11">
        <v>0.35000011199999997</v>
      </c>
    </row>
    <row r="219" spans="1:5" ht="14" x14ac:dyDescent="0.15">
      <c r="A219" s="8">
        <v>218</v>
      </c>
      <c r="B219" s="15" t="s">
        <v>603</v>
      </c>
      <c r="C219" s="15" t="s">
        <v>604</v>
      </c>
      <c r="D219" s="16" t="s">
        <v>207</v>
      </c>
      <c r="E219" s="17">
        <v>0.35375192999999999</v>
      </c>
    </row>
    <row r="220" spans="1:5" ht="14" x14ac:dyDescent="0.15">
      <c r="A220" s="8">
        <v>219</v>
      </c>
      <c r="B220" s="9" t="s">
        <v>606</v>
      </c>
      <c r="C220" s="9" t="s">
        <v>607</v>
      </c>
      <c r="D220" s="9" t="s">
        <v>83</v>
      </c>
      <c r="E220" s="11">
        <v>0.36706073279999996</v>
      </c>
    </row>
    <row r="221" spans="1:5" ht="14" x14ac:dyDescent="0.15">
      <c r="A221" s="8">
        <v>220</v>
      </c>
      <c r="B221" s="15" t="s">
        <v>608</v>
      </c>
      <c r="C221" s="15" t="s">
        <v>609</v>
      </c>
      <c r="D221" s="16" t="s">
        <v>21</v>
      </c>
      <c r="E221" s="17">
        <v>0.37475062993200003</v>
      </c>
    </row>
    <row r="222" spans="1:5" ht="14" x14ac:dyDescent="0.15">
      <c r="A222" s="8">
        <v>221</v>
      </c>
      <c r="B222" s="9" t="s">
        <v>610</v>
      </c>
      <c r="C222" s="9" t="s">
        <v>611</v>
      </c>
      <c r="D222" s="9" t="s">
        <v>83</v>
      </c>
      <c r="E222" s="11">
        <v>0.38640000000000002</v>
      </c>
    </row>
    <row r="223" spans="1:5" ht="14" x14ac:dyDescent="0.15">
      <c r="A223" s="8">
        <v>222</v>
      </c>
      <c r="B223" s="15" t="s">
        <v>613</v>
      </c>
      <c r="C223" s="15" t="s">
        <v>614</v>
      </c>
      <c r="D223" s="15" t="s">
        <v>83</v>
      </c>
      <c r="E223" s="17">
        <v>0.41059999999999997</v>
      </c>
    </row>
    <row r="224" spans="1:5" ht="14" x14ac:dyDescent="0.15">
      <c r="A224" s="8">
        <v>223</v>
      </c>
      <c r="B224" s="9" t="s">
        <v>615</v>
      </c>
      <c r="C224" s="9" t="s">
        <v>616</v>
      </c>
      <c r="D224" s="10" t="s">
        <v>21</v>
      </c>
      <c r="E224" s="11">
        <v>0.41200000000000003</v>
      </c>
    </row>
    <row r="225" spans="1:5" ht="14" x14ac:dyDescent="0.15">
      <c r="A225" s="8">
        <v>224</v>
      </c>
      <c r="B225" s="15" t="s">
        <v>617</v>
      </c>
      <c r="C225" s="15" t="s">
        <v>618</v>
      </c>
      <c r="D225" s="15" t="s">
        <v>83</v>
      </c>
      <c r="E225" s="17">
        <v>0.41944187640599995</v>
      </c>
    </row>
    <row r="226" spans="1:5" ht="14" x14ac:dyDescent="0.15">
      <c r="A226" s="8">
        <v>225</v>
      </c>
      <c r="B226" s="9" t="s">
        <v>619</v>
      </c>
      <c r="C226" s="9" t="s">
        <v>620</v>
      </c>
      <c r="D226" s="10" t="s">
        <v>207</v>
      </c>
      <c r="E226" s="11">
        <v>0.443</v>
      </c>
    </row>
    <row r="227" spans="1:5" ht="14" x14ac:dyDescent="0.15">
      <c r="A227" s="8">
        <v>226</v>
      </c>
      <c r="B227" s="15" t="s">
        <v>621</v>
      </c>
      <c r="C227" s="15" t="s">
        <v>622</v>
      </c>
      <c r="D227" s="16" t="s">
        <v>207</v>
      </c>
      <c r="E227" s="17">
        <v>0.48406250000000001</v>
      </c>
    </row>
    <row r="228" spans="1:5" ht="14" x14ac:dyDescent="0.15">
      <c r="A228" s="8">
        <v>227</v>
      </c>
      <c r="B228" s="9" t="s">
        <v>459</v>
      </c>
      <c r="C228" s="9" t="s">
        <v>623</v>
      </c>
      <c r="D228" s="10" t="s">
        <v>207</v>
      </c>
      <c r="E228" s="11">
        <v>0.52336899999999997</v>
      </c>
    </row>
    <row r="229" spans="1:5" ht="14" x14ac:dyDescent="0.15">
      <c r="A229" s="8">
        <v>228</v>
      </c>
      <c r="B229" s="15" t="s">
        <v>624</v>
      </c>
      <c r="C229" s="15" t="s">
        <v>625</v>
      </c>
      <c r="D229" s="16" t="s">
        <v>207</v>
      </c>
      <c r="E229" s="17">
        <v>0.59144805</v>
      </c>
    </row>
    <row r="230" spans="1:5" ht="14" x14ac:dyDescent="0.15">
      <c r="A230" s="8">
        <v>229</v>
      </c>
      <c r="B230" s="9" t="s">
        <v>627</v>
      </c>
      <c r="C230" s="9" t="s">
        <v>628</v>
      </c>
      <c r="D230" s="10" t="s">
        <v>21</v>
      </c>
      <c r="E230" s="11">
        <v>0.61180000000000001</v>
      </c>
    </row>
    <row r="231" spans="1:5" ht="14" x14ac:dyDescent="0.15">
      <c r="A231" s="8">
        <v>230</v>
      </c>
      <c r="B231" s="15" t="s">
        <v>630</v>
      </c>
      <c r="C231" s="15" t="s">
        <v>631</v>
      </c>
      <c r="D231" s="16" t="s">
        <v>207</v>
      </c>
      <c r="E231" s="17">
        <v>0.69191999999999998</v>
      </c>
    </row>
    <row r="232" spans="1:5" ht="14" x14ac:dyDescent="0.15">
      <c r="A232" s="8"/>
      <c r="B232" s="9"/>
      <c r="C232" s="10"/>
      <c r="D232" s="10"/>
      <c r="E232" s="22"/>
    </row>
    <row r="233" spans="1:5" ht="14" x14ac:dyDescent="0.15">
      <c r="A233" s="8"/>
      <c r="B233" s="15"/>
      <c r="C233" s="16"/>
      <c r="D233" s="16"/>
      <c r="E233" s="23"/>
    </row>
    <row r="234" spans="1:5" ht="14" x14ac:dyDescent="0.15">
      <c r="A234" s="8"/>
      <c r="B234" s="9"/>
      <c r="C234" s="10"/>
      <c r="D234" s="10"/>
      <c r="E234" s="22"/>
    </row>
    <row r="235" spans="1:5" ht="14" x14ac:dyDescent="0.15">
      <c r="A235" s="8"/>
      <c r="B235" s="15"/>
      <c r="C235" s="16"/>
      <c r="D235" s="16"/>
      <c r="E235" s="23"/>
    </row>
    <row r="236" spans="1:5" ht="14" x14ac:dyDescent="0.15">
      <c r="A236" s="8"/>
      <c r="B236" s="9"/>
      <c r="C236" s="10"/>
      <c r="D236" s="10"/>
      <c r="E236" s="22"/>
    </row>
    <row r="237" spans="1:5" ht="14" x14ac:dyDescent="0.15">
      <c r="A237" s="8"/>
      <c r="B237" s="15"/>
      <c r="C237" s="16"/>
      <c r="D237" s="16"/>
      <c r="E237" s="23"/>
    </row>
    <row r="238" spans="1:5" ht="14" x14ac:dyDescent="0.15">
      <c r="A238" s="8"/>
      <c r="B238" s="9"/>
      <c r="C238" s="10"/>
      <c r="D238" s="10"/>
      <c r="E238" s="22"/>
    </row>
    <row r="239" spans="1:5" ht="14" x14ac:dyDescent="0.15">
      <c r="A239" s="8"/>
      <c r="B239" s="15"/>
      <c r="C239" s="16"/>
      <c r="D239" s="16"/>
      <c r="E239" s="23"/>
    </row>
    <row r="240" spans="1:5" ht="14" x14ac:dyDescent="0.15">
      <c r="A240" s="24"/>
      <c r="B240" s="9"/>
      <c r="C240" s="10"/>
      <c r="D240" s="10"/>
      <c r="E240" s="22"/>
    </row>
    <row r="241" spans="1:5" ht="14" x14ac:dyDescent="0.15">
      <c r="A241" s="24"/>
      <c r="B241" s="15"/>
      <c r="C241" s="16"/>
      <c r="D241" s="16"/>
      <c r="E241" s="23"/>
    </row>
    <row r="242" spans="1:5" ht="14" x14ac:dyDescent="0.15">
      <c r="A242" s="8"/>
      <c r="B242" s="9"/>
      <c r="C242" s="10"/>
      <c r="D242" s="10"/>
      <c r="E242" s="22"/>
    </row>
    <row r="243" spans="1:5" ht="14" x14ac:dyDescent="0.15">
      <c r="A243" s="8"/>
      <c r="B243" s="15"/>
      <c r="C243" s="16"/>
      <c r="D243" s="16"/>
      <c r="E243" s="23"/>
    </row>
    <row r="244" spans="1:5" ht="14" x14ac:dyDescent="0.15">
      <c r="A244" s="8"/>
      <c r="B244" s="9"/>
      <c r="C244" s="10"/>
      <c r="D244" s="10"/>
      <c r="E244" s="22"/>
    </row>
    <row r="245" spans="1:5" ht="16" x14ac:dyDescent="0.2">
      <c r="A245" s="8"/>
      <c r="B245" s="25"/>
      <c r="C245" s="26"/>
      <c r="D245" s="26"/>
      <c r="E245" s="27"/>
    </row>
    <row r="246" spans="1:5" ht="16" x14ac:dyDescent="0.2">
      <c r="A246" s="8"/>
      <c r="B246" s="28"/>
      <c r="C246" s="29"/>
      <c r="D246" s="29"/>
      <c r="E246" s="30"/>
    </row>
    <row r="247" spans="1:5" ht="16" x14ac:dyDescent="0.2">
      <c r="A247" s="8"/>
      <c r="B247" s="25"/>
      <c r="C247" s="26"/>
      <c r="D247" s="26"/>
      <c r="E247" s="27"/>
    </row>
    <row r="248" spans="1:5" ht="16" x14ac:dyDescent="0.2">
      <c r="A248" s="8"/>
      <c r="B248" s="28"/>
      <c r="C248" s="29"/>
      <c r="D248" s="29"/>
      <c r="E248" s="30"/>
    </row>
    <row r="249" spans="1:5" ht="16" x14ac:dyDescent="0.2">
      <c r="A249" s="8"/>
      <c r="B249" s="25"/>
      <c r="C249" s="26"/>
      <c r="D249" s="26"/>
      <c r="E249" s="27"/>
    </row>
    <row r="250" spans="1:5" ht="16" x14ac:dyDescent="0.2">
      <c r="A250" s="8"/>
      <c r="B250" s="28"/>
      <c r="C250" s="29"/>
      <c r="D250" s="29"/>
      <c r="E250" s="30"/>
    </row>
    <row r="251" spans="1:5" ht="16" x14ac:dyDescent="0.2">
      <c r="A251" s="8"/>
      <c r="B251" s="25"/>
      <c r="C251" s="26"/>
      <c r="D251" s="26"/>
      <c r="E251" s="27"/>
    </row>
    <row r="252" spans="1:5" ht="16" x14ac:dyDescent="0.2">
      <c r="A252" s="8"/>
      <c r="B252" s="28"/>
      <c r="C252" s="29"/>
      <c r="D252" s="29"/>
      <c r="E252" s="30"/>
    </row>
    <row r="253" spans="1:5" ht="16" x14ac:dyDescent="0.2">
      <c r="A253" s="8"/>
      <c r="B253" s="25"/>
      <c r="C253" s="26"/>
      <c r="D253" s="26"/>
      <c r="E253" s="27"/>
    </row>
    <row r="254" spans="1:5" ht="16" x14ac:dyDescent="0.2">
      <c r="A254" s="8"/>
      <c r="B254" s="28"/>
      <c r="C254" s="29"/>
      <c r="D254" s="29"/>
      <c r="E254" s="30"/>
    </row>
    <row r="255" spans="1:5" ht="16" x14ac:dyDescent="0.2">
      <c r="A255" s="8"/>
      <c r="B255" s="25"/>
      <c r="C255" s="26"/>
      <c r="D255" s="26"/>
      <c r="E255" s="27"/>
    </row>
    <row r="256" spans="1:5" ht="16" x14ac:dyDescent="0.2">
      <c r="A256" s="31"/>
      <c r="B256" s="28"/>
      <c r="C256" s="29"/>
      <c r="D256" s="29"/>
      <c r="E256" s="30"/>
    </row>
    <row r="257" spans="1:5" ht="16" x14ac:dyDescent="0.2">
      <c r="A257" s="31"/>
      <c r="B257" s="25"/>
      <c r="C257" s="26"/>
      <c r="D257" s="26"/>
      <c r="E257" s="27"/>
    </row>
    <row r="258" spans="1:5" ht="16" x14ac:dyDescent="0.2">
      <c r="A258" s="31"/>
      <c r="B258" s="28"/>
      <c r="C258" s="29"/>
      <c r="D258" s="29"/>
      <c r="E258" s="30"/>
    </row>
    <row r="259" spans="1:5" ht="16" x14ac:dyDescent="0.2">
      <c r="A259" s="31"/>
      <c r="B259" s="25"/>
      <c r="C259" s="26"/>
      <c r="D259" s="26"/>
      <c r="E259" s="27"/>
    </row>
    <row r="260" spans="1:5" ht="16" x14ac:dyDescent="0.2">
      <c r="A260" s="31"/>
      <c r="B260" s="28"/>
      <c r="C260" s="29"/>
      <c r="D260" s="29"/>
      <c r="E260" s="30"/>
    </row>
    <row r="261" spans="1:5" ht="16" x14ac:dyDescent="0.2">
      <c r="A261" s="31"/>
      <c r="B261" s="25"/>
      <c r="C261" s="26"/>
      <c r="D261" s="26"/>
      <c r="E261" s="27"/>
    </row>
    <row r="262" spans="1:5" ht="16" x14ac:dyDescent="0.2">
      <c r="A262" s="31"/>
      <c r="B262" s="28"/>
      <c r="C262" s="29"/>
      <c r="D262" s="29"/>
      <c r="E262" s="30"/>
    </row>
    <row r="263" spans="1:5" ht="16" x14ac:dyDescent="0.2">
      <c r="A263" s="31"/>
      <c r="B263" s="25"/>
      <c r="C263" s="26"/>
      <c r="D263" s="26"/>
      <c r="E263" s="27"/>
    </row>
    <row r="264" spans="1:5" ht="16" x14ac:dyDescent="0.2">
      <c r="A264" s="31"/>
      <c r="B264" s="28"/>
      <c r="C264" s="29"/>
      <c r="D264" s="29"/>
      <c r="E264" s="30"/>
    </row>
    <row r="265" spans="1:5" ht="16" x14ac:dyDescent="0.2">
      <c r="A265" s="31"/>
      <c r="B265" s="25"/>
      <c r="C265" s="26"/>
      <c r="D265" s="26"/>
      <c r="E265" s="27"/>
    </row>
    <row r="266" spans="1:5" ht="16" x14ac:dyDescent="0.2">
      <c r="A266" s="31"/>
      <c r="B266" s="28"/>
      <c r="C266" s="29"/>
      <c r="D266" s="29"/>
      <c r="E266" s="30"/>
    </row>
    <row r="267" spans="1:5" ht="16" x14ac:dyDescent="0.2">
      <c r="A267" s="31"/>
      <c r="B267" s="25"/>
      <c r="C267" s="26"/>
      <c r="D267" s="26"/>
      <c r="E267" s="27"/>
    </row>
    <row r="268" spans="1:5" ht="16" x14ac:dyDescent="0.2">
      <c r="A268" s="31"/>
      <c r="B268" s="28"/>
      <c r="C268" s="29"/>
      <c r="D268" s="29"/>
      <c r="E268" s="30"/>
    </row>
    <row r="269" spans="1:5" ht="16" x14ac:dyDescent="0.2">
      <c r="A269" s="31"/>
      <c r="B269" s="25"/>
      <c r="C269" s="26"/>
      <c r="D269" s="26"/>
      <c r="E269" s="27"/>
    </row>
    <row r="270" spans="1:5" ht="16" x14ac:dyDescent="0.2">
      <c r="A270" s="31"/>
      <c r="B270" s="28"/>
      <c r="C270" s="29"/>
      <c r="D270" s="29"/>
      <c r="E270" s="30"/>
    </row>
    <row r="271" spans="1:5" ht="16" x14ac:dyDescent="0.2">
      <c r="A271" s="31"/>
      <c r="B271" s="25"/>
      <c r="C271" s="26"/>
      <c r="D271" s="26"/>
      <c r="E271" s="27"/>
    </row>
    <row r="272" spans="1:5" ht="16" x14ac:dyDescent="0.2">
      <c r="A272" s="31"/>
      <c r="B272" s="28"/>
      <c r="C272" s="29"/>
      <c r="D272" s="29"/>
      <c r="E272" s="30"/>
    </row>
    <row r="273" spans="1:5" ht="16" x14ac:dyDescent="0.2">
      <c r="A273" s="31"/>
      <c r="B273" s="25"/>
      <c r="C273" s="26"/>
      <c r="D273" s="26"/>
      <c r="E273" s="27"/>
    </row>
    <row r="274" spans="1:5" ht="16" x14ac:dyDescent="0.2">
      <c r="A274" s="31"/>
      <c r="B274" s="28"/>
      <c r="C274" s="29"/>
      <c r="D274" s="29"/>
      <c r="E274" s="30"/>
    </row>
    <row r="275" spans="1:5" ht="16" x14ac:dyDescent="0.2">
      <c r="A275" s="31"/>
      <c r="B275" s="25"/>
      <c r="C275" s="26"/>
      <c r="D275" s="26"/>
      <c r="E275" s="27"/>
    </row>
    <row r="276" spans="1:5" ht="16" x14ac:dyDescent="0.2">
      <c r="A276" s="31"/>
      <c r="B276" s="28"/>
      <c r="C276" s="29"/>
      <c r="D276" s="29"/>
      <c r="E276" s="30"/>
    </row>
    <row r="277" spans="1:5" ht="16" x14ac:dyDescent="0.2">
      <c r="A277" s="31"/>
      <c r="B277" s="25"/>
      <c r="C277" s="26"/>
      <c r="D277" s="26"/>
      <c r="E277" s="27"/>
    </row>
    <row r="278" spans="1:5" ht="16" x14ac:dyDescent="0.2">
      <c r="A278" s="31"/>
      <c r="B278" s="28"/>
      <c r="C278" s="29"/>
      <c r="D278" s="29"/>
      <c r="E278" s="30"/>
    </row>
    <row r="279" spans="1:5" ht="16" x14ac:dyDescent="0.2">
      <c r="A279" s="31"/>
      <c r="B279" s="25"/>
      <c r="C279" s="26"/>
      <c r="D279" s="26"/>
      <c r="E279" s="27"/>
    </row>
    <row r="280" spans="1:5" ht="16" x14ac:dyDescent="0.2">
      <c r="A280" s="31"/>
      <c r="B280" s="28"/>
      <c r="C280" s="29"/>
      <c r="D280" s="29"/>
      <c r="E280" s="30"/>
    </row>
    <row r="281" spans="1:5" ht="16" x14ac:dyDescent="0.2">
      <c r="A281" s="31"/>
      <c r="B281" s="25"/>
      <c r="C281" s="26"/>
      <c r="D281" s="26"/>
      <c r="E281" s="27"/>
    </row>
    <row r="282" spans="1:5" ht="16" x14ac:dyDescent="0.2">
      <c r="A282" s="31"/>
      <c r="B282" s="28"/>
      <c r="C282" s="29"/>
      <c r="D282" s="29"/>
      <c r="E282" s="30"/>
    </row>
    <row r="283" spans="1:5" ht="16" x14ac:dyDescent="0.2">
      <c r="A283" s="31"/>
      <c r="B283" s="25"/>
      <c r="C283" s="26"/>
      <c r="D283" s="26"/>
      <c r="E283" s="27"/>
    </row>
    <row r="284" spans="1:5" ht="16" x14ac:dyDescent="0.2">
      <c r="A284" s="31"/>
      <c r="B284" s="28"/>
      <c r="C284" s="29"/>
      <c r="D284" s="29"/>
      <c r="E284" s="30"/>
    </row>
    <row r="285" spans="1:5" ht="16" x14ac:dyDescent="0.2">
      <c r="A285" s="31"/>
      <c r="B285" s="25"/>
      <c r="C285" s="26"/>
      <c r="D285" s="26"/>
      <c r="E285" s="27"/>
    </row>
    <row r="286" spans="1:5" ht="16" x14ac:dyDescent="0.2">
      <c r="A286" s="31"/>
      <c r="B286" s="28"/>
      <c r="C286" s="29"/>
      <c r="D286" s="29"/>
      <c r="E286" s="30"/>
    </row>
    <row r="287" spans="1:5" ht="16" x14ac:dyDescent="0.2">
      <c r="A287" s="31"/>
      <c r="B287" s="25"/>
      <c r="C287" s="26"/>
      <c r="D287" s="26"/>
      <c r="E287" s="27"/>
    </row>
    <row r="288" spans="1:5" ht="16" x14ac:dyDescent="0.2">
      <c r="A288" s="31"/>
      <c r="B288" s="28"/>
      <c r="C288" s="29"/>
      <c r="D288" s="29"/>
      <c r="E288" s="30"/>
    </row>
    <row r="289" spans="1:5" ht="16" x14ac:dyDescent="0.2">
      <c r="A289" s="31"/>
      <c r="B289" s="25"/>
      <c r="C289" s="26"/>
      <c r="D289" s="26"/>
      <c r="E289" s="27"/>
    </row>
    <row r="290" spans="1:5" ht="16" x14ac:dyDescent="0.2">
      <c r="A290" s="31"/>
      <c r="B290" s="28"/>
      <c r="C290" s="29"/>
      <c r="D290" s="29"/>
      <c r="E290" s="30"/>
    </row>
    <row r="291" spans="1:5" ht="16" x14ac:dyDescent="0.2">
      <c r="A291" s="31"/>
      <c r="B291" s="25"/>
      <c r="C291" s="26"/>
      <c r="D291" s="26"/>
      <c r="E291" s="27"/>
    </row>
    <row r="292" spans="1:5" ht="16" x14ac:dyDescent="0.2">
      <c r="A292" s="31"/>
      <c r="B292" s="28"/>
      <c r="C292" s="29"/>
      <c r="D292" s="29"/>
      <c r="E292" s="30"/>
    </row>
    <row r="293" spans="1:5" ht="16" x14ac:dyDescent="0.2">
      <c r="A293" s="31"/>
      <c r="B293" s="25"/>
      <c r="C293" s="26"/>
      <c r="D293" s="26"/>
      <c r="E293" s="27"/>
    </row>
    <row r="294" spans="1:5" ht="16" x14ac:dyDescent="0.2">
      <c r="A294" s="31"/>
      <c r="B294" s="28"/>
      <c r="C294" s="29"/>
      <c r="D294" s="29"/>
      <c r="E294" s="30"/>
    </row>
    <row r="295" spans="1:5" ht="16" x14ac:dyDescent="0.2">
      <c r="A295" s="31"/>
      <c r="B295" s="25"/>
      <c r="C295" s="26"/>
      <c r="D295" s="26"/>
      <c r="E295" s="27"/>
    </row>
    <row r="296" spans="1:5" ht="16" x14ac:dyDescent="0.2">
      <c r="A296" s="31"/>
      <c r="B296" s="28"/>
      <c r="C296" s="29"/>
      <c r="D296" s="29"/>
      <c r="E296" s="30"/>
    </row>
    <row r="297" spans="1:5" ht="16" x14ac:dyDescent="0.2">
      <c r="A297" s="31"/>
      <c r="B297" s="25"/>
      <c r="C297" s="26"/>
      <c r="D297" s="26"/>
      <c r="E297" s="27"/>
    </row>
    <row r="298" spans="1:5" ht="16" x14ac:dyDescent="0.2">
      <c r="A298" s="31"/>
      <c r="B298" s="28"/>
      <c r="C298" s="29"/>
      <c r="D298" s="29"/>
      <c r="E298" s="30"/>
    </row>
    <row r="299" spans="1:5" ht="16" x14ac:dyDescent="0.2">
      <c r="A299" s="31"/>
      <c r="B299" s="25"/>
      <c r="C299" s="26"/>
      <c r="D299" s="26"/>
      <c r="E299" s="27"/>
    </row>
    <row r="300" spans="1:5" ht="16" x14ac:dyDescent="0.2">
      <c r="A300" s="31"/>
      <c r="B300" s="28"/>
      <c r="C300" s="29"/>
      <c r="D300" s="29"/>
      <c r="E300" s="30"/>
    </row>
    <row r="301" spans="1:5" ht="16" x14ac:dyDescent="0.2">
      <c r="A301" s="31"/>
      <c r="B301" s="25"/>
      <c r="C301" s="26"/>
      <c r="D301" s="26"/>
      <c r="E301" s="27"/>
    </row>
    <row r="302" spans="1:5" ht="16" x14ac:dyDescent="0.2">
      <c r="A302" s="31"/>
      <c r="B302" s="28"/>
      <c r="C302" s="29"/>
      <c r="D302" s="29"/>
      <c r="E302" s="30"/>
    </row>
    <row r="303" spans="1:5" ht="16" x14ac:dyDescent="0.2">
      <c r="A303" s="31"/>
      <c r="B303" s="25"/>
      <c r="C303" s="26"/>
      <c r="D303" s="26"/>
      <c r="E303" s="27"/>
    </row>
    <row r="304" spans="1:5" ht="16" x14ac:dyDescent="0.2">
      <c r="A304" s="31"/>
      <c r="B304" s="28"/>
      <c r="C304" s="29"/>
      <c r="D304" s="29"/>
      <c r="E304" s="30"/>
    </row>
    <row r="305" spans="1:5" ht="16" x14ac:dyDescent="0.2">
      <c r="A305" s="31"/>
      <c r="B305" s="25"/>
      <c r="C305" s="26"/>
      <c r="D305" s="26"/>
      <c r="E305" s="27"/>
    </row>
    <row r="306" spans="1:5" ht="16" x14ac:dyDescent="0.2">
      <c r="A306" s="31"/>
      <c r="B306" s="28"/>
      <c r="C306" s="29"/>
      <c r="D306" s="29"/>
      <c r="E306" s="30"/>
    </row>
    <row r="307" spans="1:5" ht="16" x14ac:dyDescent="0.2">
      <c r="A307" s="31"/>
      <c r="B307" s="25"/>
      <c r="C307" s="26"/>
      <c r="D307" s="26"/>
      <c r="E307" s="27"/>
    </row>
    <row r="308" spans="1:5" ht="16" x14ac:dyDescent="0.2">
      <c r="A308" s="31"/>
      <c r="B308" s="28"/>
      <c r="C308" s="29"/>
      <c r="D308" s="29"/>
      <c r="E308" s="30"/>
    </row>
    <row r="309" spans="1:5" ht="16" x14ac:dyDescent="0.2">
      <c r="A309" s="31"/>
      <c r="B309" s="25"/>
      <c r="C309" s="26"/>
      <c r="D309" s="26"/>
      <c r="E309" s="27"/>
    </row>
    <row r="310" spans="1:5" ht="16" x14ac:dyDescent="0.2">
      <c r="A310" s="31"/>
      <c r="B310" s="28"/>
      <c r="C310" s="29"/>
      <c r="D310" s="29"/>
      <c r="E310" s="30"/>
    </row>
    <row r="311" spans="1:5" ht="16" x14ac:dyDescent="0.2">
      <c r="A311" s="31"/>
      <c r="B311" s="25"/>
      <c r="C311" s="26"/>
      <c r="D311" s="26"/>
      <c r="E311" s="27"/>
    </row>
    <row r="312" spans="1:5" ht="16" x14ac:dyDescent="0.2">
      <c r="A312" s="31"/>
      <c r="B312" s="28"/>
      <c r="C312" s="29"/>
      <c r="D312" s="29"/>
      <c r="E312" s="30"/>
    </row>
    <row r="313" spans="1:5" ht="16" x14ac:dyDescent="0.2">
      <c r="A313" s="31"/>
      <c r="B313" s="25"/>
      <c r="C313" s="26"/>
      <c r="D313" s="26"/>
      <c r="E313" s="27"/>
    </row>
    <row r="314" spans="1:5" ht="16" x14ac:dyDescent="0.2">
      <c r="A314" s="31"/>
      <c r="B314" s="28"/>
      <c r="C314" s="29"/>
      <c r="D314" s="29"/>
      <c r="E314" s="30"/>
    </row>
    <row r="315" spans="1:5" ht="16" x14ac:dyDescent="0.2">
      <c r="A315" s="31"/>
      <c r="B315" s="25"/>
      <c r="C315" s="26"/>
      <c r="D315" s="26"/>
      <c r="E315" s="27"/>
    </row>
    <row r="316" spans="1:5" ht="16" x14ac:dyDescent="0.2">
      <c r="A316" s="31"/>
      <c r="B316" s="28"/>
      <c r="C316" s="29"/>
      <c r="D316" s="29"/>
      <c r="E316" s="30"/>
    </row>
    <row r="317" spans="1:5" ht="16" x14ac:dyDescent="0.2">
      <c r="A317" s="31"/>
      <c r="B317" s="25"/>
      <c r="C317" s="26"/>
      <c r="D317" s="26"/>
      <c r="E317" s="27"/>
    </row>
    <row r="318" spans="1:5" ht="16" x14ac:dyDescent="0.2">
      <c r="A318" s="31"/>
      <c r="B318" s="28"/>
      <c r="C318" s="29"/>
      <c r="D318" s="29"/>
      <c r="E318" s="30"/>
    </row>
    <row r="319" spans="1:5" ht="16" x14ac:dyDescent="0.2">
      <c r="A319" s="31"/>
      <c r="B319" s="32"/>
      <c r="C319" s="33"/>
      <c r="D319" s="34"/>
      <c r="E319" s="35"/>
    </row>
    <row r="320" spans="1:5" ht="16" x14ac:dyDescent="0.2">
      <c r="A320" s="31"/>
      <c r="B320" s="36"/>
      <c r="C320" s="37"/>
      <c r="D320" s="38"/>
      <c r="E320" s="39"/>
    </row>
    <row r="321" spans="1:5" ht="16" x14ac:dyDescent="0.2">
      <c r="A321" s="31"/>
      <c r="B321" s="32"/>
      <c r="C321" s="33"/>
      <c r="D321" s="34"/>
      <c r="E321" s="35"/>
    </row>
    <row r="322" spans="1:5" ht="16" x14ac:dyDescent="0.2">
      <c r="A322" s="31"/>
      <c r="B322" s="36"/>
      <c r="C322" s="37"/>
      <c r="D322" s="38"/>
      <c r="E322" s="39"/>
    </row>
    <row r="323" spans="1:5" ht="16" x14ac:dyDescent="0.2">
      <c r="A323" s="31"/>
      <c r="B323" s="32"/>
      <c r="C323" s="33"/>
      <c r="D323" s="34"/>
      <c r="E323" s="35"/>
    </row>
    <row r="324" spans="1:5" ht="16" x14ac:dyDescent="0.2">
      <c r="A324" s="31"/>
      <c r="B324" s="36"/>
      <c r="C324" s="37"/>
      <c r="D324" s="38"/>
      <c r="E324" s="39"/>
    </row>
    <row r="325" spans="1:5" ht="16" x14ac:dyDescent="0.2">
      <c r="A325" s="31"/>
      <c r="B325" s="32"/>
      <c r="C325" s="33"/>
      <c r="D325" s="34"/>
      <c r="E325" s="35"/>
    </row>
    <row r="326" spans="1:5" ht="16" x14ac:dyDescent="0.2">
      <c r="A326" s="31"/>
      <c r="B326" s="36"/>
      <c r="C326" s="37"/>
      <c r="D326" s="38"/>
      <c r="E326" s="39"/>
    </row>
    <row r="327" spans="1:5" ht="16" x14ac:dyDescent="0.2">
      <c r="A327" s="31"/>
      <c r="B327" s="32"/>
      <c r="C327" s="33"/>
      <c r="D327" s="34"/>
      <c r="E327" s="35"/>
    </row>
    <row r="328" spans="1:5" ht="16" x14ac:dyDescent="0.2">
      <c r="A328" s="31"/>
      <c r="B328" s="36"/>
      <c r="C328" s="37"/>
      <c r="D328" s="38"/>
      <c r="E328" s="39"/>
    </row>
    <row r="329" spans="1:5" ht="16" x14ac:dyDescent="0.2">
      <c r="A329" s="31"/>
      <c r="B329" s="32"/>
      <c r="C329" s="33"/>
      <c r="D329" s="34"/>
      <c r="E329" s="35"/>
    </row>
    <row r="330" spans="1:5" ht="16" x14ac:dyDescent="0.2">
      <c r="A330" s="31"/>
      <c r="B330" s="36"/>
      <c r="C330" s="37"/>
      <c r="D330" s="38"/>
      <c r="E330" s="39"/>
    </row>
    <row r="331" spans="1:5" ht="16" x14ac:dyDescent="0.2">
      <c r="A331" s="31"/>
      <c r="B331" s="32"/>
      <c r="C331" s="33"/>
      <c r="D331" s="34"/>
      <c r="E331" s="35"/>
    </row>
    <row r="332" spans="1:5" ht="16" x14ac:dyDescent="0.2">
      <c r="A332" s="31"/>
      <c r="B332" s="36"/>
      <c r="C332" s="37"/>
      <c r="D332" s="38"/>
      <c r="E332" s="39"/>
    </row>
    <row r="333" spans="1:5" ht="16" x14ac:dyDescent="0.2">
      <c r="A333" s="31"/>
      <c r="B333" s="32"/>
      <c r="C333" s="33"/>
      <c r="D333" s="34"/>
      <c r="E333" s="35"/>
    </row>
    <row r="334" spans="1:5" ht="16" x14ac:dyDescent="0.2">
      <c r="A334" s="31"/>
      <c r="B334" s="36"/>
      <c r="C334" s="37"/>
      <c r="D334" s="38"/>
      <c r="E334" s="39"/>
    </row>
    <row r="335" spans="1:5" ht="16" x14ac:dyDescent="0.2">
      <c r="A335" s="31"/>
      <c r="B335" s="32"/>
      <c r="C335" s="33"/>
      <c r="D335" s="34"/>
      <c r="E335" s="35"/>
    </row>
    <row r="336" spans="1:5" ht="16" x14ac:dyDescent="0.2">
      <c r="A336" s="31"/>
      <c r="B336" s="36"/>
      <c r="C336" s="37"/>
      <c r="D336" s="38"/>
      <c r="E336" s="39"/>
    </row>
    <row r="337" spans="1:5" ht="16" x14ac:dyDescent="0.2">
      <c r="A337" s="31"/>
      <c r="B337" s="32"/>
      <c r="C337" s="33"/>
      <c r="D337" s="34"/>
      <c r="E337" s="35"/>
    </row>
    <row r="338" spans="1:5" ht="16" x14ac:dyDescent="0.2">
      <c r="A338" s="31"/>
      <c r="B338" s="36"/>
      <c r="C338" s="37"/>
      <c r="D338" s="38"/>
      <c r="E338" s="39"/>
    </row>
    <row r="339" spans="1:5" ht="16" x14ac:dyDescent="0.2">
      <c r="A339" s="31"/>
      <c r="B339" s="32"/>
      <c r="C339" s="33"/>
      <c r="D339" s="34"/>
      <c r="E339" s="35"/>
    </row>
    <row r="340" spans="1:5" ht="16" x14ac:dyDescent="0.2">
      <c r="A340" s="31"/>
      <c r="B340" s="36"/>
      <c r="C340" s="37"/>
      <c r="D340" s="38"/>
      <c r="E340" s="39"/>
    </row>
    <row r="341" spans="1:5" ht="16" x14ac:dyDescent="0.2">
      <c r="A341" s="31"/>
      <c r="B341" s="32"/>
      <c r="C341" s="33"/>
      <c r="D341" s="34"/>
      <c r="E341" s="35"/>
    </row>
    <row r="342" spans="1:5" ht="16" x14ac:dyDescent="0.2">
      <c r="A342" s="31"/>
      <c r="B342" s="36"/>
      <c r="C342" s="37"/>
      <c r="D342" s="38"/>
      <c r="E342" s="39"/>
    </row>
    <row r="343" spans="1:5" ht="16" x14ac:dyDescent="0.2">
      <c r="A343" s="31"/>
      <c r="B343" s="32"/>
      <c r="C343" s="33"/>
      <c r="D343" s="34"/>
      <c r="E343" s="35"/>
    </row>
    <row r="344" spans="1:5" ht="16" x14ac:dyDescent="0.2">
      <c r="A344" s="31"/>
      <c r="B344" s="36"/>
      <c r="C344" s="37"/>
      <c r="D344" s="38"/>
      <c r="E344" s="39"/>
    </row>
    <row r="345" spans="1:5" ht="16" x14ac:dyDescent="0.2">
      <c r="A345" s="31"/>
      <c r="B345" s="32"/>
      <c r="C345" s="33"/>
      <c r="D345" s="34"/>
      <c r="E345" s="35"/>
    </row>
    <row r="346" spans="1:5" ht="16" x14ac:dyDescent="0.2">
      <c r="A346" s="31"/>
      <c r="B346" s="36"/>
      <c r="C346" s="37"/>
      <c r="D346" s="38"/>
      <c r="E346" s="39"/>
    </row>
    <row r="347" spans="1:5" ht="16" x14ac:dyDescent="0.2">
      <c r="A347" s="31"/>
      <c r="B347" s="32"/>
      <c r="C347" s="33"/>
      <c r="D347" s="34"/>
      <c r="E347" s="35"/>
    </row>
    <row r="348" spans="1:5" ht="16" x14ac:dyDescent="0.2">
      <c r="A348" s="31"/>
      <c r="B348" s="36"/>
      <c r="C348" s="37"/>
      <c r="D348" s="38"/>
      <c r="E348" s="39"/>
    </row>
    <row r="349" spans="1:5" ht="16" x14ac:dyDescent="0.2">
      <c r="A349" s="31"/>
      <c r="B349" s="32"/>
      <c r="C349" s="33"/>
      <c r="D349" s="34"/>
      <c r="E349" s="35"/>
    </row>
    <row r="350" spans="1:5" ht="16" x14ac:dyDescent="0.2">
      <c r="A350" s="31"/>
      <c r="B350" s="36"/>
      <c r="C350" s="37"/>
      <c r="D350" s="38"/>
      <c r="E350" s="39"/>
    </row>
    <row r="351" spans="1:5" ht="16" x14ac:dyDescent="0.2">
      <c r="A351" s="31"/>
      <c r="B351" s="32"/>
      <c r="C351" s="33"/>
      <c r="D351" s="34"/>
      <c r="E351" s="35"/>
    </row>
    <row r="352" spans="1:5" ht="16" x14ac:dyDescent="0.2">
      <c r="A352" s="31"/>
      <c r="B352" s="36"/>
      <c r="C352" s="37"/>
      <c r="D352" s="38"/>
      <c r="E352" s="39"/>
    </row>
    <row r="353" spans="1:5" ht="16" x14ac:dyDescent="0.2">
      <c r="A353" s="31"/>
      <c r="B353" s="32"/>
      <c r="C353" s="33"/>
      <c r="D353" s="34"/>
      <c r="E353" s="35"/>
    </row>
    <row r="354" spans="1:5" ht="16" x14ac:dyDescent="0.2">
      <c r="A354" s="31"/>
      <c r="B354" s="36"/>
      <c r="C354" s="37"/>
      <c r="D354" s="38"/>
      <c r="E354" s="39"/>
    </row>
    <row r="355" spans="1:5" ht="16" x14ac:dyDescent="0.2">
      <c r="A355" s="31"/>
      <c r="B355" s="32"/>
      <c r="C355" s="33"/>
      <c r="D355" s="34"/>
      <c r="E355" s="35"/>
    </row>
    <row r="356" spans="1:5" ht="16" x14ac:dyDescent="0.2">
      <c r="A356" s="31"/>
      <c r="B356" s="36"/>
      <c r="C356" s="37"/>
      <c r="D356" s="38"/>
      <c r="E356" s="39"/>
    </row>
    <row r="357" spans="1:5" ht="16" x14ac:dyDescent="0.2">
      <c r="A357" s="31"/>
      <c r="B357" s="32"/>
      <c r="C357" s="33"/>
      <c r="D357" s="34"/>
      <c r="E357" s="35"/>
    </row>
    <row r="358" spans="1:5" ht="16" x14ac:dyDescent="0.2">
      <c r="A358" s="31"/>
      <c r="B358" s="36"/>
      <c r="C358" s="37"/>
      <c r="D358" s="38"/>
      <c r="E358" s="39"/>
    </row>
    <row r="359" spans="1:5" ht="16" x14ac:dyDescent="0.2">
      <c r="A359" s="31"/>
      <c r="B359" s="32"/>
      <c r="C359" s="33"/>
      <c r="D359" s="34"/>
      <c r="E359" s="35"/>
    </row>
    <row r="360" spans="1:5" ht="16" x14ac:dyDescent="0.2">
      <c r="A360" s="31"/>
      <c r="B360" s="36"/>
      <c r="C360" s="37"/>
      <c r="D360" s="38"/>
      <c r="E360" s="39"/>
    </row>
    <row r="361" spans="1:5" ht="16" x14ac:dyDescent="0.2">
      <c r="A361" s="31"/>
      <c r="B361" s="32"/>
      <c r="C361" s="33"/>
      <c r="D361" s="34"/>
      <c r="E361" s="40"/>
    </row>
    <row r="362" spans="1:5" ht="16" x14ac:dyDescent="0.2">
      <c r="A362" s="31"/>
      <c r="B362" s="36"/>
      <c r="C362" s="37"/>
      <c r="D362" s="38"/>
      <c r="E362" s="38"/>
    </row>
    <row r="363" spans="1:5" ht="16" x14ac:dyDescent="0.2">
      <c r="A363" s="31"/>
      <c r="B363" s="32"/>
      <c r="C363" s="33"/>
      <c r="D363" s="34"/>
      <c r="E363" s="34"/>
    </row>
    <row r="364" spans="1:5" ht="16" x14ac:dyDescent="0.2">
      <c r="A364" s="31"/>
      <c r="B364" s="36"/>
      <c r="C364" s="37"/>
      <c r="D364" s="38"/>
      <c r="E364" s="38"/>
    </row>
    <row r="365" spans="1:5" ht="16" x14ac:dyDescent="0.2">
      <c r="A365" s="31"/>
      <c r="B365" s="32"/>
      <c r="C365" s="33"/>
      <c r="D365" s="34"/>
      <c r="E365" s="34"/>
    </row>
    <row r="366" spans="1:5" ht="16" x14ac:dyDescent="0.2">
      <c r="A366" s="31"/>
      <c r="B366" s="36"/>
      <c r="C366" s="37"/>
      <c r="D366" s="38"/>
      <c r="E366" s="38"/>
    </row>
    <row r="367" spans="1:5" ht="16" x14ac:dyDescent="0.2">
      <c r="A367" s="31"/>
      <c r="B367" s="32"/>
      <c r="C367" s="33"/>
      <c r="D367" s="34"/>
      <c r="E367" s="34"/>
    </row>
    <row r="368" spans="1:5" ht="16" x14ac:dyDescent="0.2">
      <c r="A368" s="31"/>
      <c r="B368" s="36"/>
      <c r="C368" s="37"/>
      <c r="D368" s="38"/>
      <c r="E368" s="38"/>
    </row>
    <row r="369" spans="1:5" ht="16" x14ac:dyDescent="0.2">
      <c r="A369" s="31"/>
      <c r="B369" s="32"/>
      <c r="C369" s="33"/>
      <c r="D369" s="34"/>
      <c r="E369" s="34"/>
    </row>
    <row r="370" spans="1:5" ht="16" x14ac:dyDescent="0.2">
      <c r="A370" s="31"/>
      <c r="B370" s="36"/>
      <c r="C370" s="37"/>
      <c r="D370" s="38"/>
      <c r="E370" s="38"/>
    </row>
    <row r="371" spans="1:5" ht="16" x14ac:dyDescent="0.2">
      <c r="A371" s="31"/>
      <c r="B371" s="32"/>
      <c r="C371" s="33"/>
      <c r="D371" s="34"/>
      <c r="E371" s="34"/>
    </row>
    <row r="372" spans="1:5" ht="16" x14ac:dyDescent="0.2">
      <c r="A372" s="31"/>
      <c r="B372" s="37"/>
      <c r="C372" s="37"/>
      <c r="D372" s="38"/>
      <c r="E372" s="38"/>
    </row>
    <row r="373" spans="1:5" ht="16" x14ac:dyDescent="0.2">
      <c r="A373" s="31"/>
      <c r="B373" s="33"/>
      <c r="C373" s="33"/>
      <c r="D373" s="34"/>
      <c r="E373" s="34"/>
    </row>
    <row r="374" spans="1:5" ht="16" x14ac:dyDescent="0.2">
      <c r="A374" s="31"/>
      <c r="B374" s="37"/>
      <c r="C374" s="37"/>
      <c r="D374" s="38"/>
      <c r="E374" s="38"/>
    </row>
    <row r="375" spans="1:5" ht="16" x14ac:dyDescent="0.2">
      <c r="A375" s="31"/>
      <c r="B375" s="33"/>
      <c r="C375" s="33"/>
      <c r="D375" s="34"/>
      <c r="E375" s="34"/>
    </row>
    <row r="376" spans="1:5" ht="16" x14ac:dyDescent="0.2">
      <c r="A376" s="31"/>
      <c r="B376" s="37"/>
      <c r="C376" s="37"/>
      <c r="D376" s="38"/>
      <c r="E376" s="38"/>
    </row>
    <row r="377" spans="1:5" ht="16" x14ac:dyDescent="0.2">
      <c r="A377" s="31"/>
      <c r="B377" s="33"/>
      <c r="C377" s="33"/>
      <c r="D377" s="34"/>
      <c r="E377" s="34"/>
    </row>
    <row r="378" spans="1:5" ht="16" x14ac:dyDescent="0.2">
      <c r="A378" s="31"/>
      <c r="B378" s="37"/>
      <c r="C378" s="37"/>
      <c r="D378" s="38"/>
      <c r="E378" s="38"/>
    </row>
    <row r="379" spans="1:5" ht="16" x14ac:dyDescent="0.2">
      <c r="A379" s="31"/>
      <c r="B379" s="33"/>
      <c r="C379" s="33"/>
      <c r="D379" s="34"/>
      <c r="E379" s="34"/>
    </row>
    <row r="380" spans="1:5" ht="16" x14ac:dyDescent="0.2">
      <c r="A380" s="31"/>
      <c r="B380" s="37"/>
      <c r="C380" s="37"/>
      <c r="D380" s="38"/>
      <c r="E380" s="38"/>
    </row>
    <row r="381" spans="1:5" ht="16" x14ac:dyDescent="0.2">
      <c r="A381" s="31"/>
      <c r="B381" s="33"/>
      <c r="C381" s="33"/>
      <c r="D381" s="34"/>
      <c r="E381" s="34"/>
    </row>
    <row r="382" spans="1:5" ht="16" x14ac:dyDescent="0.2">
      <c r="A382" s="31"/>
      <c r="B382" s="37"/>
      <c r="C382" s="37"/>
      <c r="D382" s="38"/>
      <c r="E382" s="38"/>
    </row>
    <row r="383" spans="1:5" ht="16" x14ac:dyDescent="0.2">
      <c r="A383" s="31"/>
      <c r="B383" s="33"/>
      <c r="C383" s="33"/>
      <c r="D383" s="34"/>
      <c r="E383" s="34"/>
    </row>
    <row r="384" spans="1:5" ht="16" x14ac:dyDescent="0.2">
      <c r="A384" s="31"/>
      <c r="B384" s="37"/>
      <c r="C384" s="37"/>
      <c r="D384" s="38"/>
      <c r="E384" s="38"/>
    </row>
    <row r="385" spans="1:5" ht="16" x14ac:dyDescent="0.2">
      <c r="A385" s="31"/>
      <c r="B385" s="33"/>
      <c r="C385" s="33"/>
      <c r="D385" s="34"/>
      <c r="E385" s="34"/>
    </row>
    <row r="386" spans="1:5" ht="13" x14ac:dyDescent="0.15">
      <c r="B386" s="37"/>
      <c r="C386" s="37"/>
      <c r="D386" s="38"/>
      <c r="E386" s="38"/>
    </row>
    <row r="387" spans="1:5" ht="13" x14ac:dyDescent="0.15">
      <c r="B387" s="33"/>
      <c r="C387" s="33"/>
      <c r="D387" s="34"/>
      <c r="E387" s="34"/>
    </row>
    <row r="388" spans="1:5" ht="13" x14ac:dyDescent="0.15">
      <c r="B388" s="37"/>
      <c r="C388" s="37"/>
      <c r="D388" s="38"/>
      <c r="E388" s="38"/>
    </row>
    <row r="389" spans="1:5" ht="13" x14ac:dyDescent="0.15">
      <c r="B389" s="33"/>
      <c r="C389" s="33"/>
      <c r="D389" s="34"/>
      <c r="E389" s="34"/>
    </row>
    <row r="390" spans="1:5" ht="13" x14ac:dyDescent="0.15">
      <c r="B390" s="37"/>
      <c r="C390" s="37"/>
      <c r="D390" s="38"/>
      <c r="E390" s="38"/>
    </row>
    <row r="391" spans="1:5" ht="13" x14ac:dyDescent="0.15">
      <c r="B391" s="33"/>
      <c r="C391" s="33"/>
      <c r="D391" s="34"/>
      <c r="E391" s="34"/>
    </row>
    <row r="392" spans="1:5" ht="13" x14ac:dyDescent="0.15">
      <c r="B392" s="37"/>
      <c r="C392" s="37"/>
      <c r="D392" s="38"/>
      <c r="E392" s="38"/>
    </row>
    <row r="393" spans="1:5" ht="13" x14ac:dyDescent="0.15">
      <c r="B393" s="33"/>
      <c r="C393" s="33"/>
      <c r="D393" s="34"/>
      <c r="E393" s="34"/>
    </row>
    <row r="394" spans="1:5" ht="13" x14ac:dyDescent="0.15">
      <c r="B394" s="37"/>
      <c r="C394" s="37"/>
      <c r="D394" s="38"/>
      <c r="E394" s="38"/>
    </row>
    <row r="395" spans="1:5" ht="13" x14ac:dyDescent="0.15">
      <c r="B395" s="33"/>
      <c r="C395" s="33"/>
      <c r="D395" s="34"/>
      <c r="E395" s="34"/>
    </row>
    <row r="396" spans="1:5" ht="13" x14ac:dyDescent="0.15">
      <c r="B396" s="37"/>
      <c r="C396" s="37"/>
      <c r="D396" s="38"/>
      <c r="E396" s="38"/>
    </row>
    <row r="397" spans="1:5" ht="13" x14ac:dyDescent="0.15">
      <c r="B397" s="33"/>
      <c r="C397" s="33"/>
      <c r="D397" s="34"/>
      <c r="E397" s="34"/>
    </row>
    <row r="398" spans="1:5" ht="13" x14ac:dyDescent="0.15">
      <c r="B398" s="37"/>
      <c r="C398" s="37"/>
      <c r="D398" s="38"/>
      <c r="E398" s="38"/>
    </row>
    <row r="399" spans="1:5" ht="13" x14ac:dyDescent="0.15">
      <c r="B399" s="33"/>
      <c r="C399" s="33"/>
      <c r="D399" s="34"/>
      <c r="E399" s="34"/>
    </row>
    <row r="400" spans="1:5" ht="13" x14ac:dyDescent="0.15">
      <c r="B400" s="37"/>
      <c r="C400" s="37"/>
      <c r="D400" s="38"/>
      <c r="E400" s="38"/>
    </row>
    <row r="401" spans="2:5" ht="13" x14ac:dyDescent="0.15">
      <c r="B401" s="33"/>
      <c r="C401" s="33"/>
      <c r="D401" s="34"/>
      <c r="E401" s="34"/>
    </row>
    <row r="402" spans="2:5" ht="13" x14ac:dyDescent="0.15">
      <c r="B402" s="37"/>
      <c r="C402" s="37"/>
      <c r="D402" s="38"/>
      <c r="E402" s="38"/>
    </row>
    <row r="403" spans="2:5" ht="13" x14ac:dyDescent="0.15">
      <c r="B403" s="33"/>
      <c r="C403" s="33"/>
      <c r="D403" s="34"/>
      <c r="E403" s="34"/>
    </row>
    <row r="404" spans="2:5" ht="13" x14ac:dyDescent="0.15">
      <c r="B404" s="37"/>
      <c r="C404" s="37"/>
      <c r="D404" s="38"/>
      <c r="E404" s="38"/>
    </row>
    <row r="405" spans="2:5" ht="13" x14ac:dyDescent="0.15">
      <c r="B405" s="33"/>
      <c r="C405" s="33"/>
      <c r="D405" s="34"/>
      <c r="E405" s="34"/>
    </row>
    <row r="406" spans="2:5" ht="13" x14ac:dyDescent="0.15">
      <c r="B406" s="37"/>
      <c r="C406" s="37"/>
      <c r="D406" s="38"/>
      <c r="E406" s="38"/>
    </row>
    <row r="407" spans="2:5" ht="13" x14ac:dyDescent="0.15">
      <c r="B407" s="33"/>
      <c r="C407" s="33"/>
      <c r="D407" s="34"/>
      <c r="E407" s="34"/>
    </row>
    <row r="408" spans="2:5" ht="13" x14ac:dyDescent="0.15">
      <c r="B408" s="37"/>
      <c r="C408" s="37"/>
      <c r="D408" s="38"/>
      <c r="E408" s="38"/>
    </row>
    <row r="409" spans="2:5" ht="13" x14ac:dyDescent="0.15">
      <c r="B409" s="33"/>
      <c r="C409" s="33"/>
      <c r="D409" s="34"/>
      <c r="E409" s="34"/>
    </row>
    <row r="410" spans="2:5" ht="13" x14ac:dyDescent="0.15">
      <c r="B410" s="37"/>
      <c r="C410" s="37"/>
      <c r="D410" s="38"/>
      <c r="E410" s="38"/>
    </row>
    <row r="411" spans="2:5" ht="13" x14ac:dyDescent="0.15">
      <c r="B411" s="33"/>
      <c r="C411" s="33"/>
      <c r="D411" s="34"/>
      <c r="E411" s="34"/>
    </row>
    <row r="412" spans="2:5" ht="13" x14ac:dyDescent="0.15">
      <c r="B412" s="37"/>
      <c r="C412" s="37"/>
      <c r="D412" s="38"/>
      <c r="E412" s="38"/>
    </row>
    <row r="413" spans="2:5" ht="13" x14ac:dyDescent="0.15">
      <c r="B413" s="33"/>
      <c r="C413" s="33"/>
      <c r="D413" s="34"/>
      <c r="E413" s="34"/>
    </row>
    <row r="414" spans="2:5" ht="13" x14ac:dyDescent="0.15">
      <c r="B414" s="37"/>
      <c r="C414" s="37"/>
      <c r="D414" s="38"/>
      <c r="E414" s="38"/>
    </row>
    <row r="415" spans="2:5" ht="13" x14ac:dyDescent="0.15">
      <c r="B415" s="33"/>
      <c r="C415" s="33"/>
      <c r="D415" s="34"/>
      <c r="E415" s="34"/>
    </row>
    <row r="416" spans="2:5" ht="13" x14ac:dyDescent="0.15">
      <c r="B416" s="37"/>
      <c r="C416" s="37"/>
      <c r="D416" s="38"/>
      <c r="E416" s="38"/>
    </row>
    <row r="417" spans="2:5" ht="13" x14ac:dyDescent="0.15">
      <c r="B417" s="33"/>
      <c r="C417" s="33"/>
      <c r="D417" s="34"/>
      <c r="E417" s="34"/>
    </row>
    <row r="418" spans="2:5" ht="13" x14ac:dyDescent="0.15">
      <c r="B418" s="37"/>
      <c r="C418" s="37"/>
      <c r="D418" s="38"/>
      <c r="E418" s="38"/>
    </row>
    <row r="419" spans="2:5" ht="13" x14ac:dyDescent="0.15">
      <c r="B419" s="33"/>
      <c r="C419" s="33"/>
      <c r="D419" s="34"/>
      <c r="E419" s="34"/>
    </row>
    <row r="420" spans="2:5" ht="13" x14ac:dyDescent="0.15">
      <c r="B420" s="37"/>
      <c r="C420" s="37"/>
      <c r="D420" s="38"/>
      <c r="E420" s="38"/>
    </row>
    <row r="421" spans="2:5" ht="13" x14ac:dyDescent="0.15">
      <c r="B421" s="33"/>
      <c r="C421" s="33"/>
      <c r="D421" s="34"/>
      <c r="E421" s="34"/>
    </row>
    <row r="422" spans="2:5" ht="13" x14ac:dyDescent="0.15">
      <c r="B422" s="37"/>
      <c r="C422" s="37"/>
      <c r="D422" s="38"/>
      <c r="E422" s="38"/>
    </row>
    <row r="423" spans="2:5" ht="13" x14ac:dyDescent="0.15">
      <c r="B423" s="33"/>
      <c r="C423" s="33"/>
      <c r="D423" s="34"/>
      <c r="E423" s="34"/>
    </row>
    <row r="424" spans="2:5" ht="13" x14ac:dyDescent="0.15">
      <c r="B424" s="37"/>
      <c r="C424" s="37"/>
      <c r="D424" s="38"/>
      <c r="E424" s="38"/>
    </row>
    <row r="425" spans="2:5" ht="13" x14ac:dyDescent="0.15">
      <c r="B425" s="33"/>
      <c r="C425" s="33"/>
      <c r="D425" s="34"/>
      <c r="E425" s="34"/>
    </row>
    <row r="426" spans="2:5" ht="13" x14ac:dyDescent="0.15">
      <c r="B426" s="37"/>
      <c r="C426" s="37"/>
      <c r="D426" s="38"/>
      <c r="E426" s="38"/>
    </row>
    <row r="427" spans="2:5" ht="13" x14ac:dyDescent="0.15">
      <c r="B427" s="33"/>
      <c r="C427" s="33"/>
      <c r="D427" s="34"/>
      <c r="E427" s="34"/>
    </row>
    <row r="428" spans="2:5" ht="13" x14ac:dyDescent="0.15">
      <c r="B428" s="37"/>
      <c r="C428" s="37"/>
      <c r="D428" s="38"/>
      <c r="E428" s="38"/>
    </row>
    <row r="429" spans="2:5" ht="13" x14ac:dyDescent="0.15">
      <c r="B429" s="33"/>
      <c r="C429" s="33"/>
      <c r="D429" s="34"/>
      <c r="E429" s="34"/>
    </row>
    <row r="430" spans="2:5" ht="13" x14ac:dyDescent="0.15">
      <c r="B430" s="37"/>
      <c r="C430" s="37"/>
      <c r="D430" s="38"/>
      <c r="E430" s="38"/>
    </row>
    <row r="431" spans="2:5" ht="13" x14ac:dyDescent="0.15">
      <c r="B431" s="33"/>
      <c r="C431" s="33"/>
      <c r="D431" s="34"/>
      <c r="E431" s="34"/>
    </row>
    <row r="432" spans="2:5" ht="13" x14ac:dyDescent="0.15">
      <c r="B432" s="37"/>
      <c r="C432" s="37"/>
      <c r="D432" s="38"/>
      <c r="E432" s="38"/>
    </row>
    <row r="433" spans="2:5" ht="13" x14ac:dyDescent="0.15">
      <c r="B433" s="33"/>
      <c r="C433" s="33"/>
      <c r="D433" s="34"/>
      <c r="E433" s="34"/>
    </row>
    <row r="434" spans="2:5" ht="13" x14ac:dyDescent="0.15">
      <c r="B434" s="37"/>
      <c r="C434" s="37"/>
      <c r="D434" s="38"/>
      <c r="E434" s="38"/>
    </row>
    <row r="435" spans="2:5" ht="13" x14ac:dyDescent="0.15">
      <c r="B435" s="33"/>
      <c r="C435" s="33"/>
      <c r="D435" s="34"/>
      <c r="E435" s="34"/>
    </row>
    <row r="436" spans="2:5" ht="13" x14ac:dyDescent="0.15">
      <c r="B436" s="37"/>
      <c r="C436" s="37"/>
      <c r="D436" s="38"/>
      <c r="E436" s="38"/>
    </row>
    <row r="437" spans="2:5" ht="13" x14ac:dyDescent="0.15">
      <c r="B437" s="33"/>
      <c r="C437" s="33"/>
      <c r="D437" s="34"/>
      <c r="E437" s="34"/>
    </row>
    <row r="438" spans="2:5" ht="13" x14ac:dyDescent="0.15">
      <c r="B438" s="37"/>
      <c r="C438" s="37"/>
      <c r="D438" s="38"/>
      <c r="E438" s="38"/>
    </row>
    <row r="439" spans="2:5" ht="13" x14ac:dyDescent="0.15">
      <c r="B439" s="33"/>
      <c r="C439" s="33"/>
      <c r="D439" s="34"/>
      <c r="E439" s="34"/>
    </row>
    <row r="440" spans="2:5" ht="13" x14ac:dyDescent="0.15">
      <c r="B440" s="37"/>
      <c r="C440" s="37"/>
      <c r="D440" s="38"/>
      <c r="E440" s="38"/>
    </row>
    <row r="441" spans="2:5" ht="13" x14ac:dyDescent="0.15">
      <c r="B441" s="33"/>
      <c r="C441" s="33"/>
      <c r="D441" s="34"/>
      <c r="E441" s="34"/>
    </row>
    <row r="442" spans="2:5" ht="13" x14ac:dyDescent="0.15">
      <c r="B442" s="37"/>
      <c r="C442" s="37"/>
      <c r="D442" s="38"/>
      <c r="E442" s="38"/>
    </row>
    <row r="443" spans="2:5" ht="13" x14ac:dyDescent="0.15">
      <c r="B443" s="33"/>
      <c r="C443" s="33"/>
      <c r="D443" s="34"/>
      <c r="E443" s="34"/>
    </row>
    <row r="444" spans="2:5" ht="13" x14ac:dyDescent="0.15">
      <c r="B444" s="37"/>
      <c r="C444" s="37"/>
      <c r="D444" s="38"/>
      <c r="E444" s="38"/>
    </row>
    <row r="445" spans="2:5" ht="13" x14ac:dyDescent="0.15">
      <c r="B445" s="33"/>
      <c r="C445" s="33"/>
      <c r="D445" s="34"/>
      <c r="E445" s="34"/>
    </row>
    <row r="446" spans="2:5" ht="13" x14ac:dyDescent="0.15">
      <c r="B446" s="37"/>
      <c r="C446" s="37"/>
      <c r="D446" s="38"/>
      <c r="E446" s="38"/>
    </row>
    <row r="447" spans="2:5" ht="13" x14ac:dyDescent="0.15">
      <c r="B447" s="33"/>
      <c r="C447" s="33"/>
      <c r="D447" s="34"/>
      <c r="E447" s="34"/>
    </row>
    <row r="448" spans="2:5" ht="13" x14ac:dyDescent="0.15">
      <c r="B448" s="37"/>
      <c r="C448" s="37"/>
      <c r="D448" s="38"/>
      <c r="E448" s="38"/>
    </row>
    <row r="449" spans="2:5" ht="13" x14ac:dyDescent="0.15">
      <c r="B449" s="33"/>
      <c r="C449" s="33"/>
      <c r="D449" s="34"/>
      <c r="E449" s="34"/>
    </row>
    <row r="450" spans="2:5" ht="13" x14ac:dyDescent="0.15">
      <c r="B450" s="37"/>
      <c r="C450" s="37"/>
      <c r="D450" s="38"/>
      <c r="E450" s="38"/>
    </row>
    <row r="451" spans="2:5" ht="13" x14ac:dyDescent="0.15">
      <c r="B451" s="33"/>
      <c r="C451" s="33"/>
      <c r="D451" s="34"/>
      <c r="E451" s="34"/>
    </row>
    <row r="452" spans="2:5" ht="13" x14ac:dyDescent="0.15">
      <c r="B452" s="37"/>
      <c r="C452" s="37"/>
      <c r="D452" s="38"/>
      <c r="E452" s="38"/>
    </row>
    <row r="453" spans="2:5" ht="13" x14ac:dyDescent="0.15">
      <c r="B453" s="33"/>
      <c r="C453" s="33"/>
      <c r="D453" s="34"/>
      <c r="E453" s="34"/>
    </row>
    <row r="454" spans="2:5" ht="13" x14ac:dyDescent="0.15">
      <c r="B454" s="37"/>
      <c r="C454" s="37"/>
      <c r="D454" s="38"/>
      <c r="E454" s="38"/>
    </row>
    <row r="455" spans="2:5" ht="13" x14ac:dyDescent="0.15">
      <c r="B455" s="33"/>
      <c r="C455" s="33"/>
      <c r="D455" s="34"/>
      <c r="E455" s="34"/>
    </row>
    <row r="456" spans="2:5" ht="13" x14ac:dyDescent="0.15">
      <c r="B456" s="37"/>
      <c r="C456" s="37"/>
      <c r="D456" s="38"/>
      <c r="E456" s="38"/>
    </row>
    <row r="457" spans="2:5" ht="13" x14ac:dyDescent="0.15">
      <c r="B457" s="33"/>
      <c r="C457" s="33"/>
      <c r="D457" s="34"/>
      <c r="E457" s="34"/>
    </row>
    <row r="458" spans="2:5" ht="13" x14ac:dyDescent="0.15">
      <c r="B458" s="37"/>
      <c r="C458" s="37"/>
      <c r="D458" s="38"/>
      <c r="E458" s="38"/>
    </row>
    <row r="459" spans="2:5" ht="13" x14ac:dyDescent="0.15">
      <c r="B459" s="33"/>
      <c r="C459" s="33"/>
      <c r="D459" s="34"/>
      <c r="E459" s="34"/>
    </row>
    <row r="460" spans="2:5" ht="13" x14ac:dyDescent="0.15">
      <c r="B460" s="37"/>
      <c r="C460" s="37"/>
      <c r="D460" s="38"/>
      <c r="E460" s="38"/>
    </row>
    <row r="461" spans="2:5" ht="13" x14ac:dyDescent="0.15">
      <c r="B461" s="33"/>
      <c r="C461" s="33"/>
      <c r="D461" s="34"/>
      <c r="E461" s="34"/>
    </row>
    <row r="462" spans="2:5" ht="13" x14ac:dyDescent="0.15">
      <c r="B462" s="37"/>
      <c r="C462" s="37"/>
      <c r="D462" s="38"/>
      <c r="E462" s="38"/>
    </row>
    <row r="463" spans="2:5" ht="13" x14ac:dyDescent="0.15">
      <c r="B463" s="33"/>
      <c r="C463" s="33"/>
      <c r="D463" s="34"/>
      <c r="E463" s="34"/>
    </row>
    <row r="464" spans="2:5" ht="13" x14ac:dyDescent="0.15">
      <c r="B464" s="37"/>
      <c r="C464" s="37"/>
      <c r="D464" s="38"/>
      <c r="E464" s="38"/>
    </row>
    <row r="465" spans="2:5" ht="13" x14ac:dyDescent="0.15">
      <c r="B465" s="33"/>
      <c r="C465" s="33"/>
      <c r="D465" s="34"/>
      <c r="E465" s="34"/>
    </row>
    <row r="466" spans="2:5" ht="13" x14ac:dyDescent="0.15">
      <c r="B466" s="37"/>
      <c r="C466" s="37"/>
      <c r="D466" s="38"/>
      <c r="E466" s="38"/>
    </row>
    <row r="467" spans="2:5" ht="13" x14ac:dyDescent="0.15">
      <c r="B467" s="33"/>
      <c r="C467" s="33"/>
      <c r="D467" s="34"/>
      <c r="E467" s="34"/>
    </row>
    <row r="468" spans="2:5" ht="13" x14ac:dyDescent="0.15">
      <c r="B468" s="37"/>
      <c r="C468" s="37"/>
      <c r="D468" s="38"/>
      <c r="E468" s="38"/>
    </row>
    <row r="469" spans="2:5" ht="13" x14ac:dyDescent="0.15">
      <c r="B469" s="33"/>
      <c r="C469" s="33"/>
      <c r="D469" s="34"/>
      <c r="E469" s="34"/>
    </row>
    <row r="470" spans="2:5" ht="13" x14ac:dyDescent="0.15">
      <c r="B470" s="37"/>
      <c r="C470" s="37"/>
      <c r="D470" s="38"/>
      <c r="E470" s="38"/>
    </row>
    <row r="471" spans="2:5" ht="13" x14ac:dyDescent="0.15">
      <c r="B471" s="33"/>
      <c r="C471" s="33"/>
      <c r="D471" s="34"/>
      <c r="E471" s="34"/>
    </row>
    <row r="472" spans="2:5" ht="13" x14ac:dyDescent="0.15">
      <c r="B472" s="37"/>
      <c r="C472" s="37"/>
      <c r="D472" s="38"/>
      <c r="E472" s="38"/>
    </row>
    <row r="473" spans="2:5" ht="13" x14ac:dyDescent="0.15">
      <c r="B473" s="33"/>
      <c r="C473" s="33"/>
      <c r="D473" s="34"/>
      <c r="E473" s="34"/>
    </row>
    <row r="474" spans="2:5" ht="13" x14ac:dyDescent="0.15">
      <c r="B474" s="37"/>
      <c r="C474" s="37"/>
      <c r="D474" s="38"/>
      <c r="E474" s="38"/>
    </row>
    <row r="475" spans="2:5" ht="13" x14ac:dyDescent="0.15">
      <c r="B475" s="33"/>
      <c r="C475" s="33"/>
      <c r="D475" s="34"/>
      <c r="E475" s="34"/>
    </row>
    <row r="476" spans="2:5" ht="13" x14ac:dyDescent="0.15">
      <c r="B476" s="37"/>
      <c r="C476" s="37"/>
      <c r="D476" s="38"/>
      <c r="E476" s="38"/>
    </row>
    <row r="477" spans="2:5" ht="13" x14ac:dyDescent="0.15">
      <c r="B477" s="33"/>
      <c r="C477" s="33"/>
      <c r="D477" s="34"/>
      <c r="E477" s="34"/>
    </row>
    <row r="478" spans="2:5" ht="13" x14ac:dyDescent="0.15">
      <c r="B478" s="37"/>
      <c r="C478" s="37"/>
      <c r="D478" s="38"/>
      <c r="E478" s="38"/>
    </row>
    <row r="479" spans="2:5" ht="13" x14ac:dyDescent="0.15">
      <c r="B479" s="33"/>
      <c r="C479" s="33"/>
      <c r="D479" s="34"/>
      <c r="E479" s="34"/>
    </row>
    <row r="480" spans="2:5" ht="13" x14ac:dyDescent="0.15">
      <c r="B480" s="37"/>
      <c r="C480" s="37"/>
      <c r="D480" s="38"/>
      <c r="E480" s="38"/>
    </row>
    <row r="481" spans="2:5" ht="13" x14ac:dyDescent="0.15">
      <c r="B481" s="33"/>
      <c r="C481" s="33"/>
      <c r="D481" s="34"/>
      <c r="E481" s="34"/>
    </row>
    <row r="482" spans="2:5" ht="13" x14ac:dyDescent="0.15">
      <c r="B482" s="37"/>
      <c r="C482" s="37"/>
      <c r="D482" s="38"/>
      <c r="E482" s="38"/>
    </row>
    <row r="483" spans="2:5" ht="13" x14ac:dyDescent="0.15">
      <c r="B483" s="33"/>
      <c r="C483" s="33"/>
      <c r="D483" s="34"/>
      <c r="E483" s="34"/>
    </row>
    <row r="484" spans="2:5" ht="13" x14ac:dyDescent="0.15">
      <c r="B484" s="37"/>
      <c r="C484" s="37"/>
      <c r="D484" s="38"/>
      <c r="E484" s="38"/>
    </row>
    <row r="485" spans="2:5" ht="13" x14ac:dyDescent="0.15">
      <c r="B485" s="33"/>
      <c r="C485" s="33"/>
      <c r="D485" s="34"/>
      <c r="E485" s="34"/>
    </row>
    <row r="486" spans="2:5" ht="13" x14ac:dyDescent="0.15">
      <c r="B486" s="37"/>
      <c r="C486" s="37"/>
      <c r="D486" s="38"/>
      <c r="E486" s="38"/>
    </row>
    <row r="487" spans="2:5" ht="13" x14ac:dyDescent="0.15">
      <c r="B487" s="33"/>
      <c r="C487" s="33"/>
      <c r="D487" s="34"/>
      <c r="E487" s="34"/>
    </row>
    <row r="488" spans="2:5" ht="13" x14ac:dyDescent="0.15">
      <c r="B488" s="37"/>
      <c r="C488" s="37"/>
      <c r="D488" s="38"/>
      <c r="E488" s="38"/>
    </row>
    <row r="489" spans="2:5" ht="13" x14ac:dyDescent="0.15">
      <c r="B489" s="33"/>
      <c r="C489" s="33"/>
      <c r="D489" s="34"/>
      <c r="E489" s="34"/>
    </row>
    <row r="490" spans="2:5" ht="13" x14ac:dyDescent="0.15">
      <c r="B490" s="37"/>
      <c r="C490" s="37"/>
      <c r="D490" s="38"/>
      <c r="E490" s="38"/>
    </row>
    <row r="491" spans="2:5" ht="13" x14ac:dyDescent="0.15">
      <c r="B491" s="33"/>
      <c r="C491" s="33"/>
      <c r="D491" s="34"/>
      <c r="E491" s="34"/>
    </row>
    <row r="492" spans="2:5" ht="13" x14ac:dyDescent="0.15">
      <c r="B492" s="37"/>
      <c r="C492" s="37"/>
      <c r="D492" s="38"/>
      <c r="E492" s="38"/>
    </row>
    <row r="493" spans="2:5" ht="13" x14ac:dyDescent="0.15">
      <c r="B493" s="33"/>
      <c r="C493" s="33"/>
      <c r="D493" s="34"/>
      <c r="E493" s="34"/>
    </row>
    <row r="494" spans="2:5" ht="13" x14ac:dyDescent="0.15">
      <c r="B494" s="37"/>
      <c r="C494" s="37"/>
      <c r="D494" s="38"/>
      <c r="E494" s="38"/>
    </row>
    <row r="495" spans="2:5" ht="13" x14ac:dyDescent="0.15">
      <c r="B495" s="33"/>
      <c r="C495" s="33"/>
      <c r="D495" s="34"/>
      <c r="E495" s="34"/>
    </row>
    <row r="496" spans="2:5" ht="13" x14ac:dyDescent="0.15">
      <c r="B496" s="37"/>
      <c r="C496" s="37"/>
      <c r="D496" s="38"/>
      <c r="E496" s="38"/>
    </row>
    <row r="497" spans="2:5" ht="13" x14ac:dyDescent="0.15">
      <c r="B497" s="33"/>
      <c r="C497" s="33"/>
      <c r="D497" s="34"/>
      <c r="E497" s="34"/>
    </row>
    <row r="498" spans="2:5" ht="13" x14ac:dyDescent="0.15">
      <c r="B498" s="37"/>
      <c r="C498" s="37"/>
      <c r="D498" s="38"/>
      <c r="E498" s="38"/>
    </row>
    <row r="499" spans="2:5" ht="13" x14ac:dyDescent="0.15">
      <c r="B499" s="33"/>
      <c r="C499" s="33"/>
      <c r="D499" s="34"/>
      <c r="E499" s="34"/>
    </row>
    <row r="500" spans="2:5" ht="13" x14ac:dyDescent="0.15">
      <c r="B500" s="37"/>
      <c r="C500" s="37"/>
      <c r="D500" s="38"/>
      <c r="E500" s="38"/>
    </row>
    <row r="501" spans="2:5" ht="13" x14ac:dyDescent="0.15">
      <c r="B501" s="33"/>
      <c r="C501" s="33"/>
      <c r="D501" s="34"/>
      <c r="E501" s="34"/>
    </row>
    <row r="502" spans="2:5" ht="13" x14ac:dyDescent="0.15">
      <c r="B502" s="37"/>
      <c r="C502" s="37"/>
      <c r="D502" s="38"/>
      <c r="E502" s="38"/>
    </row>
    <row r="503" spans="2:5" ht="13" x14ac:dyDescent="0.15">
      <c r="B503" s="33"/>
      <c r="C503" s="33"/>
      <c r="D503" s="34"/>
      <c r="E503" s="34"/>
    </row>
    <row r="504" spans="2:5" ht="13" x14ac:dyDescent="0.15">
      <c r="B504" s="37"/>
      <c r="C504" s="37"/>
      <c r="D504" s="38"/>
      <c r="E504" s="38"/>
    </row>
    <row r="505" spans="2:5" ht="13" x14ac:dyDescent="0.15">
      <c r="B505" s="33"/>
      <c r="C505" s="33"/>
      <c r="D505" s="34"/>
      <c r="E505" s="34"/>
    </row>
    <row r="506" spans="2:5" ht="13" x14ac:dyDescent="0.15">
      <c r="B506" s="37"/>
      <c r="C506" s="37"/>
      <c r="D506" s="38"/>
      <c r="E506" s="38"/>
    </row>
    <row r="507" spans="2:5" ht="13" x14ac:dyDescent="0.15">
      <c r="B507" s="33"/>
      <c r="C507" s="33"/>
      <c r="D507" s="34"/>
      <c r="E507" s="34"/>
    </row>
    <row r="508" spans="2:5" ht="13" x14ac:dyDescent="0.15">
      <c r="B508" s="37"/>
      <c r="C508" s="37"/>
      <c r="D508" s="38"/>
      <c r="E508" s="38"/>
    </row>
    <row r="509" spans="2:5" ht="13" x14ac:dyDescent="0.15">
      <c r="B509" s="33"/>
      <c r="C509" s="33"/>
      <c r="D509" s="34"/>
      <c r="E509" s="34"/>
    </row>
    <row r="510" spans="2:5" ht="13" x14ac:dyDescent="0.15">
      <c r="B510" s="37"/>
      <c r="C510" s="37"/>
      <c r="D510" s="38"/>
      <c r="E510" s="38"/>
    </row>
    <row r="511" spans="2:5" ht="13" x14ac:dyDescent="0.15">
      <c r="B511" s="33"/>
      <c r="C511" s="33"/>
      <c r="D511" s="34"/>
      <c r="E511" s="34"/>
    </row>
    <row r="512" spans="2:5" ht="13" x14ac:dyDescent="0.15">
      <c r="B512" s="37"/>
      <c r="C512" s="37"/>
      <c r="D512" s="38"/>
      <c r="E512" s="38"/>
    </row>
    <row r="513" spans="2:5" ht="13" x14ac:dyDescent="0.15">
      <c r="B513" s="33"/>
      <c r="C513" s="33"/>
      <c r="D513" s="34"/>
      <c r="E513" s="34"/>
    </row>
    <row r="514" spans="2:5" ht="13" x14ac:dyDescent="0.15">
      <c r="B514" s="37"/>
      <c r="C514" s="37"/>
      <c r="D514" s="38"/>
      <c r="E514" s="38"/>
    </row>
    <row r="515" spans="2:5" ht="13" x14ac:dyDescent="0.15">
      <c r="B515" s="33"/>
      <c r="C515" s="33"/>
      <c r="D515" s="34"/>
      <c r="E515" s="34"/>
    </row>
    <row r="516" spans="2:5" ht="13" x14ac:dyDescent="0.15">
      <c r="B516" s="37"/>
      <c r="C516" s="37"/>
      <c r="D516" s="38"/>
      <c r="E516" s="38"/>
    </row>
    <row r="517" spans="2:5" ht="13" x14ac:dyDescent="0.15">
      <c r="B517" s="33"/>
      <c r="C517" s="33"/>
      <c r="D517" s="34"/>
      <c r="E517" s="34"/>
    </row>
    <row r="518" spans="2:5" ht="13" x14ac:dyDescent="0.15">
      <c r="B518" s="37"/>
      <c r="C518" s="37"/>
      <c r="D518" s="38"/>
      <c r="E518" s="38"/>
    </row>
    <row r="519" spans="2:5" ht="13" x14ac:dyDescent="0.15">
      <c r="B519" s="33"/>
      <c r="C519" s="33"/>
      <c r="D519" s="34"/>
      <c r="E519" s="34"/>
    </row>
    <row r="520" spans="2:5" ht="13" x14ac:dyDescent="0.15">
      <c r="B520" s="37"/>
      <c r="C520" s="37"/>
      <c r="D520" s="38"/>
      <c r="E520" s="38"/>
    </row>
    <row r="521" spans="2:5" ht="13" x14ac:dyDescent="0.15">
      <c r="B521" s="33"/>
      <c r="C521" s="33"/>
      <c r="D521" s="34"/>
      <c r="E521" s="34"/>
    </row>
    <row r="522" spans="2:5" ht="13" x14ac:dyDescent="0.15">
      <c r="B522" s="37"/>
      <c r="C522" s="37"/>
      <c r="D522" s="38"/>
      <c r="E522" s="38"/>
    </row>
    <row r="523" spans="2:5" ht="13" x14ac:dyDescent="0.15">
      <c r="B523" s="33"/>
      <c r="C523" s="33"/>
      <c r="D523" s="34"/>
      <c r="E523" s="34"/>
    </row>
    <row r="524" spans="2:5" ht="13" x14ac:dyDescent="0.15">
      <c r="B524" s="37"/>
      <c r="C524" s="37"/>
      <c r="D524" s="38"/>
      <c r="E524" s="38"/>
    </row>
    <row r="525" spans="2:5" ht="13" x14ac:dyDescent="0.15">
      <c r="B525" s="33"/>
      <c r="C525" s="33"/>
      <c r="D525" s="34"/>
      <c r="E525" s="34"/>
    </row>
    <row r="526" spans="2:5" ht="13" x14ac:dyDescent="0.15">
      <c r="B526" s="37"/>
      <c r="C526" s="37"/>
      <c r="D526" s="38"/>
      <c r="E526" s="38"/>
    </row>
    <row r="527" spans="2:5" ht="13" x14ac:dyDescent="0.15">
      <c r="B527" s="33"/>
      <c r="C527" s="33"/>
      <c r="D527" s="34"/>
      <c r="E527" s="34"/>
    </row>
    <row r="528" spans="2:5" ht="13" x14ac:dyDescent="0.15">
      <c r="B528" s="37"/>
      <c r="C528" s="37"/>
      <c r="D528" s="38"/>
      <c r="E528" s="38"/>
    </row>
    <row r="529" spans="2:5" ht="13" x14ac:dyDescent="0.15">
      <c r="B529" s="33"/>
      <c r="C529" s="33"/>
      <c r="D529" s="34"/>
      <c r="E529" s="34"/>
    </row>
    <row r="530" spans="2:5" ht="13" x14ac:dyDescent="0.15">
      <c r="B530" s="37"/>
      <c r="C530" s="37"/>
      <c r="D530" s="38"/>
      <c r="E530" s="38"/>
    </row>
    <row r="531" spans="2:5" ht="13" x14ac:dyDescent="0.15">
      <c r="B531" s="33"/>
      <c r="C531" s="33"/>
      <c r="D531" s="34"/>
      <c r="E531" s="34"/>
    </row>
    <row r="532" spans="2:5" ht="13" x14ac:dyDescent="0.15">
      <c r="B532" s="37"/>
      <c r="C532" s="37"/>
      <c r="D532" s="38"/>
      <c r="E532" s="38"/>
    </row>
    <row r="533" spans="2:5" ht="13" x14ac:dyDescent="0.15">
      <c r="B533" s="33"/>
      <c r="C533" s="33"/>
      <c r="D533" s="34"/>
      <c r="E533" s="34"/>
    </row>
    <row r="534" spans="2:5" ht="13" x14ac:dyDescent="0.15">
      <c r="B534" s="37"/>
      <c r="C534" s="37"/>
      <c r="D534" s="38"/>
      <c r="E534" s="38"/>
    </row>
    <row r="535" spans="2:5" ht="13" x14ac:dyDescent="0.15">
      <c r="B535" s="33"/>
      <c r="C535" s="33"/>
      <c r="D535" s="34"/>
      <c r="E535" s="34"/>
    </row>
    <row r="536" spans="2:5" ht="13" x14ac:dyDescent="0.15">
      <c r="B536" s="37"/>
      <c r="C536" s="37"/>
      <c r="D536" s="38"/>
      <c r="E536" s="38"/>
    </row>
    <row r="537" spans="2:5" ht="13" x14ac:dyDescent="0.15">
      <c r="B537" s="33"/>
      <c r="C537" s="33"/>
      <c r="D537" s="34"/>
      <c r="E537" s="34"/>
    </row>
    <row r="538" spans="2:5" ht="13" x14ac:dyDescent="0.15">
      <c r="B538" s="37"/>
      <c r="C538" s="37"/>
      <c r="D538" s="38"/>
      <c r="E538" s="38"/>
    </row>
    <row r="539" spans="2:5" ht="13" x14ac:dyDescent="0.15">
      <c r="B539" s="33"/>
      <c r="C539" s="33"/>
      <c r="D539" s="34"/>
      <c r="E539" s="34"/>
    </row>
    <row r="540" spans="2:5" ht="13" x14ac:dyDescent="0.15">
      <c r="B540" s="37"/>
      <c r="C540" s="37"/>
      <c r="D540" s="38"/>
      <c r="E540" s="38"/>
    </row>
    <row r="541" spans="2:5" ht="13" x14ac:dyDescent="0.15">
      <c r="B541" s="33"/>
      <c r="C541" s="33"/>
      <c r="D541" s="34"/>
      <c r="E541" s="34"/>
    </row>
    <row r="542" spans="2:5" ht="13" x14ac:dyDescent="0.15">
      <c r="B542" s="37"/>
      <c r="C542" s="37"/>
      <c r="D542" s="38"/>
      <c r="E542" s="38"/>
    </row>
    <row r="543" spans="2:5" ht="13" x14ac:dyDescent="0.15">
      <c r="B543" s="33"/>
      <c r="C543" s="33"/>
      <c r="D543" s="34"/>
      <c r="E543" s="34"/>
    </row>
    <row r="544" spans="2:5" ht="13" x14ac:dyDescent="0.15">
      <c r="B544" s="37"/>
      <c r="C544" s="37"/>
      <c r="D544" s="38"/>
      <c r="E544" s="38"/>
    </row>
    <row r="545" spans="2:5" ht="13" x14ac:dyDescent="0.15">
      <c r="B545" s="33"/>
      <c r="C545" s="33"/>
      <c r="D545" s="34"/>
      <c r="E545" s="34"/>
    </row>
    <row r="546" spans="2:5" ht="13" x14ac:dyDescent="0.15">
      <c r="B546" s="37"/>
      <c r="C546" s="37"/>
      <c r="D546" s="38"/>
      <c r="E546" s="38"/>
    </row>
    <row r="547" spans="2:5" ht="13" x14ac:dyDescent="0.15">
      <c r="B547" s="33"/>
      <c r="C547" s="33"/>
      <c r="D547" s="34"/>
      <c r="E547" s="34"/>
    </row>
    <row r="548" spans="2:5" ht="13" x14ac:dyDescent="0.15">
      <c r="B548" s="37"/>
      <c r="C548" s="37"/>
      <c r="D548" s="38"/>
      <c r="E548" s="38"/>
    </row>
    <row r="549" spans="2:5" ht="13" x14ac:dyDescent="0.15">
      <c r="B549" s="33"/>
      <c r="C549" s="33"/>
      <c r="D549" s="34"/>
      <c r="E549" s="34"/>
    </row>
    <row r="550" spans="2:5" ht="13" x14ac:dyDescent="0.15">
      <c r="B550" s="37"/>
      <c r="C550" s="37"/>
      <c r="D550" s="38"/>
      <c r="E550" s="38"/>
    </row>
    <row r="551" spans="2:5" ht="13" x14ac:dyDescent="0.15">
      <c r="B551" s="33"/>
      <c r="C551" s="33"/>
      <c r="D551" s="34"/>
      <c r="E551" s="34"/>
    </row>
    <row r="552" spans="2:5" ht="13" x14ac:dyDescent="0.15">
      <c r="B552" s="37"/>
      <c r="C552" s="37"/>
      <c r="D552" s="38"/>
      <c r="E552" s="38"/>
    </row>
    <row r="553" spans="2:5" ht="13" x14ac:dyDescent="0.15">
      <c r="B553" s="33"/>
      <c r="C553" s="33"/>
      <c r="D553" s="34"/>
      <c r="E553" s="34"/>
    </row>
    <row r="554" spans="2:5" ht="13" x14ac:dyDescent="0.15">
      <c r="B554" s="37"/>
      <c r="C554" s="37"/>
      <c r="D554" s="38"/>
      <c r="E554" s="38"/>
    </row>
    <row r="555" spans="2:5" ht="13" x14ac:dyDescent="0.15">
      <c r="B555" s="33"/>
      <c r="C555" s="33"/>
      <c r="D555" s="34"/>
      <c r="E555" s="34"/>
    </row>
    <row r="556" spans="2:5" ht="13" x14ac:dyDescent="0.15">
      <c r="B556" s="37"/>
      <c r="C556" s="37"/>
      <c r="D556" s="38"/>
      <c r="E556" s="38"/>
    </row>
    <row r="557" spans="2:5" ht="13" x14ac:dyDescent="0.15">
      <c r="B557" s="33"/>
      <c r="C557" s="33"/>
      <c r="D557" s="34"/>
      <c r="E557" s="34"/>
    </row>
    <row r="558" spans="2:5" ht="13" x14ac:dyDescent="0.15">
      <c r="B558" s="37"/>
      <c r="C558" s="37"/>
      <c r="D558" s="38"/>
      <c r="E558" s="38"/>
    </row>
    <row r="559" spans="2:5" ht="13" x14ac:dyDescent="0.15">
      <c r="B559" s="33"/>
      <c r="C559" s="33"/>
      <c r="D559" s="34"/>
      <c r="E559" s="34"/>
    </row>
    <row r="560" spans="2:5" ht="13" x14ac:dyDescent="0.15">
      <c r="B560" s="37"/>
      <c r="C560" s="37"/>
      <c r="D560" s="38"/>
      <c r="E560" s="38"/>
    </row>
    <row r="561" spans="2:5" ht="13" x14ac:dyDescent="0.15">
      <c r="B561" s="33"/>
      <c r="C561" s="33"/>
      <c r="D561" s="34"/>
      <c r="E561" s="34"/>
    </row>
    <row r="562" spans="2:5" ht="13" x14ac:dyDescent="0.15">
      <c r="B562" s="37"/>
      <c r="C562" s="37"/>
      <c r="D562" s="38"/>
      <c r="E562" s="38"/>
    </row>
    <row r="563" spans="2:5" ht="13" x14ac:dyDescent="0.15">
      <c r="B563" s="33"/>
      <c r="C563" s="33"/>
      <c r="D563" s="34"/>
      <c r="E563" s="34"/>
    </row>
    <row r="564" spans="2:5" ht="13" x14ac:dyDescent="0.15">
      <c r="B564" s="37"/>
      <c r="C564" s="37"/>
      <c r="D564" s="38"/>
      <c r="E564" s="38"/>
    </row>
    <row r="565" spans="2:5" ht="13" x14ac:dyDescent="0.15">
      <c r="B565" s="33"/>
      <c r="C565" s="33"/>
      <c r="D565" s="34"/>
      <c r="E565" s="34"/>
    </row>
    <row r="566" spans="2:5" ht="13" x14ac:dyDescent="0.15">
      <c r="B566" s="37"/>
      <c r="C566" s="37"/>
      <c r="D566" s="38"/>
      <c r="E566" s="38"/>
    </row>
    <row r="567" spans="2:5" ht="13" x14ac:dyDescent="0.15">
      <c r="B567" s="33"/>
      <c r="C567" s="33"/>
      <c r="D567" s="34"/>
      <c r="E567" s="34"/>
    </row>
    <row r="568" spans="2:5" ht="13" x14ac:dyDescent="0.15">
      <c r="B568" s="37"/>
      <c r="C568" s="37"/>
      <c r="D568" s="38"/>
      <c r="E568" s="38"/>
    </row>
    <row r="569" spans="2:5" ht="13" x14ac:dyDescent="0.15">
      <c r="B569" s="33"/>
      <c r="C569" s="33"/>
      <c r="D569" s="34"/>
      <c r="E569" s="34"/>
    </row>
    <row r="570" spans="2:5" ht="13" x14ac:dyDescent="0.15">
      <c r="B570" s="37"/>
      <c r="C570" s="37"/>
      <c r="D570" s="38"/>
      <c r="E570" s="38"/>
    </row>
    <row r="571" spans="2:5" ht="13" x14ac:dyDescent="0.15">
      <c r="B571" s="33"/>
      <c r="C571" s="33"/>
      <c r="D571" s="34"/>
      <c r="E571" s="34"/>
    </row>
    <row r="572" spans="2:5" ht="13" x14ac:dyDescent="0.15">
      <c r="B572" s="37"/>
      <c r="C572" s="37"/>
      <c r="D572" s="38"/>
      <c r="E572" s="38"/>
    </row>
    <row r="573" spans="2:5" ht="13" x14ac:dyDescent="0.15">
      <c r="B573" s="33"/>
      <c r="C573" s="33"/>
      <c r="D573" s="34"/>
      <c r="E573" s="34"/>
    </row>
    <row r="574" spans="2:5" ht="13" x14ac:dyDescent="0.15">
      <c r="B574" s="37"/>
      <c r="C574" s="37"/>
      <c r="D574" s="38"/>
      <c r="E574" s="38"/>
    </row>
    <row r="575" spans="2:5" ht="13" x14ac:dyDescent="0.15">
      <c r="B575" s="33"/>
      <c r="C575" s="33"/>
      <c r="D575" s="34"/>
      <c r="E575" s="34"/>
    </row>
    <row r="576" spans="2:5" ht="13" x14ac:dyDescent="0.15">
      <c r="B576" s="37"/>
      <c r="C576" s="37"/>
      <c r="D576" s="38"/>
      <c r="E576" s="38"/>
    </row>
    <row r="577" spans="2:5" ht="13" x14ac:dyDescent="0.15">
      <c r="B577" s="33"/>
      <c r="C577" s="33"/>
      <c r="D577" s="34"/>
      <c r="E577" s="34"/>
    </row>
    <row r="578" spans="2:5" ht="13" x14ac:dyDescent="0.15">
      <c r="B578" s="37"/>
      <c r="C578" s="37"/>
      <c r="D578" s="38"/>
      <c r="E578" s="38"/>
    </row>
    <row r="579" spans="2:5" ht="13" x14ac:dyDescent="0.15">
      <c r="B579" s="33"/>
      <c r="C579" s="33"/>
      <c r="D579" s="34"/>
      <c r="E579" s="34"/>
    </row>
    <row r="580" spans="2:5" ht="13" x14ac:dyDescent="0.15">
      <c r="B580" s="37"/>
      <c r="C580" s="37"/>
      <c r="D580" s="38"/>
      <c r="E580" s="38"/>
    </row>
    <row r="581" spans="2:5" ht="13" x14ac:dyDescent="0.15">
      <c r="B581" s="33"/>
      <c r="C581" s="33"/>
      <c r="D581" s="34"/>
      <c r="E581" s="34"/>
    </row>
    <row r="582" spans="2:5" ht="13" x14ac:dyDescent="0.15">
      <c r="B582" s="37"/>
      <c r="C582" s="37"/>
      <c r="D582" s="38"/>
      <c r="E582" s="38"/>
    </row>
    <row r="583" spans="2:5" ht="13" x14ac:dyDescent="0.15">
      <c r="B583" s="33"/>
      <c r="C583" s="33"/>
      <c r="D583" s="34"/>
      <c r="E583" s="34"/>
    </row>
    <row r="584" spans="2:5" ht="13" x14ac:dyDescent="0.15">
      <c r="B584" s="37"/>
      <c r="C584" s="37"/>
      <c r="D584" s="38"/>
      <c r="E584" s="38"/>
    </row>
    <row r="585" spans="2:5" ht="13" x14ac:dyDescent="0.15">
      <c r="B585" s="33"/>
      <c r="C585" s="33"/>
      <c r="D585" s="34"/>
      <c r="E585" s="34"/>
    </row>
    <row r="586" spans="2:5" ht="13" x14ac:dyDescent="0.15">
      <c r="B586" s="37"/>
      <c r="C586" s="37"/>
      <c r="D586" s="38"/>
      <c r="E586" s="38"/>
    </row>
    <row r="587" spans="2:5" ht="13" x14ac:dyDescent="0.15">
      <c r="B587" s="33"/>
      <c r="C587" s="33"/>
      <c r="D587" s="34"/>
      <c r="E587" s="34"/>
    </row>
    <row r="588" spans="2:5" ht="13" x14ac:dyDescent="0.15">
      <c r="B588" s="37"/>
      <c r="C588" s="37"/>
      <c r="D588" s="38"/>
      <c r="E588" s="38"/>
    </row>
    <row r="589" spans="2:5" ht="13" x14ac:dyDescent="0.15">
      <c r="B589" s="33"/>
      <c r="C589" s="33"/>
      <c r="D589" s="34"/>
      <c r="E589" s="34"/>
    </row>
    <row r="590" spans="2:5" ht="13" x14ac:dyDescent="0.15">
      <c r="B590" s="37"/>
      <c r="C590" s="37"/>
      <c r="D590" s="38"/>
      <c r="E590" s="38"/>
    </row>
    <row r="591" spans="2:5" ht="13" x14ac:dyDescent="0.15">
      <c r="B591" s="33"/>
      <c r="C591" s="33"/>
      <c r="D591" s="34"/>
      <c r="E591" s="34"/>
    </row>
    <row r="592" spans="2:5" ht="13" x14ac:dyDescent="0.15">
      <c r="B592" s="37"/>
      <c r="C592" s="37"/>
      <c r="D592" s="38"/>
      <c r="E592" s="38"/>
    </row>
    <row r="593" spans="2:5" ht="13" x14ac:dyDescent="0.15">
      <c r="B593" s="33"/>
      <c r="C593" s="33"/>
      <c r="D593" s="34"/>
      <c r="E593" s="34"/>
    </row>
    <row r="594" spans="2:5" ht="13" x14ac:dyDescent="0.15">
      <c r="B594" s="37"/>
      <c r="C594" s="37"/>
      <c r="D594" s="38"/>
      <c r="E594" s="38"/>
    </row>
    <row r="595" spans="2:5" ht="13" x14ac:dyDescent="0.15">
      <c r="B595" s="33"/>
      <c r="C595" s="33"/>
      <c r="D595" s="34"/>
      <c r="E595" s="34"/>
    </row>
    <row r="596" spans="2:5" ht="13" x14ac:dyDescent="0.15">
      <c r="B596" s="37"/>
      <c r="C596" s="37"/>
      <c r="D596" s="38"/>
      <c r="E596" s="38"/>
    </row>
    <row r="597" spans="2:5" ht="13" x14ac:dyDescent="0.15">
      <c r="B597" s="33"/>
      <c r="C597" s="33"/>
      <c r="D597" s="34"/>
      <c r="E597" s="34"/>
    </row>
    <row r="598" spans="2:5" ht="13" x14ac:dyDescent="0.15">
      <c r="B598" s="37"/>
      <c r="C598" s="37"/>
      <c r="D598" s="38"/>
      <c r="E598" s="38"/>
    </row>
    <row r="599" spans="2:5" ht="13" x14ac:dyDescent="0.15">
      <c r="B599" s="33"/>
      <c r="C599" s="33"/>
      <c r="D599" s="34"/>
      <c r="E599" s="34"/>
    </row>
    <row r="600" spans="2:5" ht="13" x14ac:dyDescent="0.15">
      <c r="B600" s="37"/>
      <c r="C600" s="37"/>
      <c r="D600" s="38"/>
      <c r="E600" s="38"/>
    </row>
    <row r="601" spans="2:5" ht="13" x14ac:dyDescent="0.15">
      <c r="B601" s="33"/>
      <c r="C601" s="33"/>
      <c r="D601" s="34"/>
      <c r="E601" s="34"/>
    </row>
    <row r="602" spans="2:5" ht="13" x14ac:dyDescent="0.15">
      <c r="B602" s="37"/>
      <c r="C602" s="37"/>
      <c r="D602" s="38"/>
      <c r="E602" s="38"/>
    </row>
    <row r="603" spans="2:5" ht="13" x14ac:dyDescent="0.15">
      <c r="B603" s="33"/>
      <c r="C603" s="33"/>
      <c r="D603" s="34"/>
      <c r="E603" s="34"/>
    </row>
    <row r="604" spans="2:5" ht="13" x14ac:dyDescent="0.15">
      <c r="B604" s="37"/>
      <c r="C604" s="37"/>
      <c r="D604" s="38"/>
      <c r="E604" s="38"/>
    </row>
    <row r="605" spans="2:5" ht="13" x14ac:dyDescent="0.15">
      <c r="B605" s="33"/>
      <c r="C605" s="33"/>
      <c r="D605" s="34"/>
      <c r="E605" s="34"/>
    </row>
    <row r="606" spans="2:5" ht="13" x14ac:dyDescent="0.15">
      <c r="B606" s="37"/>
      <c r="C606" s="37"/>
      <c r="D606" s="38"/>
      <c r="E606" s="38"/>
    </row>
    <row r="607" spans="2:5" ht="13" x14ac:dyDescent="0.15">
      <c r="B607" s="33"/>
      <c r="C607" s="33"/>
      <c r="D607" s="34"/>
      <c r="E607" s="34"/>
    </row>
    <row r="608" spans="2:5" ht="13" x14ac:dyDescent="0.15">
      <c r="B608" s="37"/>
      <c r="C608" s="37"/>
      <c r="D608" s="38"/>
      <c r="E608" s="38"/>
    </row>
    <row r="609" spans="2:5" ht="13" x14ac:dyDescent="0.15">
      <c r="B609" s="33"/>
      <c r="C609" s="33"/>
      <c r="D609" s="34"/>
      <c r="E609" s="34"/>
    </row>
    <row r="610" spans="2:5" ht="13" x14ac:dyDescent="0.15">
      <c r="B610" s="37"/>
      <c r="C610" s="37"/>
      <c r="D610" s="38"/>
      <c r="E610" s="38"/>
    </row>
    <row r="611" spans="2:5" ht="13" x14ac:dyDescent="0.15">
      <c r="B611" s="33"/>
      <c r="C611" s="33"/>
      <c r="D611" s="34"/>
      <c r="E611" s="34"/>
    </row>
    <row r="612" spans="2:5" ht="13" x14ac:dyDescent="0.15">
      <c r="B612" s="37"/>
      <c r="C612" s="37"/>
      <c r="D612" s="38"/>
      <c r="E612" s="38"/>
    </row>
    <row r="613" spans="2:5" ht="13" x14ac:dyDescent="0.15">
      <c r="B613" s="33"/>
      <c r="C613" s="33"/>
      <c r="D613" s="34"/>
      <c r="E613" s="34"/>
    </row>
    <row r="614" spans="2:5" ht="13" x14ac:dyDescent="0.15">
      <c r="B614" s="37"/>
      <c r="C614" s="37"/>
      <c r="D614" s="38"/>
      <c r="E614" s="38"/>
    </row>
    <row r="615" spans="2:5" ht="13" x14ac:dyDescent="0.15">
      <c r="B615" s="33"/>
      <c r="C615" s="33"/>
      <c r="D615" s="34"/>
      <c r="E615" s="34"/>
    </row>
    <row r="616" spans="2:5" ht="13" x14ac:dyDescent="0.15">
      <c r="B616" s="37"/>
      <c r="C616" s="37"/>
      <c r="D616" s="38"/>
      <c r="E616" s="38"/>
    </row>
    <row r="617" spans="2:5" ht="13" x14ac:dyDescent="0.15">
      <c r="B617" s="33"/>
      <c r="C617" s="33"/>
      <c r="D617" s="34"/>
      <c r="E617" s="34"/>
    </row>
    <row r="618" spans="2:5" ht="13" x14ac:dyDescent="0.15">
      <c r="B618" s="37"/>
      <c r="C618" s="37"/>
      <c r="D618" s="38"/>
      <c r="E618" s="38"/>
    </row>
    <row r="619" spans="2:5" ht="13" x14ac:dyDescent="0.15">
      <c r="B619" s="33"/>
      <c r="C619" s="33"/>
      <c r="D619" s="34"/>
      <c r="E619" s="34"/>
    </row>
    <row r="620" spans="2:5" ht="13" x14ac:dyDescent="0.15">
      <c r="B620" s="37"/>
      <c r="C620" s="37"/>
      <c r="D620" s="38"/>
      <c r="E620" s="38"/>
    </row>
    <row r="621" spans="2:5" ht="13" x14ac:dyDescent="0.15">
      <c r="B621" s="33"/>
      <c r="C621" s="33"/>
      <c r="D621" s="34"/>
      <c r="E621" s="34"/>
    </row>
    <row r="622" spans="2:5" ht="13" x14ac:dyDescent="0.15">
      <c r="B622" s="37"/>
      <c r="C622" s="37"/>
      <c r="D622" s="38"/>
      <c r="E622" s="38"/>
    </row>
    <row r="623" spans="2:5" ht="13" x14ac:dyDescent="0.15">
      <c r="B623" s="33"/>
      <c r="C623" s="33"/>
      <c r="D623" s="34"/>
      <c r="E623" s="34"/>
    </row>
    <row r="624" spans="2:5" ht="13" x14ac:dyDescent="0.15">
      <c r="B624" s="37"/>
      <c r="C624" s="37"/>
      <c r="D624" s="38"/>
      <c r="E624" s="38"/>
    </row>
    <row r="625" spans="2:5" ht="13" x14ac:dyDescent="0.15">
      <c r="B625" s="33"/>
      <c r="C625" s="33"/>
      <c r="D625" s="34"/>
      <c r="E625" s="34"/>
    </row>
    <row r="626" spans="2:5" ht="13" x14ac:dyDescent="0.15">
      <c r="B626" s="37"/>
      <c r="C626" s="37"/>
      <c r="D626" s="38"/>
      <c r="E626" s="38"/>
    </row>
    <row r="627" spans="2:5" ht="13" x14ac:dyDescent="0.15">
      <c r="B627" s="33"/>
      <c r="C627" s="33"/>
      <c r="D627" s="34"/>
      <c r="E627" s="34"/>
    </row>
    <row r="628" spans="2:5" ht="13" x14ac:dyDescent="0.15">
      <c r="B628" s="37"/>
      <c r="C628" s="37"/>
      <c r="D628" s="38"/>
      <c r="E628" s="38"/>
    </row>
    <row r="629" spans="2:5" ht="13" x14ac:dyDescent="0.15">
      <c r="B629" s="33"/>
      <c r="C629" s="33"/>
      <c r="D629" s="34"/>
      <c r="E629" s="34"/>
    </row>
    <row r="630" spans="2:5" ht="13" x14ac:dyDescent="0.15">
      <c r="B630" s="37"/>
      <c r="C630" s="37"/>
      <c r="D630" s="38"/>
      <c r="E630" s="38"/>
    </row>
    <row r="631" spans="2:5" ht="13" x14ac:dyDescent="0.15">
      <c r="B631" s="33"/>
      <c r="C631" s="33"/>
      <c r="D631" s="34"/>
      <c r="E631" s="34"/>
    </row>
    <row r="632" spans="2:5" ht="13" x14ac:dyDescent="0.15">
      <c r="B632" s="37"/>
      <c r="C632" s="37"/>
      <c r="D632" s="38"/>
      <c r="E632" s="38"/>
    </row>
    <row r="633" spans="2:5" ht="13" x14ac:dyDescent="0.15">
      <c r="B633" s="33"/>
      <c r="C633" s="33"/>
      <c r="D633" s="34"/>
      <c r="E633" s="34"/>
    </row>
    <row r="634" spans="2:5" ht="13" x14ac:dyDescent="0.15">
      <c r="B634" s="37"/>
      <c r="C634" s="37"/>
      <c r="D634" s="38"/>
      <c r="E634" s="38"/>
    </row>
    <row r="635" spans="2:5" ht="13" x14ac:dyDescent="0.15">
      <c r="B635" s="33"/>
      <c r="C635" s="33"/>
      <c r="D635" s="34"/>
      <c r="E635" s="34"/>
    </row>
    <row r="636" spans="2:5" ht="13" x14ac:dyDescent="0.15">
      <c r="B636" s="37"/>
      <c r="C636" s="37"/>
      <c r="D636" s="38"/>
      <c r="E636" s="38"/>
    </row>
    <row r="637" spans="2:5" ht="13" x14ac:dyDescent="0.15">
      <c r="B637" s="33"/>
      <c r="C637" s="33"/>
      <c r="D637" s="34"/>
      <c r="E637" s="34"/>
    </row>
    <row r="638" spans="2:5" ht="13" x14ac:dyDescent="0.15">
      <c r="B638" s="37"/>
      <c r="C638" s="37"/>
      <c r="D638" s="38"/>
      <c r="E638" s="38"/>
    </row>
    <row r="639" spans="2:5" ht="13" x14ac:dyDescent="0.15">
      <c r="B639" s="33"/>
      <c r="C639" s="33"/>
      <c r="D639" s="34"/>
      <c r="E639" s="34"/>
    </row>
    <row r="640" spans="2:5" ht="13" x14ac:dyDescent="0.15">
      <c r="B640" s="37"/>
      <c r="C640" s="37"/>
      <c r="D640" s="38"/>
      <c r="E640" s="38"/>
    </row>
    <row r="641" spans="2:5" ht="13" x14ac:dyDescent="0.15">
      <c r="B641" s="33"/>
      <c r="C641" s="33"/>
      <c r="D641" s="34"/>
      <c r="E641" s="34"/>
    </row>
    <row r="642" spans="2:5" ht="13" x14ac:dyDescent="0.15">
      <c r="B642" s="37"/>
      <c r="C642" s="37"/>
      <c r="D642" s="38"/>
      <c r="E642" s="38"/>
    </row>
    <row r="643" spans="2:5" ht="13" x14ac:dyDescent="0.15">
      <c r="B643" s="33"/>
      <c r="C643" s="33"/>
      <c r="D643" s="34"/>
      <c r="E643" s="34"/>
    </row>
    <row r="644" spans="2:5" ht="13" x14ac:dyDescent="0.15">
      <c r="B644" s="37"/>
      <c r="C644" s="37"/>
      <c r="D644" s="38"/>
      <c r="E644" s="38"/>
    </row>
    <row r="645" spans="2:5" ht="13" x14ac:dyDescent="0.15">
      <c r="B645" s="33"/>
      <c r="C645" s="33"/>
      <c r="D645" s="34"/>
      <c r="E645" s="34"/>
    </row>
    <row r="646" spans="2:5" ht="13" x14ac:dyDescent="0.15">
      <c r="B646" s="37"/>
      <c r="C646" s="37"/>
      <c r="D646" s="38"/>
      <c r="E646" s="38"/>
    </row>
    <row r="647" spans="2:5" ht="13" x14ac:dyDescent="0.15">
      <c r="B647" s="33"/>
      <c r="C647" s="33"/>
      <c r="D647" s="34"/>
      <c r="E647" s="34"/>
    </row>
    <row r="648" spans="2:5" ht="13" x14ac:dyDescent="0.15">
      <c r="B648" s="37"/>
      <c r="C648" s="37"/>
      <c r="D648" s="38"/>
      <c r="E648" s="38"/>
    </row>
    <row r="649" spans="2:5" ht="13" x14ac:dyDescent="0.15">
      <c r="B649" s="33"/>
      <c r="C649" s="33"/>
      <c r="D649" s="34"/>
      <c r="E649" s="34"/>
    </row>
    <row r="650" spans="2:5" ht="13" x14ac:dyDescent="0.15">
      <c r="B650" s="37"/>
      <c r="C650" s="37"/>
      <c r="D650" s="38"/>
      <c r="E650" s="38"/>
    </row>
    <row r="651" spans="2:5" ht="13" x14ac:dyDescent="0.15">
      <c r="B651" s="33"/>
      <c r="C651" s="33"/>
      <c r="D651" s="34"/>
      <c r="E651" s="34"/>
    </row>
    <row r="652" spans="2:5" ht="13" x14ac:dyDescent="0.15">
      <c r="B652" s="37"/>
      <c r="C652" s="37"/>
      <c r="D652" s="38"/>
      <c r="E652" s="38"/>
    </row>
    <row r="653" spans="2:5" ht="13" x14ac:dyDescent="0.15">
      <c r="B653" s="33"/>
      <c r="C653" s="33"/>
      <c r="D653" s="34"/>
      <c r="E653" s="34"/>
    </row>
    <row r="654" spans="2:5" ht="13" x14ac:dyDescent="0.15">
      <c r="B654" s="37"/>
      <c r="C654" s="37"/>
      <c r="D654" s="38"/>
      <c r="E654" s="38"/>
    </row>
    <row r="655" spans="2:5" ht="13" x14ac:dyDescent="0.15">
      <c r="B655" s="33"/>
      <c r="C655" s="33"/>
      <c r="D655" s="34"/>
      <c r="E655" s="34"/>
    </row>
    <row r="656" spans="2:5" ht="13" x14ac:dyDescent="0.15">
      <c r="B656" s="37"/>
      <c r="C656" s="37"/>
      <c r="D656" s="38"/>
      <c r="E656" s="38"/>
    </row>
    <row r="657" spans="2:5" ht="13" x14ac:dyDescent="0.15">
      <c r="B657" s="33"/>
      <c r="C657" s="33"/>
      <c r="D657" s="34"/>
      <c r="E657" s="34"/>
    </row>
    <row r="658" spans="2:5" ht="13" x14ac:dyDescent="0.15">
      <c r="B658" s="37"/>
      <c r="C658" s="37"/>
      <c r="D658" s="38"/>
      <c r="E658" s="38"/>
    </row>
    <row r="659" spans="2:5" ht="13" x14ac:dyDescent="0.15">
      <c r="B659" s="33"/>
      <c r="C659" s="33"/>
      <c r="D659" s="34"/>
      <c r="E659" s="34"/>
    </row>
    <row r="660" spans="2:5" ht="13" x14ac:dyDescent="0.15">
      <c r="B660" s="37"/>
      <c r="C660" s="37"/>
      <c r="D660" s="38"/>
      <c r="E660" s="38"/>
    </row>
    <row r="661" spans="2:5" ht="13" x14ac:dyDescent="0.15">
      <c r="B661" s="33"/>
      <c r="C661" s="33"/>
      <c r="D661" s="34"/>
      <c r="E661" s="34"/>
    </row>
    <row r="662" spans="2:5" ht="13" x14ac:dyDescent="0.15">
      <c r="B662" s="37"/>
      <c r="C662" s="37"/>
      <c r="D662" s="38"/>
      <c r="E662" s="38"/>
    </row>
    <row r="663" spans="2:5" ht="13" x14ac:dyDescent="0.15">
      <c r="B663" s="33"/>
      <c r="C663" s="33"/>
      <c r="D663" s="34"/>
      <c r="E663" s="34"/>
    </row>
    <row r="664" spans="2:5" ht="13" x14ac:dyDescent="0.15">
      <c r="B664" s="37"/>
      <c r="C664" s="37"/>
      <c r="D664" s="38"/>
      <c r="E664" s="38"/>
    </row>
    <row r="665" spans="2:5" ht="13" x14ac:dyDescent="0.15">
      <c r="B665" s="33"/>
      <c r="C665" s="33"/>
      <c r="D665" s="34"/>
      <c r="E665" s="34"/>
    </row>
    <row r="666" spans="2:5" ht="13" x14ac:dyDescent="0.15">
      <c r="B666" s="37"/>
      <c r="C666" s="37"/>
      <c r="D666" s="38"/>
      <c r="E666" s="38"/>
    </row>
    <row r="667" spans="2:5" ht="13" x14ac:dyDescent="0.15">
      <c r="B667" s="33"/>
      <c r="C667" s="33"/>
      <c r="D667" s="34"/>
      <c r="E667" s="34"/>
    </row>
    <row r="668" spans="2:5" ht="13" x14ac:dyDescent="0.15">
      <c r="B668" s="37"/>
      <c r="C668" s="37"/>
      <c r="D668" s="38"/>
      <c r="E668" s="38"/>
    </row>
    <row r="669" spans="2:5" ht="13" x14ac:dyDescent="0.15">
      <c r="B669" s="33"/>
      <c r="C669" s="33"/>
      <c r="D669" s="34"/>
      <c r="E669" s="34"/>
    </row>
    <row r="670" spans="2:5" ht="13" x14ac:dyDescent="0.15">
      <c r="B670" s="37"/>
      <c r="C670" s="37"/>
      <c r="D670" s="38"/>
      <c r="E670" s="38"/>
    </row>
    <row r="671" spans="2:5" ht="13" x14ac:dyDescent="0.15">
      <c r="B671" s="33"/>
      <c r="C671" s="33"/>
      <c r="D671" s="34"/>
      <c r="E671" s="34"/>
    </row>
    <row r="672" spans="2:5" ht="13" x14ac:dyDescent="0.15">
      <c r="B672" s="37"/>
      <c r="C672" s="37"/>
      <c r="D672" s="38"/>
      <c r="E672" s="38"/>
    </row>
    <row r="673" spans="2:5" ht="13" x14ac:dyDescent="0.15">
      <c r="B673" s="33"/>
      <c r="C673" s="33"/>
      <c r="D673" s="34"/>
      <c r="E673" s="34"/>
    </row>
    <row r="674" spans="2:5" ht="13" x14ac:dyDescent="0.15">
      <c r="B674" s="37"/>
      <c r="C674" s="37"/>
      <c r="D674" s="38"/>
      <c r="E674" s="38"/>
    </row>
    <row r="675" spans="2:5" ht="13" x14ac:dyDescent="0.15">
      <c r="B675" s="33"/>
      <c r="C675" s="33"/>
      <c r="D675" s="34"/>
      <c r="E675" s="34"/>
    </row>
    <row r="676" spans="2:5" ht="13" x14ac:dyDescent="0.15">
      <c r="B676" s="37"/>
      <c r="C676" s="37"/>
      <c r="D676" s="38"/>
      <c r="E676" s="38"/>
    </row>
    <row r="677" spans="2:5" ht="13" x14ac:dyDescent="0.15">
      <c r="B677" s="33"/>
      <c r="C677" s="33"/>
      <c r="D677" s="34"/>
      <c r="E677" s="34"/>
    </row>
    <row r="678" spans="2:5" ht="13" x14ac:dyDescent="0.15">
      <c r="B678" s="37"/>
      <c r="C678" s="37"/>
      <c r="D678" s="38"/>
      <c r="E678" s="38"/>
    </row>
    <row r="679" spans="2:5" ht="13" x14ac:dyDescent="0.15">
      <c r="B679" s="33"/>
      <c r="C679" s="33"/>
      <c r="D679" s="34"/>
      <c r="E679" s="34"/>
    </row>
    <row r="680" spans="2:5" ht="13" x14ac:dyDescent="0.15">
      <c r="B680" s="37"/>
      <c r="C680" s="37"/>
      <c r="D680" s="38"/>
      <c r="E680" s="38"/>
    </row>
    <row r="681" spans="2:5" ht="13" x14ac:dyDescent="0.15">
      <c r="B681" s="33"/>
      <c r="C681" s="33"/>
      <c r="D681" s="34"/>
      <c r="E681" s="34"/>
    </row>
    <row r="682" spans="2:5" ht="13" x14ac:dyDescent="0.15">
      <c r="B682" s="37"/>
      <c r="C682" s="37"/>
      <c r="D682" s="38"/>
      <c r="E682" s="38"/>
    </row>
    <row r="683" spans="2:5" ht="13" x14ac:dyDescent="0.15">
      <c r="B683" s="33"/>
      <c r="C683" s="33"/>
      <c r="D683" s="34"/>
      <c r="E683" s="34"/>
    </row>
    <row r="684" spans="2:5" ht="13" x14ac:dyDescent="0.15">
      <c r="B684" s="37"/>
      <c r="C684" s="37"/>
      <c r="D684" s="38"/>
      <c r="E684" s="38"/>
    </row>
    <row r="685" spans="2:5" ht="13" x14ac:dyDescent="0.15">
      <c r="B685" s="33"/>
      <c r="C685" s="33"/>
      <c r="D685" s="34"/>
      <c r="E685" s="34"/>
    </row>
    <row r="686" spans="2:5" ht="13" x14ac:dyDescent="0.15">
      <c r="B686" s="37"/>
      <c r="C686" s="37"/>
      <c r="D686" s="38"/>
      <c r="E686" s="38"/>
    </row>
    <row r="687" spans="2:5" ht="13" x14ac:dyDescent="0.15">
      <c r="B687" s="33"/>
      <c r="C687" s="33"/>
      <c r="D687" s="34"/>
      <c r="E687" s="34"/>
    </row>
    <row r="688" spans="2:5" ht="13" x14ac:dyDescent="0.15">
      <c r="B688" s="37"/>
      <c r="C688" s="37"/>
      <c r="D688" s="38"/>
      <c r="E688" s="38"/>
    </row>
    <row r="689" spans="2:5" ht="13" x14ac:dyDescent="0.15">
      <c r="B689" s="33"/>
      <c r="C689" s="33"/>
      <c r="D689" s="34"/>
      <c r="E689" s="34"/>
    </row>
    <row r="690" spans="2:5" ht="13" x14ac:dyDescent="0.15">
      <c r="B690" s="37"/>
      <c r="C690" s="37"/>
      <c r="D690" s="38"/>
      <c r="E690" s="38"/>
    </row>
    <row r="691" spans="2:5" ht="13" x14ac:dyDescent="0.15">
      <c r="B691" s="33"/>
      <c r="C691" s="33"/>
      <c r="D691" s="34"/>
      <c r="E691" s="34"/>
    </row>
    <row r="692" spans="2:5" ht="13" x14ac:dyDescent="0.15">
      <c r="B692" s="37"/>
      <c r="C692" s="37"/>
      <c r="D692" s="38"/>
      <c r="E692" s="38"/>
    </row>
    <row r="693" spans="2:5" ht="13" x14ac:dyDescent="0.15">
      <c r="B693" s="33"/>
      <c r="C693" s="33"/>
      <c r="D693" s="34"/>
      <c r="E693" s="34"/>
    </row>
    <row r="694" spans="2:5" ht="13" x14ac:dyDescent="0.15">
      <c r="B694" s="37"/>
      <c r="C694" s="37"/>
      <c r="D694" s="38"/>
      <c r="E694" s="38"/>
    </row>
    <row r="695" spans="2:5" ht="13" x14ac:dyDescent="0.15">
      <c r="B695" s="33"/>
      <c r="C695" s="33"/>
      <c r="D695" s="34"/>
      <c r="E695" s="34"/>
    </row>
    <row r="696" spans="2:5" ht="13" x14ac:dyDescent="0.15">
      <c r="B696" s="37"/>
      <c r="C696" s="37"/>
      <c r="D696" s="38"/>
      <c r="E696" s="38"/>
    </row>
    <row r="697" spans="2:5" ht="13" x14ac:dyDescent="0.15">
      <c r="B697" s="33"/>
      <c r="C697" s="33"/>
      <c r="D697" s="34"/>
      <c r="E697" s="34"/>
    </row>
    <row r="698" spans="2:5" ht="13" x14ac:dyDescent="0.15">
      <c r="B698" s="37"/>
      <c r="C698" s="37"/>
      <c r="D698" s="38"/>
      <c r="E698" s="38"/>
    </row>
    <row r="699" spans="2:5" ht="13" x14ac:dyDescent="0.15">
      <c r="B699" s="33"/>
      <c r="C699" s="33"/>
      <c r="D699" s="34"/>
      <c r="E699" s="34"/>
    </row>
    <row r="700" spans="2:5" ht="13" x14ac:dyDescent="0.15">
      <c r="B700" s="37"/>
      <c r="C700" s="37"/>
      <c r="D700" s="38"/>
      <c r="E700" s="38"/>
    </row>
    <row r="701" spans="2:5" ht="13" x14ac:dyDescent="0.15">
      <c r="B701" s="33"/>
      <c r="C701" s="33"/>
      <c r="D701" s="34"/>
      <c r="E701" s="34"/>
    </row>
    <row r="702" spans="2:5" ht="13" x14ac:dyDescent="0.15">
      <c r="B702" s="37"/>
      <c r="C702" s="37"/>
      <c r="D702" s="38"/>
      <c r="E702" s="38"/>
    </row>
    <row r="703" spans="2:5" ht="13" x14ac:dyDescent="0.15">
      <c r="B703" s="33"/>
      <c r="C703" s="33"/>
      <c r="D703" s="34"/>
      <c r="E703" s="34"/>
    </row>
    <row r="704" spans="2:5" ht="13" x14ac:dyDescent="0.15">
      <c r="B704" s="37"/>
      <c r="C704" s="37"/>
      <c r="D704" s="38"/>
      <c r="E704" s="38"/>
    </row>
    <row r="705" spans="2:5" ht="13" x14ac:dyDescent="0.15">
      <c r="B705" s="33"/>
      <c r="C705" s="33"/>
      <c r="D705" s="34"/>
      <c r="E705" s="34"/>
    </row>
    <row r="706" spans="2:5" ht="13" x14ac:dyDescent="0.15">
      <c r="B706" s="37"/>
      <c r="C706" s="37"/>
      <c r="D706" s="38"/>
      <c r="E706" s="38"/>
    </row>
    <row r="707" spans="2:5" ht="13" x14ac:dyDescent="0.15">
      <c r="B707" s="33"/>
      <c r="C707" s="33"/>
      <c r="D707" s="34"/>
      <c r="E707" s="34"/>
    </row>
    <row r="708" spans="2:5" ht="13" x14ac:dyDescent="0.15">
      <c r="B708" s="37"/>
      <c r="C708" s="37"/>
      <c r="D708" s="38"/>
      <c r="E708" s="38"/>
    </row>
    <row r="709" spans="2:5" ht="13" x14ac:dyDescent="0.15">
      <c r="B709" s="33"/>
      <c r="C709" s="33"/>
      <c r="D709" s="34"/>
      <c r="E709" s="34"/>
    </row>
    <row r="710" spans="2:5" ht="13" x14ac:dyDescent="0.15">
      <c r="B710" s="37"/>
      <c r="C710" s="37"/>
      <c r="D710" s="38"/>
      <c r="E710" s="38"/>
    </row>
    <row r="711" spans="2:5" ht="13" x14ac:dyDescent="0.15">
      <c r="B711" s="33"/>
      <c r="C711" s="33"/>
      <c r="D711" s="34"/>
      <c r="E711" s="34"/>
    </row>
    <row r="712" spans="2:5" ht="13" x14ac:dyDescent="0.15">
      <c r="B712" s="37"/>
      <c r="C712" s="37"/>
      <c r="D712" s="38"/>
      <c r="E712" s="38"/>
    </row>
    <row r="713" spans="2:5" ht="13" x14ac:dyDescent="0.15">
      <c r="B713" s="33"/>
      <c r="C713" s="33"/>
      <c r="D713" s="34"/>
      <c r="E713" s="34"/>
    </row>
    <row r="714" spans="2:5" ht="13" x14ac:dyDescent="0.15">
      <c r="B714" s="37"/>
      <c r="C714" s="37"/>
      <c r="D714" s="38"/>
      <c r="E714" s="38"/>
    </row>
    <row r="715" spans="2:5" ht="13" x14ac:dyDescent="0.15">
      <c r="B715" s="33"/>
      <c r="C715" s="33"/>
      <c r="D715" s="34"/>
      <c r="E715" s="34"/>
    </row>
    <row r="716" spans="2:5" ht="13" x14ac:dyDescent="0.15">
      <c r="B716" s="37"/>
      <c r="C716" s="37"/>
      <c r="D716" s="38"/>
      <c r="E716" s="38"/>
    </row>
    <row r="717" spans="2:5" ht="13" x14ac:dyDescent="0.15">
      <c r="B717" s="33"/>
      <c r="C717" s="33"/>
      <c r="D717" s="34"/>
      <c r="E717" s="34"/>
    </row>
    <row r="718" spans="2:5" ht="13" x14ac:dyDescent="0.15">
      <c r="B718" s="37"/>
      <c r="C718" s="37"/>
      <c r="D718" s="38"/>
      <c r="E718" s="38"/>
    </row>
    <row r="719" spans="2:5" ht="13" x14ac:dyDescent="0.15">
      <c r="B719" s="33"/>
      <c r="C719" s="33"/>
      <c r="D719" s="34"/>
      <c r="E719" s="34"/>
    </row>
    <row r="720" spans="2:5" ht="13" x14ac:dyDescent="0.15">
      <c r="B720" s="37"/>
      <c r="C720" s="37"/>
      <c r="D720" s="38"/>
      <c r="E720" s="38"/>
    </row>
    <row r="721" spans="2:5" ht="13" x14ac:dyDescent="0.15">
      <c r="B721" s="33"/>
      <c r="C721" s="33"/>
      <c r="D721" s="34"/>
      <c r="E721" s="34"/>
    </row>
    <row r="722" spans="2:5" ht="13" x14ac:dyDescent="0.15">
      <c r="B722" s="37"/>
      <c r="C722" s="37"/>
      <c r="D722" s="38"/>
      <c r="E722" s="38"/>
    </row>
    <row r="723" spans="2:5" ht="13" x14ac:dyDescent="0.15">
      <c r="B723" s="33"/>
      <c r="C723" s="33"/>
      <c r="D723" s="34"/>
      <c r="E723" s="34"/>
    </row>
    <row r="724" spans="2:5" ht="13" x14ac:dyDescent="0.15">
      <c r="B724" s="37"/>
      <c r="C724" s="37"/>
      <c r="D724" s="38"/>
      <c r="E724" s="38"/>
    </row>
    <row r="725" spans="2:5" ht="13" x14ac:dyDescent="0.15">
      <c r="B725" s="33"/>
      <c r="C725" s="33"/>
      <c r="D725" s="34"/>
      <c r="E725" s="34"/>
    </row>
    <row r="726" spans="2:5" ht="13" x14ac:dyDescent="0.15">
      <c r="B726" s="37"/>
      <c r="C726" s="37"/>
      <c r="D726" s="38"/>
      <c r="E726" s="38"/>
    </row>
    <row r="727" spans="2:5" ht="13" x14ac:dyDescent="0.15">
      <c r="B727" s="33"/>
      <c r="C727" s="33"/>
      <c r="D727" s="34"/>
      <c r="E727" s="34"/>
    </row>
    <row r="728" spans="2:5" ht="13" x14ac:dyDescent="0.15">
      <c r="B728" s="37"/>
      <c r="C728" s="37"/>
      <c r="D728" s="38"/>
      <c r="E728" s="38"/>
    </row>
    <row r="729" spans="2:5" ht="13" x14ac:dyDescent="0.15">
      <c r="B729" s="33"/>
      <c r="C729" s="33"/>
      <c r="D729" s="34"/>
      <c r="E729" s="34"/>
    </row>
    <row r="730" spans="2:5" ht="13" x14ac:dyDescent="0.15">
      <c r="B730" s="37"/>
      <c r="C730" s="37"/>
      <c r="D730" s="38"/>
      <c r="E730" s="38"/>
    </row>
    <row r="731" spans="2:5" ht="13" x14ac:dyDescent="0.15">
      <c r="B731" s="33"/>
      <c r="C731" s="33"/>
      <c r="D731" s="34"/>
      <c r="E731" s="34"/>
    </row>
    <row r="732" spans="2:5" ht="13" x14ac:dyDescent="0.15">
      <c r="B732" s="37"/>
      <c r="C732" s="37"/>
      <c r="D732" s="38"/>
      <c r="E732" s="38"/>
    </row>
    <row r="733" spans="2:5" ht="13" x14ac:dyDescent="0.15">
      <c r="B733" s="33"/>
      <c r="C733" s="33"/>
      <c r="D733" s="34"/>
      <c r="E733" s="34"/>
    </row>
    <row r="734" spans="2:5" ht="13" x14ac:dyDescent="0.15">
      <c r="B734" s="37"/>
      <c r="C734" s="37"/>
      <c r="D734" s="38"/>
      <c r="E734" s="38"/>
    </row>
    <row r="735" spans="2:5" ht="13" x14ac:dyDescent="0.15">
      <c r="B735" s="33"/>
      <c r="C735" s="33"/>
      <c r="D735" s="34"/>
      <c r="E735" s="34"/>
    </row>
    <row r="736" spans="2:5" ht="13" x14ac:dyDescent="0.15">
      <c r="B736" s="37"/>
      <c r="C736" s="37"/>
      <c r="D736" s="38"/>
      <c r="E736" s="38"/>
    </row>
    <row r="737" spans="2:5" ht="13" x14ac:dyDescent="0.15">
      <c r="B737" s="33"/>
      <c r="C737" s="33"/>
      <c r="D737" s="34"/>
      <c r="E737" s="34"/>
    </row>
    <row r="738" spans="2:5" ht="13" x14ac:dyDescent="0.15">
      <c r="B738" s="37"/>
      <c r="C738" s="37"/>
      <c r="D738" s="38"/>
      <c r="E738" s="38"/>
    </row>
    <row r="739" spans="2:5" ht="13" x14ac:dyDescent="0.15">
      <c r="B739" s="33"/>
      <c r="C739" s="33"/>
      <c r="D739" s="34"/>
      <c r="E739" s="34"/>
    </row>
    <row r="740" spans="2:5" ht="13" x14ac:dyDescent="0.15">
      <c r="B740" s="37"/>
      <c r="C740" s="37"/>
      <c r="D740" s="38"/>
      <c r="E740" s="38"/>
    </row>
    <row r="741" spans="2:5" ht="13" x14ac:dyDescent="0.15">
      <c r="B741" s="33"/>
      <c r="C741" s="33"/>
      <c r="D741" s="34"/>
      <c r="E741" s="34"/>
    </row>
    <row r="742" spans="2:5" ht="13" x14ac:dyDescent="0.15">
      <c r="B742" s="37"/>
      <c r="C742" s="37"/>
      <c r="D742" s="38"/>
      <c r="E742" s="38"/>
    </row>
    <row r="743" spans="2:5" ht="13" x14ac:dyDescent="0.15">
      <c r="B743" s="33"/>
      <c r="C743" s="33"/>
      <c r="D743" s="34"/>
      <c r="E743" s="34"/>
    </row>
    <row r="744" spans="2:5" ht="13" x14ac:dyDescent="0.15">
      <c r="B744" s="37"/>
      <c r="C744" s="37"/>
      <c r="D744" s="38"/>
      <c r="E744" s="38"/>
    </row>
    <row r="745" spans="2:5" ht="13" x14ac:dyDescent="0.15">
      <c r="B745" s="33"/>
      <c r="C745" s="33"/>
      <c r="D745" s="34"/>
      <c r="E745" s="34"/>
    </row>
    <row r="746" spans="2:5" ht="13" x14ac:dyDescent="0.15">
      <c r="B746" s="37"/>
      <c r="C746" s="37"/>
      <c r="D746" s="38"/>
      <c r="E746" s="38"/>
    </row>
    <row r="747" spans="2:5" ht="13" x14ac:dyDescent="0.15">
      <c r="B747" s="33"/>
      <c r="C747" s="33"/>
      <c r="D747" s="34"/>
      <c r="E747" s="34"/>
    </row>
    <row r="748" spans="2:5" ht="13" x14ac:dyDescent="0.15">
      <c r="B748" s="37"/>
      <c r="C748" s="37"/>
      <c r="D748" s="38"/>
      <c r="E748" s="38"/>
    </row>
    <row r="749" spans="2:5" ht="13" x14ac:dyDescent="0.15">
      <c r="B749" s="33"/>
      <c r="C749" s="33"/>
      <c r="D749" s="34"/>
      <c r="E749" s="34"/>
    </row>
    <row r="750" spans="2:5" ht="13" x14ac:dyDescent="0.15">
      <c r="B750" s="37"/>
      <c r="C750" s="37"/>
      <c r="D750" s="38"/>
      <c r="E750" s="38"/>
    </row>
    <row r="751" spans="2:5" ht="13" x14ac:dyDescent="0.15">
      <c r="B751" s="33"/>
      <c r="C751" s="33"/>
      <c r="D751" s="34"/>
      <c r="E751" s="34"/>
    </row>
    <row r="752" spans="2:5" ht="13" x14ac:dyDescent="0.15">
      <c r="B752" s="37"/>
      <c r="C752" s="37"/>
      <c r="D752" s="38"/>
      <c r="E752" s="38"/>
    </row>
    <row r="753" spans="2:5" ht="13" x14ac:dyDescent="0.15">
      <c r="B753" s="33"/>
      <c r="C753" s="33"/>
      <c r="D753" s="34"/>
      <c r="E753" s="34"/>
    </row>
    <row r="754" spans="2:5" ht="13" x14ac:dyDescent="0.15">
      <c r="B754" s="37"/>
      <c r="C754" s="37"/>
      <c r="D754" s="38"/>
      <c r="E754" s="38"/>
    </row>
    <row r="755" spans="2:5" ht="13" x14ac:dyDescent="0.15">
      <c r="B755" s="33"/>
      <c r="C755" s="33"/>
      <c r="D755" s="34"/>
      <c r="E755" s="34"/>
    </row>
    <row r="756" spans="2:5" ht="13" x14ac:dyDescent="0.15">
      <c r="B756" s="37"/>
      <c r="C756" s="37"/>
      <c r="D756" s="38"/>
      <c r="E756" s="38"/>
    </row>
    <row r="757" spans="2:5" ht="13" x14ac:dyDescent="0.15">
      <c r="B757" s="33"/>
      <c r="C757" s="33"/>
      <c r="D757" s="34"/>
      <c r="E757" s="34"/>
    </row>
    <row r="758" spans="2:5" ht="13" x14ac:dyDescent="0.15">
      <c r="B758" s="37"/>
      <c r="C758" s="37"/>
      <c r="D758" s="38"/>
      <c r="E758" s="38"/>
    </row>
    <row r="759" spans="2:5" ht="13" x14ac:dyDescent="0.15">
      <c r="B759" s="33"/>
      <c r="C759" s="33"/>
      <c r="D759" s="34"/>
      <c r="E759" s="34"/>
    </row>
    <row r="760" spans="2:5" ht="13" x14ac:dyDescent="0.15">
      <c r="B760" s="37"/>
      <c r="C760" s="37"/>
      <c r="D760" s="38"/>
      <c r="E760" s="38"/>
    </row>
    <row r="761" spans="2:5" ht="13" x14ac:dyDescent="0.15">
      <c r="B761" s="33"/>
      <c r="C761" s="33"/>
      <c r="D761" s="34"/>
      <c r="E761" s="34"/>
    </row>
    <row r="762" spans="2:5" ht="13" x14ac:dyDescent="0.15">
      <c r="B762" s="37"/>
      <c r="C762" s="37"/>
      <c r="D762" s="38"/>
      <c r="E762" s="38"/>
    </row>
    <row r="763" spans="2:5" ht="13" x14ac:dyDescent="0.15">
      <c r="B763" s="33"/>
      <c r="C763" s="33"/>
      <c r="D763" s="34"/>
      <c r="E763" s="34"/>
    </row>
    <row r="764" spans="2:5" ht="13" x14ac:dyDescent="0.15">
      <c r="B764" s="37"/>
      <c r="C764" s="37"/>
      <c r="D764" s="38"/>
      <c r="E764" s="38"/>
    </row>
    <row r="765" spans="2:5" ht="13" x14ac:dyDescent="0.15">
      <c r="B765" s="33"/>
      <c r="C765" s="33"/>
      <c r="D765" s="34"/>
      <c r="E765" s="34"/>
    </row>
    <row r="766" spans="2:5" ht="13" x14ac:dyDescent="0.15">
      <c r="B766" s="37"/>
      <c r="C766" s="37"/>
      <c r="D766" s="38"/>
      <c r="E766" s="38"/>
    </row>
    <row r="767" spans="2:5" ht="13" x14ac:dyDescent="0.15">
      <c r="B767" s="33"/>
      <c r="C767" s="33"/>
      <c r="D767" s="34"/>
      <c r="E767" s="34"/>
    </row>
    <row r="768" spans="2:5" ht="13" x14ac:dyDescent="0.15">
      <c r="B768" s="37"/>
      <c r="C768" s="37"/>
      <c r="D768" s="38"/>
      <c r="E768" s="38"/>
    </row>
    <row r="769" spans="2:5" ht="13" x14ac:dyDescent="0.15">
      <c r="B769" s="33"/>
      <c r="C769" s="33"/>
      <c r="D769" s="34"/>
      <c r="E769" s="34"/>
    </row>
    <row r="770" spans="2:5" ht="13" x14ac:dyDescent="0.15">
      <c r="B770" s="37"/>
      <c r="C770" s="37"/>
      <c r="D770" s="38"/>
      <c r="E770" s="38"/>
    </row>
    <row r="771" spans="2:5" ht="13" x14ac:dyDescent="0.15">
      <c r="B771" s="33"/>
      <c r="C771" s="33"/>
      <c r="D771" s="34"/>
      <c r="E771" s="34"/>
    </row>
    <row r="772" spans="2:5" ht="13" x14ac:dyDescent="0.15">
      <c r="B772" s="37"/>
      <c r="C772" s="37"/>
      <c r="D772" s="38"/>
      <c r="E772" s="38"/>
    </row>
    <row r="773" spans="2:5" ht="13" x14ac:dyDescent="0.15">
      <c r="B773" s="33"/>
      <c r="C773" s="33"/>
      <c r="D773" s="34"/>
      <c r="E773" s="34"/>
    </row>
    <row r="774" spans="2:5" ht="13" x14ac:dyDescent="0.15">
      <c r="B774" s="37"/>
      <c r="C774" s="37"/>
      <c r="D774" s="38"/>
      <c r="E774" s="38"/>
    </row>
    <row r="775" spans="2:5" ht="13" x14ac:dyDescent="0.15">
      <c r="B775" s="33"/>
      <c r="C775" s="33"/>
      <c r="D775" s="34"/>
      <c r="E775" s="34"/>
    </row>
    <row r="776" spans="2:5" ht="13" x14ac:dyDescent="0.15">
      <c r="B776" s="37"/>
      <c r="C776" s="37"/>
      <c r="D776" s="38"/>
      <c r="E776" s="38"/>
    </row>
    <row r="777" spans="2:5" ht="13" x14ac:dyDescent="0.15">
      <c r="B777" s="33"/>
      <c r="C777" s="33"/>
      <c r="D777" s="34"/>
      <c r="E777" s="34"/>
    </row>
    <row r="778" spans="2:5" ht="13" x14ac:dyDescent="0.15">
      <c r="B778" s="37"/>
      <c r="C778" s="37"/>
      <c r="D778" s="38"/>
      <c r="E778" s="38"/>
    </row>
    <row r="779" spans="2:5" ht="13" x14ac:dyDescent="0.15">
      <c r="B779" s="33"/>
      <c r="C779" s="33"/>
      <c r="D779" s="34"/>
      <c r="E779" s="34"/>
    </row>
    <row r="780" spans="2:5" ht="13" x14ac:dyDescent="0.15">
      <c r="B780" s="37"/>
      <c r="C780" s="37"/>
      <c r="D780" s="38"/>
      <c r="E780" s="38"/>
    </row>
    <row r="781" spans="2:5" ht="13" x14ac:dyDescent="0.15">
      <c r="B781" s="33"/>
      <c r="C781" s="33"/>
      <c r="D781" s="34"/>
      <c r="E781" s="34"/>
    </row>
    <row r="782" spans="2:5" ht="13" x14ac:dyDescent="0.15">
      <c r="B782" s="37"/>
      <c r="C782" s="37"/>
      <c r="D782" s="38"/>
      <c r="E782" s="38"/>
    </row>
    <row r="783" spans="2:5" ht="13" x14ac:dyDescent="0.15">
      <c r="B783" s="33"/>
      <c r="C783" s="33"/>
      <c r="D783" s="34"/>
      <c r="E783" s="34"/>
    </row>
    <row r="784" spans="2:5" ht="13" x14ac:dyDescent="0.15">
      <c r="B784" s="37"/>
      <c r="C784" s="37"/>
      <c r="D784" s="38"/>
      <c r="E784" s="38"/>
    </row>
    <row r="785" spans="2:5" ht="13" x14ac:dyDescent="0.15">
      <c r="B785" s="33"/>
      <c r="C785" s="33"/>
      <c r="D785" s="34"/>
      <c r="E785" s="34"/>
    </row>
    <row r="786" spans="2:5" ht="13" x14ac:dyDescent="0.15">
      <c r="B786" s="37"/>
      <c r="C786" s="37"/>
      <c r="D786" s="38"/>
      <c r="E786" s="38"/>
    </row>
    <row r="787" spans="2:5" ht="13" x14ac:dyDescent="0.15">
      <c r="B787" s="33"/>
      <c r="C787" s="33"/>
      <c r="D787" s="34"/>
      <c r="E787" s="34"/>
    </row>
    <row r="788" spans="2:5" ht="13" x14ac:dyDescent="0.15">
      <c r="B788" s="37"/>
      <c r="C788" s="37"/>
      <c r="D788" s="38"/>
      <c r="E788" s="38"/>
    </row>
    <row r="789" spans="2:5" ht="13" x14ac:dyDescent="0.15">
      <c r="B789" s="33"/>
      <c r="C789" s="33"/>
      <c r="D789" s="34"/>
      <c r="E789" s="34"/>
    </row>
    <row r="790" spans="2:5" ht="13" x14ac:dyDescent="0.15">
      <c r="B790" s="37"/>
      <c r="C790" s="37"/>
      <c r="D790" s="38"/>
      <c r="E790" s="38"/>
    </row>
    <row r="791" spans="2:5" ht="13" x14ac:dyDescent="0.15">
      <c r="B791" s="33"/>
      <c r="C791" s="33"/>
      <c r="D791" s="34"/>
      <c r="E791" s="34"/>
    </row>
    <row r="792" spans="2:5" ht="13" x14ac:dyDescent="0.15">
      <c r="B792" s="37"/>
      <c r="C792" s="37"/>
      <c r="D792" s="38"/>
      <c r="E792" s="38"/>
    </row>
    <row r="793" spans="2:5" ht="13" x14ac:dyDescent="0.15">
      <c r="B793" s="33"/>
      <c r="C793" s="33"/>
      <c r="D793" s="34"/>
      <c r="E793" s="34"/>
    </row>
    <row r="794" spans="2:5" ht="13" x14ac:dyDescent="0.15">
      <c r="B794" s="37"/>
      <c r="C794" s="37"/>
      <c r="D794" s="38"/>
      <c r="E794" s="38"/>
    </row>
    <row r="795" spans="2:5" ht="13" x14ac:dyDescent="0.15">
      <c r="B795" s="33"/>
      <c r="C795" s="33"/>
      <c r="D795" s="34"/>
      <c r="E795" s="34"/>
    </row>
    <row r="796" spans="2:5" ht="13" x14ac:dyDescent="0.15">
      <c r="B796" s="37"/>
      <c r="C796" s="37"/>
      <c r="D796" s="38"/>
      <c r="E796" s="38"/>
    </row>
    <row r="797" spans="2:5" ht="13" x14ac:dyDescent="0.15">
      <c r="B797" s="33"/>
      <c r="C797" s="33"/>
      <c r="D797" s="34"/>
      <c r="E797" s="34"/>
    </row>
    <row r="798" spans="2:5" ht="13" x14ac:dyDescent="0.15">
      <c r="B798" s="37"/>
      <c r="C798" s="37"/>
      <c r="D798" s="38"/>
      <c r="E798" s="38"/>
    </row>
    <row r="799" spans="2:5" ht="13" x14ac:dyDescent="0.15">
      <c r="B799" s="33"/>
      <c r="C799" s="33"/>
      <c r="D799" s="34"/>
      <c r="E799" s="34"/>
    </row>
    <row r="800" spans="2:5" ht="13" x14ac:dyDescent="0.15">
      <c r="B800" s="37"/>
      <c r="C800" s="37"/>
      <c r="D800" s="38"/>
      <c r="E800" s="38"/>
    </row>
    <row r="801" spans="2:5" ht="13" x14ac:dyDescent="0.15">
      <c r="B801" s="33"/>
      <c r="C801" s="33"/>
      <c r="D801" s="34"/>
      <c r="E801" s="34"/>
    </row>
    <row r="802" spans="2:5" ht="13" x14ac:dyDescent="0.15">
      <c r="B802" s="37"/>
      <c r="C802" s="37"/>
      <c r="D802" s="38"/>
      <c r="E802" s="38"/>
    </row>
    <row r="803" spans="2:5" ht="13" x14ac:dyDescent="0.15">
      <c r="B803" s="33"/>
      <c r="C803" s="33"/>
      <c r="D803" s="34"/>
      <c r="E803" s="34"/>
    </row>
    <row r="804" spans="2:5" ht="13" x14ac:dyDescent="0.15">
      <c r="B804" s="37"/>
      <c r="C804" s="37"/>
      <c r="D804" s="38"/>
      <c r="E804" s="38"/>
    </row>
    <row r="805" spans="2:5" ht="13" x14ac:dyDescent="0.15">
      <c r="B805" s="33"/>
      <c r="C805" s="33"/>
      <c r="D805" s="34"/>
      <c r="E805" s="34"/>
    </row>
    <row r="806" spans="2:5" ht="13" x14ac:dyDescent="0.15">
      <c r="B806" s="37"/>
      <c r="C806" s="37"/>
      <c r="D806" s="38"/>
      <c r="E806" s="38"/>
    </row>
    <row r="807" spans="2:5" ht="13" x14ac:dyDescent="0.15">
      <c r="B807" s="33"/>
      <c r="C807" s="33"/>
      <c r="D807" s="34"/>
      <c r="E807" s="34"/>
    </row>
    <row r="808" spans="2:5" ht="13" x14ac:dyDescent="0.15">
      <c r="B808" s="37"/>
      <c r="C808" s="37"/>
      <c r="D808" s="38"/>
      <c r="E808" s="38"/>
    </row>
    <row r="809" spans="2:5" ht="13" x14ac:dyDescent="0.15">
      <c r="B809" s="33"/>
      <c r="C809" s="33"/>
      <c r="D809" s="34"/>
      <c r="E809" s="34"/>
    </row>
    <row r="810" spans="2:5" ht="13" x14ac:dyDescent="0.15">
      <c r="B810" s="37"/>
      <c r="C810" s="37"/>
      <c r="D810" s="38"/>
      <c r="E810" s="38"/>
    </row>
    <row r="811" spans="2:5" ht="13" x14ac:dyDescent="0.15">
      <c r="B811" s="33"/>
      <c r="C811" s="33"/>
      <c r="D811" s="34"/>
      <c r="E811" s="34"/>
    </row>
    <row r="812" spans="2:5" ht="13" x14ac:dyDescent="0.15">
      <c r="B812" s="37"/>
      <c r="C812" s="37"/>
      <c r="D812" s="38"/>
      <c r="E812" s="38"/>
    </row>
    <row r="813" spans="2:5" ht="13" x14ac:dyDescent="0.15">
      <c r="B813" s="33"/>
      <c r="C813" s="33"/>
      <c r="D813" s="34"/>
      <c r="E813" s="34"/>
    </row>
    <row r="814" spans="2:5" ht="13" x14ac:dyDescent="0.15">
      <c r="B814" s="37"/>
      <c r="C814" s="37"/>
      <c r="D814" s="38"/>
      <c r="E814" s="38"/>
    </row>
    <row r="815" spans="2:5" ht="13" x14ac:dyDescent="0.15">
      <c r="B815" s="33"/>
      <c r="C815" s="33"/>
      <c r="D815" s="34"/>
      <c r="E815" s="34"/>
    </row>
    <row r="816" spans="2:5" ht="13" x14ac:dyDescent="0.15">
      <c r="B816" s="37"/>
      <c r="C816" s="37"/>
      <c r="D816" s="38"/>
      <c r="E816" s="38"/>
    </row>
    <row r="817" spans="2:5" ht="13" x14ac:dyDescent="0.15">
      <c r="B817" s="33"/>
      <c r="C817" s="33"/>
      <c r="D817" s="34"/>
      <c r="E817" s="34"/>
    </row>
    <row r="818" spans="2:5" ht="13" x14ac:dyDescent="0.15">
      <c r="B818" s="37"/>
      <c r="C818" s="37"/>
      <c r="D818" s="38"/>
      <c r="E818" s="38"/>
    </row>
    <row r="819" spans="2:5" ht="13" x14ac:dyDescent="0.15">
      <c r="B819" s="33"/>
      <c r="C819" s="33"/>
      <c r="D819" s="34"/>
      <c r="E819" s="34"/>
    </row>
    <row r="820" spans="2:5" ht="13" x14ac:dyDescent="0.15">
      <c r="B820" s="37"/>
      <c r="C820" s="37"/>
      <c r="D820" s="38"/>
      <c r="E820" s="38"/>
    </row>
    <row r="821" spans="2:5" ht="13" x14ac:dyDescent="0.15">
      <c r="B821" s="33"/>
      <c r="C821" s="33"/>
      <c r="D821" s="34"/>
      <c r="E821" s="34"/>
    </row>
    <row r="822" spans="2:5" ht="13" x14ac:dyDescent="0.15">
      <c r="B822" s="37"/>
      <c r="C822" s="37"/>
      <c r="D822" s="38"/>
      <c r="E822" s="38"/>
    </row>
    <row r="823" spans="2:5" ht="13" x14ac:dyDescent="0.15">
      <c r="B823" s="33"/>
      <c r="C823" s="33"/>
      <c r="D823" s="34"/>
      <c r="E823" s="34"/>
    </row>
    <row r="824" spans="2:5" ht="13" x14ac:dyDescent="0.15">
      <c r="B824" s="37"/>
      <c r="C824" s="37"/>
      <c r="D824" s="38"/>
      <c r="E824" s="38"/>
    </row>
    <row r="825" spans="2:5" ht="13" x14ac:dyDescent="0.15">
      <c r="B825" s="33"/>
      <c r="C825" s="33"/>
      <c r="D825" s="34"/>
      <c r="E825" s="34"/>
    </row>
    <row r="826" spans="2:5" ht="13" x14ac:dyDescent="0.15">
      <c r="B826" s="37"/>
      <c r="C826" s="37"/>
      <c r="D826" s="38"/>
      <c r="E826" s="38"/>
    </row>
    <row r="827" spans="2:5" ht="13" x14ac:dyDescent="0.15">
      <c r="B827" s="33"/>
      <c r="C827" s="33"/>
      <c r="D827" s="34"/>
      <c r="E827" s="34"/>
    </row>
    <row r="828" spans="2:5" ht="13" x14ac:dyDescent="0.15">
      <c r="B828" s="37"/>
      <c r="C828" s="37"/>
      <c r="D828" s="38"/>
      <c r="E828" s="38"/>
    </row>
    <row r="829" spans="2:5" ht="13" x14ac:dyDescent="0.15">
      <c r="B829" s="33"/>
      <c r="C829" s="33"/>
      <c r="D829" s="34"/>
      <c r="E829" s="34"/>
    </row>
    <row r="830" spans="2:5" ht="13" x14ac:dyDescent="0.15">
      <c r="B830" s="37"/>
      <c r="C830" s="37"/>
      <c r="D830" s="38"/>
      <c r="E830" s="38"/>
    </row>
    <row r="831" spans="2:5" ht="13" x14ac:dyDescent="0.15">
      <c r="B831" s="33"/>
      <c r="C831" s="33"/>
      <c r="D831" s="34"/>
      <c r="E831" s="34"/>
    </row>
    <row r="832" spans="2:5" ht="13" x14ac:dyDescent="0.15">
      <c r="B832" s="37"/>
      <c r="C832" s="37"/>
      <c r="D832" s="38"/>
      <c r="E832" s="38"/>
    </row>
    <row r="833" spans="2:5" ht="13" x14ac:dyDescent="0.15">
      <c r="B833" s="33"/>
      <c r="C833" s="33"/>
      <c r="D833" s="34"/>
      <c r="E833" s="34"/>
    </row>
    <row r="834" spans="2:5" ht="13" x14ac:dyDescent="0.15">
      <c r="B834" s="37"/>
      <c r="C834" s="37"/>
      <c r="D834" s="38"/>
      <c r="E834" s="38"/>
    </row>
    <row r="835" spans="2:5" ht="13" x14ac:dyDescent="0.15">
      <c r="B835" s="33"/>
      <c r="C835" s="33"/>
      <c r="D835" s="34"/>
      <c r="E835" s="34"/>
    </row>
    <row r="836" spans="2:5" ht="13" x14ac:dyDescent="0.15">
      <c r="B836" s="37"/>
      <c r="C836" s="37"/>
      <c r="D836" s="38"/>
      <c r="E836" s="38"/>
    </row>
    <row r="837" spans="2:5" ht="13" x14ac:dyDescent="0.15">
      <c r="B837" s="33"/>
      <c r="C837" s="33"/>
      <c r="D837" s="34"/>
      <c r="E837" s="34"/>
    </row>
    <row r="838" spans="2:5" ht="13" x14ac:dyDescent="0.15">
      <c r="B838" s="37"/>
      <c r="C838" s="37"/>
      <c r="D838" s="38"/>
      <c r="E838" s="38"/>
    </row>
    <row r="839" spans="2:5" ht="13" x14ac:dyDescent="0.15">
      <c r="B839" s="33"/>
      <c r="C839" s="33"/>
      <c r="D839" s="34"/>
      <c r="E839" s="34"/>
    </row>
    <row r="840" spans="2:5" ht="13" x14ac:dyDescent="0.15">
      <c r="B840" s="37"/>
      <c r="C840" s="37"/>
      <c r="D840" s="38"/>
      <c r="E840" s="38"/>
    </row>
    <row r="841" spans="2:5" ht="13" x14ac:dyDescent="0.15">
      <c r="B841" s="33"/>
      <c r="C841" s="33"/>
      <c r="D841" s="34"/>
      <c r="E841" s="34"/>
    </row>
    <row r="842" spans="2:5" ht="13" x14ac:dyDescent="0.15">
      <c r="B842" s="37"/>
      <c r="C842" s="37"/>
      <c r="D842" s="38"/>
      <c r="E842" s="38"/>
    </row>
    <row r="843" spans="2:5" ht="13" x14ac:dyDescent="0.15">
      <c r="B843" s="33"/>
      <c r="C843" s="33"/>
      <c r="D843" s="34"/>
      <c r="E843" s="34"/>
    </row>
    <row r="844" spans="2:5" ht="13" x14ac:dyDescent="0.15">
      <c r="B844" s="37"/>
      <c r="C844" s="37"/>
      <c r="D844" s="38"/>
      <c r="E844" s="38"/>
    </row>
    <row r="845" spans="2:5" ht="13" x14ac:dyDescent="0.15">
      <c r="B845" s="33"/>
      <c r="C845" s="33"/>
      <c r="D845" s="34"/>
      <c r="E845" s="34"/>
    </row>
    <row r="846" spans="2:5" ht="13" x14ac:dyDescent="0.15">
      <c r="B846" s="37"/>
      <c r="C846" s="37"/>
      <c r="D846" s="38"/>
      <c r="E846" s="38"/>
    </row>
    <row r="847" spans="2:5" ht="13" x14ac:dyDescent="0.15">
      <c r="B847" s="33"/>
      <c r="C847" s="33"/>
      <c r="D847" s="34"/>
      <c r="E847" s="34"/>
    </row>
    <row r="848" spans="2:5" ht="13" x14ac:dyDescent="0.15">
      <c r="B848" s="37"/>
      <c r="C848" s="37"/>
      <c r="D848" s="38"/>
      <c r="E848" s="38"/>
    </row>
    <row r="849" spans="2:5" ht="13" x14ac:dyDescent="0.15">
      <c r="B849" s="33"/>
      <c r="C849" s="33"/>
      <c r="D849" s="34"/>
      <c r="E849" s="34"/>
    </row>
    <row r="850" spans="2:5" ht="13" x14ac:dyDescent="0.15">
      <c r="B850" s="37"/>
      <c r="C850" s="37"/>
      <c r="D850" s="38"/>
      <c r="E850" s="38"/>
    </row>
    <row r="851" spans="2:5" ht="13" x14ac:dyDescent="0.15">
      <c r="B851" s="33"/>
      <c r="C851" s="33"/>
      <c r="D851" s="34"/>
      <c r="E851" s="34"/>
    </row>
    <row r="852" spans="2:5" ht="13" x14ac:dyDescent="0.15">
      <c r="B852" s="37"/>
      <c r="C852" s="37"/>
      <c r="D852" s="38"/>
      <c r="E852" s="38"/>
    </row>
    <row r="853" spans="2:5" ht="13" x14ac:dyDescent="0.15">
      <c r="B853" s="33"/>
      <c r="C853" s="33"/>
      <c r="D853" s="34"/>
      <c r="E853" s="34"/>
    </row>
    <row r="854" spans="2:5" ht="13" x14ac:dyDescent="0.15">
      <c r="B854" s="37"/>
      <c r="C854" s="37"/>
      <c r="D854" s="38"/>
      <c r="E854" s="38"/>
    </row>
    <row r="855" spans="2:5" ht="13" x14ac:dyDescent="0.15">
      <c r="B855" s="33"/>
      <c r="C855" s="33"/>
      <c r="D855" s="34"/>
      <c r="E855" s="34"/>
    </row>
    <row r="856" spans="2:5" ht="13" x14ac:dyDescent="0.15">
      <c r="B856" s="37"/>
      <c r="C856" s="37"/>
      <c r="D856" s="38"/>
      <c r="E856" s="38"/>
    </row>
    <row r="857" spans="2:5" ht="13" x14ac:dyDescent="0.15">
      <c r="B857" s="33"/>
      <c r="C857" s="33"/>
      <c r="D857" s="34"/>
      <c r="E857" s="34"/>
    </row>
    <row r="858" spans="2:5" ht="13" x14ac:dyDescent="0.15">
      <c r="B858" s="37"/>
      <c r="C858" s="37"/>
      <c r="D858" s="38"/>
      <c r="E858" s="38"/>
    </row>
    <row r="859" spans="2:5" ht="13" x14ac:dyDescent="0.15">
      <c r="B859" s="33"/>
      <c r="C859" s="33"/>
      <c r="D859" s="34"/>
      <c r="E859" s="34"/>
    </row>
    <row r="860" spans="2:5" ht="13" x14ac:dyDescent="0.15">
      <c r="B860" s="37"/>
      <c r="C860" s="37"/>
      <c r="D860" s="38"/>
      <c r="E860" s="38"/>
    </row>
    <row r="861" spans="2:5" ht="13" x14ac:dyDescent="0.15">
      <c r="B861" s="33"/>
      <c r="C861" s="33"/>
      <c r="D861" s="34"/>
      <c r="E861" s="34"/>
    </row>
    <row r="862" spans="2:5" ht="13" x14ac:dyDescent="0.15">
      <c r="B862" s="37"/>
      <c r="C862" s="37"/>
      <c r="D862" s="38"/>
      <c r="E862" s="38"/>
    </row>
    <row r="863" spans="2:5" ht="13" x14ac:dyDescent="0.15">
      <c r="B863" s="33"/>
      <c r="C863" s="33"/>
      <c r="D863" s="34"/>
      <c r="E863" s="34"/>
    </row>
    <row r="864" spans="2:5" ht="13" x14ac:dyDescent="0.15">
      <c r="B864" s="37"/>
      <c r="C864" s="37"/>
      <c r="D864" s="38"/>
      <c r="E864" s="38"/>
    </row>
    <row r="865" spans="2:5" ht="13" x14ac:dyDescent="0.15">
      <c r="B865" s="33"/>
      <c r="C865" s="33"/>
      <c r="D865" s="34"/>
      <c r="E865" s="34"/>
    </row>
    <row r="866" spans="2:5" ht="13" x14ac:dyDescent="0.15">
      <c r="B866" s="37"/>
      <c r="C866" s="37"/>
      <c r="D866" s="38"/>
      <c r="E866" s="38"/>
    </row>
    <row r="867" spans="2:5" ht="13" x14ac:dyDescent="0.15">
      <c r="B867" s="33"/>
      <c r="C867" s="33"/>
      <c r="D867" s="34"/>
      <c r="E867" s="34"/>
    </row>
    <row r="868" spans="2:5" ht="13" x14ac:dyDescent="0.15">
      <c r="B868" s="37"/>
      <c r="C868" s="37"/>
      <c r="D868" s="38"/>
      <c r="E868" s="38"/>
    </row>
    <row r="869" spans="2:5" ht="13" x14ac:dyDescent="0.15">
      <c r="B869" s="33"/>
      <c r="C869" s="33"/>
      <c r="D869" s="34"/>
      <c r="E869" s="34"/>
    </row>
    <row r="870" spans="2:5" ht="13" x14ac:dyDescent="0.15">
      <c r="B870" s="37"/>
      <c r="C870" s="37"/>
      <c r="D870" s="38"/>
      <c r="E870" s="38"/>
    </row>
    <row r="871" spans="2:5" ht="13" x14ac:dyDescent="0.15">
      <c r="B871" s="33"/>
      <c r="C871" s="33"/>
      <c r="D871" s="34"/>
      <c r="E871" s="34"/>
    </row>
    <row r="872" spans="2:5" ht="13" x14ac:dyDescent="0.15">
      <c r="B872" s="37"/>
      <c r="C872" s="37"/>
      <c r="D872" s="38"/>
      <c r="E872" s="38"/>
    </row>
    <row r="873" spans="2:5" ht="13" x14ac:dyDescent="0.15">
      <c r="B873" s="33"/>
      <c r="C873" s="33"/>
      <c r="D873" s="34"/>
      <c r="E873" s="34"/>
    </row>
    <row r="874" spans="2:5" ht="13" x14ac:dyDescent="0.15">
      <c r="B874" s="37"/>
      <c r="C874" s="37"/>
      <c r="D874" s="38"/>
      <c r="E874" s="38"/>
    </row>
    <row r="875" spans="2:5" ht="13" x14ac:dyDescent="0.15">
      <c r="B875" s="33"/>
      <c r="C875" s="33"/>
      <c r="D875" s="34"/>
      <c r="E875" s="34"/>
    </row>
    <row r="876" spans="2:5" ht="13" x14ac:dyDescent="0.15">
      <c r="B876" s="37"/>
      <c r="C876" s="37"/>
      <c r="D876" s="38"/>
      <c r="E876" s="38"/>
    </row>
    <row r="877" spans="2:5" ht="13" x14ac:dyDescent="0.15">
      <c r="B877" s="33"/>
      <c r="C877" s="33"/>
      <c r="D877" s="34"/>
      <c r="E877" s="34"/>
    </row>
    <row r="878" spans="2:5" ht="13" x14ac:dyDescent="0.15">
      <c r="B878" s="37"/>
      <c r="C878" s="37"/>
      <c r="D878" s="38"/>
      <c r="E878" s="38"/>
    </row>
    <row r="879" spans="2:5" ht="13" x14ac:dyDescent="0.15">
      <c r="B879" s="33"/>
      <c r="C879" s="33"/>
      <c r="D879" s="34"/>
      <c r="E879" s="34"/>
    </row>
    <row r="880" spans="2:5" ht="13" x14ac:dyDescent="0.15">
      <c r="B880" s="37"/>
      <c r="C880" s="37"/>
      <c r="D880" s="38"/>
      <c r="E880" s="38"/>
    </row>
    <row r="881" spans="2:5" ht="13" x14ac:dyDescent="0.15">
      <c r="B881" s="33"/>
      <c r="C881" s="33"/>
      <c r="D881" s="34"/>
      <c r="E881" s="34"/>
    </row>
    <row r="882" spans="2:5" ht="13" x14ac:dyDescent="0.15">
      <c r="B882" s="37"/>
      <c r="C882" s="37"/>
      <c r="D882" s="38"/>
      <c r="E882" s="38"/>
    </row>
    <row r="883" spans="2:5" ht="13" x14ac:dyDescent="0.15">
      <c r="B883" s="33"/>
      <c r="C883" s="33"/>
      <c r="D883" s="34"/>
      <c r="E883" s="34"/>
    </row>
    <row r="884" spans="2:5" ht="13" x14ac:dyDescent="0.15">
      <c r="B884" s="37"/>
      <c r="C884" s="37"/>
      <c r="D884" s="38"/>
      <c r="E884" s="38"/>
    </row>
    <row r="885" spans="2:5" ht="13" x14ac:dyDescent="0.15">
      <c r="B885" s="33"/>
      <c r="C885" s="33"/>
      <c r="D885" s="34"/>
      <c r="E885" s="34"/>
    </row>
    <row r="886" spans="2:5" ht="13" x14ac:dyDescent="0.15">
      <c r="B886" s="37"/>
      <c r="C886" s="37"/>
      <c r="D886" s="38"/>
      <c r="E886" s="38"/>
    </row>
    <row r="887" spans="2:5" ht="13" x14ac:dyDescent="0.15">
      <c r="B887" s="33"/>
      <c r="C887" s="33"/>
      <c r="D887" s="34"/>
      <c r="E887" s="34"/>
    </row>
    <row r="888" spans="2:5" ht="13" x14ac:dyDescent="0.15">
      <c r="B888" s="37"/>
      <c r="C888" s="37"/>
      <c r="D888" s="38"/>
      <c r="E888" s="38"/>
    </row>
    <row r="889" spans="2:5" ht="13" x14ac:dyDescent="0.15">
      <c r="B889" s="33"/>
      <c r="C889" s="33"/>
      <c r="D889" s="34"/>
      <c r="E889" s="34"/>
    </row>
    <row r="890" spans="2:5" ht="13" x14ac:dyDescent="0.15">
      <c r="B890" s="37"/>
      <c r="C890" s="37"/>
      <c r="D890" s="38"/>
      <c r="E890" s="38"/>
    </row>
    <row r="891" spans="2:5" ht="13" x14ac:dyDescent="0.15">
      <c r="B891" s="33"/>
      <c r="C891" s="33"/>
      <c r="D891" s="34"/>
      <c r="E891" s="34"/>
    </row>
    <row r="892" spans="2:5" ht="13" x14ac:dyDescent="0.15">
      <c r="B892" s="37"/>
      <c r="C892" s="37"/>
      <c r="D892" s="38"/>
      <c r="E892" s="38"/>
    </row>
    <row r="893" spans="2:5" ht="13" x14ac:dyDescent="0.15">
      <c r="B893" s="33"/>
      <c r="C893" s="33"/>
      <c r="D893" s="34"/>
      <c r="E893" s="34"/>
    </row>
    <row r="894" spans="2:5" ht="13" x14ac:dyDescent="0.15">
      <c r="B894" s="37"/>
      <c r="C894" s="37"/>
      <c r="D894" s="38"/>
      <c r="E894" s="38"/>
    </row>
    <row r="895" spans="2:5" ht="13" x14ac:dyDescent="0.15">
      <c r="B895" s="33"/>
      <c r="C895" s="33"/>
      <c r="D895" s="34"/>
      <c r="E895" s="34"/>
    </row>
    <row r="896" spans="2:5" ht="13" x14ac:dyDescent="0.15">
      <c r="B896" s="37"/>
      <c r="C896" s="37"/>
      <c r="D896" s="38"/>
      <c r="E896" s="38"/>
    </row>
    <row r="897" spans="2:5" ht="13" x14ac:dyDescent="0.15">
      <c r="B897" s="33"/>
      <c r="C897" s="33"/>
      <c r="D897" s="34"/>
      <c r="E897" s="34"/>
    </row>
    <row r="898" spans="2:5" ht="13" x14ac:dyDescent="0.15">
      <c r="B898" s="37"/>
      <c r="C898" s="37"/>
      <c r="D898" s="38"/>
      <c r="E898" s="38"/>
    </row>
    <row r="899" spans="2:5" ht="13" x14ac:dyDescent="0.15">
      <c r="B899" s="33"/>
      <c r="C899" s="33"/>
      <c r="D899" s="34"/>
      <c r="E899" s="34"/>
    </row>
    <row r="900" spans="2:5" ht="13" x14ac:dyDescent="0.15">
      <c r="B900" s="37"/>
      <c r="C900" s="37"/>
      <c r="D900" s="38"/>
      <c r="E900" s="38"/>
    </row>
    <row r="901" spans="2:5" ht="13" x14ac:dyDescent="0.15">
      <c r="B901" s="33"/>
      <c r="C901" s="33"/>
      <c r="D901" s="34"/>
      <c r="E901" s="34"/>
    </row>
    <row r="902" spans="2:5" ht="13" x14ac:dyDescent="0.15">
      <c r="B902" s="37"/>
      <c r="C902" s="37"/>
      <c r="D902" s="38"/>
      <c r="E902" s="38"/>
    </row>
    <row r="903" spans="2:5" ht="13" x14ac:dyDescent="0.15">
      <c r="B903" s="33"/>
      <c r="C903" s="33"/>
      <c r="D903" s="34"/>
      <c r="E903" s="34"/>
    </row>
    <row r="904" spans="2:5" ht="13" x14ac:dyDescent="0.15">
      <c r="B904" s="37"/>
      <c r="C904" s="37"/>
      <c r="D904" s="38"/>
      <c r="E904" s="38"/>
    </row>
    <row r="905" spans="2:5" ht="13" x14ac:dyDescent="0.15">
      <c r="B905" s="33"/>
      <c r="C905" s="33"/>
      <c r="D905" s="34"/>
      <c r="E905" s="34"/>
    </row>
    <row r="906" spans="2:5" ht="13" x14ac:dyDescent="0.15">
      <c r="B906" s="37"/>
      <c r="C906" s="37"/>
      <c r="D906" s="38"/>
      <c r="E906" s="38"/>
    </row>
    <row r="907" spans="2:5" ht="13" x14ac:dyDescent="0.15">
      <c r="B907" s="33"/>
      <c r="C907" s="33"/>
      <c r="D907" s="34"/>
      <c r="E907" s="34"/>
    </row>
    <row r="908" spans="2:5" ht="13" x14ac:dyDescent="0.15">
      <c r="B908" s="37"/>
      <c r="C908" s="37"/>
      <c r="D908" s="38"/>
      <c r="E908" s="38"/>
    </row>
    <row r="909" spans="2:5" ht="13" x14ac:dyDescent="0.15">
      <c r="B909" s="33"/>
      <c r="C909" s="33"/>
      <c r="D909" s="34"/>
      <c r="E909" s="34"/>
    </row>
    <row r="910" spans="2:5" ht="13" x14ac:dyDescent="0.15">
      <c r="B910" s="37"/>
      <c r="C910" s="37"/>
      <c r="D910" s="38"/>
      <c r="E910" s="38"/>
    </row>
    <row r="911" spans="2:5" ht="13" x14ac:dyDescent="0.15">
      <c r="B911" s="33"/>
      <c r="C911" s="33"/>
      <c r="D911" s="34"/>
      <c r="E911" s="34"/>
    </row>
    <row r="912" spans="2:5" ht="13" x14ac:dyDescent="0.15">
      <c r="B912" s="37"/>
      <c r="C912" s="37"/>
      <c r="D912" s="38"/>
      <c r="E912" s="38"/>
    </row>
    <row r="913" spans="2:5" ht="13" x14ac:dyDescent="0.15">
      <c r="B913" s="33"/>
      <c r="C913" s="33"/>
      <c r="D913" s="34"/>
      <c r="E913" s="34"/>
    </row>
    <row r="914" spans="2:5" ht="13" x14ac:dyDescent="0.15">
      <c r="B914" s="37"/>
      <c r="C914" s="37"/>
      <c r="D914" s="38"/>
      <c r="E914" s="38"/>
    </row>
    <row r="915" spans="2:5" ht="13" x14ac:dyDescent="0.15">
      <c r="B915" s="33"/>
      <c r="C915" s="33"/>
      <c r="D915" s="34"/>
      <c r="E915" s="34"/>
    </row>
    <row r="916" spans="2:5" ht="13" x14ac:dyDescent="0.15">
      <c r="B916" s="37"/>
      <c r="C916" s="37"/>
      <c r="D916" s="38"/>
      <c r="E916" s="38"/>
    </row>
    <row r="917" spans="2:5" ht="13" x14ac:dyDescent="0.15">
      <c r="B917" s="33"/>
      <c r="C917" s="33"/>
      <c r="D917" s="34"/>
      <c r="E917" s="34"/>
    </row>
    <row r="918" spans="2:5" ht="13" x14ac:dyDescent="0.15">
      <c r="B918" s="37"/>
      <c r="C918" s="37"/>
      <c r="D918" s="38"/>
      <c r="E918" s="38"/>
    </row>
    <row r="919" spans="2:5" ht="13" x14ac:dyDescent="0.15">
      <c r="B919" s="33"/>
      <c r="C919" s="33"/>
      <c r="D919" s="34"/>
      <c r="E919" s="34"/>
    </row>
    <row r="920" spans="2:5" ht="13" x14ac:dyDescent="0.15">
      <c r="B920" s="37"/>
      <c r="C920" s="37"/>
      <c r="D920" s="38"/>
      <c r="E920" s="38"/>
    </row>
    <row r="921" spans="2:5" ht="13" x14ac:dyDescent="0.15">
      <c r="B921" s="33"/>
      <c r="C921" s="33"/>
      <c r="D921" s="34"/>
      <c r="E921" s="34"/>
    </row>
    <row r="922" spans="2:5" ht="13" x14ac:dyDescent="0.15">
      <c r="B922" s="37"/>
      <c r="C922" s="37"/>
      <c r="D922" s="38"/>
      <c r="E922" s="38"/>
    </row>
    <row r="923" spans="2:5" ht="13" x14ac:dyDescent="0.15">
      <c r="B923" s="33"/>
      <c r="C923" s="33"/>
      <c r="D923" s="34"/>
      <c r="E923" s="34"/>
    </row>
    <row r="924" spans="2:5" ht="13" x14ac:dyDescent="0.15">
      <c r="B924" s="37"/>
      <c r="C924" s="37"/>
      <c r="D924" s="38"/>
      <c r="E924" s="38"/>
    </row>
    <row r="925" spans="2:5" ht="13" x14ac:dyDescent="0.15">
      <c r="B925" s="33"/>
      <c r="C925" s="33"/>
      <c r="D925" s="34"/>
      <c r="E925" s="34"/>
    </row>
    <row r="926" spans="2:5" ht="13" x14ac:dyDescent="0.15">
      <c r="B926" s="37"/>
      <c r="C926" s="37"/>
      <c r="D926" s="38"/>
      <c r="E926" s="38"/>
    </row>
    <row r="927" spans="2:5" ht="13" x14ac:dyDescent="0.15">
      <c r="B927" s="33"/>
      <c r="C927" s="33"/>
      <c r="D927" s="34"/>
      <c r="E927" s="34"/>
    </row>
    <row r="928" spans="2:5" ht="13" x14ac:dyDescent="0.15">
      <c r="B928" s="37"/>
      <c r="C928" s="37"/>
      <c r="D928" s="38"/>
      <c r="E928" s="38"/>
    </row>
    <row r="929" spans="2:5" ht="13" x14ac:dyDescent="0.15">
      <c r="B929" s="33"/>
      <c r="C929" s="33"/>
      <c r="D929" s="34"/>
      <c r="E929" s="34"/>
    </row>
    <row r="930" spans="2:5" ht="13" x14ac:dyDescent="0.15">
      <c r="B930" s="37"/>
      <c r="C930" s="37"/>
      <c r="D930" s="38"/>
      <c r="E930" s="38"/>
    </row>
    <row r="931" spans="2:5" ht="13" x14ac:dyDescent="0.15">
      <c r="B931" s="33"/>
      <c r="C931" s="33"/>
      <c r="D931" s="34"/>
      <c r="E931" s="34"/>
    </row>
    <row r="932" spans="2:5" ht="13" x14ac:dyDescent="0.15">
      <c r="B932" s="37"/>
      <c r="C932" s="37"/>
      <c r="D932" s="38"/>
      <c r="E932" s="38"/>
    </row>
    <row r="933" spans="2:5" ht="13" x14ac:dyDescent="0.15">
      <c r="B933" s="33"/>
      <c r="C933" s="33"/>
      <c r="D933" s="34"/>
      <c r="E933" s="34"/>
    </row>
    <row r="934" spans="2:5" ht="13" x14ac:dyDescent="0.15">
      <c r="B934" s="37"/>
      <c r="C934" s="37"/>
      <c r="D934" s="38"/>
      <c r="E934" s="38"/>
    </row>
    <row r="935" spans="2:5" ht="13" x14ac:dyDescent="0.15">
      <c r="B935" s="33"/>
      <c r="C935" s="33"/>
      <c r="D935" s="34"/>
      <c r="E935" s="34"/>
    </row>
    <row r="936" spans="2:5" ht="13" x14ac:dyDescent="0.15">
      <c r="B936" s="37"/>
      <c r="C936" s="37"/>
      <c r="D936" s="38"/>
      <c r="E936" s="38"/>
    </row>
    <row r="937" spans="2:5" ht="13" x14ac:dyDescent="0.15">
      <c r="B937" s="33"/>
      <c r="C937" s="33"/>
      <c r="D937" s="34"/>
      <c r="E937" s="34"/>
    </row>
    <row r="938" spans="2:5" ht="13" x14ac:dyDescent="0.15">
      <c r="B938" s="37"/>
      <c r="C938" s="37"/>
      <c r="D938" s="38"/>
      <c r="E938" s="38"/>
    </row>
    <row r="939" spans="2:5" ht="13" x14ac:dyDescent="0.15">
      <c r="B939" s="33"/>
      <c r="C939" s="33"/>
      <c r="D939" s="34"/>
      <c r="E939" s="34"/>
    </row>
    <row r="940" spans="2:5" ht="13" x14ac:dyDescent="0.15">
      <c r="B940" s="37"/>
      <c r="C940" s="37"/>
      <c r="D940" s="38"/>
      <c r="E940" s="38"/>
    </row>
    <row r="941" spans="2:5" ht="13" x14ac:dyDescent="0.15">
      <c r="B941" s="33"/>
      <c r="C941" s="33"/>
      <c r="D941" s="34"/>
      <c r="E941" s="34"/>
    </row>
    <row r="942" spans="2:5" ht="13" x14ac:dyDescent="0.15">
      <c r="B942" s="37"/>
      <c r="C942" s="37"/>
      <c r="D942" s="38"/>
      <c r="E942" s="38"/>
    </row>
    <row r="943" spans="2:5" ht="13" x14ac:dyDescent="0.15">
      <c r="B943" s="33"/>
      <c r="C943" s="33"/>
      <c r="D943" s="34"/>
      <c r="E943" s="34"/>
    </row>
    <row r="944" spans="2:5" ht="13" x14ac:dyDescent="0.15">
      <c r="B944" s="37"/>
      <c r="C944" s="37"/>
      <c r="D944" s="38"/>
      <c r="E944" s="38"/>
    </row>
    <row r="945" spans="2:5" ht="13" x14ac:dyDescent="0.15">
      <c r="B945" s="33"/>
      <c r="C945" s="33"/>
      <c r="D945" s="34"/>
      <c r="E945" s="34"/>
    </row>
    <row r="946" spans="2:5" ht="13" x14ac:dyDescent="0.15">
      <c r="B946" s="37"/>
      <c r="C946" s="37"/>
      <c r="D946" s="38"/>
      <c r="E946" s="38"/>
    </row>
    <row r="947" spans="2:5" ht="13" x14ac:dyDescent="0.15">
      <c r="B947" s="33"/>
      <c r="C947" s="33"/>
      <c r="D947" s="34"/>
      <c r="E947" s="34"/>
    </row>
    <row r="948" spans="2:5" ht="13" x14ac:dyDescent="0.15">
      <c r="B948" s="37"/>
      <c r="C948" s="37"/>
      <c r="D948" s="38"/>
      <c r="E948" s="38"/>
    </row>
    <row r="949" spans="2:5" ht="13" x14ac:dyDescent="0.15">
      <c r="B949" s="33"/>
      <c r="C949" s="33"/>
      <c r="D949" s="34"/>
      <c r="E949" s="34"/>
    </row>
    <row r="950" spans="2:5" ht="13" x14ac:dyDescent="0.15">
      <c r="B950" s="37"/>
      <c r="C950" s="37"/>
      <c r="D950" s="38"/>
      <c r="E950" s="38"/>
    </row>
    <row r="951" spans="2:5" ht="13" x14ac:dyDescent="0.15">
      <c r="B951" s="33"/>
      <c r="C951" s="33"/>
      <c r="D951" s="34"/>
      <c r="E951" s="34"/>
    </row>
    <row r="952" spans="2:5" ht="13" x14ac:dyDescent="0.15">
      <c r="B952" s="37"/>
      <c r="C952" s="37"/>
      <c r="D952" s="38"/>
      <c r="E952" s="38"/>
    </row>
    <row r="953" spans="2:5" ht="13" x14ac:dyDescent="0.15">
      <c r="B953" s="33"/>
      <c r="C953" s="33"/>
      <c r="D953" s="34"/>
      <c r="E953" s="34"/>
    </row>
    <row r="954" spans="2:5" ht="13" x14ac:dyDescent="0.15">
      <c r="B954" s="37"/>
      <c r="C954" s="37"/>
      <c r="D954" s="38"/>
      <c r="E954" s="38"/>
    </row>
    <row r="955" spans="2:5" ht="13" x14ac:dyDescent="0.15">
      <c r="B955" s="33"/>
      <c r="C955" s="33"/>
      <c r="D955" s="34"/>
      <c r="E955" s="34"/>
    </row>
    <row r="956" spans="2:5" ht="13" x14ac:dyDescent="0.15">
      <c r="B956" s="37"/>
      <c r="C956" s="37"/>
      <c r="D956" s="38"/>
      <c r="E956" s="38"/>
    </row>
    <row r="957" spans="2:5" ht="13" x14ac:dyDescent="0.15">
      <c r="B957" s="33"/>
      <c r="C957" s="33"/>
      <c r="D957" s="34"/>
      <c r="E957" s="34"/>
    </row>
    <row r="958" spans="2:5" ht="13" x14ac:dyDescent="0.15">
      <c r="B958" s="37"/>
      <c r="C958" s="37"/>
      <c r="D958" s="38"/>
      <c r="E958" s="38"/>
    </row>
    <row r="959" spans="2:5" ht="13" x14ac:dyDescent="0.15">
      <c r="B959" s="33"/>
      <c r="C959" s="33"/>
      <c r="D959" s="34"/>
      <c r="E959" s="34"/>
    </row>
    <row r="960" spans="2:5" ht="13" x14ac:dyDescent="0.15">
      <c r="B960" s="37"/>
      <c r="C960" s="37"/>
      <c r="D960" s="38"/>
      <c r="E960" s="38"/>
    </row>
    <row r="961" spans="2:5" ht="13" x14ac:dyDescent="0.15">
      <c r="B961" s="33"/>
      <c r="C961" s="33"/>
      <c r="D961" s="34"/>
      <c r="E961" s="34"/>
    </row>
    <row r="962" spans="2:5" ht="13" x14ac:dyDescent="0.15">
      <c r="B962" s="37"/>
      <c r="C962" s="37"/>
      <c r="D962" s="38"/>
      <c r="E962" s="38"/>
    </row>
    <row r="963" spans="2:5" ht="13" x14ac:dyDescent="0.15">
      <c r="B963" s="33"/>
      <c r="C963" s="33"/>
      <c r="D963" s="34"/>
      <c r="E963" s="34"/>
    </row>
    <row r="964" spans="2:5" ht="13" x14ac:dyDescent="0.15">
      <c r="B964" s="37"/>
      <c r="C964" s="37"/>
      <c r="D964" s="38"/>
      <c r="E964" s="38"/>
    </row>
    <row r="965" spans="2:5" ht="13" x14ac:dyDescent="0.15">
      <c r="B965" s="33"/>
      <c r="C965" s="33"/>
      <c r="D965" s="34"/>
      <c r="E965" s="34"/>
    </row>
    <row r="966" spans="2:5" ht="13" x14ac:dyDescent="0.15">
      <c r="B966" s="37"/>
      <c r="C966" s="37"/>
      <c r="D966" s="38"/>
      <c r="E966" s="38"/>
    </row>
    <row r="967" spans="2:5" ht="13" x14ac:dyDescent="0.15">
      <c r="B967" s="33"/>
      <c r="C967" s="33"/>
      <c r="D967" s="34"/>
      <c r="E967" s="34"/>
    </row>
    <row r="968" spans="2:5" ht="13" x14ac:dyDescent="0.15">
      <c r="B968" s="37"/>
      <c r="C968" s="37"/>
      <c r="D968" s="38"/>
      <c r="E968" s="38"/>
    </row>
    <row r="969" spans="2:5" ht="13" x14ac:dyDescent="0.15">
      <c r="B969" s="33"/>
      <c r="C969" s="33"/>
      <c r="D969" s="34"/>
      <c r="E969" s="34"/>
    </row>
    <row r="970" spans="2:5" ht="13" x14ac:dyDescent="0.15">
      <c r="B970" s="37"/>
      <c r="C970" s="37"/>
      <c r="D970" s="38"/>
      <c r="E970" s="38"/>
    </row>
    <row r="971" spans="2:5" ht="13" x14ac:dyDescent="0.15">
      <c r="B971" s="33"/>
      <c r="C971" s="33"/>
      <c r="D971" s="34"/>
      <c r="E971" s="34"/>
    </row>
    <row r="972" spans="2:5" ht="13" x14ac:dyDescent="0.15">
      <c r="B972" s="37"/>
      <c r="C972" s="37"/>
      <c r="D972" s="38"/>
      <c r="E972" s="38"/>
    </row>
    <row r="973" spans="2:5" ht="13" x14ac:dyDescent="0.15">
      <c r="B973" s="33"/>
      <c r="C973" s="33"/>
      <c r="D973" s="34"/>
      <c r="E973" s="34"/>
    </row>
    <row r="974" spans="2:5" ht="13" x14ac:dyDescent="0.15">
      <c r="B974" s="37"/>
      <c r="C974" s="37"/>
      <c r="D974" s="38"/>
      <c r="E974" s="38"/>
    </row>
    <row r="975" spans="2:5" ht="13" x14ac:dyDescent="0.15">
      <c r="B975" s="33"/>
      <c r="C975" s="33"/>
      <c r="D975" s="34"/>
      <c r="E975" s="34"/>
    </row>
    <row r="976" spans="2:5" ht="13" x14ac:dyDescent="0.15">
      <c r="B976" s="37"/>
      <c r="C976" s="37"/>
      <c r="D976" s="38"/>
      <c r="E976" s="38"/>
    </row>
    <row r="977" spans="2:5" ht="13" x14ac:dyDescent="0.15">
      <c r="B977" s="33"/>
      <c r="C977" s="33"/>
      <c r="D977" s="34"/>
      <c r="E977" s="34"/>
    </row>
    <row r="978" spans="2:5" ht="13" x14ac:dyDescent="0.15">
      <c r="B978" s="37"/>
      <c r="C978" s="37"/>
      <c r="D978" s="38"/>
      <c r="E978" s="38"/>
    </row>
    <row r="979" spans="2:5" ht="13" x14ac:dyDescent="0.15">
      <c r="B979" s="33"/>
      <c r="C979" s="33"/>
      <c r="D979" s="34"/>
      <c r="E979" s="34"/>
    </row>
    <row r="980" spans="2:5" ht="13" x14ac:dyDescent="0.15">
      <c r="B980" s="37"/>
      <c r="C980" s="37"/>
      <c r="D980" s="38"/>
      <c r="E980" s="38"/>
    </row>
    <row r="981" spans="2:5" ht="13" x14ac:dyDescent="0.15">
      <c r="B981" s="33"/>
      <c r="C981" s="33"/>
      <c r="D981" s="34"/>
      <c r="E981" s="34"/>
    </row>
    <row r="982" spans="2:5" ht="13" x14ac:dyDescent="0.15">
      <c r="B982" s="37"/>
      <c r="C982" s="37"/>
      <c r="D982" s="38"/>
      <c r="E982" s="38"/>
    </row>
    <row r="983" spans="2:5" ht="13" x14ac:dyDescent="0.15">
      <c r="B983" s="33"/>
      <c r="C983" s="33"/>
      <c r="D983" s="34"/>
      <c r="E983" s="34"/>
    </row>
  </sheetData>
  <autoFilter ref="B1:E23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897"/>
  <sheetViews>
    <sheetView workbookViewId="0"/>
  </sheetViews>
  <sheetFormatPr baseColWidth="10" defaultColWidth="14.5" defaultRowHeight="15.75" customHeight="1" x14ac:dyDescent="0.15"/>
  <cols>
    <col min="1" max="1" width="3.6640625" customWidth="1"/>
    <col min="2" max="2" width="8" customWidth="1"/>
    <col min="4" max="4" width="33.1640625" customWidth="1"/>
    <col min="5" max="5" width="24.5" customWidth="1"/>
    <col min="8" max="8" width="10.33203125" customWidth="1"/>
    <col min="10" max="10" width="9.5" customWidth="1"/>
    <col min="16" max="16" width="36.5" customWidth="1"/>
  </cols>
  <sheetData>
    <row r="1" spans="1:17" ht="15.75" customHeight="1" x14ac:dyDescent="0.15">
      <c r="J1" s="41"/>
      <c r="O1" s="42"/>
    </row>
    <row r="2" spans="1:17" ht="15.75" customHeight="1" x14ac:dyDescent="0.25">
      <c r="B2" s="93" t="s">
        <v>58</v>
      </c>
      <c r="C2" s="94"/>
      <c r="D2" s="94"/>
      <c r="J2" s="41"/>
      <c r="O2" s="42"/>
    </row>
    <row r="3" spans="1:17" ht="15.75" customHeight="1" x14ac:dyDescent="0.25">
      <c r="A3" s="43"/>
      <c r="B3" s="1" t="s">
        <v>0</v>
      </c>
      <c r="C3" s="1" t="s">
        <v>1</v>
      </c>
      <c r="D3" s="1" t="s">
        <v>2</v>
      </c>
      <c r="E3" s="5" t="s">
        <v>3</v>
      </c>
      <c r="F3" s="5" t="s">
        <v>4</v>
      </c>
      <c r="G3" s="5" t="s">
        <v>5</v>
      </c>
      <c r="H3" s="44" t="s">
        <v>6</v>
      </c>
      <c r="I3" s="45" t="s">
        <v>7</v>
      </c>
      <c r="J3" s="46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47" t="s">
        <v>13</v>
      </c>
      <c r="P3" s="6" t="s">
        <v>633</v>
      </c>
      <c r="Q3" s="7"/>
    </row>
    <row r="4" spans="1:17" ht="15.75" customHeight="1" x14ac:dyDescent="0.15">
      <c r="A4" s="48"/>
      <c r="B4" s="48">
        <v>13</v>
      </c>
      <c r="C4" s="49" t="s">
        <v>56</v>
      </c>
      <c r="D4" s="49" t="s">
        <v>57</v>
      </c>
      <c r="E4" s="50" t="s">
        <v>58</v>
      </c>
      <c r="F4" s="51">
        <v>6</v>
      </c>
      <c r="G4" s="51">
        <v>2.68</v>
      </c>
      <c r="H4" s="52" t="s">
        <v>59</v>
      </c>
      <c r="I4" s="53">
        <v>1.3333660000000001E-2</v>
      </c>
      <c r="J4" s="54">
        <v>3.5734208800000007E-2</v>
      </c>
      <c r="K4" s="51">
        <v>1.28</v>
      </c>
      <c r="L4" s="55">
        <v>1.70670848E-2</v>
      </c>
      <c r="M4" s="51">
        <v>4.0999999999999996</v>
      </c>
      <c r="N4" s="55">
        <v>5.4668005999999998E-2</v>
      </c>
      <c r="O4" s="56">
        <v>44341</v>
      </c>
      <c r="P4" s="13" t="s">
        <v>18</v>
      </c>
      <c r="Q4" s="14">
        <v>28</v>
      </c>
    </row>
    <row r="5" spans="1:17" ht="15.75" customHeight="1" x14ac:dyDescent="0.15">
      <c r="A5" s="48"/>
      <c r="B5" s="48">
        <v>17</v>
      </c>
      <c r="C5" s="57" t="s">
        <v>69</v>
      </c>
      <c r="D5" s="57" t="s">
        <v>70</v>
      </c>
      <c r="E5" s="58" t="s">
        <v>58</v>
      </c>
      <c r="F5" s="59">
        <v>13</v>
      </c>
      <c r="G5" s="59">
        <v>116.578</v>
      </c>
      <c r="H5" s="60" t="s">
        <v>71</v>
      </c>
      <c r="I5" s="61">
        <v>3.4989999999999999E-4</v>
      </c>
      <c r="J5" s="62">
        <v>4.0790642199999998E-2</v>
      </c>
      <c r="K5" s="59">
        <v>84.809999999999988</v>
      </c>
      <c r="L5" s="63">
        <v>2.9675018999999997E-2</v>
      </c>
      <c r="M5" s="59">
        <v>143.08800000000002</v>
      </c>
      <c r="N5" s="63">
        <v>5.0066491200000007E-2</v>
      </c>
      <c r="O5" s="64">
        <v>44389</v>
      </c>
      <c r="P5" s="19" t="s">
        <v>23</v>
      </c>
      <c r="Q5" s="20">
        <v>0.21078096950400002</v>
      </c>
    </row>
    <row r="6" spans="1:17" ht="15.75" customHeight="1" x14ac:dyDescent="0.15">
      <c r="A6" s="48"/>
      <c r="B6" s="48">
        <v>19</v>
      </c>
      <c r="C6" s="49" t="s">
        <v>75</v>
      </c>
      <c r="D6" s="49" t="s">
        <v>76</v>
      </c>
      <c r="E6" s="50" t="s">
        <v>58</v>
      </c>
      <c r="F6" s="51">
        <v>60</v>
      </c>
      <c r="G6" s="51">
        <v>1875.89</v>
      </c>
      <c r="H6" s="52" t="s">
        <v>77</v>
      </c>
      <c r="I6" s="53">
        <v>2.3654642E-5</v>
      </c>
      <c r="J6" s="54">
        <v>4.4373506381380004E-2</v>
      </c>
      <c r="K6" s="51">
        <v>218.00000000000003</v>
      </c>
      <c r="L6" s="55">
        <v>5.156711956000001E-3</v>
      </c>
      <c r="M6" s="51">
        <v>7122.06</v>
      </c>
      <c r="N6" s="55">
        <v>0.16846977960252002</v>
      </c>
      <c r="O6" s="56">
        <v>44365</v>
      </c>
      <c r="P6" s="13" t="s">
        <v>27</v>
      </c>
      <c r="Q6" s="20">
        <v>3.5734208800000007E-2</v>
      </c>
    </row>
    <row r="7" spans="1:17" ht="15.75" customHeight="1" x14ac:dyDescent="0.15">
      <c r="A7" s="48"/>
      <c r="B7" s="48">
        <v>23</v>
      </c>
      <c r="C7" s="57" t="s">
        <v>87</v>
      </c>
      <c r="D7" s="57" t="s">
        <v>88</v>
      </c>
      <c r="E7" s="57" t="s">
        <v>58</v>
      </c>
      <c r="F7" s="59">
        <v>7</v>
      </c>
      <c r="G7" s="59">
        <v>90</v>
      </c>
      <c r="H7" s="60" t="s">
        <v>89</v>
      </c>
      <c r="I7" s="61">
        <v>5.5840230000000005E-4</v>
      </c>
      <c r="J7" s="62">
        <v>5.0256207000000004E-2</v>
      </c>
      <c r="K7" s="59">
        <v>35</v>
      </c>
      <c r="L7" s="63">
        <v>1.9544080500000002E-2</v>
      </c>
      <c r="M7" s="59">
        <v>125</v>
      </c>
      <c r="N7" s="63">
        <v>6.9800287500000002E-2</v>
      </c>
      <c r="O7" s="64">
        <v>44389</v>
      </c>
      <c r="P7" s="19" t="s">
        <v>634</v>
      </c>
      <c r="Q7" s="21">
        <v>0.104933479307576</v>
      </c>
    </row>
    <row r="8" spans="1:17" ht="15.75" customHeight="1" x14ac:dyDescent="0.15">
      <c r="A8" s="48"/>
      <c r="B8" s="48">
        <v>31</v>
      </c>
      <c r="C8" s="49" t="s">
        <v>113</v>
      </c>
      <c r="D8" s="49" t="s">
        <v>114</v>
      </c>
      <c r="E8" s="49" t="s">
        <v>58</v>
      </c>
      <c r="F8" s="51">
        <v>8</v>
      </c>
      <c r="G8" s="51">
        <v>0.08</v>
      </c>
      <c r="H8" s="52" t="s">
        <v>115</v>
      </c>
      <c r="I8" s="53">
        <v>0.73087340000000001</v>
      </c>
      <c r="J8" s="54">
        <v>5.8469871999999999E-2</v>
      </c>
      <c r="K8" s="51">
        <v>0.01</v>
      </c>
      <c r="L8" s="55">
        <v>7.3087339999999999E-3</v>
      </c>
      <c r="M8" s="51">
        <v>0.12</v>
      </c>
      <c r="N8" s="55">
        <v>8.7704807999999995E-2</v>
      </c>
      <c r="O8" s="56">
        <v>44340</v>
      </c>
    </row>
    <row r="9" spans="1:17" ht="15.75" customHeight="1" x14ac:dyDescent="0.15">
      <c r="A9" s="48"/>
      <c r="B9" s="48">
        <v>36</v>
      </c>
      <c r="C9" s="57" t="s">
        <v>129</v>
      </c>
      <c r="D9" s="57" t="s">
        <v>130</v>
      </c>
      <c r="E9" s="58" t="s">
        <v>58</v>
      </c>
      <c r="F9" s="59">
        <v>10</v>
      </c>
      <c r="G9" s="59">
        <v>13</v>
      </c>
      <c r="H9" s="60" t="s">
        <v>131</v>
      </c>
      <c r="I9" s="61">
        <v>4.9325490000000005E-3</v>
      </c>
      <c r="J9" s="62">
        <v>6.4123137000000011E-2</v>
      </c>
      <c r="K9" s="59">
        <v>2.5</v>
      </c>
      <c r="L9" s="63">
        <v>1.2331372500000002E-2</v>
      </c>
      <c r="M9" s="59">
        <v>54</v>
      </c>
      <c r="N9" s="63">
        <v>0.266357646</v>
      </c>
      <c r="O9" s="64">
        <v>44375</v>
      </c>
    </row>
    <row r="10" spans="1:17" ht="15.75" customHeight="1" x14ac:dyDescent="0.15">
      <c r="A10" s="48"/>
      <c r="B10" s="48">
        <v>38</v>
      </c>
      <c r="C10" s="49" t="s">
        <v>135</v>
      </c>
      <c r="D10" s="49" t="s">
        <v>136</v>
      </c>
      <c r="E10" s="50" t="s">
        <v>58</v>
      </c>
      <c r="F10" s="51">
        <v>5</v>
      </c>
      <c r="G10" s="51">
        <v>6.25</v>
      </c>
      <c r="H10" s="52" t="s">
        <v>137</v>
      </c>
      <c r="I10" s="53">
        <v>1.0395110000000001E-2</v>
      </c>
      <c r="J10" s="54">
        <v>6.4969437500000005E-2</v>
      </c>
      <c r="K10" s="51">
        <v>2.5</v>
      </c>
      <c r="L10" s="55">
        <v>2.5987775000000001E-2</v>
      </c>
      <c r="M10" s="51">
        <v>10</v>
      </c>
      <c r="N10" s="55">
        <v>0.1039511</v>
      </c>
      <c r="O10" s="56">
        <v>44382</v>
      </c>
    </row>
    <row r="11" spans="1:17" ht="15.75" customHeight="1" x14ac:dyDescent="0.15">
      <c r="A11" s="48"/>
      <c r="B11" s="48">
        <v>39</v>
      </c>
      <c r="C11" s="57" t="s">
        <v>138</v>
      </c>
      <c r="D11" s="57" t="s">
        <v>139</v>
      </c>
      <c r="E11" s="57" t="s">
        <v>58</v>
      </c>
      <c r="F11" s="59">
        <v>6</v>
      </c>
      <c r="G11" s="59">
        <v>718.53846153846155</v>
      </c>
      <c r="H11" s="60" t="s">
        <v>140</v>
      </c>
      <c r="I11" s="61">
        <v>9.2123444999999996E-5</v>
      </c>
      <c r="J11" s="62">
        <v>6.619423844192307E-2</v>
      </c>
      <c r="K11" s="59">
        <v>355</v>
      </c>
      <c r="L11" s="63">
        <v>3.2703822974999998E-2</v>
      </c>
      <c r="M11" s="59">
        <v>1019</v>
      </c>
      <c r="N11" s="63">
        <v>9.3873790454999995E-2</v>
      </c>
      <c r="O11" s="64">
        <v>44523</v>
      </c>
    </row>
    <row r="12" spans="1:17" ht="15.75" customHeight="1" x14ac:dyDescent="0.15">
      <c r="A12" s="48"/>
      <c r="B12" s="48">
        <v>43</v>
      </c>
      <c r="C12" s="49" t="s">
        <v>150</v>
      </c>
      <c r="D12" s="49" t="s">
        <v>151</v>
      </c>
      <c r="E12" s="50" t="s">
        <v>58</v>
      </c>
      <c r="F12" s="51">
        <v>12</v>
      </c>
      <c r="G12" s="51">
        <v>0.29499999999999998</v>
      </c>
      <c r="H12" s="52" t="s">
        <v>152</v>
      </c>
      <c r="I12" s="53">
        <v>0.23593259999999999</v>
      </c>
      <c r="J12" s="54">
        <v>6.9600116999999989E-2</v>
      </c>
      <c r="K12" s="51">
        <v>0.18</v>
      </c>
      <c r="L12" s="55">
        <v>4.2467867999999999E-2</v>
      </c>
      <c r="M12" s="51">
        <v>0.57099999999999995</v>
      </c>
      <c r="N12" s="55">
        <v>0.13471751459999998</v>
      </c>
      <c r="O12" s="56">
        <v>44447</v>
      </c>
    </row>
    <row r="13" spans="1:17" ht="15.75" customHeight="1" x14ac:dyDescent="0.15">
      <c r="A13" s="48"/>
      <c r="B13" s="48">
        <v>50</v>
      </c>
      <c r="C13" s="57" t="s">
        <v>170</v>
      </c>
      <c r="D13" s="57" t="s">
        <v>171</v>
      </c>
      <c r="E13" s="58" t="s">
        <v>58</v>
      </c>
      <c r="F13" s="59">
        <v>42</v>
      </c>
      <c r="G13" s="59">
        <v>9.5</v>
      </c>
      <c r="H13" s="60" t="s">
        <v>172</v>
      </c>
      <c r="I13" s="61">
        <v>8.3332300000000005E-3</v>
      </c>
      <c r="J13" s="62">
        <v>7.9165685E-2</v>
      </c>
      <c r="K13" s="59">
        <v>3</v>
      </c>
      <c r="L13" s="63">
        <v>2.4999690000000001E-2</v>
      </c>
      <c r="M13" s="59">
        <v>12</v>
      </c>
      <c r="N13" s="63">
        <v>9.9998760000000006E-2</v>
      </c>
      <c r="O13" s="64">
        <v>44404</v>
      </c>
    </row>
    <row r="14" spans="1:17" ht="15.75" customHeight="1" x14ac:dyDescent="0.15">
      <c r="A14" s="48"/>
      <c r="B14" s="48">
        <v>52</v>
      </c>
      <c r="C14" s="49" t="s">
        <v>176</v>
      </c>
      <c r="D14" s="49" t="s">
        <v>177</v>
      </c>
      <c r="E14" s="50" t="s">
        <v>58</v>
      </c>
      <c r="F14" s="51">
        <v>35</v>
      </c>
      <c r="G14" s="51">
        <v>6.8999999999999995</v>
      </c>
      <c r="H14" s="52" t="s">
        <v>178</v>
      </c>
      <c r="I14" s="53">
        <v>1.1658480000000001E-2</v>
      </c>
      <c r="J14" s="54">
        <v>8.0443511999999995E-2</v>
      </c>
      <c r="K14" s="51">
        <v>4.3125</v>
      </c>
      <c r="L14" s="55">
        <v>5.0277195000000004E-2</v>
      </c>
      <c r="M14" s="51">
        <v>13.202</v>
      </c>
      <c r="N14" s="55">
        <v>0.15391525296</v>
      </c>
      <c r="O14" s="56">
        <v>44335</v>
      </c>
    </row>
    <row r="15" spans="1:17" ht="15.75" customHeight="1" x14ac:dyDescent="0.15">
      <c r="A15" s="48"/>
      <c r="B15" s="48">
        <v>53</v>
      </c>
      <c r="C15" s="57" t="s">
        <v>179</v>
      </c>
      <c r="D15" s="57" t="s">
        <v>180</v>
      </c>
      <c r="E15" s="58" t="s">
        <v>58</v>
      </c>
      <c r="F15" s="59">
        <v>31</v>
      </c>
      <c r="G15" s="59">
        <v>1839</v>
      </c>
      <c r="H15" s="60" t="s">
        <v>181</v>
      </c>
      <c r="I15" s="61">
        <v>4.4062600000000001E-5</v>
      </c>
      <c r="J15" s="62">
        <v>8.1031121400000003E-2</v>
      </c>
      <c r="K15" s="59">
        <v>1403</v>
      </c>
      <c r="L15" s="63">
        <v>6.1819827799999998E-2</v>
      </c>
      <c r="M15" s="59">
        <v>2713</v>
      </c>
      <c r="N15" s="63">
        <v>0.1195418338</v>
      </c>
      <c r="O15" s="64">
        <v>44484</v>
      </c>
    </row>
    <row r="16" spans="1:17" ht="15.75" customHeight="1" x14ac:dyDescent="0.15">
      <c r="A16" s="48"/>
      <c r="B16" s="48">
        <v>55</v>
      </c>
      <c r="C16" s="49" t="s">
        <v>185</v>
      </c>
      <c r="D16" s="49" t="s">
        <v>186</v>
      </c>
      <c r="E16" s="50" t="s">
        <v>58</v>
      </c>
      <c r="F16" s="51">
        <v>52</v>
      </c>
      <c r="G16" s="51">
        <v>14.38</v>
      </c>
      <c r="H16" s="52" t="s">
        <v>187</v>
      </c>
      <c r="I16" s="53">
        <v>5.6657223000000003E-3</v>
      </c>
      <c r="J16" s="54">
        <v>8.1473086674000009E-2</v>
      </c>
      <c r="K16" s="51">
        <v>2</v>
      </c>
      <c r="L16" s="55">
        <v>1.1331444600000001E-2</v>
      </c>
      <c r="M16" s="51">
        <v>25.64</v>
      </c>
      <c r="N16" s="55">
        <v>0.14526911977200002</v>
      </c>
      <c r="O16" s="56">
        <v>44410</v>
      </c>
    </row>
    <row r="17" spans="1:15" ht="15.75" customHeight="1" x14ac:dyDescent="0.15">
      <c r="A17" s="48"/>
      <c r="B17" s="48">
        <v>56</v>
      </c>
      <c r="C17" s="57" t="s">
        <v>188</v>
      </c>
      <c r="D17" s="57" t="s">
        <v>189</v>
      </c>
      <c r="E17" s="58" t="s">
        <v>58</v>
      </c>
      <c r="F17" s="59">
        <v>3</v>
      </c>
      <c r="G17" s="59">
        <v>0.5383</v>
      </c>
      <c r="H17" s="60" t="s">
        <v>190</v>
      </c>
      <c r="I17" s="61">
        <v>0.15654106000000001</v>
      </c>
      <c r="J17" s="62">
        <v>8.4266052598000005E-2</v>
      </c>
      <c r="K17" s="59">
        <v>0.48830000000000001</v>
      </c>
      <c r="L17" s="63">
        <v>7.6438999598000004E-2</v>
      </c>
      <c r="M17" s="59">
        <v>0.7883</v>
      </c>
      <c r="N17" s="63">
        <v>0.12340131759800001</v>
      </c>
      <c r="O17" s="64">
        <v>44379</v>
      </c>
    </row>
    <row r="18" spans="1:15" ht="15.75" customHeight="1" x14ac:dyDescent="0.15">
      <c r="A18" s="48"/>
      <c r="B18" s="48">
        <v>57</v>
      </c>
      <c r="C18" s="49" t="s">
        <v>191</v>
      </c>
      <c r="D18" s="49" t="s">
        <v>192</v>
      </c>
      <c r="E18" s="50" t="s">
        <v>58</v>
      </c>
      <c r="F18" s="51">
        <v>2</v>
      </c>
      <c r="G18" s="51">
        <v>8.5000000000000006E-2</v>
      </c>
      <c r="H18" s="52" t="s">
        <v>37</v>
      </c>
      <c r="I18" s="53">
        <v>1</v>
      </c>
      <c r="J18" s="54">
        <v>8.5000000000000006E-2</v>
      </c>
      <c r="K18" s="51">
        <v>0.05</v>
      </c>
      <c r="L18" s="55">
        <v>0.05</v>
      </c>
      <c r="M18" s="51">
        <v>0.12</v>
      </c>
      <c r="N18" s="55">
        <v>0.12</v>
      </c>
      <c r="O18" s="56">
        <v>44474</v>
      </c>
    </row>
    <row r="19" spans="1:15" ht="15.75" customHeight="1" x14ac:dyDescent="0.15">
      <c r="A19" s="48"/>
      <c r="B19" s="48">
        <v>63</v>
      </c>
      <c r="C19" s="57" t="s">
        <v>209</v>
      </c>
      <c r="D19" s="57" t="s">
        <v>210</v>
      </c>
      <c r="E19" s="58" t="s">
        <v>58</v>
      </c>
      <c r="F19" s="59">
        <v>58</v>
      </c>
      <c r="G19" s="59">
        <v>6.9057374999999999</v>
      </c>
      <c r="H19" s="60" t="s">
        <v>211</v>
      </c>
      <c r="I19" s="61">
        <v>1.331271E-2</v>
      </c>
      <c r="J19" s="62">
        <v>9.1934080673625004E-2</v>
      </c>
      <c r="K19" s="59">
        <v>1.5585244999999999</v>
      </c>
      <c r="L19" s="63">
        <v>2.0748184696395E-2</v>
      </c>
      <c r="M19" s="59">
        <v>16.349209999999999</v>
      </c>
      <c r="N19" s="63">
        <v>0.21765229145910001</v>
      </c>
      <c r="O19" s="64">
        <v>44364</v>
      </c>
    </row>
    <row r="20" spans="1:15" ht="15.75" customHeight="1" x14ac:dyDescent="0.15">
      <c r="A20" s="48"/>
      <c r="B20" s="48">
        <v>73</v>
      </c>
      <c r="C20" s="49" t="s">
        <v>240</v>
      </c>
      <c r="D20" s="49" t="s">
        <v>241</v>
      </c>
      <c r="E20" s="50" t="s">
        <v>58</v>
      </c>
      <c r="F20" s="51">
        <v>2</v>
      </c>
      <c r="G20" s="51">
        <v>1444.7</v>
      </c>
      <c r="H20" s="52" t="s">
        <v>242</v>
      </c>
      <c r="I20" s="53">
        <v>6.9680899999999992E-5</v>
      </c>
      <c r="J20" s="54">
        <v>0.10066799622999999</v>
      </c>
      <c r="K20" s="51">
        <v>1444.7</v>
      </c>
      <c r="L20" s="55">
        <v>0.10066799622999999</v>
      </c>
      <c r="M20" s="51">
        <v>1444.7</v>
      </c>
      <c r="N20" s="55">
        <v>0.10066799622999999</v>
      </c>
      <c r="O20" s="56">
        <v>44362</v>
      </c>
    </row>
    <row r="21" spans="1:15" ht="15.75" customHeight="1" x14ac:dyDescent="0.15">
      <c r="A21" s="48"/>
      <c r="B21" s="48">
        <v>77</v>
      </c>
      <c r="C21" s="57" t="s">
        <v>251</v>
      </c>
      <c r="D21" s="57" t="s">
        <v>252</v>
      </c>
      <c r="E21" s="58" t="s">
        <v>58</v>
      </c>
      <c r="F21" s="59">
        <v>27</v>
      </c>
      <c r="G21" s="59">
        <v>3.6236999999999999</v>
      </c>
      <c r="H21" s="60" t="s">
        <v>253</v>
      </c>
      <c r="I21" s="61">
        <v>2.9656870000000002E-2</v>
      </c>
      <c r="J21" s="62">
        <v>0.107467599819</v>
      </c>
      <c r="K21" s="59">
        <v>2.3488000000000002</v>
      </c>
      <c r="L21" s="63">
        <v>6.9658056256000009E-2</v>
      </c>
      <c r="M21" s="59">
        <v>5.7981999999999996</v>
      </c>
      <c r="N21" s="63">
        <v>0.171956463634</v>
      </c>
      <c r="O21" s="64">
        <v>44467</v>
      </c>
    </row>
    <row r="22" spans="1:15" ht="15.75" customHeight="1" x14ac:dyDescent="0.15">
      <c r="A22" s="48"/>
      <c r="B22" s="48">
        <v>101</v>
      </c>
      <c r="C22" s="49" t="s">
        <v>317</v>
      </c>
      <c r="D22" s="49" t="s">
        <v>318</v>
      </c>
      <c r="E22" s="49" t="s">
        <v>58</v>
      </c>
      <c r="F22" s="51">
        <v>18</v>
      </c>
      <c r="G22" s="51">
        <v>158.79509999999999</v>
      </c>
      <c r="H22" s="52" t="s">
        <v>319</v>
      </c>
      <c r="I22" s="53">
        <v>8.3807200000000004E-4</v>
      </c>
      <c r="J22" s="54">
        <v>0.1330817270472</v>
      </c>
      <c r="K22" s="51">
        <v>55.339469999999992</v>
      </c>
      <c r="L22" s="55">
        <v>4.6378460301839994E-2</v>
      </c>
      <c r="M22" s="51">
        <v>316.04220000000004</v>
      </c>
      <c r="N22" s="55">
        <v>0.26486611863840004</v>
      </c>
      <c r="O22" s="56">
        <v>44371</v>
      </c>
    </row>
    <row r="23" spans="1:15" ht="15.75" customHeight="1" x14ac:dyDescent="0.15">
      <c r="A23" s="48"/>
      <c r="B23" s="48">
        <v>102</v>
      </c>
      <c r="C23" s="57" t="s">
        <v>320</v>
      </c>
      <c r="D23" s="57" t="s">
        <v>321</v>
      </c>
      <c r="E23" s="58" t="s">
        <v>58</v>
      </c>
      <c r="F23" s="59">
        <v>41</v>
      </c>
      <c r="G23" s="59">
        <v>545</v>
      </c>
      <c r="H23" s="60" t="s">
        <v>322</v>
      </c>
      <c r="I23" s="61">
        <v>2.4563988999999999E-4</v>
      </c>
      <c r="J23" s="62">
        <v>0.13387374005</v>
      </c>
      <c r="K23" s="59">
        <v>380</v>
      </c>
      <c r="L23" s="63">
        <v>9.3343158199999998E-2</v>
      </c>
      <c r="M23" s="59">
        <v>1011.1219696799999</v>
      </c>
      <c r="N23" s="63">
        <v>0.2483718894087785</v>
      </c>
      <c r="O23" s="64">
        <v>44389</v>
      </c>
    </row>
    <row r="24" spans="1:15" ht="15.75" customHeight="1" x14ac:dyDescent="0.15">
      <c r="A24" s="48"/>
      <c r="B24" s="48">
        <v>112</v>
      </c>
      <c r="C24" s="49" t="s">
        <v>346</v>
      </c>
      <c r="D24" s="49" t="s">
        <v>347</v>
      </c>
      <c r="E24" s="50" t="s">
        <v>58</v>
      </c>
      <c r="F24" s="51">
        <v>11</v>
      </c>
      <c r="G24" s="51">
        <v>3.94</v>
      </c>
      <c r="H24" s="52" t="s">
        <v>348</v>
      </c>
      <c r="I24" s="53">
        <v>3.598457E-2</v>
      </c>
      <c r="J24" s="54">
        <v>0.1417792058</v>
      </c>
      <c r="K24" s="51">
        <v>1.63</v>
      </c>
      <c r="L24" s="55">
        <v>5.8654849099999996E-2</v>
      </c>
      <c r="M24" s="51">
        <v>6.41</v>
      </c>
      <c r="N24" s="55">
        <v>0.23066109370000001</v>
      </c>
      <c r="O24" s="56">
        <v>44475</v>
      </c>
    </row>
    <row r="25" spans="1:15" ht="15.75" customHeight="1" x14ac:dyDescent="0.15">
      <c r="A25" s="48"/>
      <c r="B25" s="48">
        <v>120</v>
      </c>
      <c r="C25" s="57" t="s">
        <v>366</v>
      </c>
      <c r="D25" s="57" t="s">
        <v>367</v>
      </c>
      <c r="E25" s="58" t="s">
        <v>58</v>
      </c>
      <c r="F25" s="59">
        <v>6</v>
      </c>
      <c r="G25" s="59">
        <v>1.208</v>
      </c>
      <c r="H25" s="60" t="s">
        <v>368</v>
      </c>
      <c r="I25" s="61">
        <v>0.1245163</v>
      </c>
      <c r="J25" s="62">
        <v>0.1504156904</v>
      </c>
      <c r="K25" s="59">
        <v>0.46599999999999997</v>
      </c>
      <c r="L25" s="63">
        <v>5.8024595799999995E-2</v>
      </c>
      <c r="M25" s="59">
        <v>1.3129999999999999</v>
      </c>
      <c r="N25" s="63">
        <v>0.16348990189999998</v>
      </c>
      <c r="O25" s="64">
        <v>44389</v>
      </c>
    </row>
    <row r="26" spans="1:15" ht="15.75" customHeight="1" x14ac:dyDescent="0.15">
      <c r="A26" s="48"/>
      <c r="B26" s="48">
        <v>132</v>
      </c>
      <c r="C26" s="49" t="s">
        <v>397</v>
      </c>
      <c r="D26" s="49" t="s">
        <v>398</v>
      </c>
      <c r="E26" s="50" t="s">
        <v>58</v>
      </c>
      <c r="F26" s="51">
        <v>7</v>
      </c>
      <c r="G26" s="51">
        <v>2.5</v>
      </c>
      <c r="H26" s="52" t="s">
        <v>399</v>
      </c>
      <c r="I26" s="53">
        <v>6.4741870000000007E-2</v>
      </c>
      <c r="J26" s="54">
        <v>0.161854675</v>
      </c>
      <c r="K26" s="51">
        <v>1.5</v>
      </c>
      <c r="L26" s="55">
        <v>9.711280500000001E-2</v>
      </c>
      <c r="M26" s="51">
        <v>4.25</v>
      </c>
      <c r="N26" s="55">
        <v>0.27515294750000002</v>
      </c>
      <c r="O26" s="56">
        <v>44391</v>
      </c>
    </row>
    <row r="27" spans="1:15" ht="15.75" customHeight="1" x14ac:dyDescent="0.15">
      <c r="A27" s="48"/>
      <c r="B27" s="48">
        <v>138</v>
      </c>
      <c r="C27" s="57" t="s">
        <v>412</v>
      </c>
      <c r="D27" s="57" t="s">
        <v>413</v>
      </c>
      <c r="E27" s="58" t="s">
        <v>58</v>
      </c>
      <c r="F27" s="59">
        <v>18</v>
      </c>
      <c r="G27" s="59">
        <v>8.3339999999999996</v>
      </c>
      <c r="H27" s="60" t="s">
        <v>414</v>
      </c>
      <c r="I27" s="61">
        <v>1.9847570000000002E-2</v>
      </c>
      <c r="J27" s="62">
        <v>0.16540964838</v>
      </c>
      <c r="K27" s="59">
        <v>2.1806000000000001</v>
      </c>
      <c r="L27" s="63">
        <v>4.3279611142000005E-2</v>
      </c>
      <c r="M27" s="59">
        <v>10.026</v>
      </c>
      <c r="N27" s="63">
        <v>0.19899173682000001</v>
      </c>
      <c r="O27" s="64">
        <v>44410</v>
      </c>
    </row>
    <row r="28" spans="1:15" ht="15.75" customHeight="1" x14ac:dyDescent="0.15">
      <c r="A28" s="48"/>
      <c r="B28" s="48">
        <v>145</v>
      </c>
      <c r="C28" s="49" t="s">
        <v>430</v>
      </c>
      <c r="D28" s="49" t="s">
        <v>431</v>
      </c>
      <c r="E28" s="50" t="s">
        <v>58</v>
      </c>
      <c r="F28" s="51">
        <v>26</v>
      </c>
      <c r="G28" s="51">
        <v>1.3499999999999999</v>
      </c>
      <c r="H28" s="52" t="s">
        <v>432</v>
      </c>
      <c r="I28" s="53">
        <v>0.12820960000000001</v>
      </c>
      <c r="J28" s="54">
        <v>0.17308295999999998</v>
      </c>
      <c r="K28" s="51">
        <v>0.83200000000000007</v>
      </c>
      <c r="L28" s="55">
        <v>0.10667038720000002</v>
      </c>
      <c r="M28" s="51">
        <v>2.101</v>
      </c>
      <c r="N28" s="55">
        <v>0.26936836959999999</v>
      </c>
      <c r="O28" s="56">
        <v>44361</v>
      </c>
    </row>
    <row r="29" spans="1:15" ht="15.75" customHeight="1" x14ac:dyDescent="0.15">
      <c r="A29" s="48"/>
      <c r="B29" s="48">
        <v>158</v>
      </c>
      <c r="C29" s="57" t="s">
        <v>459</v>
      </c>
      <c r="D29" s="57" t="s">
        <v>460</v>
      </c>
      <c r="E29" s="58" t="s">
        <v>58</v>
      </c>
      <c r="F29" s="59">
        <v>5</v>
      </c>
      <c r="G29" s="59">
        <v>0.26202599999999998</v>
      </c>
      <c r="H29" s="60" t="s">
        <v>427</v>
      </c>
      <c r="I29" s="61">
        <v>0.71204499999999993</v>
      </c>
      <c r="J29" s="62">
        <v>0.18657430316999996</v>
      </c>
      <c r="K29" s="59">
        <v>0.22716</v>
      </c>
      <c r="L29" s="63">
        <v>0.16174814219999997</v>
      </c>
      <c r="M29" s="59">
        <v>0.29083700000000001</v>
      </c>
      <c r="N29" s="63">
        <v>0.20708903166499998</v>
      </c>
      <c r="O29" s="64">
        <v>44349</v>
      </c>
    </row>
    <row r="30" spans="1:15" ht="15.75" customHeight="1" x14ac:dyDescent="0.15">
      <c r="A30" s="48"/>
      <c r="B30" s="48">
        <v>162</v>
      </c>
      <c r="C30" s="49" t="s">
        <v>469</v>
      </c>
      <c r="D30" s="49" t="s">
        <v>470</v>
      </c>
      <c r="E30" s="50" t="s">
        <v>58</v>
      </c>
      <c r="F30" s="51">
        <v>1</v>
      </c>
      <c r="G30" s="51">
        <v>0.26771400000000001</v>
      </c>
      <c r="H30" s="52" t="s">
        <v>471</v>
      </c>
      <c r="I30" s="53">
        <v>0.72959949999999996</v>
      </c>
      <c r="J30" s="54">
        <v>0.195324000543</v>
      </c>
      <c r="K30" s="51">
        <v>0.26771400000000001</v>
      </c>
      <c r="L30" s="55">
        <v>0.195324000543</v>
      </c>
      <c r="M30" s="51">
        <v>0.26771400000000001</v>
      </c>
      <c r="N30" s="55">
        <v>0.195324000543</v>
      </c>
      <c r="O30" s="56">
        <v>44431</v>
      </c>
    </row>
    <row r="31" spans="1:15" ht="15.75" customHeight="1" x14ac:dyDescent="0.15">
      <c r="A31" s="48"/>
      <c r="B31" s="48">
        <v>171</v>
      </c>
      <c r="C31" s="57" t="s">
        <v>490</v>
      </c>
      <c r="D31" s="57" t="s">
        <v>491</v>
      </c>
      <c r="E31" s="58" t="s">
        <v>58</v>
      </c>
      <c r="F31" s="59">
        <v>60</v>
      </c>
      <c r="G31" s="59">
        <v>23.96</v>
      </c>
      <c r="H31" s="60" t="s">
        <v>492</v>
      </c>
      <c r="I31" s="61">
        <v>8.7972024000000006E-3</v>
      </c>
      <c r="J31" s="62">
        <v>0.21078096950400002</v>
      </c>
      <c r="K31" s="59">
        <v>13.21</v>
      </c>
      <c r="L31" s="63">
        <v>0.11621104370400001</v>
      </c>
      <c r="M31" s="59">
        <v>40.96</v>
      </c>
      <c r="N31" s="63">
        <v>0.36033341030400001</v>
      </c>
      <c r="O31" s="64">
        <v>44372</v>
      </c>
    </row>
    <row r="32" spans="1:15" ht="15.75" customHeight="1" x14ac:dyDescent="0.15">
      <c r="J32" s="41"/>
      <c r="O32" s="42"/>
    </row>
    <row r="33" spans="2:17" ht="15.75" customHeight="1" x14ac:dyDescent="0.15">
      <c r="J33" s="41"/>
      <c r="O33" s="42"/>
    </row>
    <row r="34" spans="2:17" ht="15.75" customHeight="1" x14ac:dyDescent="0.15">
      <c r="J34" s="41"/>
      <c r="O34" s="42"/>
    </row>
    <row r="35" spans="2:17" ht="15.75" customHeight="1" x14ac:dyDescent="0.25">
      <c r="B35" s="93" t="s">
        <v>299</v>
      </c>
      <c r="C35" s="94"/>
      <c r="D35" s="94"/>
      <c r="J35" s="41"/>
      <c r="O35" s="42"/>
    </row>
    <row r="36" spans="2:17" ht="15.75" customHeight="1" x14ac:dyDescent="0.25">
      <c r="B36" s="1" t="s">
        <v>0</v>
      </c>
      <c r="C36" s="1" t="s">
        <v>1</v>
      </c>
      <c r="D36" s="1" t="s">
        <v>2</v>
      </c>
      <c r="E36" s="5" t="s">
        <v>3</v>
      </c>
      <c r="F36" s="5" t="s">
        <v>4</v>
      </c>
      <c r="G36" s="5" t="s">
        <v>5</v>
      </c>
      <c r="H36" s="44" t="s">
        <v>6</v>
      </c>
      <c r="I36" s="45" t="s">
        <v>7</v>
      </c>
      <c r="J36" s="46" t="s">
        <v>8</v>
      </c>
      <c r="K36" s="5" t="s">
        <v>9</v>
      </c>
      <c r="L36" s="5" t="s">
        <v>10</v>
      </c>
      <c r="M36" s="5" t="s">
        <v>11</v>
      </c>
      <c r="N36" s="5" t="s">
        <v>12</v>
      </c>
      <c r="O36" s="47" t="s">
        <v>13</v>
      </c>
      <c r="P36" s="6" t="s">
        <v>633</v>
      </c>
      <c r="Q36" s="7"/>
    </row>
    <row r="37" spans="2:17" ht="15.75" customHeight="1" x14ac:dyDescent="0.15">
      <c r="B37" s="48">
        <v>94</v>
      </c>
      <c r="C37" s="49" t="s">
        <v>297</v>
      </c>
      <c r="D37" s="49" t="s">
        <v>298</v>
      </c>
      <c r="E37" s="50" t="s">
        <v>299</v>
      </c>
      <c r="F37" s="51">
        <v>44</v>
      </c>
      <c r="G37" s="51">
        <v>0.111344</v>
      </c>
      <c r="H37" s="52" t="s">
        <v>233</v>
      </c>
      <c r="I37" s="53">
        <v>1.1270499999999999</v>
      </c>
      <c r="J37" s="54">
        <v>0.12549025519999998</v>
      </c>
      <c r="K37" s="51">
        <v>6.5724000000000005E-2</v>
      </c>
      <c r="L37" s="55">
        <v>7.4074234199999991E-2</v>
      </c>
      <c r="M37" s="51">
        <v>0.13104399999999999</v>
      </c>
      <c r="N37" s="55">
        <v>0.14769314019999999</v>
      </c>
      <c r="O37" s="56">
        <v>44356</v>
      </c>
      <c r="P37" s="13" t="s">
        <v>18</v>
      </c>
      <c r="Q37" s="14">
        <v>3</v>
      </c>
    </row>
    <row r="38" spans="2:17" ht="15.75" customHeight="1" x14ac:dyDescent="0.15">
      <c r="B38" s="48">
        <v>125</v>
      </c>
      <c r="C38" s="57" t="s">
        <v>379</v>
      </c>
      <c r="D38" s="57" t="s">
        <v>380</v>
      </c>
      <c r="E38" s="58" t="s">
        <v>299</v>
      </c>
      <c r="F38" s="59">
        <v>25</v>
      </c>
      <c r="G38" s="59">
        <v>0.13683000000000001</v>
      </c>
      <c r="H38" s="60" t="s">
        <v>233</v>
      </c>
      <c r="I38" s="61">
        <v>1.1270499999999999</v>
      </c>
      <c r="J38" s="62">
        <v>0.15421425149999998</v>
      </c>
      <c r="K38" s="59">
        <v>0.1138</v>
      </c>
      <c r="L38" s="63">
        <v>0.12825829</v>
      </c>
      <c r="M38" s="59">
        <v>0.15732904</v>
      </c>
      <c r="N38" s="63">
        <v>0.177317694532</v>
      </c>
      <c r="O38" s="64">
        <v>44396</v>
      </c>
      <c r="P38" s="19" t="s">
        <v>23</v>
      </c>
      <c r="Q38" s="20">
        <v>0.17334028999999998</v>
      </c>
    </row>
    <row r="39" spans="2:17" ht="15.75" customHeight="1" x14ac:dyDescent="0.15">
      <c r="B39" s="48">
        <v>147</v>
      </c>
      <c r="C39" s="49" t="s">
        <v>435</v>
      </c>
      <c r="D39" s="49" t="s">
        <v>436</v>
      </c>
      <c r="E39" s="50" t="s">
        <v>299</v>
      </c>
      <c r="F39" s="51">
        <v>29</v>
      </c>
      <c r="G39" s="51">
        <v>0.15379999999999999</v>
      </c>
      <c r="H39" s="52" t="s">
        <v>233</v>
      </c>
      <c r="I39" s="53">
        <v>1.1270499999999999</v>
      </c>
      <c r="J39" s="54">
        <v>0.17334028999999998</v>
      </c>
      <c r="K39" s="51">
        <v>0.104</v>
      </c>
      <c r="L39" s="55">
        <v>0.11721319999999999</v>
      </c>
      <c r="M39" s="51">
        <v>0.218</v>
      </c>
      <c r="N39" s="55">
        <v>0.24569689999999997</v>
      </c>
      <c r="O39" s="56">
        <v>44376</v>
      </c>
      <c r="P39" s="13" t="s">
        <v>27</v>
      </c>
      <c r="Q39" s="20">
        <v>0.12549025519999998</v>
      </c>
    </row>
    <row r="40" spans="2:17" ht="15.75" customHeight="1" x14ac:dyDescent="0.15">
      <c r="B40" s="48"/>
      <c r="C40" s="49"/>
      <c r="D40" s="49"/>
      <c r="E40" s="50"/>
      <c r="F40" s="50"/>
      <c r="G40" s="50"/>
      <c r="H40" s="50"/>
      <c r="I40" s="50"/>
      <c r="J40" s="65"/>
      <c r="K40" s="50"/>
      <c r="L40" s="50"/>
      <c r="M40" s="50"/>
      <c r="N40" s="50"/>
      <c r="O40" s="66"/>
      <c r="P40" s="19" t="s">
        <v>634</v>
      </c>
      <c r="Q40" s="21">
        <v>0.15101493223333332</v>
      </c>
    </row>
    <row r="41" spans="2:17" ht="15.75" customHeight="1" x14ac:dyDescent="0.15">
      <c r="J41" s="41"/>
      <c r="O41" s="42"/>
    </row>
    <row r="42" spans="2:17" ht="15.75" customHeight="1" x14ac:dyDescent="0.15">
      <c r="J42" s="41"/>
      <c r="O42" s="42"/>
    </row>
    <row r="43" spans="2:17" ht="15.75" customHeight="1" x14ac:dyDescent="0.15">
      <c r="J43" s="41"/>
      <c r="O43" s="42"/>
    </row>
    <row r="44" spans="2:17" ht="15.75" customHeight="1" x14ac:dyDescent="0.25">
      <c r="B44" s="93" t="s">
        <v>83</v>
      </c>
      <c r="C44" s="94"/>
      <c r="D44" s="94"/>
      <c r="J44" s="41"/>
      <c r="O44" s="42"/>
    </row>
    <row r="45" spans="2:17" ht="15.75" customHeight="1" x14ac:dyDescent="0.25">
      <c r="B45" s="1" t="s">
        <v>0</v>
      </c>
      <c r="C45" s="67" t="s">
        <v>1</v>
      </c>
      <c r="D45" s="67" t="s">
        <v>2</v>
      </c>
      <c r="E45" s="68" t="s">
        <v>3</v>
      </c>
      <c r="F45" s="68" t="s">
        <v>4</v>
      </c>
      <c r="G45" s="68" t="s">
        <v>5</v>
      </c>
      <c r="H45" s="69" t="s">
        <v>6</v>
      </c>
      <c r="I45" s="68" t="s">
        <v>7</v>
      </c>
      <c r="J45" s="70" t="s">
        <v>8</v>
      </c>
      <c r="K45" s="68" t="s">
        <v>9</v>
      </c>
      <c r="L45" s="68" t="s">
        <v>10</v>
      </c>
      <c r="M45" s="5" t="s">
        <v>11</v>
      </c>
      <c r="N45" s="68" t="s">
        <v>12</v>
      </c>
      <c r="O45" s="71" t="s">
        <v>13</v>
      </c>
      <c r="P45" s="6" t="s">
        <v>633</v>
      </c>
      <c r="Q45" s="7"/>
    </row>
    <row r="46" spans="2:17" ht="15.75" customHeight="1" x14ac:dyDescent="0.15">
      <c r="B46" s="8">
        <v>21</v>
      </c>
      <c r="C46" s="72" t="s">
        <v>81</v>
      </c>
      <c r="D46" s="72" t="s">
        <v>82</v>
      </c>
      <c r="E46" s="72" t="s">
        <v>83</v>
      </c>
      <c r="F46" s="73">
        <v>4</v>
      </c>
      <c r="G46" s="73">
        <v>4.9439999999999998E-2</v>
      </c>
      <c r="H46" s="73" t="s">
        <v>37</v>
      </c>
      <c r="I46" s="74">
        <v>1</v>
      </c>
      <c r="J46" s="75">
        <v>4.9439999999999998E-2</v>
      </c>
      <c r="K46" s="73">
        <v>6.94E-3</v>
      </c>
      <c r="L46" s="76">
        <v>6.94E-3</v>
      </c>
      <c r="M46" s="18">
        <v>5.5640000000000002E-2</v>
      </c>
      <c r="N46" s="76">
        <v>5.5640000000000002E-2</v>
      </c>
      <c r="O46" s="77">
        <v>44411</v>
      </c>
      <c r="P46" s="13" t="s">
        <v>18</v>
      </c>
      <c r="Q46" s="14">
        <v>29</v>
      </c>
    </row>
    <row r="47" spans="2:17" ht="14" x14ac:dyDescent="0.15">
      <c r="B47" s="8">
        <v>28</v>
      </c>
      <c r="C47" s="72" t="s">
        <v>104</v>
      </c>
      <c r="D47" s="72" t="s">
        <v>105</v>
      </c>
      <c r="E47" s="72" t="s">
        <v>83</v>
      </c>
      <c r="F47" s="73">
        <v>3</v>
      </c>
      <c r="G47" s="73">
        <v>0.36</v>
      </c>
      <c r="H47" s="73" t="s">
        <v>106</v>
      </c>
      <c r="I47" s="74">
        <v>0.14737139999999999</v>
      </c>
      <c r="J47" s="75">
        <v>5.3053703999999993E-2</v>
      </c>
      <c r="K47" s="73">
        <v>0.29249999999999998</v>
      </c>
      <c r="L47" s="76">
        <v>4.310613449999999E-2</v>
      </c>
      <c r="M47" s="18">
        <v>0.41625000000000001</v>
      </c>
      <c r="N47" s="76">
        <v>6.1343345249999993E-2</v>
      </c>
      <c r="O47" s="77">
        <v>44475</v>
      </c>
      <c r="P47" s="19" t="s">
        <v>23</v>
      </c>
      <c r="Q47" s="20">
        <v>0.41944187640599995</v>
      </c>
    </row>
    <row r="48" spans="2:17" ht="14" x14ac:dyDescent="0.15">
      <c r="B48" s="8">
        <v>86</v>
      </c>
      <c r="C48" s="72" t="s">
        <v>277</v>
      </c>
      <c r="D48" s="72" t="s">
        <v>278</v>
      </c>
      <c r="E48" s="72" t="s">
        <v>83</v>
      </c>
      <c r="F48" s="73">
        <v>13</v>
      </c>
      <c r="G48" s="73">
        <v>0.1013</v>
      </c>
      <c r="H48" s="73" t="s">
        <v>233</v>
      </c>
      <c r="I48" s="74">
        <v>1.1270499999999999</v>
      </c>
      <c r="J48" s="75">
        <v>0.11417016499999999</v>
      </c>
      <c r="K48" s="73">
        <v>8.09E-2</v>
      </c>
      <c r="L48" s="76">
        <v>9.1178344999999994E-2</v>
      </c>
      <c r="M48" s="18">
        <v>0.1193</v>
      </c>
      <c r="N48" s="76">
        <v>0.13445706499999999</v>
      </c>
      <c r="O48" s="77">
        <v>44411</v>
      </c>
      <c r="P48" s="13" t="s">
        <v>27</v>
      </c>
      <c r="Q48" s="20">
        <v>4.9439999999999998E-2</v>
      </c>
    </row>
    <row r="49" spans="2:17" ht="14" x14ac:dyDescent="0.15">
      <c r="B49" s="8">
        <v>106</v>
      </c>
      <c r="C49" s="72" t="s">
        <v>331</v>
      </c>
      <c r="D49" s="72" t="s">
        <v>332</v>
      </c>
      <c r="E49" s="72" t="s">
        <v>83</v>
      </c>
      <c r="F49" s="73">
        <v>4</v>
      </c>
      <c r="G49" s="73">
        <v>0.12175560000000001</v>
      </c>
      <c r="H49" s="73" t="s">
        <v>233</v>
      </c>
      <c r="I49" s="74">
        <v>1.1270499999999999</v>
      </c>
      <c r="J49" s="75">
        <v>0.13722464898</v>
      </c>
      <c r="K49" s="73">
        <v>0.10195560000000001</v>
      </c>
      <c r="L49" s="76">
        <v>0.11490905897999999</v>
      </c>
      <c r="M49" s="18">
        <v>0.14803559999999999</v>
      </c>
      <c r="N49" s="76">
        <v>0.16684352297999996</v>
      </c>
      <c r="O49" s="77">
        <v>44382</v>
      </c>
      <c r="P49" s="19" t="s">
        <v>634</v>
      </c>
      <c r="Q49" s="21">
        <v>0.23715091521748555</v>
      </c>
    </row>
    <row r="50" spans="2:17" ht="14" x14ac:dyDescent="0.15">
      <c r="B50" s="8">
        <v>113</v>
      </c>
      <c r="C50" s="72" t="s">
        <v>349</v>
      </c>
      <c r="D50" s="72" t="s">
        <v>350</v>
      </c>
      <c r="E50" s="72" t="s">
        <v>83</v>
      </c>
      <c r="F50" s="73">
        <v>1</v>
      </c>
      <c r="G50" s="73">
        <v>0.11850000000000001</v>
      </c>
      <c r="H50" s="73" t="s">
        <v>351</v>
      </c>
      <c r="I50" s="74">
        <v>1.2003189999999999</v>
      </c>
      <c r="J50" s="75">
        <v>0.14223780150000001</v>
      </c>
      <c r="K50" s="73">
        <v>0.11850000000000001</v>
      </c>
      <c r="L50" s="76">
        <v>0.14223780150000001</v>
      </c>
      <c r="M50" s="18">
        <v>0.11850000000000001</v>
      </c>
      <c r="N50" s="76">
        <v>0.14223780150000001</v>
      </c>
      <c r="O50" s="77">
        <v>44372</v>
      </c>
      <c r="P50" s="78"/>
      <c r="Q50" s="78"/>
    </row>
    <row r="51" spans="2:17" ht="14" x14ac:dyDescent="0.15">
      <c r="B51" s="8">
        <v>117</v>
      </c>
      <c r="C51" s="72" t="s">
        <v>359</v>
      </c>
      <c r="D51" s="72" t="s">
        <v>360</v>
      </c>
      <c r="E51" s="72" t="s">
        <v>83</v>
      </c>
      <c r="F51" s="73">
        <v>4</v>
      </c>
      <c r="G51" s="73">
        <v>0.12889999999999999</v>
      </c>
      <c r="H51" s="73" t="s">
        <v>233</v>
      </c>
      <c r="I51" s="74">
        <v>1.1270499999999999</v>
      </c>
      <c r="J51" s="75">
        <v>0.14527674499999996</v>
      </c>
      <c r="K51" s="73">
        <v>0.1124</v>
      </c>
      <c r="L51" s="76">
        <v>0.12668041999999999</v>
      </c>
      <c r="M51" s="18">
        <v>0.15079999999999999</v>
      </c>
      <c r="N51" s="76">
        <v>0.16995913999999998</v>
      </c>
      <c r="O51" s="77">
        <v>44522</v>
      </c>
      <c r="P51" s="78"/>
      <c r="Q51" s="78"/>
    </row>
    <row r="52" spans="2:17" ht="14" x14ac:dyDescent="0.15">
      <c r="B52" s="8">
        <v>123</v>
      </c>
      <c r="C52" s="72" t="s">
        <v>374</v>
      </c>
      <c r="D52" s="72" t="s">
        <v>375</v>
      </c>
      <c r="E52" s="72" t="s">
        <v>83</v>
      </c>
      <c r="F52" s="73">
        <v>21</v>
      </c>
      <c r="G52" s="73">
        <v>0.13624000000000003</v>
      </c>
      <c r="H52" s="73" t="s">
        <v>233</v>
      </c>
      <c r="I52" s="74">
        <v>1.1270499999999999</v>
      </c>
      <c r="J52" s="75">
        <v>0.153549292</v>
      </c>
      <c r="K52" s="73">
        <v>0.11083</v>
      </c>
      <c r="L52" s="76">
        <v>0.12491095149999998</v>
      </c>
      <c r="M52" s="12">
        <v>0.15669999999999998</v>
      </c>
      <c r="N52" s="76">
        <v>0.17660873499999996</v>
      </c>
      <c r="O52" s="77">
        <v>44337</v>
      </c>
      <c r="P52" s="78"/>
      <c r="Q52" s="78"/>
    </row>
    <row r="53" spans="2:17" ht="14" x14ac:dyDescent="0.15">
      <c r="B53" s="8">
        <v>134</v>
      </c>
      <c r="C53" s="72" t="s">
        <v>402</v>
      </c>
      <c r="D53" s="72" t="s">
        <v>403</v>
      </c>
      <c r="E53" s="72" t="s">
        <v>83</v>
      </c>
      <c r="F53" s="73">
        <v>9</v>
      </c>
      <c r="G53" s="73">
        <v>0.16320000000000001</v>
      </c>
      <c r="H53" s="73" t="s">
        <v>37</v>
      </c>
      <c r="I53" s="74">
        <v>1</v>
      </c>
      <c r="J53" s="75">
        <v>0.16320000000000001</v>
      </c>
      <c r="K53" s="73">
        <v>0.14000000000000001</v>
      </c>
      <c r="L53" s="76">
        <v>0.14000000000000001</v>
      </c>
      <c r="M53" s="12">
        <v>0.33310000000000001</v>
      </c>
      <c r="N53" s="76">
        <v>0.33310000000000001</v>
      </c>
      <c r="O53" s="77">
        <v>44340</v>
      </c>
      <c r="P53" s="78"/>
      <c r="Q53" s="78"/>
    </row>
    <row r="54" spans="2:17" ht="14" x14ac:dyDescent="0.15">
      <c r="B54" s="8">
        <v>135</v>
      </c>
      <c r="C54" s="72" t="s">
        <v>404</v>
      </c>
      <c r="D54" s="72" t="s">
        <v>405</v>
      </c>
      <c r="E54" s="72" t="s">
        <v>83</v>
      </c>
      <c r="F54" s="73">
        <v>16</v>
      </c>
      <c r="G54" s="73">
        <v>0.14516404999999999</v>
      </c>
      <c r="H54" s="73" t="s">
        <v>233</v>
      </c>
      <c r="I54" s="74">
        <v>1.1270499999999999</v>
      </c>
      <c r="J54" s="75">
        <v>0.16360714255249997</v>
      </c>
      <c r="K54" s="73">
        <v>7.8197849999999999E-2</v>
      </c>
      <c r="L54" s="76">
        <v>8.8132886842499994E-2</v>
      </c>
      <c r="M54" s="12">
        <v>0.31094120000000003</v>
      </c>
      <c r="N54" s="76">
        <v>0.35044627946000001</v>
      </c>
      <c r="O54" s="77">
        <v>44390</v>
      </c>
      <c r="P54" s="78"/>
      <c r="Q54" s="78"/>
    </row>
    <row r="55" spans="2:17" ht="14" x14ac:dyDescent="0.15">
      <c r="B55" s="8">
        <v>150</v>
      </c>
      <c r="C55" s="72" t="s">
        <v>441</v>
      </c>
      <c r="D55" s="72" t="s">
        <v>442</v>
      </c>
      <c r="E55" s="78" t="s">
        <v>83</v>
      </c>
      <c r="F55" s="73">
        <v>3</v>
      </c>
      <c r="G55" s="73">
        <v>0.31990000000000002</v>
      </c>
      <c r="H55" s="73" t="s">
        <v>443</v>
      </c>
      <c r="I55" s="74">
        <v>0.55540559999999994</v>
      </c>
      <c r="J55" s="75">
        <v>0.17767425143999999</v>
      </c>
      <c r="K55" s="73">
        <v>0.31090000000000001</v>
      </c>
      <c r="L55" s="76">
        <v>0.17267560103999999</v>
      </c>
      <c r="M55" s="18">
        <v>0.4209</v>
      </c>
      <c r="N55" s="76">
        <v>0.23377021703999998</v>
      </c>
      <c r="O55" s="77">
        <v>44333</v>
      </c>
      <c r="P55" s="78"/>
      <c r="Q55" s="78"/>
    </row>
    <row r="56" spans="2:17" ht="14" x14ac:dyDescent="0.15">
      <c r="B56" s="8">
        <v>156</v>
      </c>
      <c r="C56" s="72" t="s">
        <v>454</v>
      </c>
      <c r="D56" s="72" t="s">
        <v>455</v>
      </c>
      <c r="E56" s="78" t="s">
        <v>83</v>
      </c>
      <c r="F56" s="73">
        <v>3</v>
      </c>
      <c r="G56" s="73">
        <v>0.5</v>
      </c>
      <c r="H56" s="73" t="s">
        <v>456</v>
      </c>
      <c r="I56" s="74">
        <v>0.37002089999999999</v>
      </c>
      <c r="J56" s="75">
        <v>0.18501044999999999</v>
      </c>
      <c r="K56" s="73">
        <v>0.42499999999999999</v>
      </c>
      <c r="L56" s="76">
        <v>0.1572588825</v>
      </c>
      <c r="M56" s="18">
        <v>0.57999999999999996</v>
      </c>
      <c r="N56" s="76">
        <v>0.21461212199999999</v>
      </c>
      <c r="O56" s="77">
        <v>44483</v>
      </c>
      <c r="P56" s="78"/>
      <c r="Q56" s="78"/>
    </row>
    <row r="57" spans="2:17" ht="14" x14ac:dyDescent="0.15">
      <c r="B57" s="8">
        <v>175</v>
      </c>
      <c r="C57" s="72" t="s">
        <v>500</v>
      </c>
      <c r="D57" s="72" t="s">
        <v>501</v>
      </c>
      <c r="E57" s="72" t="s">
        <v>83</v>
      </c>
      <c r="F57" s="73">
        <v>4</v>
      </c>
      <c r="G57" s="73">
        <v>0.22500000000000001</v>
      </c>
      <c r="H57" s="73" t="s">
        <v>37</v>
      </c>
      <c r="I57" s="74">
        <v>1</v>
      </c>
      <c r="J57" s="75">
        <v>0.22500000000000001</v>
      </c>
      <c r="K57" s="73">
        <v>0.16750000000000001</v>
      </c>
      <c r="L57" s="76">
        <v>0.16750000000000001</v>
      </c>
      <c r="M57" s="18">
        <v>0.24</v>
      </c>
      <c r="N57" s="76">
        <v>0.24</v>
      </c>
      <c r="O57" s="77">
        <v>44483</v>
      </c>
      <c r="P57" s="78"/>
      <c r="Q57" s="78"/>
    </row>
    <row r="58" spans="2:17" ht="14" x14ac:dyDescent="0.15">
      <c r="B58" s="8">
        <v>177</v>
      </c>
      <c r="C58" s="72" t="s">
        <v>505</v>
      </c>
      <c r="D58" s="72" t="s">
        <v>506</v>
      </c>
      <c r="E58" s="72" t="s">
        <v>83</v>
      </c>
      <c r="F58" s="73">
        <v>7</v>
      </c>
      <c r="G58" s="73">
        <v>12.9</v>
      </c>
      <c r="H58" s="73" t="s">
        <v>507</v>
      </c>
      <c r="I58" s="74">
        <v>1.7658484000000002E-2</v>
      </c>
      <c r="J58" s="75">
        <v>0.22779444360000003</v>
      </c>
      <c r="K58" s="73">
        <v>3.57</v>
      </c>
      <c r="L58" s="76">
        <v>6.3040787880000004E-2</v>
      </c>
      <c r="M58" s="12">
        <v>28.29</v>
      </c>
      <c r="N58" s="76">
        <v>0.49955851236000004</v>
      </c>
      <c r="O58" s="77">
        <v>44382</v>
      </c>
      <c r="P58" s="78"/>
      <c r="Q58" s="78"/>
    </row>
    <row r="59" spans="2:17" ht="14" x14ac:dyDescent="0.15">
      <c r="B59" s="8">
        <v>180</v>
      </c>
      <c r="C59" s="72" t="s">
        <v>512</v>
      </c>
      <c r="D59" s="72" t="s">
        <v>513</v>
      </c>
      <c r="E59" s="72" t="s">
        <v>83</v>
      </c>
      <c r="F59" s="73">
        <v>2</v>
      </c>
      <c r="G59" s="73">
        <v>0.62762499999999999</v>
      </c>
      <c r="H59" s="73" t="s">
        <v>456</v>
      </c>
      <c r="I59" s="74">
        <v>0.37002089999999999</v>
      </c>
      <c r="J59" s="75">
        <v>0.2322343673625</v>
      </c>
      <c r="K59" s="73">
        <v>0.57999999999999996</v>
      </c>
      <c r="L59" s="76">
        <v>0.21461212199999999</v>
      </c>
      <c r="M59" s="18">
        <v>0.77050000000000007</v>
      </c>
      <c r="N59" s="76">
        <v>0.28510110345</v>
      </c>
      <c r="O59" s="77">
        <v>44354</v>
      </c>
      <c r="P59" s="78"/>
      <c r="Q59" s="78"/>
    </row>
    <row r="60" spans="2:17" ht="14" x14ac:dyDescent="0.15">
      <c r="B60" s="8">
        <v>187</v>
      </c>
      <c r="C60" s="72" t="s">
        <v>529</v>
      </c>
      <c r="D60" s="72" t="s">
        <v>530</v>
      </c>
      <c r="E60" s="72" t="s">
        <v>83</v>
      </c>
      <c r="F60" s="73">
        <v>4</v>
      </c>
      <c r="G60" s="73">
        <v>0.67410000000000003</v>
      </c>
      <c r="H60" s="73" t="s">
        <v>456</v>
      </c>
      <c r="I60" s="74">
        <v>0.37002089999999999</v>
      </c>
      <c r="J60" s="75">
        <v>0.24943108869</v>
      </c>
      <c r="K60" s="73">
        <v>0.54570000000000007</v>
      </c>
      <c r="L60" s="76">
        <v>0.20192040513000001</v>
      </c>
      <c r="M60" s="12">
        <v>0.75970000000000004</v>
      </c>
      <c r="N60" s="76">
        <v>0.28110487772999998</v>
      </c>
      <c r="O60" s="77">
        <v>44329</v>
      </c>
      <c r="P60" s="78"/>
      <c r="Q60" s="78"/>
    </row>
    <row r="61" spans="2:17" ht="14" x14ac:dyDescent="0.15">
      <c r="B61" s="8">
        <v>189</v>
      </c>
      <c r="C61" s="72" t="s">
        <v>534</v>
      </c>
      <c r="D61" s="72" t="s">
        <v>535</v>
      </c>
      <c r="E61" s="72" t="s">
        <v>83</v>
      </c>
      <c r="F61" s="73">
        <v>18</v>
      </c>
      <c r="G61" s="73">
        <v>38.978099999999998</v>
      </c>
      <c r="H61" s="73" t="s">
        <v>536</v>
      </c>
      <c r="I61" s="74">
        <v>6.4244660000000002E-3</v>
      </c>
      <c r="J61" s="75">
        <v>0.25041347819459997</v>
      </c>
      <c r="K61" s="73">
        <v>28.003999999999998</v>
      </c>
      <c r="L61" s="76">
        <v>0.17991074586399999</v>
      </c>
      <c r="M61" s="18">
        <v>52.218781818181824</v>
      </c>
      <c r="N61" s="76">
        <v>0.33547778835232733</v>
      </c>
      <c r="O61" s="77">
        <v>44368</v>
      </c>
      <c r="P61" s="78"/>
      <c r="Q61" s="78"/>
    </row>
    <row r="62" spans="2:17" ht="14" x14ac:dyDescent="0.15">
      <c r="B62" s="8">
        <v>193</v>
      </c>
      <c r="C62" s="72" t="s">
        <v>544</v>
      </c>
      <c r="D62" s="72" t="s">
        <v>545</v>
      </c>
      <c r="E62" s="72" t="s">
        <v>83</v>
      </c>
      <c r="F62" s="73">
        <v>1</v>
      </c>
      <c r="G62" s="73">
        <v>26.18</v>
      </c>
      <c r="H62" s="78" t="s">
        <v>546</v>
      </c>
      <c r="I62" s="74">
        <v>1.013964E-2</v>
      </c>
      <c r="J62" s="75">
        <v>0.26545577520000002</v>
      </c>
      <c r="K62" s="73">
        <v>26.18</v>
      </c>
      <c r="L62" s="76">
        <v>0.26545577520000002</v>
      </c>
      <c r="M62" s="18">
        <v>26.18</v>
      </c>
      <c r="N62" s="76">
        <v>0.26545577520000002</v>
      </c>
      <c r="O62" s="77">
        <v>44382</v>
      </c>
      <c r="P62" s="78"/>
      <c r="Q62" s="78"/>
    </row>
    <row r="63" spans="2:17" ht="14" x14ac:dyDescent="0.15">
      <c r="B63" s="8">
        <v>197</v>
      </c>
      <c r="C63" s="72" t="s">
        <v>553</v>
      </c>
      <c r="D63" s="72" t="s">
        <v>554</v>
      </c>
      <c r="E63" s="72" t="s">
        <v>83</v>
      </c>
      <c r="F63" s="73">
        <v>2</v>
      </c>
      <c r="G63" s="73">
        <v>0.73599999999999999</v>
      </c>
      <c r="H63" s="78" t="s">
        <v>456</v>
      </c>
      <c r="I63" s="74">
        <v>0.37002089999999999</v>
      </c>
      <c r="J63" s="75">
        <v>0.27233538239999999</v>
      </c>
      <c r="K63" s="73">
        <v>0.71599999999999997</v>
      </c>
      <c r="L63" s="76">
        <v>0.26493496439999997</v>
      </c>
      <c r="M63" s="18">
        <v>0.76600000000000001</v>
      </c>
      <c r="N63" s="76">
        <v>0.28343600940000002</v>
      </c>
      <c r="O63" s="77">
        <v>44375</v>
      </c>
      <c r="P63" s="78"/>
      <c r="Q63" s="78"/>
    </row>
    <row r="64" spans="2:17" ht="14" x14ac:dyDescent="0.15">
      <c r="B64" s="8">
        <v>198</v>
      </c>
      <c r="C64" s="72" t="s">
        <v>555</v>
      </c>
      <c r="D64" s="72" t="s">
        <v>556</v>
      </c>
      <c r="E64" s="72" t="s">
        <v>83</v>
      </c>
      <c r="F64" s="73">
        <v>5</v>
      </c>
      <c r="G64" s="73">
        <v>0.27300000000000002</v>
      </c>
      <c r="H64" s="78" t="s">
        <v>37</v>
      </c>
      <c r="I64" s="74">
        <v>1</v>
      </c>
      <c r="J64" s="75">
        <v>0.27300000000000002</v>
      </c>
      <c r="K64" s="73">
        <v>0.25</v>
      </c>
      <c r="L64" s="76">
        <v>0.25</v>
      </c>
      <c r="M64" s="18">
        <v>0.28000000000000003</v>
      </c>
      <c r="N64" s="76">
        <v>0.28000000000000003</v>
      </c>
      <c r="O64" s="77">
        <v>44466</v>
      </c>
      <c r="P64" s="78"/>
      <c r="Q64" s="78"/>
    </row>
    <row r="65" spans="2:17" ht="14" x14ac:dyDescent="0.15">
      <c r="B65" s="8">
        <v>202</v>
      </c>
      <c r="C65" s="72" t="s">
        <v>564</v>
      </c>
      <c r="D65" s="72" t="s">
        <v>565</v>
      </c>
      <c r="E65" s="72" t="s">
        <v>83</v>
      </c>
      <c r="F65" s="73">
        <v>2</v>
      </c>
      <c r="G65" s="73">
        <v>0.77010000000000012</v>
      </c>
      <c r="H65" s="73" t="s">
        <v>456</v>
      </c>
      <c r="I65" s="74">
        <v>0.37002089999999999</v>
      </c>
      <c r="J65" s="75">
        <v>0.28495309509000005</v>
      </c>
      <c r="K65" s="73">
        <v>0.74009999999999998</v>
      </c>
      <c r="L65" s="76">
        <v>0.27385246808999997</v>
      </c>
      <c r="M65" s="12">
        <v>0.81010000000000004</v>
      </c>
      <c r="N65" s="76">
        <v>0.29975393108999998</v>
      </c>
      <c r="O65" s="77">
        <v>44391</v>
      </c>
      <c r="P65" s="78"/>
      <c r="Q65" s="78"/>
    </row>
    <row r="66" spans="2:17" ht="14" x14ac:dyDescent="0.15">
      <c r="B66" s="8">
        <v>203</v>
      </c>
      <c r="C66" s="72" t="s">
        <v>566</v>
      </c>
      <c r="D66" s="72" t="s">
        <v>567</v>
      </c>
      <c r="E66" s="72" t="s">
        <v>83</v>
      </c>
      <c r="F66" s="73">
        <v>12</v>
      </c>
      <c r="G66" s="73">
        <v>0.28504000000000002</v>
      </c>
      <c r="H66" s="73" t="s">
        <v>568</v>
      </c>
      <c r="I66" s="74">
        <v>0.99995869999999998</v>
      </c>
      <c r="J66" s="75">
        <v>0.28502822784800003</v>
      </c>
      <c r="K66" s="73">
        <v>0.2145</v>
      </c>
      <c r="L66" s="76">
        <v>0.21449114114999998</v>
      </c>
      <c r="M66" s="12">
        <v>0.40387200000000006</v>
      </c>
      <c r="N66" s="76">
        <v>0.40385532008640007</v>
      </c>
      <c r="O66" s="77">
        <v>44341</v>
      </c>
      <c r="P66" s="78"/>
      <c r="Q66" s="78"/>
    </row>
    <row r="67" spans="2:17" ht="14" x14ac:dyDescent="0.15">
      <c r="B67" s="8">
        <v>205</v>
      </c>
      <c r="C67" s="72" t="s">
        <v>571</v>
      </c>
      <c r="D67" s="72" t="s">
        <v>572</v>
      </c>
      <c r="E67" s="72" t="s">
        <v>83</v>
      </c>
      <c r="F67" s="73">
        <v>1</v>
      </c>
      <c r="G67" s="73">
        <v>0.51700000000000002</v>
      </c>
      <c r="H67" s="73" t="s">
        <v>573</v>
      </c>
      <c r="I67" s="74">
        <v>0.55512569999999994</v>
      </c>
      <c r="J67" s="75">
        <v>0.2869999869</v>
      </c>
      <c r="K67" s="73">
        <v>0.51700000000000002</v>
      </c>
      <c r="L67" s="76">
        <v>0.2869999869</v>
      </c>
      <c r="M67" s="12">
        <v>0.51700000000000002</v>
      </c>
      <c r="N67" s="76">
        <v>0.2869999869</v>
      </c>
      <c r="O67" s="77">
        <v>44456</v>
      </c>
      <c r="P67" s="78"/>
      <c r="Q67" s="78"/>
    </row>
    <row r="68" spans="2:17" ht="14" x14ac:dyDescent="0.15">
      <c r="B68" s="8">
        <v>207</v>
      </c>
      <c r="C68" s="72" t="s">
        <v>577</v>
      </c>
      <c r="D68" s="72" t="s">
        <v>578</v>
      </c>
      <c r="E68" s="72" t="s">
        <v>83</v>
      </c>
      <c r="F68" s="73">
        <v>4</v>
      </c>
      <c r="G68" s="73">
        <v>0.78770000000000007</v>
      </c>
      <c r="H68" s="73" t="s">
        <v>456</v>
      </c>
      <c r="I68" s="74">
        <v>0.37002089999999999</v>
      </c>
      <c r="J68" s="75">
        <v>0.29146546293000003</v>
      </c>
      <c r="K68" s="73">
        <v>0.69012499999999999</v>
      </c>
      <c r="L68" s="76">
        <v>0.25536067361249998</v>
      </c>
      <c r="M68" s="18">
        <v>0.84855500000000006</v>
      </c>
      <c r="N68" s="76">
        <v>0.31398308479949999</v>
      </c>
      <c r="O68" s="77">
        <v>44356</v>
      </c>
      <c r="P68" s="78"/>
      <c r="Q68" s="78"/>
    </row>
    <row r="69" spans="2:17" ht="14" x14ac:dyDescent="0.15">
      <c r="B69" s="8">
        <v>213</v>
      </c>
      <c r="C69" s="72" t="s">
        <v>591</v>
      </c>
      <c r="D69" s="72" t="s">
        <v>592</v>
      </c>
      <c r="E69" s="72" t="s">
        <v>83</v>
      </c>
      <c r="F69" s="73">
        <v>4</v>
      </c>
      <c r="G69" s="73">
        <v>0.67001423843499996</v>
      </c>
      <c r="H69" s="73" t="s">
        <v>593</v>
      </c>
      <c r="I69" s="74">
        <v>0.49546199999999996</v>
      </c>
      <c r="J69" s="75">
        <v>0.33196659460348193</v>
      </c>
      <c r="K69" s="73">
        <v>0.610214238435</v>
      </c>
      <c r="L69" s="76">
        <v>0.30233796700348192</v>
      </c>
      <c r="M69" s="18">
        <v>0.78041423843499991</v>
      </c>
      <c r="N69" s="76">
        <v>0.38666559940348189</v>
      </c>
      <c r="O69" s="77">
        <v>44337</v>
      </c>
      <c r="P69" s="78"/>
      <c r="Q69" s="78"/>
    </row>
    <row r="70" spans="2:17" ht="14" x14ac:dyDescent="0.15">
      <c r="B70" s="8">
        <v>214</v>
      </c>
      <c r="C70" s="72" t="s">
        <v>594</v>
      </c>
      <c r="D70" s="72" t="s">
        <v>595</v>
      </c>
      <c r="E70" s="72" t="s">
        <v>83</v>
      </c>
      <c r="F70" s="73">
        <v>6</v>
      </c>
      <c r="G70" s="73">
        <v>0.90089999999999992</v>
      </c>
      <c r="H70" s="73" t="s">
        <v>456</v>
      </c>
      <c r="I70" s="74">
        <v>0.37002089999999999</v>
      </c>
      <c r="J70" s="75">
        <v>0.33335182880999997</v>
      </c>
      <c r="K70" s="73">
        <v>0.85994999999999988</v>
      </c>
      <c r="L70" s="76">
        <v>0.31819947295499995</v>
      </c>
      <c r="M70" s="12">
        <v>0.92430000000000001</v>
      </c>
      <c r="N70" s="76">
        <v>0.34201031786999997</v>
      </c>
      <c r="O70" s="77">
        <v>44456</v>
      </c>
      <c r="P70" s="78"/>
      <c r="Q70" s="78"/>
    </row>
    <row r="71" spans="2:17" ht="14" x14ac:dyDescent="0.15">
      <c r="B71" s="8">
        <v>219</v>
      </c>
      <c r="C71" s="72" t="s">
        <v>606</v>
      </c>
      <c r="D71" s="72" t="s">
        <v>607</v>
      </c>
      <c r="E71" s="72" t="s">
        <v>83</v>
      </c>
      <c r="F71" s="73">
        <v>2</v>
      </c>
      <c r="G71" s="73">
        <v>0.99199999999999999</v>
      </c>
      <c r="H71" s="73" t="s">
        <v>456</v>
      </c>
      <c r="I71" s="74">
        <v>0.37002089999999999</v>
      </c>
      <c r="J71" s="75">
        <v>0.36706073279999996</v>
      </c>
      <c r="K71" s="73">
        <v>0.98</v>
      </c>
      <c r="L71" s="76">
        <v>0.36262048199999997</v>
      </c>
      <c r="M71" s="18">
        <v>1</v>
      </c>
      <c r="N71" s="76">
        <v>0.37002089999999999</v>
      </c>
      <c r="O71" s="77">
        <v>44383</v>
      </c>
      <c r="P71" s="78"/>
      <c r="Q71" s="78"/>
    </row>
    <row r="72" spans="2:17" ht="14" x14ac:dyDescent="0.15">
      <c r="B72" s="8">
        <v>221</v>
      </c>
      <c r="C72" s="72" t="s">
        <v>610</v>
      </c>
      <c r="D72" s="72" t="s">
        <v>611</v>
      </c>
      <c r="E72" s="72" t="s">
        <v>83</v>
      </c>
      <c r="F72" s="73">
        <v>17</v>
      </c>
      <c r="G72" s="73">
        <v>9.1999999999999993</v>
      </c>
      <c r="H72" s="73" t="s">
        <v>612</v>
      </c>
      <c r="I72" s="74">
        <v>4.2000000000000003E-2</v>
      </c>
      <c r="J72" s="75">
        <v>0.38640000000000002</v>
      </c>
      <c r="K72" s="73">
        <v>0.33</v>
      </c>
      <c r="L72" s="76">
        <v>1.3860000000000001E-2</v>
      </c>
      <c r="M72" s="12">
        <v>20</v>
      </c>
      <c r="N72" s="76">
        <v>0.84000000000000008</v>
      </c>
      <c r="O72" s="77">
        <v>44354</v>
      </c>
      <c r="P72" s="78"/>
      <c r="Q72" s="78"/>
    </row>
    <row r="73" spans="2:17" ht="14" x14ac:dyDescent="0.15">
      <c r="B73" s="8">
        <v>222</v>
      </c>
      <c r="C73" s="72" t="s">
        <v>613</v>
      </c>
      <c r="D73" s="72" t="s">
        <v>614</v>
      </c>
      <c r="E73" s="72" t="s">
        <v>83</v>
      </c>
      <c r="F73" s="73">
        <v>2</v>
      </c>
      <c r="G73" s="73">
        <v>0.41059999999999997</v>
      </c>
      <c r="H73" s="73" t="s">
        <v>37</v>
      </c>
      <c r="I73" s="74">
        <v>1</v>
      </c>
      <c r="J73" s="75">
        <v>0.41059999999999997</v>
      </c>
      <c r="K73" s="73">
        <v>0.4</v>
      </c>
      <c r="L73" s="76">
        <v>0.4</v>
      </c>
      <c r="M73" s="12">
        <v>0.42649999999999999</v>
      </c>
      <c r="N73" s="76">
        <v>0.42649999999999999</v>
      </c>
      <c r="O73" s="77">
        <v>44483</v>
      </c>
      <c r="P73" s="78"/>
      <c r="Q73" s="78"/>
    </row>
    <row r="74" spans="2:17" ht="14" x14ac:dyDescent="0.15">
      <c r="B74" s="8">
        <v>224</v>
      </c>
      <c r="C74" s="72" t="s">
        <v>617</v>
      </c>
      <c r="D74" s="72" t="s">
        <v>618</v>
      </c>
      <c r="E74" s="72" t="s">
        <v>83</v>
      </c>
      <c r="F74" s="73">
        <v>3</v>
      </c>
      <c r="G74" s="73">
        <v>0.75558000000000003</v>
      </c>
      <c r="H74" s="73" t="s">
        <v>573</v>
      </c>
      <c r="I74" s="74">
        <v>0.55512569999999994</v>
      </c>
      <c r="J74" s="75">
        <v>0.41944187640599995</v>
      </c>
      <c r="K74" s="73">
        <v>0.64396500000000001</v>
      </c>
      <c r="L74" s="76">
        <v>0.35748152140049999</v>
      </c>
      <c r="M74" s="18">
        <v>0.80199000000000009</v>
      </c>
      <c r="N74" s="76">
        <v>0.44520526014299999</v>
      </c>
      <c r="O74" s="77">
        <v>44349</v>
      </c>
      <c r="P74" s="78"/>
      <c r="Q74" s="78"/>
    </row>
    <row r="75" spans="2:17" ht="13" x14ac:dyDescent="0.15">
      <c r="J75" s="41"/>
      <c r="O75" s="42"/>
    </row>
    <row r="76" spans="2:17" ht="13" x14ac:dyDescent="0.15">
      <c r="J76" s="41"/>
      <c r="O76" s="42"/>
    </row>
    <row r="77" spans="2:17" ht="13" x14ac:dyDescent="0.15">
      <c r="J77" s="41"/>
      <c r="O77" s="42"/>
    </row>
    <row r="78" spans="2:17" ht="23" x14ac:dyDescent="0.25">
      <c r="B78" s="93" t="s">
        <v>98</v>
      </c>
      <c r="C78" s="94"/>
      <c r="D78" s="94"/>
      <c r="J78" s="41"/>
      <c r="O78" s="42"/>
    </row>
    <row r="79" spans="2:17" ht="62" x14ac:dyDescent="0.25">
      <c r="B79" s="1" t="s">
        <v>0</v>
      </c>
      <c r="C79" s="67" t="s">
        <v>1</v>
      </c>
      <c r="D79" s="67" t="s">
        <v>2</v>
      </c>
      <c r="E79" s="68" t="s">
        <v>3</v>
      </c>
      <c r="F79" s="68" t="s">
        <v>4</v>
      </c>
      <c r="G79" s="68" t="s">
        <v>5</v>
      </c>
      <c r="H79" s="69" t="s">
        <v>6</v>
      </c>
      <c r="I79" s="68" t="s">
        <v>7</v>
      </c>
      <c r="J79" s="70" t="s">
        <v>8</v>
      </c>
      <c r="K79" s="68" t="s">
        <v>9</v>
      </c>
      <c r="L79" s="68" t="s">
        <v>10</v>
      </c>
      <c r="M79" s="5" t="s">
        <v>11</v>
      </c>
      <c r="N79" s="68" t="s">
        <v>12</v>
      </c>
      <c r="O79" s="71" t="s">
        <v>13</v>
      </c>
      <c r="P79" s="6" t="s">
        <v>633</v>
      </c>
      <c r="Q79" s="7"/>
    </row>
    <row r="80" spans="2:17" ht="14" x14ac:dyDescent="0.15">
      <c r="B80" s="8">
        <v>26</v>
      </c>
      <c r="C80" s="72" t="s">
        <v>96</v>
      </c>
      <c r="D80" s="72" t="s">
        <v>97</v>
      </c>
      <c r="E80" s="72" t="s">
        <v>98</v>
      </c>
      <c r="F80" s="73">
        <v>25</v>
      </c>
      <c r="G80" s="73">
        <v>1.137</v>
      </c>
      <c r="H80" s="73" t="s">
        <v>99</v>
      </c>
      <c r="I80" s="74">
        <v>4.6010219999999998E-2</v>
      </c>
      <c r="J80" s="75">
        <v>5.2313620139999996E-2</v>
      </c>
      <c r="K80" s="73">
        <v>0.627</v>
      </c>
      <c r="L80" s="76">
        <v>2.8848407939999998E-2</v>
      </c>
      <c r="M80" s="12">
        <v>5.1859999999999999</v>
      </c>
      <c r="N80" s="76">
        <v>0.23860900091999998</v>
      </c>
      <c r="O80" s="77">
        <v>44396</v>
      </c>
      <c r="P80" s="13" t="s">
        <v>18</v>
      </c>
      <c r="Q80" s="14">
        <v>8</v>
      </c>
    </row>
    <row r="81" spans="2:17" ht="14" x14ac:dyDescent="0.15">
      <c r="B81" s="8">
        <v>78</v>
      </c>
      <c r="C81" s="72" t="s">
        <v>254</v>
      </c>
      <c r="D81" s="72" t="s">
        <v>255</v>
      </c>
      <c r="E81" s="72" t="s">
        <v>98</v>
      </c>
      <c r="F81" s="73">
        <v>6</v>
      </c>
      <c r="G81" s="73">
        <v>69.11</v>
      </c>
      <c r="H81" s="73" t="s">
        <v>256</v>
      </c>
      <c r="I81" s="74">
        <v>1.5928000000000001E-3</v>
      </c>
      <c r="J81" s="75">
        <v>0.110078408</v>
      </c>
      <c r="K81" s="73">
        <v>23.77</v>
      </c>
      <c r="L81" s="76">
        <v>3.7860856000000005E-2</v>
      </c>
      <c r="M81" s="12">
        <v>171.24</v>
      </c>
      <c r="N81" s="76">
        <v>0.27275107200000004</v>
      </c>
      <c r="O81" s="77">
        <v>44501</v>
      </c>
      <c r="P81" s="19" t="s">
        <v>23</v>
      </c>
      <c r="Q81" s="20">
        <v>0.22871426</v>
      </c>
    </row>
    <row r="82" spans="2:17" ht="14" x14ac:dyDescent="0.15">
      <c r="B82" s="8">
        <v>119</v>
      </c>
      <c r="C82" s="72" t="s">
        <v>363</v>
      </c>
      <c r="D82" s="72" t="s">
        <v>364</v>
      </c>
      <c r="E82" s="72" t="s">
        <v>98</v>
      </c>
      <c r="F82" s="73">
        <v>23</v>
      </c>
      <c r="G82" s="73">
        <v>0.14938000000000001</v>
      </c>
      <c r="H82" s="73" t="s">
        <v>365</v>
      </c>
      <c r="I82" s="74">
        <v>1.0003219999999999</v>
      </c>
      <c r="J82" s="75">
        <v>0.14942810036000001</v>
      </c>
      <c r="K82" s="73">
        <v>2.3359999999999999E-2</v>
      </c>
      <c r="L82" s="76">
        <v>2.3367521919999999E-2</v>
      </c>
      <c r="M82" s="18">
        <v>0.22788</v>
      </c>
      <c r="N82" s="76">
        <v>0.22795337735999999</v>
      </c>
      <c r="O82" s="77">
        <v>44405</v>
      </c>
      <c r="P82" s="13" t="s">
        <v>27</v>
      </c>
      <c r="Q82" s="20">
        <v>5.2313620139999996E-2</v>
      </c>
    </row>
    <row r="83" spans="2:17" ht="14" x14ac:dyDescent="0.15">
      <c r="B83" s="8">
        <v>128</v>
      </c>
      <c r="C83" s="72" t="s">
        <v>386</v>
      </c>
      <c r="D83" s="72" t="s">
        <v>387</v>
      </c>
      <c r="E83" s="72" t="s">
        <v>98</v>
      </c>
      <c r="F83" s="73">
        <v>2</v>
      </c>
      <c r="G83" s="73">
        <v>3.7806881500000005</v>
      </c>
      <c r="H83" s="73" t="s">
        <v>388</v>
      </c>
      <c r="I83" s="74">
        <v>4.1349049999999998E-2</v>
      </c>
      <c r="J83" s="75">
        <v>0.15632786334875751</v>
      </c>
      <c r="K83" s="73">
        <v>3.3741142499999999</v>
      </c>
      <c r="L83" s="76">
        <v>0.13951641882896249</v>
      </c>
      <c r="M83" s="18">
        <v>4.390549</v>
      </c>
      <c r="N83" s="76">
        <v>0.18154503012845</v>
      </c>
      <c r="O83" s="77">
        <v>44390</v>
      </c>
      <c r="P83" s="19" t="s">
        <v>634</v>
      </c>
      <c r="Q83" s="21">
        <v>0.15847169304079331</v>
      </c>
    </row>
    <row r="84" spans="2:17" ht="23" x14ac:dyDescent="0.25">
      <c r="B84" s="8">
        <v>136</v>
      </c>
      <c r="C84" s="72" t="s">
        <v>406</v>
      </c>
      <c r="D84" s="72" t="s">
        <v>407</v>
      </c>
      <c r="E84" s="72" t="s">
        <v>98</v>
      </c>
      <c r="F84" s="73">
        <v>60</v>
      </c>
      <c r="G84" s="73">
        <v>1.2718720000000001</v>
      </c>
      <c r="H84" s="73" t="s">
        <v>408</v>
      </c>
      <c r="I84" s="74">
        <v>0.1292787</v>
      </c>
      <c r="J84" s="75">
        <v>0.16442595872640001</v>
      </c>
      <c r="K84" s="73">
        <v>0.45424000000000003</v>
      </c>
      <c r="L84" s="76">
        <v>5.8723556688E-2</v>
      </c>
      <c r="M84" s="79">
        <v>2.2026177092000001</v>
      </c>
      <c r="N84" s="76">
        <v>0.28475155404235403</v>
      </c>
      <c r="O84" s="77">
        <v>44358</v>
      </c>
      <c r="P84" s="80"/>
      <c r="Q84" s="7"/>
    </row>
    <row r="85" spans="2:17" ht="23" x14ac:dyDescent="0.25">
      <c r="B85" s="8">
        <v>160</v>
      </c>
      <c r="C85" s="72" t="s">
        <v>463</v>
      </c>
      <c r="D85" s="72" t="s">
        <v>464</v>
      </c>
      <c r="E85" s="72" t="s">
        <v>98</v>
      </c>
      <c r="F85" s="73">
        <v>7</v>
      </c>
      <c r="G85" s="73">
        <v>0.39</v>
      </c>
      <c r="H85" s="73" t="s">
        <v>465</v>
      </c>
      <c r="I85" s="74">
        <v>0.49628989999999995</v>
      </c>
      <c r="J85" s="75">
        <v>0.193553061</v>
      </c>
      <c r="K85" s="73">
        <v>0.22</v>
      </c>
      <c r="L85" s="76">
        <v>0.109183778</v>
      </c>
      <c r="M85" s="18">
        <v>0.495</v>
      </c>
      <c r="N85" s="76">
        <v>0.24566350049999996</v>
      </c>
      <c r="O85" s="77">
        <v>44342</v>
      </c>
      <c r="P85" s="80"/>
      <c r="Q85" s="7"/>
    </row>
    <row r="86" spans="2:17" ht="23" x14ac:dyDescent="0.25">
      <c r="B86" s="8">
        <v>173</v>
      </c>
      <c r="C86" s="72" t="s">
        <v>495</v>
      </c>
      <c r="D86" s="72" t="s">
        <v>496</v>
      </c>
      <c r="E86" s="72" t="s">
        <v>98</v>
      </c>
      <c r="F86" s="73">
        <v>39</v>
      </c>
      <c r="G86" s="73">
        <v>7.5005393916666652</v>
      </c>
      <c r="H86" s="73" t="s">
        <v>497</v>
      </c>
      <c r="I86" s="74">
        <v>2.8388928000000001E-2</v>
      </c>
      <c r="J86" s="75">
        <v>0.21293227275118876</v>
      </c>
      <c r="K86" s="73">
        <v>1.97832315</v>
      </c>
      <c r="L86" s="76">
        <v>5.6162473466083204E-2</v>
      </c>
      <c r="M86" s="18">
        <v>15.443011899999998</v>
      </c>
      <c r="N86" s="76">
        <v>0.43841055293224318</v>
      </c>
      <c r="O86" s="77">
        <v>44403</v>
      </c>
      <c r="P86" s="80"/>
      <c r="Q86" s="7"/>
    </row>
    <row r="87" spans="2:17" ht="23" x14ac:dyDescent="0.25">
      <c r="B87" s="8">
        <v>178</v>
      </c>
      <c r="C87" s="72" t="s">
        <v>508</v>
      </c>
      <c r="D87" s="72" t="s">
        <v>509</v>
      </c>
      <c r="E87" s="72" t="s">
        <v>98</v>
      </c>
      <c r="F87" s="73">
        <v>12</v>
      </c>
      <c r="G87" s="73">
        <v>0.22871426</v>
      </c>
      <c r="H87" s="73" t="s">
        <v>37</v>
      </c>
      <c r="I87" s="74">
        <v>1</v>
      </c>
      <c r="J87" s="75">
        <v>0.22871426</v>
      </c>
      <c r="K87" s="73">
        <v>0.20354012000000002</v>
      </c>
      <c r="L87" s="76">
        <v>0.20354012000000002</v>
      </c>
      <c r="M87" s="18">
        <v>0.29881143700000001</v>
      </c>
      <c r="N87" s="76">
        <v>0.29881143700000001</v>
      </c>
      <c r="O87" s="77">
        <v>44439</v>
      </c>
      <c r="P87" s="80"/>
      <c r="Q87" s="7"/>
    </row>
    <row r="88" spans="2:17" ht="13" x14ac:dyDescent="0.15">
      <c r="J88" s="41"/>
      <c r="O88" s="42"/>
    </row>
    <row r="89" spans="2:17" ht="13" x14ac:dyDescent="0.15">
      <c r="J89" s="41"/>
      <c r="O89" s="42"/>
    </row>
    <row r="90" spans="2:17" ht="13" x14ac:dyDescent="0.15">
      <c r="J90" s="41"/>
      <c r="O90" s="42"/>
    </row>
    <row r="91" spans="2:17" ht="23" x14ac:dyDescent="0.25">
      <c r="B91" s="93" t="s">
        <v>30</v>
      </c>
      <c r="C91" s="94"/>
      <c r="D91" s="94"/>
      <c r="J91" s="41"/>
      <c r="O91" s="42"/>
    </row>
    <row r="92" spans="2:17" ht="62" x14ac:dyDescent="0.25">
      <c r="B92" s="1" t="s">
        <v>0</v>
      </c>
      <c r="C92" s="67" t="s">
        <v>1</v>
      </c>
      <c r="D92" s="67" t="s">
        <v>2</v>
      </c>
      <c r="E92" s="68" t="s">
        <v>3</v>
      </c>
      <c r="F92" s="68" t="s">
        <v>4</v>
      </c>
      <c r="G92" s="68" t="s">
        <v>5</v>
      </c>
      <c r="H92" s="69" t="s">
        <v>6</v>
      </c>
      <c r="I92" s="68" t="s">
        <v>7</v>
      </c>
      <c r="J92" s="70" t="s">
        <v>8</v>
      </c>
      <c r="K92" s="68" t="s">
        <v>9</v>
      </c>
      <c r="L92" s="68" t="s">
        <v>10</v>
      </c>
      <c r="M92" s="5" t="s">
        <v>11</v>
      </c>
      <c r="N92" s="68" t="s">
        <v>12</v>
      </c>
      <c r="O92" s="71" t="s">
        <v>13</v>
      </c>
      <c r="P92" s="6" t="s">
        <v>633</v>
      </c>
      <c r="Q92" s="7"/>
    </row>
    <row r="93" spans="2:17" ht="14" x14ac:dyDescent="0.15">
      <c r="B93" s="8">
        <v>4</v>
      </c>
      <c r="C93" s="72" t="s">
        <v>28</v>
      </c>
      <c r="D93" s="72" t="s">
        <v>29</v>
      </c>
      <c r="E93" s="78" t="s">
        <v>30</v>
      </c>
      <c r="F93" s="73">
        <v>16</v>
      </c>
      <c r="G93" s="73">
        <v>1.4650000000000001</v>
      </c>
      <c r="H93" s="73" t="s">
        <v>31</v>
      </c>
      <c r="I93" s="74">
        <v>1.1792452E-2</v>
      </c>
      <c r="J93" s="75">
        <v>1.727594218E-2</v>
      </c>
      <c r="K93" s="73">
        <v>0.77</v>
      </c>
      <c r="L93" s="76">
        <v>9.080188040000001E-3</v>
      </c>
      <c r="M93" s="18">
        <v>2.16</v>
      </c>
      <c r="N93" s="76">
        <v>2.5471696320000001E-2</v>
      </c>
      <c r="O93" s="81">
        <v>44370</v>
      </c>
      <c r="P93" s="13" t="s">
        <v>18</v>
      </c>
      <c r="Q93" s="14">
        <v>10</v>
      </c>
    </row>
    <row r="94" spans="2:17" ht="14" x14ac:dyDescent="0.15">
      <c r="B94" s="8">
        <v>6</v>
      </c>
      <c r="C94" s="72" t="s">
        <v>35</v>
      </c>
      <c r="D94" s="72" t="s">
        <v>36</v>
      </c>
      <c r="E94" s="78" t="s">
        <v>30</v>
      </c>
      <c r="F94" s="73">
        <v>1</v>
      </c>
      <c r="G94" s="73">
        <v>2.3199999999999998E-2</v>
      </c>
      <c r="H94" s="73" t="s">
        <v>37</v>
      </c>
      <c r="I94" s="74">
        <v>1</v>
      </c>
      <c r="J94" s="75">
        <v>2.3199999999999998E-2</v>
      </c>
      <c r="K94" s="73">
        <v>2.3199999999999998E-2</v>
      </c>
      <c r="L94" s="76">
        <v>2.3199999999999998E-2</v>
      </c>
      <c r="M94" s="79">
        <v>2.3199999999999998E-2</v>
      </c>
      <c r="N94" s="76">
        <v>2.3199999999999998E-2</v>
      </c>
      <c r="O94" s="77">
        <v>44489</v>
      </c>
      <c r="P94" s="19" t="s">
        <v>23</v>
      </c>
      <c r="Q94" s="20">
        <v>8.8433277550770018E-2</v>
      </c>
    </row>
    <row r="95" spans="2:17" ht="14" x14ac:dyDescent="0.15">
      <c r="B95" s="8">
        <v>7</v>
      </c>
      <c r="C95" s="72" t="s">
        <v>38</v>
      </c>
      <c r="D95" s="72" t="s">
        <v>39</v>
      </c>
      <c r="E95" s="78" t="s">
        <v>30</v>
      </c>
      <c r="F95" s="73">
        <v>1</v>
      </c>
      <c r="G95" s="73">
        <v>295</v>
      </c>
      <c r="H95" s="73" t="s">
        <v>40</v>
      </c>
      <c r="I95" s="74">
        <v>9.2661230000000002E-5</v>
      </c>
      <c r="J95" s="75">
        <v>2.7335062850000001E-2</v>
      </c>
      <c r="K95" s="73">
        <v>295</v>
      </c>
      <c r="L95" s="76">
        <v>2.7335062850000001E-2</v>
      </c>
      <c r="M95" s="18">
        <v>295</v>
      </c>
      <c r="N95" s="76">
        <v>2.7335062850000001E-2</v>
      </c>
      <c r="O95" s="77">
        <v>44482</v>
      </c>
      <c r="P95" s="13" t="s">
        <v>27</v>
      </c>
      <c r="Q95" s="20">
        <v>1.727594218E-2</v>
      </c>
    </row>
    <row r="96" spans="2:17" ht="14" x14ac:dyDescent="0.15">
      <c r="B96" s="8">
        <v>16</v>
      </c>
      <c r="C96" s="72" t="s">
        <v>66</v>
      </c>
      <c r="D96" s="72" t="s">
        <v>67</v>
      </c>
      <c r="E96" s="78" t="s">
        <v>30</v>
      </c>
      <c r="F96" s="73">
        <v>28</v>
      </c>
      <c r="G96" s="73">
        <v>17.212160000000001</v>
      </c>
      <c r="H96" s="73" t="s">
        <v>68</v>
      </c>
      <c r="I96" s="74">
        <v>2.2842520000000001E-3</v>
      </c>
      <c r="J96" s="75">
        <v>3.9316910904320004E-2</v>
      </c>
      <c r="K96" s="73">
        <v>11.0992</v>
      </c>
      <c r="L96" s="76">
        <v>2.5353369798399999E-2</v>
      </c>
      <c r="M96" s="12">
        <v>26.308800000000002</v>
      </c>
      <c r="N96" s="76">
        <v>6.0095929017600004E-2</v>
      </c>
      <c r="O96" s="77">
        <v>44375</v>
      </c>
      <c r="P96" s="19" t="s">
        <v>634</v>
      </c>
      <c r="Q96" s="21">
        <v>4.9393670030508999E-2</v>
      </c>
    </row>
    <row r="97" spans="2:17" ht="23" x14ac:dyDescent="0.25">
      <c r="B97" s="8">
        <v>22</v>
      </c>
      <c r="C97" s="72" t="s">
        <v>84</v>
      </c>
      <c r="D97" s="72" t="s">
        <v>85</v>
      </c>
      <c r="E97" s="78" t="s">
        <v>30</v>
      </c>
      <c r="F97" s="73">
        <v>60</v>
      </c>
      <c r="G97" s="73">
        <v>3.73</v>
      </c>
      <c r="H97" s="73" t="s">
        <v>86</v>
      </c>
      <c r="I97" s="74">
        <v>1.3390000000000001E-2</v>
      </c>
      <c r="J97" s="75">
        <v>4.9944700000000002E-2</v>
      </c>
      <c r="K97" s="73">
        <v>1.74</v>
      </c>
      <c r="L97" s="76">
        <v>2.3298600000000003E-2</v>
      </c>
      <c r="M97" s="18">
        <v>7.1</v>
      </c>
      <c r="N97" s="76">
        <v>9.5069000000000001E-2</v>
      </c>
      <c r="O97" s="77">
        <v>44425</v>
      </c>
      <c r="P97" s="80"/>
      <c r="Q97" s="7"/>
    </row>
    <row r="98" spans="2:17" ht="23" x14ac:dyDescent="0.25">
      <c r="B98" s="8">
        <v>24</v>
      </c>
      <c r="C98" s="72" t="s">
        <v>90</v>
      </c>
      <c r="D98" s="72" t="s">
        <v>91</v>
      </c>
      <c r="E98" s="78" t="s">
        <v>30</v>
      </c>
      <c r="F98" s="73">
        <v>2</v>
      </c>
      <c r="G98" s="73">
        <v>8.5999999999999993E-2</v>
      </c>
      <c r="H98" s="73" t="s">
        <v>92</v>
      </c>
      <c r="I98" s="74">
        <v>0.58823528999999997</v>
      </c>
      <c r="J98" s="75">
        <v>5.058823493999999E-2</v>
      </c>
      <c r="K98" s="73">
        <v>7.0000000000000007E-2</v>
      </c>
      <c r="L98" s="76">
        <v>4.1176470300000004E-2</v>
      </c>
      <c r="M98" s="18">
        <v>0.11</v>
      </c>
      <c r="N98" s="76">
        <v>6.4705881899999998E-2</v>
      </c>
      <c r="O98" s="77">
        <v>44382</v>
      </c>
      <c r="P98" s="80"/>
      <c r="Q98" s="7"/>
    </row>
    <row r="99" spans="2:17" ht="23" x14ac:dyDescent="0.25">
      <c r="B99" s="8">
        <v>30</v>
      </c>
      <c r="C99" s="72" t="s">
        <v>110</v>
      </c>
      <c r="D99" s="72" t="s">
        <v>111</v>
      </c>
      <c r="E99" s="78" t="s">
        <v>30</v>
      </c>
      <c r="F99" s="73">
        <v>2</v>
      </c>
      <c r="G99" s="73">
        <v>1.56</v>
      </c>
      <c r="H99" s="73" t="s">
        <v>112</v>
      </c>
      <c r="I99" s="74">
        <v>3.6750850000000002E-2</v>
      </c>
      <c r="J99" s="75">
        <v>5.7331326000000002E-2</v>
      </c>
      <c r="K99" s="73">
        <v>1.44</v>
      </c>
      <c r="L99" s="76">
        <v>5.2921224000000003E-2</v>
      </c>
      <c r="M99" s="12">
        <v>1.68</v>
      </c>
      <c r="N99" s="76">
        <v>6.1741428000000001E-2</v>
      </c>
      <c r="O99" s="77">
        <v>44482</v>
      </c>
      <c r="P99" s="80"/>
      <c r="Q99" s="7"/>
    </row>
    <row r="100" spans="2:17" ht="23" x14ac:dyDescent="0.25">
      <c r="B100" s="8">
        <v>40</v>
      </c>
      <c r="C100" s="72" t="s">
        <v>141</v>
      </c>
      <c r="D100" s="72" t="s">
        <v>142</v>
      </c>
      <c r="E100" s="78" t="s">
        <v>30</v>
      </c>
      <c r="F100" s="73">
        <v>26</v>
      </c>
      <c r="G100" s="73">
        <v>0.17568</v>
      </c>
      <c r="H100" s="73" t="s">
        <v>143</v>
      </c>
      <c r="I100" s="74">
        <v>0.39</v>
      </c>
      <c r="J100" s="75">
        <v>6.8515199999999998E-2</v>
      </c>
      <c r="K100" s="73">
        <v>4.1687999999999996E-2</v>
      </c>
      <c r="L100" s="76">
        <v>1.625832E-2</v>
      </c>
      <c r="M100" s="12">
        <v>0.55200000000000005</v>
      </c>
      <c r="N100" s="76">
        <v>0.21528000000000003</v>
      </c>
      <c r="O100" s="77">
        <v>44342</v>
      </c>
      <c r="P100" s="80"/>
      <c r="Q100" s="7"/>
    </row>
    <row r="101" spans="2:17" ht="23" x14ac:dyDescent="0.25">
      <c r="B101" s="8">
        <v>46</v>
      </c>
      <c r="C101" s="72" t="s">
        <v>159</v>
      </c>
      <c r="D101" s="72" t="s">
        <v>160</v>
      </c>
      <c r="E101" s="78" t="s">
        <v>30</v>
      </c>
      <c r="F101" s="73">
        <v>12</v>
      </c>
      <c r="G101" s="73">
        <v>34.979999999999997</v>
      </c>
      <c r="H101" s="73" t="s">
        <v>161</v>
      </c>
      <c r="I101" s="74">
        <v>2.0582059999999999E-3</v>
      </c>
      <c r="J101" s="75">
        <v>7.1996045879999984E-2</v>
      </c>
      <c r="K101" s="73">
        <v>19.989999999999998</v>
      </c>
      <c r="L101" s="76">
        <v>4.1143537939999995E-2</v>
      </c>
      <c r="M101" s="12">
        <v>47.98</v>
      </c>
      <c r="N101" s="76">
        <v>9.875272387999999E-2</v>
      </c>
      <c r="O101" s="77">
        <v>44329</v>
      </c>
      <c r="P101" s="80"/>
      <c r="Q101" s="7"/>
    </row>
    <row r="102" spans="2:17" ht="23" x14ac:dyDescent="0.25">
      <c r="B102" s="8">
        <v>61</v>
      </c>
      <c r="C102" s="72" t="s">
        <v>202</v>
      </c>
      <c r="D102" s="72" t="s">
        <v>203</v>
      </c>
      <c r="E102" s="78" t="s">
        <v>30</v>
      </c>
      <c r="F102" s="73">
        <v>15</v>
      </c>
      <c r="G102" s="73">
        <v>0.27370100000000003</v>
      </c>
      <c r="H102" s="73" t="s">
        <v>204</v>
      </c>
      <c r="I102" s="74">
        <v>0.32310177000000001</v>
      </c>
      <c r="J102" s="75">
        <v>8.8433277550770018E-2</v>
      </c>
      <c r="K102" s="73">
        <v>1.6576819999999999E-2</v>
      </c>
      <c r="L102" s="76">
        <v>5.3559998829714002E-3</v>
      </c>
      <c r="M102" s="12">
        <v>0.39847739999999998</v>
      </c>
      <c r="N102" s="76">
        <v>0.12874875324499799</v>
      </c>
      <c r="O102" s="77">
        <v>44382</v>
      </c>
      <c r="P102" s="80"/>
      <c r="Q102" s="7"/>
    </row>
    <row r="103" spans="2:17" ht="13" x14ac:dyDescent="0.15">
      <c r="J103" s="41"/>
      <c r="O103" s="42"/>
    </row>
    <row r="104" spans="2:17" ht="13" x14ac:dyDescent="0.15">
      <c r="J104" s="41"/>
      <c r="O104" s="42"/>
    </row>
    <row r="105" spans="2:17" ht="13" x14ac:dyDescent="0.15">
      <c r="J105" s="41"/>
      <c r="O105" s="42"/>
    </row>
    <row r="106" spans="2:17" ht="23" x14ac:dyDescent="0.25">
      <c r="B106" s="93" t="s">
        <v>98</v>
      </c>
      <c r="C106" s="94"/>
      <c r="D106" s="94"/>
      <c r="J106" s="41"/>
      <c r="O106" s="42"/>
    </row>
    <row r="107" spans="2:17" ht="62" x14ac:dyDescent="0.25">
      <c r="B107" s="1" t="s">
        <v>0</v>
      </c>
      <c r="C107" s="67" t="s">
        <v>1</v>
      </c>
      <c r="D107" s="67" t="s">
        <v>2</v>
      </c>
      <c r="E107" s="68" t="s">
        <v>3</v>
      </c>
      <c r="F107" s="68" t="s">
        <v>4</v>
      </c>
      <c r="G107" s="68" t="s">
        <v>5</v>
      </c>
      <c r="H107" s="69" t="s">
        <v>6</v>
      </c>
      <c r="I107" s="68" t="s">
        <v>7</v>
      </c>
      <c r="J107" s="70" t="s">
        <v>8</v>
      </c>
      <c r="K107" s="68" t="s">
        <v>9</v>
      </c>
      <c r="L107" s="68" t="s">
        <v>10</v>
      </c>
      <c r="M107" s="5" t="s">
        <v>11</v>
      </c>
      <c r="N107" s="68" t="s">
        <v>12</v>
      </c>
      <c r="O107" s="71" t="s">
        <v>13</v>
      </c>
      <c r="P107" s="6" t="s">
        <v>633</v>
      </c>
      <c r="Q107" s="7"/>
    </row>
    <row r="108" spans="2:17" ht="14" x14ac:dyDescent="0.15">
      <c r="B108" s="8">
        <v>26</v>
      </c>
      <c r="C108" s="72" t="s">
        <v>96</v>
      </c>
      <c r="D108" s="72" t="s">
        <v>97</v>
      </c>
      <c r="E108" s="72" t="s">
        <v>98</v>
      </c>
      <c r="F108" s="73">
        <v>25</v>
      </c>
      <c r="G108" s="73">
        <v>1.137</v>
      </c>
      <c r="H108" s="73" t="s">
        <v>99</v>
      </c>
      <c r="I108" s="74">
        <v>4.6010219999999998E-2</v>
      </c>
      <c r="J108" s="75">
        <v>5.2313620139999996E-2</v>
      </c>
      <c r="K108" s="73">
        <v>0.627</v>
      </c>
      <c r="L108" s="76">
        <v>2.8848407939999998E-2</v>
      </c>
      <c r="M108" s="12">
        <v>5.1859999999999999</v>
      </c>
      <c r="N108" s="76">
        <v>0.23860900091999998</v>
      </c>
      <c r="O108" s="77">
        <v>44396</v>
      </c>
      <c r="P108" s="13" t="s">
        <v>18</v>
      </c>
      <c r="Q108" s="14">
        <v>8</v>
      </c>
    </row>
    <row r="109" spans="2:17" ht="14" x14ac:dyDescent="0.15">
      <c r="B109" s="8">
        <v>78</v>
      </c>
      <c r="C109" s="72" t="s">
        <v>254</v>
      </c>
      <c r="D109" s="72" t="s">
        <v>255</v>
      </c>
      <c r="E109" s="72" t="s">
        <v>98</v>
      </c>
      <c r="F109" s="73">
        <v>6</v>
      </c>
      <c r="G109" s="73">
        <v>69.11</v>
      </c>
      <c r="H109" s="73" t="s">
        <v>256</v>
      </c>
      <c r="I109" s="74">
        <v>1.5928000000000001E-3</v>
      </c>
      <c r="J109" s="75">
        <v>0.110078408</v>
      </c>
      <c r="K109" s="73">
        <v>23.77</v>
      </c>
      <c r="L109" s="76">
        <v>3.7860856000000005E-2</v>
      </c>
      <c r="M109" s="12">
        <v>171.24</v>
      </c>
      <c r="N109" s="76">
        <v>0.27275107200000004</v>
      </c>
      <c r="O109" s="77">
        <v>44501</v>
      </c>
      <c r="P109" s="19" t="s">
        <v>23</v>
      </c>
      <c r="Q109" s="20">
        <v>0.22871426</v>
      </c>
    </row>
    <row r="110" spans="2:17" ht="14" x14ac:dyDescent="0.15">
      <c r="B110" s="8">
        <v>119</v>
      </c>
      <c r="C110" s="72" t="s">
        <v>363</v>
      </c>
      <c r="D110" s="72" t="s">
        <v>364</v>
      </c>
      <c r="E110" s="72" t="s">
        <v>98</v>
      </c>
      <c r="F110" s="73">
        <v>23</v>
      </c>
      <c r="G110" s="73">
        <v>0.14938000000000001</v>
      </c>
      <c r="H110" s="73" t="s">
        <v>365</v>
      </c>
      <c r="I110" s="74">
        <v>1.0003219999999999</v>
      </c>
      <c r="J110" s="75">
        <v>0.14942810036000001</v>
      </c>
      <c r="K110" s="73">
        <v>2.3359999999999999E-2</v>
      </c>
      <c r="L110" s="76">
        <v>2.3367521919999999E-2</v>
      </c>
      <c r="M110" s="18">
        <v>0.22788</v>
      </c>
      <c r="N110" s="76">
        <v>0.22795337735999999</v>
      </c>
      <c r="O110" s="77">
        <v>44405</v>
      </c>
      <c r="P110" s="13" t="s">
        <v>27</v>
      </c>
      <c r="Q110" s="20">
        <v>5.2313620139999996E-2</v>
      </c>
    </row>
    <row r="111" spans="2:17" ht="14" x14ac:dyDescent="0.15">
      <c r="B111" s="8">
        <v>128</v>
      </c>
      <c r="C111" s="72" t="s">
        <v>386</v>
      </c>
      <c r="D111" s="72" t="s">
        <v>387</v>
      </c>
      <c r="E111" s="72" t="s">
        <v>98</v>
      </c>
      <c r="F111" s="73">
        <v>2</v>
      </c>
      <c r="G111" s="73">
        <v>3.7806881500000005</v>
      </c>
      <c r="H111" s="73" t="s">
        <v>388</v>
      </c>
      <c r="I111" s="74">
        <v>4.1349049999999998E-2</v>
      </c>
      <c r="J111" s="75">
        <v>0.15632786334875751</v>
      </c>
      <c r="K111" s="73">
        <v>3.3741142499999999</v>
      </c>
      <c r="L111" s="76">
        <v>0.13951641882896249</v>
      </c>
      <c r="M111" s="18">
        <v>4.390549</v>
      </c>
      <c r="N111" s="76">
        <v>0.18154503012845</v>
      </c>
      <c r="O111" s="77">
        <v>44390</v>
      </c>
      <c r="P111" s="19" t="s">
        <v>634</v>
      </c>
      <c r="Q111" s="21">
        <v>0.15847169304079331</v>
      </c>
    </row>
    <row r="112" spans="2:17" ht="23" x14ac:dyDescent="0.25">
      <c r="B112" s="8">
        <v>136</v>
      </c>
      <c r="C112" s="72" t="s">
        <v>406</v>
      </c>
      <c r="D112" s="72" t="s">
        <v>407</v>
      </c>
      <c r="E112" s="72" t="s">
        <v>98</v>
      </c>
      <c r="F112" s="73">
        <v>60</v>
      </c>
      <c r="G112" s="73">
        <v>1.2718720000000001</v>
      </c>
      <c r="H112" s="73" t="s">
        <v>408</v>
      </c>
      <c r="I112" s="74">
        <v>0.1292787</v>
      </c>
      <c r="J112" s="75">
        <v>0.16442595872640001</v>
      </c>
      <c r="K112" s="73">
        <v>0.45424000000000003</v>
      </c>
      <c r="L112" s="76">
        <v>5.8723556688E-2</v>
      </c>
      <c r="M112" s="79">
        <v>2.2026177092000001</v>
      </c>
      <c r="N112" s="76">
        <v>0.28475155404235403</v>
      </c>
      <c r="O112" s="77">
        <v>44358</v>
      </c>
      <c r="P112" s="80"/>
      <c r="Q112" s="7"/>
    </row>
    <row r="113" spans="2:17" ht="23" x14ac:dyDescent="0.25">
      <c r="B113" s="8">
        <v>160</v>
      </c>
      <c r="C113" s="72" t="s">
        <v>463</v>
      </c>
      <c r="D113" s="72" t="s">
        <v>464</v>
      </c>
      <c r="E113" s="72" t="s">
        <v>98</v>
      </c>
      <c r="F113" s="73">
        <v>7</v>
      </c>
      <c r="G113" s="73">
        <v>0.39</v>
      </c>
      <c r="H113" s="73" t="s">
        <v>465</v>
      </c>
      <c r="I113" s="74">
        <v>0.49628989999999995</v>
      </c>
      <c r="J113" s="75">
        <v>0.193553061</v>
      </c>
      <c r="K113" s="73">
        <v>0.22</v>
      </c>
      <c r="L113" s="76">
        <v>0.109183778</v>
      </c>
      <c r="M113" s="18">
        <v>0.495</v>
      </c>
      <c r="N113" s="76">
        <v>0.24566350049999996</v>
      </c>
      <c r="O113" s="77">
        <v>44342</v>
      </c>
      <c r="P113" s="80"/>
      <c r="Q113" s="7"/>
    </row>
    <row r="114" spans="2:17" ht="23" x14ac:dyDescent="0.25">
      <c r="B114" s="8">
        <v>173</v>
      </c>
      <c r="C114" s="72" t="s">
        <v>495</v>
      </c>
      <c r="D114" s="72" t="s">
        <v>496</v>
      </c>
      <c r="E114" s="72" t="s">
        <v>98</v>
      </c>
      <c r="F114" s="73">
        <v>39</v>
      </c>
      <c r="G114" s="73">
        <v>7.5005393916666652</v>
      </c>
      <c r="H114" s="73" t="s">
        <v>497</v>
      </c>
      <c r="I114" s="74">
        <v>2.8388928000000001E-2</v>
      </c>
      <c r="J114" s="75">
        <v>0.21293227275118876</v>
      </c>
      <c r="K114" s="73">
        <v>1.97832315</v>
      </c>
      <c r="L114" s="76">
        <v>5.6162473466083204E-2</v>
      </c>
      <c r="M114" s="18">
        <v>15.443011899999998</v>
      </c>
      <c r="N114" s="76">
        <v>0.43841055293224318</v>
      </c>
      <c r="O114" s="77">
        <v>44403</v>
      </c>
      <c r="P114" s="80"/>
      <c r="Q114" s="7"/>
    </row>
    <row r="115" spans="2:17" ht="23" x14ac:dyDescent="0.25">
      <c r="B115" s="8">
        <v>178</v>
      </c>
      <c r="C115" s="72" t="s">
        <v>508</v>
      </c>
      <c r="D115" s="72" t="s">
        <v>509</v>
      </c>
      <c r="E115" s="72" t="s">
        <v>98</v>
      </c>
      <c r="F115" s="73">
        <v>12</v>
      </c>
      <c r="G115" s="73">
        <v>0.22871426</v>
      </c>
      <c r="H115" s="73" t="s">
        <v>37</v>
      </c>
      <c r="I115" s="74">
        <v>1</v>
      </c>
      <c r="J115" s="75">
        <v>0.22871426</v>
      </c>
      <c r="K115" s="73">
        <v>0.20354012000000002</v>
      </c>
      <c r="L115" s="76">
        <v>0.20354012000000002</v>
      </c>
      <c r="M115" s="18">
        <v>0.29881143700000001</v>
      </c>
      <c r="N115" s="76">
        <v>0.29881143700000001</v>
      </c>
      <c r="O115" s="77">
        <v>44439</v>
      </c>
      <c r="P115" s="80"/>
      <c r="Q115" s="7"/>
    </row>
    <row r="116" spans="2:17" ht="13" x14ac:dyDescent="0.15">
      <c r="J116" s="41"/>
      <c r="O116" s="42"/>
    </row>
    <row r="117" spans="2:17" ht="13" x14ac:dyDescent="0.15">
      <c r="J117" s="41"/>
      <c r="O117" s="42"/>
    </row>
    <row r="118" spans="2:17" ht="13" x14ac:dyDescent="0.15">
      <c r="J118" s="41"/>
      <c r="O118" s="42"/>
    </row>
    <row r="119" spans="2:17" ht="23" x14ac:dyDescent="0.25">
      <c r="B119" s="93" t="s">
        <v>127</v>
      </c>
      <c r="C119" s="94"/>
      <c r="D119" s="94"/>
      <c r="J119" s="41"/>
      <c r="O119" s="42"/>
    </row>
    <row r="120" spans="2:17" ht="62" x14ac:dyDescent="0.25">
      <c r="B120" s="1" t="s">
        <v>0</v>
      </c>
      <c r="C120" s="67" t="s">
        <v>1</v>
      </c>
      <c r="D120" s="67" t="s">
        <v>2</v>
      </c>
      <c r="E120" s="68" t="s">
        <v>3</v>
      </c>
      <c r="F120" s="68" t="s">
        <v>4</v>
      </c>
      <c r="G120" s="68" t="s">
        <v>5</v>
      </c>
      <c r="H120" s="69" t="s">
        <v>6</v>
      </c>
      <c r="I120" s="68" t="s">
        <v>7</v>
      </c>
      <c r="J120" s="70" t="s">
        <v>8</v>
      </c>
      <c r="K120" s="68" t="s">
        <v>9</v>
      </c>
      <c r="L120" s="68" t="s">
        <v>10</v>
      </c>
      <c r="M120" s="5" t="s">
        <v>11</v>
      </c>
      <c r="N120" s="68" t="s">
        <v>12</v>
      </c>
      <c r="O120" s="71" t="s">
        <v>13</v>
      </c>
      <c r="P120" s="6" t="s">
        <v>633</v>
      </c>
      <c r="Q120" s="7"/>
    </row>
    <row r="121" spans="2:17" ht="14" x14ac:dyDescent="0.15">
      <c r="B121" s="8">
        <v>35</v>
      </c>
      <c r="C121" s="72" t="s">
        <v>125</v>
      </c>
      <c r="D121" s="72" t="s">
        <v>126</v>
      </c>
      <c r="E121" s="78" t="s">
        <v>127</v>
      </c>
      <c r="F121" s="73">
        <v>18</v>
      </c>
      <c r="G121" s="73">
        <v>6.4080000000000004</v>
      </c>
      <c r="H121" s="73" t="s">
        <v>128</v>
      </c>
      <c r="I121" s="74">
        <v>9.5845490000000012E-3</v>
      </c>
      <c r="J121" s="75">
        <v>6.141778999200001E-2</v>
      </c>
      <c r="K121" s="73">
        <v>1.6020000000000001</v>
      </c>
      <c r="L121" s="76">
        <v>1.5354447498000003E-2</v>
      </c>
      <c r="M121" s="12">
        <v>19.224</v>
      </c>
      <c r="N121" s="76">
        <v>0.18425336997600003</v>
      </c>
      <c r="O121" s="77">
        <v>44447</v>
      </c>
      <c r="P121" s="13" t="s">
        <v>18</v>
      </c>
      <c r="Q121" s="14">
        <v>15</v>
      </c>
    </row>
    <row r="122" spans="2:17" ht="14" x14ac:dyDescent="0.15">
      <c r="B122" s="8">
        <v>44</v>
      </c>
      <c r="C122" s="72" t="s">
        <v>153</v>
      </c>
      <c r="D122" s="72" t="s">
        <v>154</v>
      </c>
      <c r="E122" s="78" t="s">
        <v>127</v>
      </c>
      <c r="F122" s="73">
        <v>31</v>
      </c>
      <c r="G122" s="73">
        <v>0.28975000000000001</v>
      </c>
      <c r="H122" s="73" t="s">
        <v>155</v>
      </c>
      <c r="I122" s="74">
        <v>0.24042882000000002</v>
      </c>
      <c r="J122" s="75">
        <v>6.9664250595000005E-2</v>
      </c>
      <c r="K122" s="73">
        <v>4.4499999999999998E-2</v>
      </c>
      <c r="L122" s="76">
        <v>1.0699082490000001E-2</v>
      </c>
      <c r="M122" s="79">
        <v>0.53269999999999995</v>
      </c>
      <c r="N122" s="76">
        <v>0.12807643241399999</v>
      </c>
      <c r="O122" s="77">
        <v>44411</v>
      </c>
      <c r="P122" s="19" t="s">
        <v>23</v>
      </c>
      <c r="Q122" s="20">
        <v>0.17277676499999997</v>
      </c>
    </row>
    <row r="123" spans="2:17" ht="14" x14ac:dyDescent="0.15">
      <c r="B123" s="8">
        <v>58</v>
      </c>
      <c r="C123" s="72" t="s">
        <v>193</v>
      </c>
      <c r="D123" s="72" t="s">
        <v>194</v>
      </c>
      <c r="E123" s="78" t="s">
        <v>127</v>
      </c>
      <c r="F123" s="73">
        <v>3</v>
      </c>
      <c r="G123" s="73">
        <v>1.51</v>
      </c>
      <c r="H123" s="73" t="s">
        <v>195</v>
      </c>
      <c r="I123" s="74">
        <v>5.6495000000000004E-2</v>
      </c>
      <c r="J123" s="75">
        <v>8.5307450000000007E-2</v>
      </c>
      <c r="K123" s="73">
        <v>0.89</v>
      </c>
      <c r="L123" s="76">
        <v>5.0280550000000007E-2</v>
      </c>
      <c r="M123" s="18">
        <v>2.04</v>
      </c>
      <c r="N123" s="76">
        <v>0.11524980000000001</v>
      </c>
      <c r="O123" s="77">
        <v>44396</v>
      </c>
      <c r="P123" s="13" t="s">
        <v>27</v>
      </c>
      <c r="Q123" s="20">
        <v>6.141778999200001E-2</v>
      </c>
    </row>
    <row r="124" spans="2:17" ht="14" x14ac:dyDescent="0.15">
      <c r="B124" s="8">
        <v>59</v>
      </c>
      <c r="C124" s="72" t="s">
        <v>196</v>
      </c>
      <c r="D124" s="72" t="s">
        <v>197</v>
      </c>
      <c r="E124" s="72" t="s">
        <v>127</v>
      </c>
      <c r="F124" s="73">
        <v>39</v>
      </c>
      <c r="G124" s="73">
        <v>0.14808923999999998</v>
      </c>
      <c r="H124" s="73" t="s">
        <v>198</v>
      </c>
      <c r="I124" s="74">
        <v>0.57731480000000002</v>
      </c>
      <c r="J124" s="75">
        <v>8.5494109972751989E-2</v>
      </c>
      <c r="K124" s="73">
        <v>7.2624239999999993E-2</v>
      </c>
      <c r="L124" s="76">
        <v>4.1927048590751997E-2</v>
      </c>
      <c r="M124" s="12">
        <v>0.27503423999999999</v>
      </c>
      <c r="N124" s="76">
        <v>0.15878133725875199</v>
      </c>
      <c r="O124" s="77">
        <v>44355</v>
      </c>
      <c r="P124" s="19" t="s">
        <v>634</v>
      </c>
      <c r="Q124" s="21">
        <v>0.10990167578375012</v>
      </c>
    </row>
    <row r="125" spans="2:17" ht="23" x14ac:dyDescent="0.25">
      <c r="B125" s="8">
        <v>60</v>
      </c>
      <c r="C125" s="72" t="s">
        <v>199</v>
      </c>
      <c r="D125" s="72" t="s">
        <v>200</v>
      </c>
      <c r="E125" s="78" t="s">
        <v>127</v>
      </c>
      <c r="F125" s="73">
        <v>11</v>
      </c>
      <c r="G125" s="73">
        <v>4.72</v>
      </c>
      <c r="H125" s="73" t="s">
        <v>201</v>
      </c>
      <c r="I125" s="74">
        <v>1.8281350000000002E-2</v>
      </c>
      <c r="J125" s="75">
        <v>8.6287972000000004E-2</v>
      </c>
      <c r="K125" s="73">
        <v>2.11</v>
      </c>
      <c r="L125" s="76">
        <v>3.8573648500000002E-2</v>
      </c>
      <c r="M125" s="18">
        <v>10.42</v>
      </c>
      <c r="N125" s="76">
        <v>0.190491667</v>
      </c>
      <c r="O125" s="77">
        <v>44384</v>
      </c>
      <c r="P125" s="80"/>
      <c r="Q125" s="7"/>
    </row>
    <row r="126" spans="2:17" ht="23" x14ac:dyDescent="0.25">
      <c r="B126" s="8">
        <v>68</v>
      </c>
      <c r="C126" s="72" t="s">
        <v>225</v>
      </c>
      <c r="D126" s="72" t="s">
        <v>226</v>
      </c>
      <c r="E126" s="78" t="s">
        <v>127</v>
      </c>
      <c r="F126" s="73">
        <v>34</v>
      </c>
      <c r="G126" s="73">
        <v>0.65869999999999995</v>
      </c>
      <c r="H126" s="73" t="s">
        <v>227</v>
      </c>
      <c r="I126" s="74">
        <v>0.14961548</v>
      </c>
      <c r="J126" s="75">
        <v>9.855171667599999E-2</v>
      </c>
      <c r="K126" s="73">
        <v>0.37619999999999998</v>
      </c>
      <c r="L126" s="76">
        <v>5.6285343575999992E-2</v>
      </c>
      <c r="M126" s="12">
        <v>1.0549999999999999</v>
      </c>
      <c r="N126" s="76">
        <v>0.15784433139999998</v>
      </c>
      <c r="O126" s="77">
        <v>44362</v>
      </c>
      <c r="P126" s="80"/>
      <c r="Q126" s="7"/>
    </row>
    <row r="127" spans="2:17" ht="23" x14ac:dyDescent="0.25">
      <c r="B127" s="8">
        <v>70</v>
      </c>
      <c r="C127" s="72" t="s">
        <v>231</v>
      </c>
      <c r="D127" s="72" t="s">
        <v>232</v>
      </c>
      <c r="E127" s="78" t="s">
        <v>127</v>
      </c>
      <c r="F127" s="73">
        <v>28</v>
      </c>
      <c r="G127" s="73">
        <v>8.8585799999999992E-2</v>
      </c>
      <c r="H127" s="73" t="s">
        <v>233</v>
      </c>
      <c r="I127" s="74">
        <v>1.1270499999999999</v>
      </c>
      <c r="J127" s="75">
        <v>9.9840625889999979E-2</v>
      </c>
      <c r="K127" s="73">
        <v>3.73E-2</v>
      </c>
      <c r="L127" s="76">
        <v>4.2038964999999998E-2</v>
      </c>
      <c r="M127" s="18">
        <v>0.19829959999999999</v>
      </c>
      <c r="N127" s="76">
        <v>0.22349356417999997</v>
      </c>
      <c r="O127" s="77">
        <v>44432</v>
      </c>
      <c r="P127" s="80"/>
      <c r="Q127" s="7"/>
    </row>
    <row r="128" spans="2:17" ht="23" x14ac:dyDescent="0.25">
      <c r="B128" s="8">
        <v>71</v>
      </c>
      <c r="C128" s="72" t="s">
        <v>234</v>
      </c>
      <c r="D128" s="72" t="s">
        <v>235</v>
      </c>
      <c r="E128" s="78" t="s">
        <v>127</v>
      </c>
      <c r="F128" s="73">
        <v>44</v>
      </c>
      <c r="G128" s="73">
        <v>32.770000000000003</v>
      </c>
      <c r="H128" s="73" t="s">
        <v>236</v>
      </c>
      <c r="I128" s="74">
        <v>3.0622620000000001E-3</v>
      </c>
      <c r="J128" s="75">
        <v>0.10035032574000001</v>
      </c>
      <c r="K128" s="73">
        <v>22.69</v>
      </c>
      <c r="L128" s="76">
        <v>6.9482724780000005E-2</v>
      </c>
      <c r="M128" s="12">
        <v>43.42</v>
      </c>
      <c r="N128" s="76">
        <v>0.13296341604</v>
      </c>
      <c r="O128" s="77">
        <v>44362</v>
      </c>
      <c r="P128" s="80"/>
      <c r="Q128" s="7"/>
    </row>
    <row r="129" spans="2:17" ht="23" x14ac:dyDescent="0.25">
      <c r="B129" s="8">
        <v>87</v>
      </c>
      <c r="C129" s="72" t="s">
        <v>279</v>
      </c>
      <c r="D129" s="72" t="s">
        <v>280</v>
      </c>
      <c r="E129" s="78" t="s">
        <v>127</v>
      </c>
      <c r="F129" s="73">
        <v>7</v>
      </c>
      <c r="G129" s="73">
        <v>12.4</v>
      </c>
      <c r="H129" s="73" t="s">
        <v>281</v>
      </c>
      <c r="I129" s="74">
        <v>9.3447479999999999E-3</v>
      </c>
      <c r="J129" s="75">
        <v>0.1158748752</v>
      </c>
      <c r="K129" s="73">
        <v>9.5</v>
      </c>
      <c r="L129" s="76">
        <v>8.8775105999999993E-2</v>
      </c>
      <c r="M129" s="18">
        <v>14.3</v>
      </c>
      <c r="N129" s="76">
        <v>0.1336298964</v>
      </c>
      <c r="O129" s="77">
        <v>44329</v>
      </c>
      <c r="P129" s="80"/>
      <c r="Q129" s="7"/>
    </row>
    <row r="130" spans="2:17" ht="23" x14ac:dyDescent="0.25">
      <c r="B130" s="8">
        <v>88</v>
      </c>
      <c r="C130" s="72" t="s">
        <v>282</v>
      </c>
      <c r="D130" s="72" t="s">
        <v>283</v>
      </c>
      <c r="E130" s="72" t="s">
        <v>127</v>
      </c>
      <c r="F130" s="73">
        <v>1</v>
      </c>
      <c r="G130" s="73">
        <v>0.1032</v>
      </c>
      <c r="H130" s="73" t="s">
        <v>233</v>
      </c>
      <c r="I130" s="74">
        <v>1.1270499999999999</v>
      </c>
      <c r="J130" s="75">
        <v>0.11631155999999999</v>
      </c>
      <c r="K130" s="73">
        <v>0.1032</v>
      </c>
      <c r="L130" s="76">
        <v>0.11631155999999999</v>
      </c>
      <c r="M130" s="12">
        <v>0.1032</v>
      </c>
      <c r="N130" s="76">
        <v>0.11631155999999999</v>
      </c>
      <c r="O130" s="77">
        <v>44383</v>
      </c>
      <c r="P130" s="80"/>
      <c r="Q130" s="7"/>
    </row>
    <row r="131" spans="2:17" ht="23" x14ac:dyDescent="0.25">
      <c r="B131" s="8">
        <v>91</v>
      </c>
      <c r="C131" s="72" t="s">
        <v>288</v>
      </c>
      <c r="D131" s="72" t="s">
        <v>289</v>
      </c>
      <c r="E131" s="78" t="s">
        <v>127</v>
      </c>
      <c r="F131" s="73">
        <v>13</v>
      </c>
      <c r="G131" s="73">
        <v>0.21595</v>
      </c>
      <c r="H131" s="73" t="s">
        <v>290</v>
      </c>
      <c r="I131" s="74">
        <v>0.57602027</v>
      </c>
      <c r="J131" s="75">
        <v>0.1243915773065</v>
      </c>
      <c r="K131" s="73">
        <v>0.11904000000000001</v>
      </c>
      <c r="L131" s="76">
        <v>6.856945294080001E-2</v>
      </c>
      <c r="M131" s="18">
        <v>0.26030399999999998</v>
      </c>
      <c r="N131" s="76">
        <v>0.14994038036207999</v>
      </c>
      <c r="O131" s="77">
        <v>44336</v>
      </c>
      <c r="P131" s="80"/>
      <c r="Q131" s="7"/>
    </row>
    <row r="132" spans="2:17" ht="23" x14ac:dyDescent="0.25">
      <c r="B132" s="8">
        <v>99</v>
      </c>
      <c r="C132" s="72" t="s">
        <v>311</v>
      </c>
      <c r="D132" s="72" t="s">
        <v>312</v>
      </c>
      <c r="E132" s="78" t="s">
        <v>127</v>
      </c>
      <c r="F132" s="73">
        <v>55</v>
      </c>
      <c r="G132" s="73">
        <v>2.9636199999999997</v>
      </c>
      <c r="H132" s="73" t="s">
        <v>313</v>
      </c>
      <c r="I132" s="74">
        <v>4.4007999999999999E-2</v>
      </c>
      <c r="J132" s="75">
        <v>0.13042298895999999</v>
      </c>
      <c r="K132" s="73">
        <v>2.10988</v>
      </c>
      <c r="L132" s="76">
        <v>9.2851599039999996E-2</v>
      </c>
      <c r="M132" s="18">
        <v>5.9522599999999999</v>
      </c>
      <c r="N132" s="76">
        <v>0.26194705807999996</v>
      </c>
      <c r="O132" s="77">
        <v>44350</v>
      </c>
      <c r="P132" s="80"/>
      <c r="Q132" s="7"/>
    </row>
    <row r="133" spans="2:17" ht="23" x14ac:dyDescent="0.25">
      <c r="B133" s="8">
        <v>103</v>
      </c>
      <c r="C133" s="72" t="s">
        <v>323</v>
      </c>
      <c r="D133" s="72" t="s">
        <v>324</v>
      </c>
      <c r="E133" s="78" t="s">
        <v>127</v>
      </c>
      <c r="F133" s="73">
        <v>59</v>
      </c>
      <c r="G133" s="73">
        <v>0.59014</v>
      </c>
      <c r="H133" s="73" t="s">
        <v>325</v>
      </c>
      <c r="I133" s="74">
        <v>0.22766109999999998</v>
      </c>
      <c r="J133" s="75">
        <v>0.134351921554</v>
      </c>
      <c r="K133" s="73">
        <v>0.31419999999999998</v>
      </c>
      <c r="L133" s="76">
        <v>7.1531117619999987E-2</v>
      </c>
      <c r="M133" s="18">
        <v>0.83616999999999997</v>
      </c>
      <c r="N133" s="76">
        <v>0.19036338198699998</v>
      </c>
      <c r="O133" s="77">
        <v>44419</v>
      </c>
      <c r="P133" s="80"/>
      <c r="Q133" s="7"/>
    </row>
    <row r="134" spans="2:17" ht="23" x14ac:dyDescent="0.25">
      <c r="B134" s="8">
        <v>140</v>
      </c>
      <c r="C134" s="72" t="s">
        <v>417</v>
      </c>
      <c r="D134" s="72" t="s">
        <v>418</v>
      </c>
      <c r="E134" s="78" t="s">
        <v>127</v>
      </c>
      <c r="F134" s="73">
        <v>60</v>
      </c>
      <c r="G134" s="73">
        <v>0.14860139999999999</v>
      </c>
      <c r="H134" s="73" t="s">
        <v>233</v>
      </c>
      <c r="I134" s="74">
        <v>1.1270499999999999</v>
      </c>
      <c r="J134" s="75">
        <v>0.16748120786999998</v>
      </c>
      <c r="K134" s="73">
        <v>6.7267599999999997E-2</v>
      </c>
      <c r="L134" s="76">
        <v>7.5813948579999985E-2</v>
      </c>
      <c r="M134" s="12">
        <v>0.25602179999999997</v>
      </c>
      <c r="N134" s="76">
        <v>0.28854936968999995</v>
      </c>
      <c r="O134" s="77">
        <v>44362</v>
      </c>
      <c r="P134" s="80"/>
      <c r="Q134" s="7"/>
    </row>
    <row r="135" spans="2:17" ht="23" x14ac:dyDescent="0.25">
      <c r="B135" s="8">
        <v>144</v>
      </c>
      <c r="C135" s="72" t="s">
        <v>428</v>
      </c>
      <c r="D135" s="72" t="s">
        <v>429</v>
      </c>
      <c r="E135" s="78" t="s">
        <v>127</v>
      </c>
      <c r="F135" s="73">
        <v>1</v>
      </c>
      <c r="G135" s="73">
        <v>0.15329999999999999</v>
      </c>
      <c r="H135" s="73" t="s">
        <v>233</v>
      </c>
      <c r="I135" s="74">
        <v>1.1270499999999999</v>
      </c>
      <c r="J135" s="75">
        <v>0.17277676499999997</v>
      </c>
      <c r="K135" s="73">
        <v>0.15329999999999999</v>
      </c>
      <c r="L135" s="76">
        <v>0.17277676499999997</v>
      </c>
      <c r="M135" s="12">
        <v>0.15329999999999999</v>
      </c>
      <c r="N135" s="76">
        <v>0.17277676499999997</v>
      </c>
      <c r="O135" s="77">
        <v>44431</v>
      </c>
      <c r="P135" s="80"/>
      <c r="Q135" s="7"/>
    </row>
    <row r="136" spans="2:17" ht="13" x14ac:dyDescent="0.15">
      <c r="J136" s="41"/>
      <c r="O136" s="42"/>
    </row>
    <row r="137" spans="2:17" ht="13" x14ac:dyDescent="0.15">
      <c r="J137" s="41"/>
      <c r="O137" s="42"/>
    </row>
    <row r="138" spans="2:17" ht="13" x14ac:dyDescent="0.15">
      <c r="J138" s="41"/>
      <c r="O138" s="42"/>
    </row>
    <row r="139" spans="2:17" ht="23" x14ac:dyDescent="0.25">
      <c r="B139" s="93" t="s">
        <v>49</v>
      </c>
      <c r="C139" s="94"/>
      <c r="D139" s="94"/>
      <c r="J139" s="41"/>
      <c r="O139" s="42"/>
    </row>
    <row r="140" spans="2:17" ht="62" x14ac:dyDescent="0.25">
      <c r="B140" s="1" t="s">
        <v>0</v>
      </c>
      <c r="C140" s="67" t="s">
        <v>1</v>
      </c>
      <c r="D140" s="67" t="s">
        <v>2</v>
      </c>
      <c r="E140" s="68" t="s">
        <v>3</v>
      </c>
      <c r="F140" s="68" t="s">
        <v>4</v>
      </c>
      <c r="G140" s="68" t="s">
        <v>5</v>
      </c>
      <c r="H140" s="69" t="s">
        <v>6</v>
      </c>
      <c r="I140" s="68" t="s">
        <v>7</v>
      </c>
      <c r="J140" s="70" t="s">
        <v>8</v>
      </c>
      <c r="K140" s="68" t="s">
        <v>9</v>
      </c>
      <c r="L140" s="68" t="s">
        <v>10</v>
      </c>
      <c r="M140" s="5" t="s">
        <v>11</v>
      </c>
      <c r="N140" s="68" t="s">
        <v>12</v>
      </c>
      <c r="O140" s="71" t="s">
        <v>13</v>
      </c>
      <c r="P140" s="6" t="s">
        <v>633</v>
      </c>
      <c r="Q140" s="7"/>
    </row>
    <row r="141" spans="2:17" ht="14" x14ac:dyDescent="0.15">
      <c r="B141" s="8">
        <v>10</v>
      </c>
      <c r="C141" s="72" t="s">
        <v>47</v>
      </c>
      <c r="D141" s="72" t="s">
        <v>48</v>
      </c>
      <c r="E141" s="78" t="s">
        <v>49</v>
      </c>
      <c r="F141" s="73">
        <v>3</v>
      </c>
      <c r="G141" s="73">
        <v>3.3000000000000002E-2</v>
      </c>
      <c r="H141" s="73" t="s">
        <v>37</v>
      </c>
      <c r="I141" s="74">
        <v>1</v>
      </c>
      <c r="J141" s="75">
        <v>3.3000000000000002E-2</v>
      </c>
      <c r="K141" s="73">
        <v>1.6E-2</v>
      </c>
      <c r="L141" s="76">
        <v>1.6E-2</v>
      </c>
      <c r="M141" s="12">
        <v>4.9000000000000002E-2</v>
      </c>
      <c r="N141" s="76">
        <v>4.9000000000000002E-2</v>
      </c>
      <c r="O141" s="77">
        <v>44390</v>
      </c>
      <c r="P141" s="13" t="s">
        <v>18</v>
      </c>
      <c r="Q141" s="14">
        <v>15</v>
      </c>
    </row>
    <row r="142" spans="2:17" ht="14" x14ac:dyDescent="0.15">
      <c r="B142" s="8">
        <v>12</v>
      </c>
      <c r="C142" s="72" t="s">
        <v>53</v>
      </c>
      <c r="D142" s="72" t="s">
        <v>54</v>
      </c>
      <c r="E142" s="78" t="s">
        <v>49</v>
      </c>
      <c r="F142" s="73">
        <v>8</v>
      </c>
      <c r="G142" s="73">
        <v>0.13</v>
      </c>
      <c r="H142" s="73" t="s">
        <v>55</v>
      </c>
      <c r="I142" s="74">
        <v>0.2746498</v>
      </c>
      <c r="J142" s="75">
        <v>3.5704474E-2</v>
      </c>
      <c r="K142" s="73">
        <v>0.11</v>
      </c>
      <c r="L142" s="76">
        <v>3.0211478E-2</v>
      </c>
      <c r="M142" s="18">
        <v>0.26</v>
      </c>
      <c r="N142" s="76">
        <v>7.1408948E-2</v>
      </c>
      <c r="O142" s="77">
        <v>44417</v>
      </c>
      <c r="P142" s="19" t="s">
        <v>23</v>
      </c>
      <c r="Q142" s="20">
        <v>0.20793481644037498</v>
      </c>
    </row>
    <row r="143" spans="2:17" ht="14" x14ac:dyDescent="0.15">
      <c r="B143" s="8">
        <v>14</v>
      </c>
      <c r="C143" s="72" t="s">
        <v>60</v>
      </c>
      <c r="D143" s="72" t="s">
        <v>61</v>
      </c>
      <c r="E143" s="78" t="s">
        <v>49</v>
      </c>
      <c r="F143" s="73">
        <v>6</v>
      </c>
      <c r="G143" s="73">
        <v>9</v>
      </c>
      <c r="H143" s="73" t="s">
        <v>62</v>
      </c>
      <c r="I143" s="74">
        <v>3.9960200000000003E-3</v>
      </c>
      <c r="J143" s="75">
        <v>3.5964180000000005E-2</v>
      </c>
      <c r="K143" s="73">
        <v>6</v>
      </c>
      <c r="L143" s="76">
        <v>2.3976120000000004E-2</v>
      </c>
      <c r="M143" s="18">
        <v>19</v>
      </c>
      <c r="N143" s="76">
        <v>7.592438E-2</v>
      </c>
      <c r="O143" s="77">
        <v>44488</v>
      </c>
      <c r="P143" s="13" t="s">
        <v>27</v>
      </c>
      <c r="Q143" s="20">
        <v>3.3000000000000002E-2</v>
      </c>
    </row>
    <row r="144" spans="2:17" ht="14" x14ac:dyDescent="0.15">
      <c r="B144" s="8">
        <v>15</v>
      </c>
      <c r="C144" s="72" t="s">
        <v>63</v>
      </c>
      <c r="D144" s="72" t="s">
        <v>64</v>
      </c>
      <c r="E144" s="78" t="s">
        <v>49</v>
      </c>
      <c r="F144" s="73">
        <v>4</v>
      </c>
      <c r="G144" s="73">
        <v>57.5</v>
      </c>
      <c r="H144" s="73" t="s">
        <v>65</v>
      </c>
      <c r="I144" s="74">
        <v>6.8469701999999998E-4</v>
      </c>
      <c r="J144" s="75">
        <v>3.9370078650000001E-2</v>
      </c>
      <c r="K144" s="73">
        <v>10</v>
      </c>
      <c r="L144" s="76">
        <v>6.8469702E-3</v>
      </c>
      <c r="M144" s="12">
        <v>120</v>
      </c>
      <c r="N144" s="76">
        <v>8.21636424E-2</v>
      </c>
      <c r="O144" s="77">
        <v>44383</v>
      </c>
      <c r="P144" s="19" t="s">
        <v>634</v>
      </c>
      <c r="Q144" s="21">
        <v>8.4734868982858341E-2</v>
      </c>
    </row>
    <row r="145" spans="2:17" ht="23" x14ac:dyDescent="0.25">
      <c r="B145" s="8">
        <v>20</v>
      </c>
      <c r="C145" s="72" t="s">
        <v>78</v>
      </c>
      <c r="D145" s="72" t="s">
        <v>79</v>
      </c>
      <c r="E145" s="78" t="s">
        <v>49</v>
      </c>
      <c r="F145" s="73">
        <v>6</v>
      </c>
      <c r="G145" s="73">
        <v>1.6800000000000002E-2</v>
      </c>
      <c r="H145" s="73" t="s">
        <v>80</v>
      </c>
      <c r="I145" s="74">
        <v>2.6523089999999998</v>
      </c>
      <c r="J145" s="75">
        <v>4.4558791200000003E-2</v>
      </c>
      <c r="K145" s="73">
        <v>3.15E-3</v>
      </c>
      <c r="L145" s="76">
        <v>8.3547733499999988E-3</v>
      </c>
      <c r="M145" s="12">
        <v>3.0450000000000001E-2</v>
      </c>
      <c r="N145" s="76">
        <v>8.0762809049999995E-2</v>
      </c>
      <c r="O145" s="77">
        <v>44337</v>
      </c>
      <c r="P145" s="80"/>
      <c r="Q145" s="7"/>
    </row>
    <row r="146" spans="2:17" ht="23" x14ac:dyDescent="0.25">
      <c r="B146" s="8">
        <v>25</v>
      </c>
      <c r="C146" s="72" t="s">
        <v>93</v>
      </c>
      <c r="D146" s="72" t="s">
        <v>94</v>
      </c>
      <c r="E146" s="78" t="s">
        <v>49</v>
      </c>
      <c r="F146" s="73">
        <v>32</v>
      </c>
      <c r="G146" s="73">
        <v>0.02</v>
      </c>
      <c r="H146" s="73" t="s">
        <v>95</v>
      </c>
      <c r="I146" s="74">
        <v>2.597737</v>
      </c>
      <c r="J146" s="75">
        <v>5.1954739999999999E-2</v>
      </c>
      <c r="K146" s="73">
        <v>0.01</v>
      </c>
      <c r="L146" s="76">
        <v>2.597737E-2</v>
      </c>
      <c r="M146" s="12">
        <v>0.03</v>
      </c>
      <c r="N146" s="76">
        <v>7.7932109999999999E-2</v>
      </c>
      <c r="O146" s="77">
        <v>44404</v>
      </c>
      <c r="P146" s="80"/>
      <c r="Q146" s="7"/>
    </row>
    <row r="147" spans="2:17" ht="23" x14ac:dyDescent="0.25">
      <c r="B147" s="8">
        <v>32</v>
      </c>
      <c r="C147" s="72" t="s">
        <v>116</v>
      </c>
      <c r="D147" s="72" t="s">
        <v>117</v>
      </c>
      <c r="E147" s="78" t="s">
        <v>49</v>
      </c>
      <c r="F147" s="73">
        <v>10</v>
      </c>
      <c r="G147" s="73">
        <v>88.8</v>
      </c>
      <c r="H147" s="73" t="s">
        <v>118</v>
      </c>
      <c r="I147" s="74">
        <v>6.5274151E-4</v>
      </c>
      <c r="J147" s="75">
        <v>5.7963446087999998E-2</v>
      </c>
      <c r="K147" s="73">
        <v>38.85</v>
      </c>
      <c r="L147" s="76">
        <v>2.5359007663500001E-2</v>
      </c>
      <c r="M147" s="12">
        <v>222</v>
      </c>
      <c r="N147" s="76">
        <v>0.14490861522000001</v>
      </c>
      <c r="O147" s="77">
        <v>44376</v>
      </c>
      <c r="P147" s="80"/>
      <c r="Q147" s="7"/>
    </row>
    <row r="148" spans="2:17" ht="23" x14ac:dyDescent="0.25">
      <c r="B148" s="8">
        <v>33</v>
      </c>
      <c r="C148" s="72" t="s">
        <v>119</v>
      </c>
      <c r="D148" s="72" t="s">
        <v>120</v>
      </c>
      <c r="E148" s="78" t="s">
        <v>49</v>
      </c>
      <c r="F148" s="73">
        <v>2</v>
      </c>
      <c r="G148" s="73">
        <v>0.22800000000000004</v>
      </c>
      <c r="H148" s="73" t="s">
        <v>121</v>
      </c>
      <c r="I148" s="74">
        <v>0.2665594</v>
      </c>
      <c r="J148" s="75">
        <v>6.0775543200000011E-2</v>
      </c>
      <c r="K148" s="73">
        <v>0.18</v>
      </c>
      <c r="L148" s="76">
        <v>4.7980691999999998E-2</v>
      </c>
      <c r="M148" s="12">
        <v>0.3</v>
      </c>
      <c r="N148" s="76">
        <v>7.9967819999999995E-2</v>
      </c>
      <c r="O148" s="77">
        <v>44425</v>
      </c>
      <c r="P148" s="80"/>
      <c r="Q148" s="7"/>
    </row>
    <row r="149" spans="2:17" ht="23" x14ac:dyDescent="0.25">
      <c r="B149" s="8">
        <v>45</v>
      </c>
      <c r="C149" s="72" t="s">
        <v>156</v>
      </c>
      <c r="D149" s="72" t="s">
        <v>157</v>
      </c>
      <c r="E149" s="78" t="s">
        <v>49</v>
      </c>
      <c r="F149" s="73">
        <v>1</v>
      </c>
      <c r="G149" s="73">
        <v>0.91</v>
      </c>
      <c r="H149" s="73" t="s">
        <v>158</v>
      </c>
      <c r="I149" s="74">
        <v>7.813051E-2</v>
      </c>
      <c r="J149" s="75">
        <v>7.1098764100000003E-2</v>
      </c>
      <c r="K149" s="73">
        <v>0.91</v>
      </c>
      <c r="L149" s="76">
        <v>7.1098764100000003E-2</v>
      </c>
      <c r="M149" s="12">
        <v>0.91</v>
      </c>
      <c r="N149" s="76">
        <v>7.1098764100000003E-2</v>
      </c>
      <c r="O149" s="77">
        <v>44482</v>
      </c>
      <c r="P149" s="80"/>
      <c r="Q149" s="7"/>
    </row>
    <row r="150" spans="2:17" ht="23" x14ac:dyDescent="0.25">
      <c r="B150" s="8">
        <v>47</v>
      </c>
      <c r="C150" s="72" t="s">
        <v>162</v>
      </c>
      <c r="D150" s="72" t="s">
        <v>163</v>
      </c>
      <c r="E150" s="78" t="s">
        <v>49</v>
      </c>
      <c r="F150" s="73">
        <v>38</v>
      </c>
      <c r="G150" s="73">
        <v>0.28140000000000004</v>
      </c>
      <c r="H150" s="73" t="s">
        <v>164</v>
      </c>
      <c r="I150" s="74">
        <v>0.27226069999999997</v>
      </c>
      <c r="J150" s="75">
        <v>7.6614160979999998E-2</v>
      </c>
      <c r="K150" s="73">
        <v>7.035000000000001E-2</v>
      </c>
      <c r="L150" s="76">
        <v>1.9153540245E-2</v>
      </c>
      <c r="M150" s="18">
        <v>0.46725000000000005</v>
      </c>
      <c r="N150" s="76">
        <v>0.12721381207499999</v>
      </c>
      <c r="O150" s="77">
        <v>44336</v>
      </c>
      <c r="P150" s="80"/>
      <c r="Q150" s="7"/>
    </row>
    <row r="151" spans="2:17" ht="23" x14ac:dyDescent="0.25">
      <c r="B151" s="8">
        <v>49</v>
      </c>
      <c r="C151" s="72" t="s">
        <v>168</v>
      </c>
      <c r="D151" s="72" t="s">
        <v>169</v>
      </c>
      <c r="E151" s="78" t="s">
        <v>49</v>
      </c>
      <c r="F151" s="73">
        <v>1</v>
      </c>
      <c r="G151" s="73">
        <v>7.8E-2</v>
      </c>
      <c r="H151" s="73" t="s">
        <v>37</v>
      </c>
      <c r="I151" s="74">
        <v>1</v>
      </c>
      <c r="J151" s="75">
        <v>7.8E-2</v>
      </c>
      <c r="K151" s="73">
        <v>7.8E-2</v>
      </c>
      <c r="L151" s="76">
        <v>7.8E-2</v>
      </c>
      <c r="M151" s="18">
        <v>7.8E-2</v>
      </c>
      <c r="N151" s="76">
        <v>7.8E-2</v>
      </c>
      <c r="O151" s="77">
        <v>44448</v>
      </c>
      <c r="P151" s="80"/>
      <c r="Q151" s="7"/>
    </row>
    <row r="152" spans="2:17" ht="23" x14ac:dyDescent="0.25">
      <c r="B152" s="8">
        <v>105</v>
      </c>
      <c r="C152" s="72" t="s">
        <v>328</v>
      </c>
      <c r="D152" s="72" t="s">
        <v>329</v>
      </c>
      <c r="E152" s="78" t="s">
        <v>49</v>
      </c>
      <c r="F152" s="73">
        <v>1</v>
      </c>
      <c r="G152" s="73">
        <v>0.43149999999999999</v>
      </c>
      <c r="H152" s="73" t="s">
        <v>330</v>
      </c>
      <c r="I152" s="74">
        <v>0.31572930999999999</v>
      </c>
      <c r="J152" s="75">
        <v>0.136237197265</v>
      </c>
      <c r="K152" s="73">
        <v>0.43149999999999999</v>
      </c>
      <c r="L152" s="76">
        <v>0.136237197265</v>
      </c>
      <c r="M152" s="18">
        <v>0.43149999999999999</v>
      </c>
      <c r="N152" s="76">
        <v>0.136237197265</v>
      </c>
      <c r="O152" s="77">
        <v>44382</v>
      </c>
      <c r="P152" s="80"/>
      <c r="Q152" s="7"/>
    </row>
    <row r="153" spans="2:17" ht="23" x14ac:dyDescent="0.25">
      <c r="B153" s="8">
        <v>131</v>
      </c>
      <c r="C153" s="72" t="s">
        <v>394</v>
      </c>
      <c r="D153" s="72" t="s">
        <v>395</v>
      </c>
      <c r="E153" s="78" t="s">
        <v>49</v>
      </c>
      <c r="F153" s="73">
        <v>14</v>
      </c>
      <c r="G153" s="73">
        <v>0.114</v>
      </c>
      <c r="H153" s="73" t="s">
        <v>396</v>
      </c>
      <c r="I153" s="74">
        <v>1.410455</v>
      </c>
      <c r="J153" s="75">
        <v>0.16079187</v>
      </c>
      <c r="K153" s="73">
        <v>9.1999999999999998E-3</v>
      </c>
      <c r="L153" s="76">
        <v>1.2976186000000001E-2</v>
      </c>
      <c r="M153" s="12">
        <v>0.26500000000000001</v>
      </c>
      <c r="N153" s="76">
        <v>0.37377057500000005</v>
      </c>
      <c r="O153" s="77">
        <v>44369</v>
      </c>
      <c r="P153" s="80"/>
      <c r="Q153" s="7"/>
    </row>
    <row r="154" spans="2:17" ht="23" x14ac:dyDescent="0.25">
      <c r="B154" s="8">
        <v>154</v>
      </c>
      <c r="C154" s="72" t="s">
        <v>450</v>
      </c>
      <c r="D154" s="72" t="s">
        <v>451</v>
      </c>
      <c r="E154" s="78" t="s">
        <v>49</v>
      </c>
      <c r="F154" s="73">
        <v>7</v>
      </c>
      <c r="G154" s="73">
        <v>0.57345000000000002</v>
      </c>
      <c r="H154" s="73" t="s">
        <v>330</v>
      </c>
      <c r="I154" s="74">
        <v>0.31572930999999999</v>
      </c>
      <c r="J154" s="75">
        <v>0.1810549728195</v>
      </c>
      <c r="K154" s="73">
        <v>0.50649999999999995</v>
      </c>
      <c r="L154" s="76">
        <v>0.15991689551499999</v>
      </c>
      <c r="M154" s="12">
        <v>0.74439999999999995</v>
      </c>
      <c r="N154" s="76">
        <v>0.23502889836399998</v>
      </c>
      <c r="O154" s="77">
        <v>44412</v>
      </c>
      <c r="P154" s="80"/>
      <c r="Q154" s="7"/>
    </row>
    <row r="155" spans="2:17" ht="23" x14ac:dyDescent="0.25">
      <c r="B155" s="8">
        <v>170</v>
      </c>
      <c r="C155" s="72" t="s">
        <v>488</v>
      </c>
      <c r="D155" s="72" t="s">
        <v>489</v>
      </c>
      <c r="E155" s="78" t="s">
        <v>49</v>
      </c>
      <c r="F155" s="73">
        <v>6</v>
      </c>
      <c r="G155" s="73">
        <v>0.1844947575</v>
      </c>
      <c r="H155" s="73" t="s">
        <v>233</v>
      </c>
      <c r="I155" s="74">
        <v>1.1270499999999999</v>
      </c>
      <c r="J155" s="75">
        <v>0.20793481644037498</v>
      </c>
      <c r="K155" s="73">
        <v>0.1687867575</v>
      </c>
      <c r="L155" s="76">
        <v>0.19023111504037499</v>
      </c>
      <c r="M155" s="12">
        <v>0.21507775750000002</v>
      </c>
      <c r="N155" s="76">
        <v>0.242403386590375</v>
      </c>
      <c r="O155" s="77">
        <v>44349</v>
      </c>
      <c r="P155" s="80"/>
      <c r="Q155" s="7"/>
    </row>
    <row r="156" spans="2:17" ht="13" x14ac:dyDescent="0.15">
      <c r="J156" s="41"/>
      <c r="O156" s="42"/>
    </row>
    <row r="157" spans="2:17" ht="13" x14ac:dyDescent="0.15">
      <c r="J157" s="41"/>
      <c r="O157" s="42"/>
    </row>
    <row r="158" spans="2:17" ht="13" x14ac:dyDescent="0.15">
      <c r="J158" s="41"/>
      <c r="O158" s="42"/>
    </row>
    <row r="159" spans="2:17" ht="23" x14ac:dyDescent="0.25">
      <c r="B159" s="93" t="s">
        <v>16</v>
      </c>
      <c r="C159" s="94"/>
      <c r="D159" s="94"/>
      <c r="J159" s="41"/>
      <c r="O159" s="42"/>
    </row>
    <row r="160" spans="2:17" ht="62" x14ac:dyDescent="0.25">
      <c r="B160" s="1" t="s">
        <v>0</v>
      </c>
      <c r="C160" s="67" t="s">
        <v>1</v>
      </c>
      <c r="D160" s="67" t="s">
        <v>2</v>
      </c>
      <c r="E160" s="68" t="s">
        <v>3</v>
      </c>
      <c r="F160" s="68" t="s">
        <v>4</v>
      </c>
      <c r="G160" s="68" t="s">
        <v>5</v>
      </c>
      <c r="H160" s="69" t="s">
        <v>6</v>
      </c>
      <c r="I160" s="68" t="s">
        <v>7</v>
      </c>
      <c r="J160" s="70" t="s">
        <v>8</v>
      </c>
      <c r="K160" s="68" t="s">
        <v>9</v>
      </c>
      <c r="L160" s="68" t="s">
        <v>10</v>
      </c>
      <c r="M160" s="5" t="s">
        <v>11</v>
      </c>
      <c r="N160" s="68" t="s">
        <v>12</v>
      </c>
      <c r="O160" s="71" t="s">
        <v>13</v>
      </c>
      <c r="P160" s="6" t="s">
        <v>633</v>
      </c>
      <c r="Q160" s="7"/>
    </row>
    <row r="161" spans="2:17" ht="14" x14ac:dyDescent="0.15">
      <c r="B161" s="8">
        <v>1</v>
      </c>
      <c r="C161" s="72" t="s">
        <v>14</v>
      </c>
      <c r="D161" s="72" t="s">
        <v>15</v>
      </c>
      <c r="E161" s="78" t="s">
        <v>16</v>
      </c>
      <c r="F161" s="73">
        <v>3</v>
      </c>
      <c r="G161" s="73">
        <v>0.03</v>
      </c>
      <c r="H161" s="73" t="s">
        <v>17</v>
      </c>
      <c r="I161" s="74">
        <v>0.21668472</v>
      </c>
      <c r="J161" s="75">
        <v>6.5005415999999996E-3</v>
      </c>
      <c r="K161" s="73">
        <v>0.02</v>
      </c>
      <c r="L161" s="76">
        <v>4.3336944000000001E-3</v>
      </c>
      <c r="M161" s="12">
        <v>0.05</v>
      </c>
      <c r="N161" s="76">
        <v>1.0834236000000001E-2</v>
      </c>
      <c r="O161" s="81">
        <v>44379</v>
      </c>
      <c r="P161" s="13" t="s">
        <v>18</v>
      </c>
      <c r="Q161" s="14">
        <v>6</v>
      </c>
    </row>
    <row r="162" spans="2:17" ht="14" x14ac:dyDescent="0.15">
      <c r="B162" s="8">
        <v>9</v>
      </c>
      <c r="C162" s="72" t="s">
        <v>44</v>
      </c>
      <c r="D162" s="72" t="s">
        <v>45</v>
      </c>
      <c r="E162" s="78" t="s">
        <v>16</v>
      </c>
      <c r="F162" s="73">
        <v>18</v>
      </c>
      <c r="G162" s="73">
        <v>4.5550009999999999</v>
      </c>
      <c r="H162" s="73" t="s">
        <v>46</v>
      </c>
      <c r="I162" s="74">
        <v>7.1992230000000003E-3</v>
      </c>
      <c r="J162" s="75">
        <v>3.2792467964222999E-2</v>
      </c>
      <c r="K162" s="73">
        <v>1.3134500000000002</v>
      </c>
      <c r="L162" s="76">
        <v>9.4558194493500024E-3</v>
      </c>
      <c r="M162" s="18">
        <v>9.6564929999999993</v>
      </c>
      <c r="N162" s="76">
        <v>6.9519246504939E-2</v>
      </c>
      <c r="O162" s="77">
        <v>44354</v>
      </c>
      <c r="P162" s="19" t="s">
        <v>23</v>
      </c>
      <c r="Q162" s="20">
        <v>0.13073076958152</v>
      </c>
    </row>
    <row r="163" spans="2:17" ht="14" x14ac:dyDescent="0.15">
      <c r="B163" s="8">
        <v>18</v>
      </c>
      <c r="C163" s="72" t="s">
        <v>72</v>
      </c>
      <c r="D163" s="72" t="s">
        <v>73</v>
      </c>
      <c r="E163" s="78" t="s">
        <v>16</v>
      </c>
      <c r="F163" s="73">
        <v>5</v>
      </c>
      <c r="G163" s="73">
        <v>0.65</v>
      </c>
      <c r="H163" s="73" t="s">
        <v>74</v>
      </c>
      <c r="I163" s="74">
        <v>6.3613231000000006E-2</v>
      </c>
      <c r="J163" s="75">
        <v>4.1348600150000005E-2</v>
      </c>
      <c r="K163" s="73">
        <v>0.38</v>
      </c>
      <c r="L163" s="76">
        <v>2.4173027780000002E-2</v>
      </c>
      <c r="M163" s="12">
        <v>1.45</v>
      </c>
      <c r="N163" s="76">
        <v>9.2239184950000011E-2</v>
      </c>
      <c r="O163" s="77">
        <v>44352</v>
      </c>
      <c r="P163" s="13" t="s">
        <v>27</v>
      </c>
      <c r="Q163" s="20">
        <v>6.5005415999999996E-3</v>
      </c>
    </row>
    <row r="164" spans="2:17" ht="14" x14ac:dyDescent="0.15">
      <c r="B164" s="8">
        <v>34</v>
      </c>
      <c r="C164" s="72" t="s">
        <v>122</v>
      </c>
      <c r="D164" s="72" t="s">
        <v>123</v>
      </c>
      <c r="E164" s="78" t="s">
        <v>16</v>
      </c>
      <c r="F164" s="73">
        <v>6</v>
      </c>
      <c r="G164" s="73">
        <v>0.17599999999999999</v>
      </c>
      <c r="H164" s="73" t="s">
        <v>124</v>
      </c>
      <c r="I164" s="74">
        <v>0.34668080000000001</v>
      </c>
      <c r="J164" s="75">
        <v>6.1015820799999995E-2</v>
      </c>
      <c r="K164" s="73">
        <v>6.2E-2</v>
      </c>
      <c r="L164" s="76">
        <v>2.1494209600000001E-2</v>
      </c>
      <c r="M164" s="18">
        <v>0.41399999999999998</v>
      </c>
      <c r="N164" s="76">
        <v>0.1435258512</v>
      </c>
      <c r="O164" s="77">
        <v>44477</v>
      </c>
      <c r="P164" s="19" t="s">
        <v>634</v>
      </c>
      <c r="Q164" s="21">
        <v>6.6715366682623831E-2</v>
      </c>
    </row>
    <row r="165" spans="2:17" ht="23" x14ac:dyDescent="0.25">
      <c r="B165" s="8">
        <v>97</v>
      </c>
      <c r="C165" s="72" t="s">
        <v>305</v>
      </c>
      <c r="D165" s="72" t="s">
        <v>306</v>
      </c>
      <c r="E165" s="78" t="s">
        <v>16</v>
      </c>
      <c r="F165" s="73">
        <v>19</v>
      </c>
      <c r="G165" s="73">
        <v>4.5679999999999996</v>
      </c>
      <c r="H165" s="73" t="s">
        <v>307</v>
      </c>
      <c r="I165" s="74">
        <v>2.8000000000000001E-2</v>
      </c>
      <c r="J165" s="75">
        <v>0.12790399999999999</v>
      </c>
      <c r="K165" s="73">
        <v>2.153</v>
      </c>
      <c r="L165" s="76">
        <v>6.0284000000000004E-2</v>
      </c>
      <c r="M165" s="79">
        <v>5.97</v>
      </c>
      <c r="N165" s="76">
        <v>0.16716</v>
      </c>
      <c r="O165" s="77">
        <v>44391</v>
      </c>
      <c r="P165" s="80"/>
      <c r="Q165" s="7"/>
    </row>
    <row r="166" spans="2:17" ht="23" x14ac:dyDescent="0.25">
      <c r="B166" s="8">
        <v>100</v>
      </c>
      <c r="C166" s="72" t="s">
        <v>314</v>
      </c>
      <c r="D166" s="72" t="s">
        <v>315</v>
      </c>
      <c r="E166" s="78" t="s">
        <v>16</v>
      </c>
      <c r="F166" s="73">
        <v>52</v>
      </c>
      <c r="G166" s="73">
        <v>1.2078869999999999</v>
      </c>
      <c r="H166" s="73" t="s">
        <v>316</v>
      </c>
      <c r="I166" s="74">
        <v>0.10823096</v>
      </c>
      <c r="J166" s="75">
        <v>0.13073076958152</v>
      </c>
      <c r="K166" s="73">
        <v>0.90100000000000002</v>
      </c>
      <c r="L166" s="76">
        <v>9.7516094960000008E-2</v>
      </c>
      <c r="M166" s="18">
        <v>2.2441</v>
      </c>
      <c r="N166" s="76">
        <v>0.242881097336</v>
      </c>
      <c r="O166" s="77">
        <v>44377</v>
      </c>
      <c r="P166" s="80"/>
      <c r="Q166" s="7"/>
    </row>
    <row r="167" spans="2:17" ht="13" x14ac:dyDescent="0.15">
      <c r="J167" s="41"/>
      <c r="O167" s="42"/>
    </row>
    <row r="168" spans="2:17" ht="13" x14ac:dyDescent="0.15">
      <c r="J168" s="41"/>
      <c r="O168" s="42"/>
    </row>
    <row r="169" spans="2:17" ht="13" x14ac:dyDescent="0.15">
      <c r="J169" s="41"/>
      <c r="O169" s="42"/>
    </row>
    <row r="170" spans="2:17" ht="23" x14ac:dyDescent="0.25">
      <c r="B170" s="93" t="s">
        <v>268</v>
      </c>
      <c r="C170" s="94"/>
      <c r="D170" s="94"/>
      <c r="J170" s="41"/>
      <c r="O170" s="42"/>
    </row>
    <row r="171" spans="2:17" ht="62" x14ac:dyDescent="0.25">
      <c r="B171" s="1" t="s">
        <v>0</v>
      </c>
      <c r="C171" s="67" t="s">
        <v>1</v>
      </c>
      <c r="D171" s="67" t="s">
        <v>2</v>
      </c>
      <c r="E171" s="68" t="s">
        <v>3</v>
      </c>
      <c r="F171" s="68" t="s">
        <v>4</v>
      </c>
      <c r="G171" s="68" t="s">
        <v>5</v>
      </c>
      <c r="H171" s="69" t="s">
        <v>6</v>
      </c>
      <c r="I171" s="68" t="s">
        <v>7</v>
      </c>
      <c r="J171" s="70" t="s">
        <v>8</v>
      </c>
      <c r="K171" s="68" t="s">
        <v>9</v>
      </c>
      <c r="L171" s="68" t="s">
        <v>10</v>
      </c>
      <c r="M171" s="5" t="s">
        <v>11</v>
      </c>
      <c r="N171" s="68" t="s">
        <v>12</v>
      </c>
      <c r="O171" s="71" t="s">
        <v>13</v>
      </c>
      <c r="P171" s="6" t="s">
        <v>633</v>
      </c>
      <c r="Q171" s="7"/>
    </row>
    <row r="172" spans="2:17" ht="14" x14ac:dyDescent="0.15">
      <c r="B172" s="48">
        <v>82</v>
      </c>
      <c r="C172" s="49" t="s">
        <v>266</v>
      </c>
      <c r="D172" s="49" t="s">
        <v>267</v>
      </c>
      <c r="E172" s="50" t="s">
        <v>268</v>
      </c>
      <c r="F172" s="82">
        <v>60</v>
      </c>
      <c r="G172" s="51">
        <v>0.10914699999999999</v>
      </c>
      <c r="H172" s="82" t="s">
        <v>37</v>
      </c>
      <c r="I172" s="53">
        <v>1</v>
      </c>
      <c r="J172" s="54">
        <v>0.10914699999999999</v>
      </c>
      <c r="K172" s="51">
        <v>1.8939999999999999E-2</v>
      </c>
      <c r="L172" s="55">
        <v>1.8939999999999999E-2</v>
      </c>
      <c r="M172" s="51">
        <v>0.59</v>
      </c>
      <c r="N172" s="55">
        <v>0.59</v>
      </c>
      <c r="O172" s="56">
        <v>44488</v>
      </c>
      <c r="P172" s="13" t="s">
        <v>18</v>
      </c>
      <c r="Q172" s="14">
        <v>4</v>
      </c>
    </row>
    <row r="173" spans="2:17" ht="14" x14ac:dyDescent="0.15">
      <c r="B173" s="48">
        <v>92</v>
      </c>
      <c r="C173" s="57" t="s">
        <v>291</v>
      </c>
      <c r="D173" s="57" t="s">
        <v>292</v>
      </c>
      <c r="E173" s="58" t="s">
        <v>268</v>
      </c>
      <c r="F173" s="83">
        <v>60</v>
      </c>
      <c r="G173" s="59">
        <v>0.15899099999999997</v>
      </c>
      <c r="H173" s="83" t="s">
        <v>293</v>
      </c>
      <c r="I173" s="61">
        <v>0.78235999999999994</v>
      </c>
      <c r="J173" s="62">
        <v>0.12438819875999997</v>
      </c>
      <c r="K173" s="59">
        <v>9.8276099999999977E-2</v>
      </c>
      <c r="L173" s="63">
        <v>7.6887289595999983E-2</v>
      </c>
      <c r="M173" s="59">
        <v>0.64910928999999995</v>
      </c>
      <c r="N173" s="63">
        <v>0.50783714412439995</v>
      </c>
      <c r="O173" s="64">
        <v>44342</v>
      </c>
      <c r="P173" s="19" t="s">
        <v>23</v>
      </c>
      <c r="Q173" s="20">
        <v>0.34244000000000002</v>
      </c>
    </row>
    <row r="174" spans="2:17" ht="14" x14ac:dyDescent="0.15">
      <c r="B174" s="48">
        <v>188</v>
      </c>
      <c r="C174" s="49" t="s">
        <v>531</v>
      </c>
      <c r="D174" s="49" t="s">
        <v>532</v>
      </c>
      <c r="E174" s="50" t="s">
        <v>268</v>
      </c>
      <c r="F174" s="82">
        <v>1</v>
      </c>
      <c r="G174" s="51">
        <v>1.65</v>
      </c>
      <c r="H174" s="82" t="s">
        <v>533</v>
      </c>
      <c r="I174" s="53">
        <v>0.15153700000000001</v>
      </c>
      <c r="J174" s="54">
        <v>0.25003605000000001</v>
      </c>
      <c r="K174" s="51">
        <v>1.65</v>
      </c>
      <c r="L174" s="55">
        <v>0.25003605000000001</v>
      </c>
      <c r="M174" s="51">
        <v>1.65</v>
      </c>
      <c r="N174" s="55">
        <v>0.25003605000000001</v>
      </c>
      <c r="O174" s="56">
        <v>44358</v>
      </c>
      <c r="P174" s="13" t="s">
        <v>27</v>
      </c>
      <c r="Q174" s="20">
        <v>0.10914699999999999</v>
      </c>
    </row>
    <row r="175" spans="2:17" ht="14" x14ac:dyDescent="0.15">
      <c r="B175" s="48">
        <v>215</v>
      </c>
      <c r="C175" s="57" t="s">
        <v>596</v>
      </c>
      <c r="D175" s="57" t="s">
        <v>597</v>
      </c>
      <c r="E175" s="58" t="s">
        <v>268</v>
      </c>
      <c r="F175" s="83">
        <v>3</v>
      </c>
      <c r="G175" s="59">
        <v>0.34244000000000002</v>
      </c>
      <c r="H175" s="83" t="s">
        <v>598</v>
      </c>
      <c r="I175" s="61">
        <v>1</v>
      </c>
      <c r="J175" s="62">
        <v>0.34244000000000002</v>
      </c>
      <c r="K175" s="59">
        <v>0.25534000000000001</v>
      </c>
      <c r="L175" s="63">
        <v>0.25534000000000001</v>
      </c>
      <c r="M175" s="59">
        <v>0.44384000000000007</v>
      </c>
      <c r="N175" s="63">
        <v>0.44384000000000007</v>
      </c>
      <c r="O175" s="64">
        <v>44336</v>
      </c>
      <c r="P175" s="19" t="s">
        <v>634</v>
      </c>
      <c r="Q175" s="21">
        <v>0.20650281219</v>
      </c>
    </row>
    <row r="176" spans="2:17" ht="13" x14ac:dyDescent="0.15">
      <c r="J176" s="41"/>
      <c r="O176" s="42"/>
    </row>
    <row r="177" spans="2:17" ht="13" x14ac:dyDescent="0.15">
      <c r="J177" s="41"/>
      <c r="O177" s="42"/>
    </row>
    <row r="178" spans="2:17" ht="13" x14ac:dyDescent="0.15">
      <c r="J178" s="41"/>
      <c r="O178" s="42"/>
    </row>
    <row r="179" spans="2:17" ht="23" x14ac:dyDescent="0.25">
      <c r="B179" s="93" t="s">
        <v>207</v>
      </c>
      <c r="C179" s="94"/>
      <c r="D179" s="94"/>
      <c r="J179" s="41"/>
      <c r="O179" s="42"/>
    </row>
    <row r="180" spans="2:17" ht="62" x14ac:dyDescent="0.25">
      <c r="B180" s="1" t="s">
        <v>0</v>
      </c>
      <c r="C180" s="67" t="s">
        <v>1</v>
      </c>
      <c r="D180" s="67" t="s">
        <v>2</v>
      </c>
      <c r="E180" s="68" t="s">
        <v>3</v>
      </c>
      <c r="F180" s="68" t="s">
        <v>4</v>
      </c>
      <c r="G180" s="68" t="s">
        <v>5</v>
      </c>
      <c r="H180" s="69" t="s">
        <v>6</v>
      </c>
      <c r="I180" s="68" t="s">
        <v>7</v>
      </c>
      <c r="J180" s="70" t="s">
        <v>8</v>
      </c>
      <c r="K180" s="68" t="s">
        <v>9</v>
      </c>
      <c r="L180" s="68" t="s">
        <v>10</v>
      </c>
      <c r="M180" s="5" t="s">
        <v>11</v>
      </c>
      <c r="N180" s="68" t="s">
        <v>12</v>
      </c>
      <c r="O180" s="71" t="s">
        <v>13</v>
      </c>
      <c r="P180" s="6" t="s">
        <v>633</v>
      </c>
      <c r="Q180" s="7"/>
    </row>
    <row r="181" spans="2:17" ht="14" x14ac:dyDescent="0.15">
      <c r="B181" s="8">
        <v>62</v>
      </c>
      <c r="C181" s="72" t="s">
        <v>205</v>
      </c>
      <c r="D181" s="72" t="s">
        <v>206</v>
      </c>
      <c r="E181" s="78" t="s">
        <v>207</v>
      </c>
      <c r="F181" s="73">
        <v>14</v>
      </c>
      <c r="G181" s="73">
        <v>9.6999999999999993</v>
      </c>
      <c r="H181" s="73" t="s">
        <v>208</v>
      </c>
      <c r="I181" s="74">
        <v>9.4030480000000007E-3</v>
      </c>
      <c r="J181" s="75">
        <v>9.12095656E-2</v>
      </c>
      <c r="K181" s="73">
        <v>9</v>
      </c>
      <c r="L181" s="76">
        <v>8.4627432000000002E-2</v>
      </c>
      <c r="M181" s="12">
        <v>31.4</v>
      </c>
      <c r="N181" s="76">
        <v>0.29525570719999999</v>
      </c>
      <c r="O181" s="77">
        <v>44397</v>
      </c>
      <c r="P181" s="13" t="s">
        <v>18</v>
      </c>
      <c r="Q181" s="14">
        <v>22</v>
      </c>
    </row>
    <row r="182" spans="2:17" ht="14" x14ac:dyDescent="0.15">
      <c r="B182" s="8">
        <v>114</v>
      </c>
      <c r="C182" s="72" t="s">
        <v>352</v>
      </c>
      <c r="D182" s="72" t="s">
        <v>353</v>
      </c>
      <c r="E182" s="78" t="s">
        <v>207</v>
      </c>
      <c r="F182" s="73">
        <v>2</v>
      </c>
      <c r="G182" s="73">
        <v>0.30534899999999998</v>
      </c>
      <c r="H182" s="73" t="s">
        <v>354</v>
      </c>
      <c r="I182" s="74">
        <v>0.4706534</v>
      </c>
      <c r="J182" s="75">
        <v>0.1437135450366</v>
      </c>
      <c r="K182" s="73">
        <v>0.20730899999999999</v>
      </c>
      <c r="L182" s="76">
        <v>9.7570685700599999E-2</v>
      </c>
      <c r="M182" s="12">
        <v>0.37070900000000007</v>
      </c>
      <c r="N182" s="76">
        <v>0.17447545126060002</v>
      </c>
      <c r="O182" s="77">
        <v>44355</v>
      </c>
      <c r="P182" s="19" t="s">
        <v>23</v>
      </c>
      <c r="Q182" s="20">
        <v>0.69191999999999998</v>
      </c>
    </row>
    <row r="183" spans="2:17" ht="14" x14ac:dyDescent="0.15">
      <c r="B183" s="8">
        <v>124</v>
      </c>
      <c r="C183" s="72" t="s">
        <v>376</v>
      </c>
      <c r="D183" s="72" t="s">
        <v>377</v>
      </c>
      <c r="E183" s="78" t="s">
        <v>207</v>
      </c>
      <c r="F183" s="73">
        <v>37</v>
      </c>
      <c r="G183" s="73">
        <v>0.2253</v>
      </c>
      <c r="H183" s="73" t="s">
        <v>378</v>
      </c>
      <c r="I183" s="74">
        <v>0.67940999999999996</v>
      </c>
      <c r="J183" s="75">
        <v>0.153071073</v>
      </c>
      <c r="K183" s="73">
        <v>0.1137</v>
      </c>
      <c r="L183" s="76">
        <v>7.7248916999999986E-2</v>
      </c>
      <c r="M183" s="18">
        <v>0.38200000000000001</v>
      </c>
      <c r="N183" s="76">
        <v>0.25953461999999999</v>
      </c>
      <c r="O183" s="77">
        <v>44404</v>
      </c>
      <c r="P183" s="13" t="s">
        <v>27</v>
      </c>
      <c r="Q183" s="20">
        <v>9.12095656E-2</v>
      </c>
    </row>
    <row r="184" spans="2:17" ht="14" x14ac:dyDescent="0.15">
      <c r="B184" s="8">
        <v>143</v>
      </c>
      <c r="C184" s="72" t="s">
        <v>425</v>
      </c>
      <c r="D184" s="72" t="s">
        <v>426</v>
      </c>
      <c r="E184" s="78" t="s">
        <v>207</v>
      </c>
      <c r="F184" s="73">
        <v>60</v>
      </c>
      <c r="G184" s="73">
        <v>0.24129999999999999</v>
      </c>
      <c r="H184" s="73" t="s">
        <v>427</v>
      </c>
      <c r="I184" s="74">
        <v>0.71204499999999993</v>
      </c>
      <c r="J184" s="75">
        <v>0.17181645849999996</v>
      </c>
      <c r="K184" s="73">
        <v>0.1159</v>
      </c>
      <c r="L184" s="76">
        <v>8.2526015499999994E-2</v>
      </c>
      <c r="M184" s="18">
        <v>0.54920000000000002</v>
      </c>
      <c r="N184" s="76">
        <v>0.39105511399999998</v>
      </c>
      <c r="O184" s="77">
        <v>44333</v>
      </c>
      <c r="P184" s="19" t="s">
        <v>634</v>
      </c>
      <c r="Q184" s="21">
        <v>0.30304200030702727</v>
      </c>
    </row>
    <row r="185" spans="2:17" ht="23" x14ac:dyDescent="0.25">
      <c r="B185" s="8">
        <v>157</v>
      </c>
      <c r="C185" s="72" t="s">
        <v>457</v>
      </c>
      <c r="D185" s="78" t="s">
        <v>458</v>
      </c>
      <c r="E185" s="78" t="s">
        <v>207</v>
      </c>
      <c r="F185" s="73">
        <v>5</v>
      </c>
      <c r="G185" s="73">
        <v>0.26202599999999998</v>
      </c>
      <c r="H185" s="73" t="s">
        <v>427</v>
      </c>
      <c r="I185" s="74">
        <v>0.71204499999999993</v>
      </c>
      <c r="J185" s="75">
        <v>0.18657430316999996</v>
      </c>
      <c r="K185" s="73">
        <v>0.22716</v>
      </c>
      <c r="L185" s="76">
        <v>0.16174814219999997</v>
      </c>
      <c r="M185" s="12">
        <v>0.29083700000000001</v>
      </c>
      <c r="N185" s="76">
        <v>0.20708903166499998</v>
      </c>
      <c r="O185" s="77">
        <v>44342</v>
      </c>
      <c r="P185" s="80"/>
      <c r="Q185" s="7"/>
    </row>
    <row r="186" spans="2:17" ht="23" x14ac:dyDescent="0.25">
      <c r="B186" s="8">
        <v>159</v>
      </c>
      <c r="C186" s="72" t="s">
        <v>461</v>
      </c>
      <c r="D186" s="72" t="s">
        <v>462</v>
      </c>
      <c r="E186" s="78" t="s">
        <v>207</v>
      </c>
      <c r="F186" s="73">
        <v>2</v>
      </c>
      <c r="G186" s="73">
        <v>0.18759399999999998</v>
      </c>
      <c r="H186" s="73" t="s">
        <v>37</v>
      </c>
      <c r="I186" s="74">
        <v>1</v>
      </c>
      <c r="J186" s="75">
        <v>0.18759399999999998</v>
      </c>
      <c r="K186" s="73">
        <v>0.17954999999999999</v>
      </c>
      <c r="L186" s="76">
        <v>0.17954999999999999</v>
      </c>
      <c r="M186" s="12">
        <v>0.19965999999999998</v>
      </c>
      <c r="N186" s="76">
        <v>0.19965999999999998</v>
      </c>
      <c r="O186" s="77">
        <v>44361</v>
      </c>
      <c r="P186" s="80"/>
      <c r="Q186" s="7"/>
    </row>
    <row r="187" spans="2:17" ht="23" x14ac:dyDescent="0.25">
      <c r="B187" s="8">
        <v>165</v>
      </c>
      <c r="C187" s="72" t="s">
        <v>476</v>
      </c>
      <c r="D187" s="72" t="s">
        <v>477</v>
      </c>
      <c r="E187" s="78" t="s">
        <v>207</v>
      </c>
      <c r="F187" s="73">
        <v>3</v>
      </c>
      <c r="G187" s="73">
        <v>0.69679999999999997</v>
      </c>
      <c r="H187" s="73" t="s">
        <v>478</v>
      </c>
      <c r="I187" s="74">
        <v>0.28328610999999998</v>
      </c>
      <c r="J187" s="75">
        <v>0.19739376144799997</v>
      </c>
      <c r="K187" s="73">
        <v>0.49869999999999998</v>
      </c>
      <c r="L187" s="76">
        <v>0.14127478305699998</v>
      </c>
      <c r="M187" s="12">
        <v>0.84750000000000003</v>
      </c>
      <c r="N187" s="76">
        <v>0.240084978225</v>
      </c>
      <c r="O187" s="77">
        <v>44410</v>
      </c>
      <c r="P187" s="80"/>
      <c r="Q187" s="7"/>
    </row>
    <row r="188" spans="2:17" ht="23" x14ac:dyDescent="0.25">
      <c r="B188" s="8">
        <v>179</v>
      </c>
      <c r="C188" s="72" t="s">
        <v>510</v>
      </c>
      <c r="D188" s="72" t="s">
        <v>511</v>
      </c>
      <c r="E188" s="78" t="s">
        <v>207</v>
      </c>
      <c r="F188" s="73">
        <v>2</v>
      </c>
      <c r="G188" s="73">
        <v>0.31999999999999995</v>
      </c>
      <c r="H188" s="73" t="s">
        <v>427</v>
      </c>
      <c r="I188" s="74">
        <v>0.71204499999999993</v>
      </c>
      <c r="J188" s="75">
        <v>0.22785439999999993</v>
      </c>
      <c r="K188" s="73">
        <v>0.22</v>
      </c>
      <c r="L188" s="76">
        <v>0.15664989999999998</v>
      </c>
      <c r="M188" s="12">
        <v>0.47</v>
      </c>
      <c r="N188" s="76">
        <v>0.33466114999999996</v>
      </c>
      <c r="O188" s="77">
        <v>44404</v>
      </c>
      <c r="P188" s="80"/>
      <c r="Q188" s="7"/>
    </row>
    <row r="189" spans="2:17" ht="23" x14ac:dyDescent="0.25">
      <c r="B189" s="8">
        <v>181</v>
      </c>
      <c r="C189" s="72" t="s">
        <v>514</v>
      </c>
      <c r="D189" s="72" t="s">
        <v>515</v>
      </c>
      <c r="E189" s="78" t="s">
        <v>207</v>
      </c>
      <c r="F189" s="73">
        <v>3</v>
      </c>
      <c r="G189" s="73">
        <v>0.23285</v>
      </c>
      <c r="H189" s="73" t="s">
        <v>37</v>
      </c>
      <c r="I189" s="74">
        <v>1</v>
      </c>
      <c r="J189" s="75">
        <v>0.23285</v>
      </c>
      <c r="K189" s="73">
        <v>0.15684999999999999</v>
      </c>
      <c r="L189" s="76">
        <v>0.15684999999999999</v>
      </c>
      <c r="M189" s="18">
        <v>0.29385</v>
      </c>
      <c r="N189" s="76">
        <v>0.29385</v>
      </c>
      <c r="O189" s="77">
        <v>44389</v>
      </c>
      <c r="P189" s="80"/>
      <c r="Q189" s="7"/>
    </row>
    <row r="190" spans="2:17" ht="23" x14ac:dyDescent="0.25">
      <c r="B190" s="8">
        <v>192</v>
      </c>
      <c r="C190" s="72" t="s">
        <v>542</v>
      </c>
      <c r="D190" s="72" t="s">
        <v>543</v>
      </c>
      <c r="E190" s="78" t="s">
        <v>207</v>
      </c>
      <c r="F190" s="73">
        <v>9</v>
      </c>
      <c r="G190" s="73">
        <v>27.5</v>
      </c>
      <c r="H190" s="73" t="s">
        <v>208</v>
      </c>
      <c r="I190" s="74">
        <v>9.4030480000000007E-3</v>
      </c>
      <c r="J190" s="75">
        <v>0.25858382000000002</v>
      </c>
      <c r="K190" s="73">
        <v>17</v>
      </c>
      <c r="L190" s="76">
        <v>0.15985181600000001</v>
      </c>
      <c r="M190" s="18">
        <v>42</v>
      </c>
      <c r="N190" s="76">
        <v>0.39492801600000005</v>
      </c>
      <c r="O190" s="77">
        <v>44410</v>
      </c>
      <c r="P190" s="80"/>
      <c r="Q190" s="7"/>
    </row>
    <row r="191" spans="2:17" ht="23" x14ac:dyDescent="0.25">
      <c r="B191" s="8">
        <v>194</v>
      </c>
      <c r="C191" s="72" t="s">
        <v>547</v>
      </c>
      <c r="D191" s="72" t="s">
        <v>548</v>
      </c>
      <c r="E191" s="78" t="s">
        <v>207</v>
      </c>
      <c r="F191" s="73">
        <v>1</v>
      </c>
      <c r="G191" s="73">
        <v>0.26543</v>
      </c>
      <c r="H191" s="78" t="s">
        <v>37</v>
      </c>
      <c r="I191" s="74">
        <v>1</v>
      </c>
      <c r="J191" s="75">
        <v>0.26543</v>
      </c>
      <c r="K191" s="73">
        <v>0.26543</v>
      </c>
      <c r="L191" s="76">
        <v>0.26543</v>
      </c>
      <c r="M191" s="18">
        <v>0.26543</v>
      </c>
      <c r="N191" s="76">
        <v>0.26543</v>
      </c>
      <c r="O191" s="77">
        <v>44330</v>
      </c>
      <c r="P191" s="80"/>
      <c r="Q191" s="7"/>
    </row>
    <row r="192" spans="2:17" ht="23" x14ac:dyDescent="0.25">
      <c r="B192" s="8">
        <v>195</v>
      </c>
      <c r="C192" s="72" t="s">
        <v>549</v>
      </c>
      <c r="D192" s="72" t="s">
        <v>550</v>
      </c>
      <c r="E192" s="78" t="s">
        <v>207</v>
      </c>
      <c r="F192" s="73">
        <v>1</v>
      </c>
      <c r="G192" s="73">
        <v>0.27</v>
      </c>
      <c r="H192" s="78" t="s">
        <v>37</v>
      </c>
      <c r="I192" s="74">
        <v>1</v>
      </c>
      <c r="J192" s="75">
        <v>0.27</v>
      </c>
      <c r="K192" s="73">
        <v>0.27</v>
      </c>
      <c r="L192" s="76">
        <v>0.27</v>
      </c>
      <c r="M192" s="18">
        <v>0.27</v>
      </c>
      <c r="N192" s="76">
        <v>0.27</v>
      </c>
      <c r="O192" s="77">
        <v>44447</v>
      </c>
      <c r="P192" s="80"/>
      <c r="Q192" s="7"/>
    </row>
    <row r="193" spans="2:17" ht="23" x14ac:dyDescent="0.25">
      <c r="B193" s="8">
        <v>196</v>
      </c>
      <c r="C193" s="72" t="s">
        <v>551</v>
      </c>
      <c r="D193" s="72" t="s">
        <v>552</v>
      </c>
      <c r="E193" s="72" t="s">
        <v>207</v>
      </c>
      <c r="F193" s="73">
        <v>6</v>
      </c>
      <c r="G193" s="73">
        <v>0.38</v>
      </c>
      <c r="H193" s="78" t="s">
        <v>427</v>
      </c>
      <c r="I193" s="74">
        <v>0.71204499999999993</v>
      </c>
      <c r="J193" s="75">
        <v>0.27057709999999996</v>
      </c>
      <c r="K193" s="73">
        <v>0.28999999999999998</v>
      </c>
      <c r="L193" s="76">
        <v>0.20649304999999996</v>
      </c>
      <c r="M193" s="18">
        <v>0.56000000000000005</v>
      </c>
      <c r="N193" s="76">
        <v>0.39874520000000002</v>
      </c>
      <c r="O193" s="77">
        <v>44475</v>
      </c>
      <c r="P193" s="80"/>
      <c r="Q193" s="7"/>
    </row>
    <row r="194" spans="2:17" ht="23" x14ac:dyDescent="0.25">
      <c r="B194" s="8">
        <v>201</v>
      </c>
      <c r="C194" s="72" t="s">
        <v>561</v>
      </c>
      <c r="D194" s="72" t="s">
        <v>562</v>
      </c>
      <c r="E194" s="78" t="s">
        <v>207</v>
      </c>
      <c r="F194" s="73">
        <v>3</v>
      </c>
      <c r="G194" s="73">
        <v>0.76</v>
      </c>
      <c r="H194" s="73" t="s">
        <v>563</v>
      </c>
      <c r="I194" s="74">
        <v>0.384355</v>
      </c>
      <c r="J194" s="75">
        <v>0.29210980000000003</v>
      </c>
      <c r="K194" s="73">
        <v>0.62</v>
      </c>
      <c r="L194" s="76">
        <v>0.23830009999999999</v>
      </c>
      <c r="M194" s="12">
        <v>0.76</v>
      </c>
      <c r="N194" s="76">
        <v>0.29210980000000003</v>
      </c>
      <c r="O194" s="77">
        <v>44484</v>
      </c>
      <c r="P194" s="80"/>
      <c r="Q194" s="7"/>
    </row>
    <row r="195" spans="2:17" ht="23" x14ac:dyDescent="0.25">
      <c r="B195" s="8">
        <v>204</v>
      </c>
      <c r="C195" s="72" t="s">
        <v>569</v>
      </c>
      <c r="D195" s="72" t="s">
        <v>570</v>
      </c>
      <c r="E195" s="78" t="s">
        <v>207</v>
      </c>
      <c r="F195" s="73">
        <v>3</v>
      </c>
      <c r="G195" s="73">
        <v>0.4</v>
      </c>
      <c r="H195" s="73" t="s">
        <v>427</v>
      </c>
      <c r="I195" s="74">
        <v>0.71204499999999993</v>
      </c>
      <c r="J195" s="75">
        <v>0.28481799999999996</v>
      </c>
      <c r="K195" s="73">
        <v>0.1</v>
      </c>
      <c r="L195" s="76">
        <v>7.120449999999999E-2</v>
      </c>
      <c r="M195" s="12">
        <v>0.55000000000000004</v>
      </c>
      <c r="N195" s="76">
        <v>0.39162474999999997</v>
      </c>
      <c r="O195" s="77">
        <v>44390</v>
      </c>
      <c r="P195" s="80"/>
      <c r="Q195" s="7"/>
    </row>
    <row r="196" spans="2:17" ht="23" x14ac:dyDescent="0.25">
      <c r="B196" s="8">
        <v>216</v>
      </c>
      <c r="C196" s="72" t="s">
        <v>599</v>
      </c>
      <c r="D196" s="72" t="s">
        <v>600</v>
      </c>
      <c r="E196" s="78" t="s">
        <v>207</v>
      </c>
      <c r="F196" s="73">
        <v>1</v>
      </c>
      <c r="G196" s="73">
        <v>0.34599999999999997</v>
      </c>
      <c r="H196" s="73" t="s">
        <v>37</v>
      </c>
      <c r="I196" s="74">
        <v>1</v>
      </c>
      <c r="J196" s="75">
        <v>0.34599999999999997</v>
      </c>
      <c r="K196" s="73">
        <v>0.34599999999999997</v>
      </c>
      <c r="L196" s="76">
        <v>0.34599999999999997</v>
      </c>
      <c r="M196" s="18">
        <v>0.34599999999999997</v>
      </c>
      <c r="N196" s="76">
        <v>0.34599999999999997</v>
      </c>
      <c r="O196" s="77">
        <v>44384</v>
      </c>
      <c r="P196" s="80"/>
      <c r="Q196" s="7"/>
    </row>
    <row r="197" spans="2:17" ht="23" x14ac:dyDescent="0.25">
      <c r="B197" s="8">
        <v>218</v>
      </c>
      <c r="C197" s="72" t="s">
        <v>603</v>
      </c>
      <c r="D197" s="72" t="s">
        <v>604</v>
      </c>
      <c r="E197" s="78" t="s">
        <v>207</v>
      </c>
      <c r="F197" s="73">
        <v>1</v>
      </c>
      <c r="G197" s="73">
        <v>0.80710000000000004</v>
      </c>
      <c r="H197" s="73" t="s">
        <v>605</v>
      </c>
      <c r="I197" s="74">
        <v>0.43829999999999997</v>
      </c>
      <c r="J197" s="75">
        <v>0.35375192999999999</v>
      </c>
      <c r="K197" s="73">
        <v>0.80710000000000004</v>
      </c>
      <c r="L197" s="76">
        <v>0.35375192999999999</v>
      </c>
      <c r="M197" s="18">
        <v>0.80710000000000004</v>
      </c>
      <c r="N197" s="76">
        <v>0.35375192999999999</v>
      </c>
      <c r="O197" s="77">
        <v>44477</v>
      </c>
      <c r="P197" s="80"/>
      <c r="Q197" s="7"/>
    </row>
    <row r="198" spans="2:17" ht="23" x14ac:dyDescent="0.25">
      <c r="B198" s="8">
        <v>225</v>
      </c>
      <c r="C198" s="72" t="s">
        <v>619</v>
      </c>
      <c r="D198" s="72" t="s">
        <v>620</v>
      </c>
      <c r="E198" s="78" t="s">
        <v>207</v>
      </c>
      <c r="F198" s="73">
        <v>1</v>
      </c>
      <c r="G198" s="73">
        <v>0.443</v>
      </c>
      <c r="H198" s="73" t="s">
        <v>37</v>
      </c>
      <c r="I198" s="74">
        <v>1</v>
      </c>
      <c r="J198" s="75">
        <v>0.443</v>
      </c>
      <c r="K198" s="73">
        <v>0.443</v>
      </c>
      <c r="L198" s="76">
        <v>0.443</v>
      </c>
      <c r="M198" s="12">
        <v>0.443</v>
      </c>
      <c r="N198" s="76">
        <v>0.443</v>
      </c>
      <c r="O198" s="77">
        <v>44447</v>
      </c>
      <c r="P198" s="80"/>
      <c r="Q198" s="7"/>
    </row>
    <row r="199" spans="2:17" ht="23" x14ac:dyDescent="0.25">
      <c r="B199" s="8">
        <v>226</v>
      </c>
      <c r="C199" s="72" t="s">
        <v>621</v>
      </c>
      <c r="D199" s="72" t="s">
        <v>622</v>
      </c>
      <c r="E199" s="78" t="s">
        <v>207</v>
      </c>
      <c r="F199" s="73">
        <v>16</v>
      </c>
      <c r="G199" s="73">
        <v>0.48406250000000001</v>
      </c>
      <c r="H199" s="73" t="s">
        <v>37</v>
      </c>
      <c r="I199" s="74">
        <v>1</v>
      </c>
      <c r="J199" s="75">
        <v>0.48406250000000001</v>
      </c>
      <c r="K199" s="73">
        <v>0.37119999999999997</v>
      </c>
      <c r="L199" s="76">
        <v>0.37119999999999997</v>
      </c>
      <c r="M199" s="79">
        <v>1.0949</v>
      </c>
      <c r="N199" s="76">
        <v>1.0949</v>
      </c>
      <c r="O199" s="77">
        <v>44382</v>
      </c>
      <c r="P199" s="80"/>
      <c r="Q199" s="7"/>
    </row>
    <row r="200" spans="2:17" ht="23" x14ac:dyDescent="0.25">
      <c r="B200" s="8">
        <v>227</v>
      </c>
      <c r="C200" s="72" t="s">
        <v>459</v>
      </c>
      <c r="D200" s="72" t="s">
        <v>623</v>
      </c>
      <c r="E200" s="78" t="s">
        <v>207</v>
      </c>
      <c r="F200" s="73">
        <v>3</v>
      </c>
      <c r="G200" s="73">
        <v>0.77</v>
      </c>
      <c r="H200" s="73" t="s">
        <v>378</v>
      </c>
      <c r="I200" s="74">
        <v>0.67940999999999996</v>
      </c>
      <c r="J200" s="75">
        <v>0.52314569999999994</v>
      </c>
      <c r="K200" s="73">
        <v>0.53</v>
      </c>
      <c r="L200" s="76">
        <v>0.3600873</v>
      </c>
      <c r="M200" s="12">
        <v>0.79</v>
      </c>
      <c r="N200" s="76">
        <v>0.53673389999999999</v>
      </c>
      <c r="O200" s="77">
        <v>44455</v>
      </c>
      <c r="P200" s="80"/>
      <c r="Q200" s="7"/>
    </row>
    <row r="201" spans="2:17" ht="23" x14ac:dyDescent="0.25">
      <c r="B201" s="8">
        <v>228</v>
      </c>
      <c r="C201" s="72" t="s">
        <v>624</v>
      </c>
      <c r="D201" s="72" t="s">
        <v>625</v>
      </c>
      <c r="E201" s="78" t="s">
        <v>207</v>
      </c>
      <c r="F201" s="73">
        <v>3</v>
      </c>
      <c r="G201" s="73">
        <v>67.05</v>
      </c>
      <c r="H201" s="73" t="s">
        <v>626</v>
      </c>
      <c r="I201" s="74">
        <v>8.8210000000000007E-3</v>
      </c>
      <c r="J201" s="75">
        <v>0.59144805</v>
      </c>
      <c r="K201" s="73">
        <v>18.84</v>
      </c>
      <c r="L201" s="76">
        <v>0.16618764000000003</v>
      </c>
      <c r="M201" s="12">
        <v>166.23</v>
      </c>
      <c r="N201" s="76">
        <v>1.46631483</v>
      </c>
      <c r="O201" s="77">
        <v>44484</v>
      </c>
      <c r="P201" s="80"/>
      <c r="Q201" s="7"/>
    </row>
    <row r="202" spans="2:17" ht="23" x14ac:dyDescent="0.25">
      <c r="B202" s="8">
        <v>230</v>
      </c>
      <c r="C202" s="72" t="s">
        <v>630</v>
      </c>
      <c r="D202" s="72" t="s">
        <v>631</v>
      </c>
      <c r="E202" s="78" t="s">
        <v>207</v>
      </c>
      <c r="F202" s="73">
        <v>6</v>
      </c>
      <c r="G202" s="73">
        <v>5.58</v>
      </c>
      <c r="H202" s="73" t="s">
        <v>632</v>
      </c>
      <c r="I202" s="74">
        <v>0.124</v>
      </c>
      <c r="J202" s="75">
        <v>0.69191999999999998</v>
      </c>
      <c r="K202" s="73">
        <v>2.42</v>
      </c>
      <c r="L202" s="76">
        <v>0.30008000000000001</v>
      </c>
      <c r="M202" s="12">
        <v>6.54</v>
      </c>
      <c r="N202" s="76">
        <v>0.81096000000000001</v>
      </c>
      <c r="O202" s="77">
        <v>44425</v>
      </c>
      <c r="P202" s="80"/>
      <c r="Q202" s="7"/>
    </row>
    <row r="203" spans="2:17" ht="13" x14ac:dyDescent="0.15">
      <c r="J203" s="41"/>
      <c r="O203" s="42"/>
    </row>
    <row r="204" spans="2:17" ht="13" x14ac:dyDescent="0.15">
      <c r="J204" s="41"/>
      <c r="O204" s="42"/>
    </row>
    <row r="205" spans="2:17" ht="13" x14ac:dyDescent="0.15">
      <c r="J205" s="41"/>
      <c r="O205" s="42"/>
    </row>
    <row r="206" spans="2:17" ht="23" x14ac:dyDescent="0.25">
      <c r="B206" s="93" t="s">
        <v>102</v>
      </c>
      <c r="C206" s="94"/>
      <c r="D206" s="94"/>
      <c r="J206" s="41"/>
      <c r="O206" s="42"/>
    </row>
    <row r="207" spans="2:17" ht="62" x14ac:dyDescent="0.25">
      <c r="B207" s="1" t="s">
        <v>0</v>
      </c>
      <c r="C207" s="67" t="s">
        <v>1</v>
      </c>
      <c r="D207" s="67" t="s">
        <v>2</v>
      </c>
      <c r="E207" s="68" t="s">
        <v>3</v>
      </c>
      <c r="F207" s="68" t="s">
        <v>4</v>
      </c>
      <c r="G207" s="68" t="s">
        <v>5</v>
      </c>
      <c r="H207" s="69" t="s">
        <v>6</v>
      </c>
      <c r="I207" s="68" t="s">
        <v>7</v>
      </c>
      <c r="J207" s="70" t="s">
        <v>8</v>
      </c>
      <c r="K207" s="68" t="s">
        <v>9</v>
      </c>
      <c r="L207" s="68" t="s">
        <v>10</v>
      </c>
      <c r="M207" s="5" t="s">
        <v>11</v>
      </c>
      <c r="N207" s="68" t="s">
        <v>12</v>
      </c>
      <c r="O207" s="71" t="s">
        <v>13</v>
      </c>
      <c r="P207" s="6" t="s">
        <v>633</v>
      </c>
      <c r="Q207" s="7"/>
    </row>
    <row r="208" spans="2:17" ht="14" x14ac:dyDescent="0.15">
      <c r="B208" s="8">
        <v>27</v>
      </c>
      <c r="C208" s="72" t="s">
        <v>100</v>
      </c>
      <c r="D208" s="72" t="s">
        <v>101</v>
      </c>
      <c r="E208" s="78" t="s">
        <v>102</v>
      </c>
      <c r="F208" s="73">
        <v>60</v>
      </c>
      <c r="G208" s="73">
        <v>5.3159442719999994</v>
      </c>
      <c r="H208" s="73" t="s">
        <v>103</v>
      </c>
      <c r="I208" s="74">
        <v>9.9077685000000006E-3</v>
      </c>
      <c r="J208" s="75">
        <v>5.2669145205877031E-2</v>
      </c>
      <c r="K208" s="73">
        <v>2.4714415228999997</v>
      </c>
      <c r="L208" s="76">
        <v>2.4486470470180648E-2</v>
      </c>
      <c r="M208" s="12">
        <v>15.1600904483</v>
      </c>
      <c r="N208" s="76">
        <v>0.15020266660081763</v>
      </c>
      <c r="O208" s="77">
        <v>44330</v>
      </c>
      <c r="P208" s="13" t="s">
        <v>18</v>
      </c>
      <c r="Q208" s="14">
        <v>13</v>
      </c>
    </row>
    <row r="209" spans="2:17" ht="14" x14ac:dyDescent="0.15">
      <c r="B209" s="8">
        <v>29</v>
      </c>
      <c r="C209" s="72" t="s">
        <v>107</v>
      </c>
      <c r="D209" s="72" t="s">
        <v>108</v>
      </c>
      <c r="E209" s="78" t="s">
        <v>102</v>
      </c>
      <c r="F209" s="73">
        <v>9</v>
      </c>
      <c r="G209" s="73">
        <v>365.45</v>
      </c>
      <c r="H209" s="73" t="s">
        <v>109</v>
      </c>
      <c r="I209" s="74">
        <v>1.4652900000000001E-4</v>
      </c>
      <c r="J209" s="75">
        <v>5.3549023049999998E-2</v>
      </c>
      <c r="K209" s="73">
        <v>311.55</v>
      </c>
      <c r="L209" s="76">
        <v>4.5651109950000004E-2</v>
      </c>
      <c r="M209" s="12">
        <v>435.51</v>
      </c>
      <c r="N209" s="76">
        <v>6.3814844790000005E-2</v>
      </c>
      <c r="O209" s="77">
        <v>44417</v>
      </c>
      <c r="P209" s="19" t="s">
        <v>23</v>
      </c>
      <c r="Q209" s="20">
        <v>0.30586780000000002</v>
      </c>
    </row>
    <row r="210" spans="2:17" ht="14" x14ac:dyDescent="0.15">
      <c r="B210" s="8">
        <v>37</v>
      </c>
      <c r="C210" s="72" t="s">
        <v>132</v>
      </c>
      <c r="D210" s="72" t="s">
        <v>133</v>
      </c>
      <c r="E210" s="78" t="s">
        <v>102</v>
      </c>
      <c r="F210" s="73">
        <v>2</v>
      </c>
      <c r="G210" s="73">
        <v>1.4036</v>
      </c>
      <c r="H210" s="73" t="s">
        <v>134</v>
      </c>
      <c r="I210" s="74">
        <v>4.6481360000000006E-2</v>
      </c>
      <c r="J210" s="75">
        <v>6.5241236896000004E-2</v>
      </c>
      <c r="K210" s="73">
        <v>1.1499999999999999</v>
      </c>
      <c r="L210" s="76">
        <v>5.3453564000000002E-2</v>
      </c>
      <c r="M210" s="12">
        <v>1.784</v>
      </c>
      <c r="N210" s="76">
        <v>8.2922746240000011E-2</v>
      </c>
      <c r="O210" s="77">
        <v>44439</v>
      </c>
      <c r="P210" s="13" t="s">
        <v>27</v>
      </c>
      <c r="Q210" s="20">
        <v>5.2669145205877031E-2</v>
      </c>
    </row>
    <row r="211" spans="2:17" ht="14" x14ac:dyDescent="0.15">
      <c r="B211" s="8">
        <v>51</v>
      </c>
      <c r="C211" s="72" t="s">
        <v>173</v>
      </c>
      <c r="D211" s="72" t="s">
        <v>174</v>
      </c>
      <c r="E211" s="78" t="s">
        <v>102</v>
      </c>
      <c r="F211" s="73">
        <v>60</v>
      </c>
      <c r="G211" s="73">
        <v>0.32300000000000001</v>
      </c>
      <c r="H211" s="73" t="s">
        <v>175</v>
      </c>
      <c r="I211" s="74">
        <v>0.24731048999999999</v>
      </c>
      <c r="J211" s="75">
        <v>7.9881288270000003E-2</v>
      </c>
      <c r="K211" s="73">
        <v>0.24590000000000001</v>
      </c>
      <c r="L211" s="76">
        <v>6.0813649491000002E-2</v>
      </c>
      <c r="M211" s="12">
        <v>2.1528</v>
      </c>
      <c r="N211" s="76">
        <v>0.53241002287200001</v>
      </c>
      <c r="O211" s="77">
        <v>44405</v>
      </c>
      <c r="P211" s="19" t="s">
        <v>634</v>
      </c>
      <c r="Q211" s="21">
        <v>0.13514519555287513</v>
      </c>
    </row>
    <row r="212" spans="2:17" ht="23" x14ac:dyDescent="0.25">
      <c r="B212" s="8">
        <v>69</v>
      </c>
      <c r="C212" s="72" t="s">
        <v>228</v>
      </c>
      <c r="D212" s="72" t="s">
        <v>229</v>
      </c>
      <c r="E212" s="78" t="s">
        <v>102</v>
      </c>
      <c r="F212" s="73">
        <v>60</v>
      </c>
      <c r="G212" s="73">
        <v>0.558384675</v>
      </c>
      <c r="H212" s="73" t="s">
        <v>230</v>
      </c>
      <c r="I212" s="74">
        <v>0.1777746</v>
      </c>
      <c r="J212" s="75">
        <v>9.9266612244254995E-2</v>
      </c>
      <c r="K212" s="73">
        <v>6.2797950000000005E-2</v>
      </c>
      <c r="L212" s="76">
        <v>1.1163880442070001E-2</v>
      </c>
      <c r="M212" s="18">
        <v>0.91383627499999998</v>
      </c>
      <c r="N212" s="76">
        <v>0.16245687825361499</v>
      </c>
      <c r="O212" s="77">
        <v>44341</v>
      </c>
      <c r="P212" s="80"/>
      <c r="Q212" s="7"/>
    </row>
    <row r="213" spans="2:17" ht="23" x14ac:dyDescent="0.25">
      <c r="B213" s="8">
        <v>76</v>
      </c>
      <c r="C213" s="72" t="s">
        <v>249</v>
      </c>
      <c r="D213" s="72" t="s">
        <v>250</v>
      </c>
      <c r="E213" s="72" t="s">
        <v>102</v>
      </c>
      <c r="F213" s="73">
        <v>1</v>
      </c>
      <c r="G213" s="73">
        <v>0.105</v>
      </c>
      <c r="H213" s="73" t="s">
        <v>37</v>
      </c>
      <c r="I213" s="74">
        <v>1</v>
      </c>
      <c r="J213" s="75">
        <v>0.105</v>
      </c>
      <c r="K213" s="73">
        <v>0.105</v>
      </c>
      <c r="L213" s="76">
        <v>0.105</v>
      </c>
      <c r="M213" s="12">
        <v>0.105</v>
      </c>
      <c r="N213" s="76">
        <v>0.105</v>
      </c>
      <c r="O213" s="77">
        <v>44352</v>
      </c>
      <c r="P213" s="80"/>
      <c r="Q213" s="7"/>
    </row>
    <row r="214" spans="2:17" ht="23" x14ac:dyDescent="0.25">
      <c r="B214" s="8">
        <v>80</v>
      </c>
      <c r="C214" s="72" t="s">
        <v>260</v>
      </c>
      <c r="D214" s="72" t="s">
        <v>261</v>
      </c>
      <c r="E214" s="72" t="s">
        <v>102</v>
      </c>
      <c r="F214" s="73">
        <v>43</v>
      </c>
      <c r="G214" s="73">
        <v>0.75106194690265482</v>
      </c>
      <c r="H214" s="73" t="s">
        <v>262</v>
      </c>
      <c r="I214" s="74">
        <v>0.14511369999999998</v>
      </c>
      <c r="J214" s="75">
        <v>0.10898937804424777</v>
      </c>
      <c r="K214" s="73">
        <v>1.1973451327433628E-2</v>
      </c>
      <c r="L214" s="76">
        <v>1.7375118238938051E-3</v>
      </c>
      <c r="M214" s="18">
        <v>1.3286721238938053</v>
      </c>
      <c r="N214" s="76">
        <v>0.19280852798508846</v>
      </c>
      <c r="O214" s="77">
        <v>44340</v>
      </c>
      <c r="P214" s="80"/>
      <c r="Q214" s="7"/>
    </row>
    <row r="215" spans="2:17" ht="23" x14ac:dyDescent="0.25">
      <c r="B215" s="8">
        <v>111</v>
      </c>
      <c r="C215" s="72" t="s">
        <v>343</v>
      </c>
      <c r="D215" s="72" t="s">
        <v>344</v>
      </c>
      <c r="E215" s="78" t="s">
        <v>102</v>
      </c>
      <c r="F215" s="73">
        <v>41</v>
      </c>
      <c r="G215" s="73">
        <v>559.31261399999994</v>
      </c>
      <c r="H215" s="73" t="s">
        <v>345</v>
      </c>
      <c r="I215" s="74">
        <v>2.4909120000000002E-4</v>
      </c>
      <c r="J215" s="75">
        <v>0.13931985019639678</v>
      </c>
      <c r="K215" s="73">
        <v>254.41057599999999</v>
      </c>
      <c r="L215" s="76">
        <v>6.3371435668531206E-2</v>
      </c>
      <c r="M215" s="18">
        <v>841.42520000000002</v>
      </c>
      <c r="N215" s="76">
        <v>0.20959161277824001</v>
      </c>
      <c r="O215" s="77">
        <v>44348</v>
      </c>
      <c r="P215" s="80"/>
      <c r="Q215" s="7"/>
    </row>
    <row r="216" spans="2:17" ht="23" x14ac:dyDescent="0.25">
      <c r="B216" s="8">
        <v>122</v>
      </c>
      <c r="C216" s="72" t="s">
        <v>371</v>
      </c>
      <c r="D216" s="72" t="s">
        <v>372</v>
      </c>
      <c r="E216" s="78" t="s">
        <v>102</v>
      </c>
      <c r="F216" s="73">
        <v>60</v>
      </c>
      <c r="G216" s="73">
        <v>126.8325</v>
      </c>
      <c r="H216" s="73" t="s">
        <v>373</v>
      </c>
      <c r="I216" s="74">
        <v>1.1900000000000001E-3</v>
      </c>
      <c r="J216" s="75">
        <v>0.15093067500000001</v>
      </c>
      <c r="K216" s="73">
        <v>88.141999999999996</v>
      </c>
      <c r="L216" s="76">
        <v>0.10488898000000001</v>
      </c>
      <c r="M216" s="12">
        <v>219.66699999999997</v>
      </c>
      <c r="N216" s="76">
        <v>0.26140373</v>
      </c>
      <c r="O216" s="77">
        <v>44348</v>
      </c>
      <c r="P216" s="80"/>
      <c r="Q216" s="7"/>
    </row>
    <row r="217" spans="2:17" ht="23" x14ac:dyDescent="0.25">
      <c r="B217" s="8">
        <v>139</v>
      </c>
      <c r="C217" s="72" t="s">
        <v>415</v>
      </c>
      <c r="D217" s="72" t="s">
        <v>416</v>
      </c>
      <c r="E217" s="78" t="s">
        <v>102</v>
      </c>
      <c r="F217" s="73">
        <v>3</v>
      </c>
      <c r="G217" s="73">
        <v>0.14729999999999999</v>
      </c>
      <c r="H217" s="73" t="s">
        <v>233</v>
      </c>
      <c r="I217" s="74">
        <v>1.1270499999999999</v>
      </c>
      <c r="J217" s="75">
        <v>0.16601446499999997</v>
      </c>
      <c r="K217" s="73">
        <v>0.12479999999999999</v>
      </c>
      <c r="L217" s="76">
        <v>0.14065583999999998</v>
      </c>
      <c r="M217" s="18">
        <v>0.17380000000000001</v>
      </c>
      <c r="N217" s="76">
        <v>0.19588128999999999</v>
      </c>
      <c r="O217" s="77">
        <v>44357</v>
      </c>
      <c r="P217" s="80"/>
      <c r="Q217" s="7"/>
    </row>
    <row r="218" spans="2:17" ht="23" x14ac:dyDescent="0.25">
      <c r="B218" s="8">
        <v>161</v>
      </c>
      <c r="C218" s="72" t="s">
        <v>466</v>
      </c>
      <c r="D218" s="72" t="s">
        <v>467</v>
      </c>
      <c r="E218" s="78" t="s">
        <v>102</v>
      </c>
      <c r="F218" s="73">
        <v>9</v>
      </c>
      <c r="G218" s="73">
        <v>8.5350000000000001</v>
      </c>
      <c r="H218" s="73" t="s">
        <v>468</v>
      </c>
      <c r="I218" s="74">
        <v>2.2634999999999999E-2</v>
      </c>
      <c r="J218" s="75">
        <v>0.19318972500000001</v>
      </c>
      <c r="K218" s="73">
        <v>3.7650000000000001</v>
      </c>
      <c r="L218" s="76">
        <v>8.5220774999999999E-2</v>
      </c>
      <c r="M218" s="79">
        <v>11.675000000000001</v>
      </c>
      <c r="N218" s="76">
        <v>0.264263625</v>
      </c>
      <c r="O218" s="77">
        <v>44487</v>
      </c>
      <c r="P218" s="80"/>
      <c r="Q218" s="7"/>
    </row>
    <row r="219" spans="2:17" ht="23" x14ac:dyDescent="0.25">
      <c r="B219" s="8">
        <v>184</v>
      </c>
      <c r="C219" s="72" t="s">
        <v>521</v>
      </c>
      <c r="D219" s="72" t="s">
        <v>522</v>
      </c>
      <c r="E219" s="72" t="s">
        <v>102</v>
      </c>
      <c r="F219" s="73">
        <v>3</v>
      </c>
      <c r="G219" s="73">
        <v>49.510199999999998</v>
      </c>
      <c r="H219" s="73" t="s">
        <v>523</v>
      </c>
      <c r="I219" s="74">
        <v>4.7862530000000007E-3</v>
      </c>
      <c r="J219" s="75">
        <v>0.23696834328060001</v>
      </c>
      <c r="K219" s="73">
        <v>44.574000000000005</v>
      </c>
      <c r="L219" s="76">
        <v>0.21334244122200005</v>
      </c>
      <c r="M219" s="18">
        <v>100</v>
      </c>
      <c r="N219" s="76">
        <v>0.47862530000000009</v>
      </c>
      <c r="O219" s="77">
        <v>44389</v>
      </c>
      <c r="P219" s="80"/>
      <c r="Q219" s="7"/>
    </row>
    <row r="220" spans="2:17" ht="23" x14ac:dyDescent="0.25">
      <c r="B220" s="8">
        <v>210</v>
      </c>
      <c r="C220" s="72" t="s">
        <v>584</v>
      </c>
      <c r="D220" s="72" t="s">
        <v>585</v>
      </c>
      <c r="E220" s="78" t="s">
        <v>102</v>
      </c>
      <c r="F220" s="73">
        <v>1</v>
      </c>
      <c r="G220" s="73">
        <v>0.23</v>
      </c>
      <c r="H220" s="73" t="s">
        <v>586</v>
      </c>
      <c r="I220" s="74">
        <v>1.32986</v>
      </c>
      <c r="J220" s="75">
        <v>0.30586780000000002</v>
      </c>
      <c r="K220" s="73">
        <v>0.23</v>
      </c>
      <c r="L220" s="76">
        <v>0.30586780000000002</v>
      </c>
      <c r="M220" s="18">
        <v>0.23</v>
      </c>
      <c r="N220" s="76">
        <v>0.30586780000000002</v>
      </c>
      <c r="O220" s="77">
        <v>44355</v>
      </c>
      <c r="P220" s="80"/>
      <c r="Q220" s="7"/>
    </row>
    <row r="221" spans="2:17" ht="13" x14ac:dyDescent="0.15">
      <c r="J221" s="41"/>
      <c r="O221" s="42"/>
    </row>
    <row r="222" spans="2:17" ht="13" x14ac:dyDescent="0.15">
      <c r="J222" s="41"/>
      <c r="O222" s="42"/>
    </row>
    <row r="223" spans="2:17" ht="13" x14ac:dyDescent="0.15">
      <c r="J223" s="41"/>
      <c r="O223" s="42"/>
    </row>
    <row r="224" spans="2:17" ht="23" x14ac:dyDescent="0.25">
      <c r="B224" s="93" t="s">
        <v>21</v>
      </c>
      <c r="C224" s="94"/>
      <c r="D224" s="94"/>
      <c r="J224" s="41"/>
      <c r="O224" s="42"/>
    </row>
    <row r="225" spans="2:17" ht="62" x14ac:dyDescent="0.25">
      <c r="B225" s="1" t="s">
        <v>0</v>
      </c>
      <c r="C225" s="67" t="s">
        <v>1</v>
      </c>
      <c r="D225" s="67" t="s">
        <v>2</v>
      </c>
      <c r="E225" s="68" t="s">
        <v>3</v>
      </c>
      <c r="F225" s="68" t="s">
        <v>4</v>
      </c>
      <c r="G225" s="68" t="s">
        <v>5</v>
      </c>
      <c r="H225" s="69" t="s">
        <v>6</v>
      </c>
      <c r="I225" s="68" t="s">
        <v>7</v>
      </c>
      <c r="J225" s="70" t="s">
        <v>8</v>
      </c>
      <c r="K225" s="68" t="s">
        <v>9</v>
      </c>
      <c r="L225" s="68" t="s">
        <v>10</v>
      </c>
      <c r="M225" s="5" t="s">
        <v>11</v>
      </c>
      <c r="N225" s="68" t="s">
        <v>12</v>
      </c>
      <c r="O225" s="71" t="s">
        <v>13</v>
      </c>
      <c r="P225" s="6" t="s">
        <v>633</v>
      </c>
      <c r="Q225" s="7"/>
    </row>
    <row r="226" spans="2:17" ht="14" x14ac:dyDescent="0.15">
      <c r="B226" s="8">
        <v>2</v>
      </c>
      <c r="C226" s="72" t="s">
        <v>19</v>
      </c>
      <c r="D226" s="72" t="s">
        <v>20</v>
      </c>
      <c r="E226" s="78" t="s">
        <v>21</v>
      </c>
      <c r="F226" s="73">
        <v>4</v>
      </c>
      <c r="G226" s="73">
        <v>7.3073999999999995</v>
      </c>
      <c r="H226" s="73" t="s">
        <v>22</v>
      </c>
      <c r="I226" s="74">
        <v>1.7397052000000001E-3</v>
      </c>
      <c r="J226" s="75">
        <v>1.2712721778479999E-2</v>
      </c>
      <c r="K226" s="73">
        <v>2.8043999999999998</v>
      </c>
      <c r="L226" s="76">
        <v>4.8788292628800002E-3</v>
      </c>
      <c r="M226" s="18">
        <v>16.803599999999999</v>
      </c>
      <c r="N226" s="76">
        <v>2.9233310298720002E-2</v>
      </c>
      <c r="O226" s="81">
        <v>44329</v>
      </c>
      <c r="P226" s="13" t="s">
        <v>18</v>
      </c>
      <c r="Q226" s="14">
        <v>49</v>
      </c>
    </row>
    <row r="227" spans="2:17" ht="14" x14ac:dyDescent="0.15">
      <c r="B227" s="8">
        <v>3</v>
      </c>
      <c r="C227" s="72" t="s">
        <v>24</v>
      </c>
      <c r="D227" s="72" t="s">
        <v>25</v>
      </c>
      <c r="E227" s="78" t="s">
        <v>21</v>
      </c>
      <c r="F227" s="73">
        <v>1</v>
      </c>
      <c r="G227" s="73">
        <v>6.35</v>
      </c>
      <c r="H227" s="73" t="s">
        <v>26</v>
      </c>
      <c r="I227" s="74">
        <v>2.2831050000000001E-3</v>
      </c>
      <c r="J227" s="75">
        <v>1.449771675E-2</v>
      </c>
      <c r="K227" s="73">
        <v>6.35</v>
      </c>
      <c r="L227" s="76">
        <v>1.449771675E-2</v>
      </c>
      <c r="M227" s="12">
        <v>6.35</v>
      </c>
      <c r="N227" s="76">
        <v>1.449771675E-2</v>
      </c>
      <c r="O227" s="81">
        <v>44447</v>
      </c>
      <c r="P227" s="19" t="s">
        <v>23</v>
      </c>
      <c r="Q227" s="20">
        <v>0.61180000000000001</v>
      </c>
    </row>
    <row r="228" spans="2:17" ht="14" x14ac:dyDescent="0.15">
      <c r="B228" s="8">
        <v>5</v>
      </c>
      <c r="C228" s="72" t="s">
        <v>32</v>
      </c>
      <c r="D228" s="72" t="s">
        <v>33</v>
      </c>
      <c r="E228" s="78" t="s">
        <v>21</v>
      </c>
      <c r="F228" s="73">
        <v>6</v>
      </c>
      <c r="G228" s="73">
        <v>7.44</v>
      </c>
      <c r="H228" s="73" t="s">
        <v>34</v>
      </c>
      <c r="I228" s="74">
        <v>2.7629999999999998E-3</v>
      </c>
      <c r="J228" s="75">
        <v>2.0556720000000001E-2</v>
      </c>
      <c r="K228" s="73">
        <v>2.12</v>
      </c>
      <c r="L228" s="76">
        <v>5.8575599999999995E-3</v>
      </c>
      <c r="M228" s="18">
        <v>12.74</v>
      </c>
      <c r="N228" s="76">
        <v>3.5200619999999995E-2</v>
      </c>
      <c r="O228" s="77">
        <v>44494</v>
      </c>
      <c r="P228" s="13" t="s">
        <v>27</v>
      </c>
      <c r="Q228" s="20">
        <v>1.2712721778479999E-2</v>
      </c>
    </row>
    <row r="229" spans="2:17" ht="14" x14ac:dyDescent="0.15">
      <c r="B229" s="8">
        <v>8</v>
      </c>
      <c r="C229" s="72" t="s">
        <v>41</v>
      </c>
      <c r="D229" s="72" t="s">
        <v>42</v>
      </c>
      <c r="E229" s="78" t="s">
        <v>21</v>
      </c>
      <c r="F229" s="73">
        <v>2</v>
      </c>
      <c r="G229" s="73">
        <v>307.572</v>
      </c>
      <c r="H229" s="73" t="s">
        <v>43</v>
      </c>
      <c r="I229" s="74">
        <v>1.0638297E-4</v>
      </c>
      <c r="J229" s="75">
        <v>3.2720422848839997E-2</v>
      </c>
      <c r="K229" s="73">
        <v>290.7</v>
      </c>
      <c r="L229" s="76">
        <v>3.0925529378999998E-2</v>
      </c>
      <c r="M229" s="12">
        <v>332.88</v>
      </c>
      <c r="N229" s="76">
        <v>3.5412763053599999E-2</v>
      </c>
      <c r="O229" s="77">
        <v>44382</v>
      </c>
      <c r="P229" s="19" t="s">
        <v>634</v>
      </c>
      <c r="Q229" s="21">
        <v>0.16129746540462553</v>
      </c>
    </row>
    <row r="230" spans="2:17" ht="23" x14ac:dyDescent="0.25">
      <c r="B230" s="8">
        <v>11</v>
      </c>
      <c r="C230" s="72" t="s">
        <v>50</v>
      </c>
      <c r="D230" s="72" t="s">
        <v>51</v>
      </c>
      <c r="E230" s="78" t="s">
        <v>21</v>
      </c>
      <c r="F230" s="73">
        <v>7</v>
      </c>
      <c r="G230" s="73">
        <v>1.6375</v>
      </c>
      <c r="H230" s="73" t="s">
        <v>52</v>
      </c>
      <c r="I230" s="74">
        <v>2.1164021000000002E-2</v>
      </c>
      <c r="J230" s="75">
        <v>3.4656084387500001E-2</v>
      </c>
      <c r="K230" s="73">
        <v>0.27300000000000002</v>
      </c>
      <c r="L230" s="76">
        <v>5.7777777330000005E-3</v>
      </c>
      <c r="M230" s="12">
        <v>2.0343</v>
      </c>
      <c r="N230" s="76">
        <v>4.3053967920300001E-2</v>
      </c>
      <c r="O230" s="77">
        <v>44354</v>
      </c>
      <c r="P230" s="80"/>
      <c r="Q230" s="7"/>
    </row>
    <row r="231" spans="2:17" ht="23" x14ac:dyDescent="0.25">
      <c r="B231" s="8">
        <v>41</v>
      </c>
      <c r="C231" s="72" t="s">
        <v>144</v>
      </c>
      <c r="D231" s="72" t="s">
        <v>145</v>
      </c>
      <c r="E231" s="78" t="s">
        <v>21</v>
      </c>
      <c r="F231" s="73">
        <v>3</v>
      </c>
      <c r="G231" s="73">
        <v>1.01</v>
      </c>
      <c r="H231" s="73" t="s">
        <v>146</v>
      </c>
      <c r="I231" s="74">
        <v>5.5E-2</v>
      </c>
      <c r="J231" s="75">
        <v>5.5550000000000002E-2</v>
      </c>
      <c r="K231" s="73">
        <v>0.56000000000000005</v>
      </c>
      <c r="L231" s="76">
        <v>3.0800000000000004E-2</v>
      </c>
      <c r="M231" s="79">
        <v>2.31</v>
      </c>
      <c r="N231" s="76">
        <v>0.12705</v>
      </c>
      <c r="O231" s="77">
        <v>44489</v>
      </c>
      <c r="P231" s="80"/>
      <c r="Q231" s="7"/>
    </row>
    <row r="232" spans="2:17" ht="23" x14ac:dyDescent="0.25">
      <c r="B232" s="8">
        <v>42</v>
      </c>
      <c r="C232" s="72" t="s">
        <v>147</v>
      </c>
      <c r="D232" s="72" t="s">
        <v>148</v>
      </c>
      <c r="E232" s="78" t="s">
        <v>21</v>
      </c>
      <c r="F232" s="73">
        <v>6</v>
      </c>
      <c r="G232" s="73">
        <v>159</v>
      </c>
      <c r="H232" s="73" t="s">
        <v>149</v>
      </c>
      <c r="I232" s="74">
        <v>4.3421622999999997E-4</v>
      </c>
      <c r="J232" s="75">
        <v>6.904038056999999E-2</v>
      </c>
      <c r="K232" s="73">
        <v>100</v>
      </c>
      <c r="L232" s="76">
        <v>4.3421622999999999E-2</v>
      </c>
      <c r="M232" s="18">
        <v>350</v>
      </c>
      <c r="N232" s="76">
        <v>0.15197568049999999</v>
      </c>
      <c r="O232" s="77">
        <v>44476</v>
      </c>
      <c r="P232" s="80"/>
      <c r="Q232" s="7"/>
    </row>
    <row r="233" spans="2:17" ht="23" x14ac:dyDescent="0.25">
      <c r="B233" s="8">
        <v>48</v>
      </c>
      <c r="C233" s="72" t="s">
        <v>165</v>
      </c>
      <c r="D233" s="72" t="s">
        <v>166</v>
      </c>
      <c r="E233" s="78" t="s">
        <v>21</v>
      </c>
      <c r="F233" s="73">
        <v>33</v>
      </c>
      <c r="G233" s="73">
        <v>1.2338</v>
      </c>
      <c r="H233" s="73" t="s">
        <v>167</v>
      </c>
      <c r="I233" s="74">
        <v>6.1747834000000001E-2</v>
      </c>
      <c r="J233" s="75">
        <v>7.6184477589200009E-2</v>
      </c>
      <c r="K233" s="73">
        <v>0.93130000000000002</v>
      </c>
      <c r="L233" s="76">
        <v>5.7505757804200003E-2</v>
      </c>
      <c r="M233" s="18">
        <v>3.1680000000000001</v>
      </c>
      <c r="N233" s="76">
        <v>0.19561713811200002</v>
      </c>
      <c r="O233" s="77">
        <v>44489</v>
      </c>
      <c r="P233" s="80"/>
      <c r="Q233" s="7"/>
    </row>
    <row r="234" spans="2:17" ht="23" x14ac:dyDescent="0.25">
      <c r="B234" s="8">
        <v>54</v>
      </c>
      <c r="C234" s="72" t="s">
        <v>182</v>
      </c>
      <c r="D234" s="72" t="s">
        <v>183</v>
      </c>
      <c r="E234" s="78" t="s">
        <v>21</v>
      </c>
      <c r="F234" s="73">
        <v>2</v>
      </c>
      <c r="G234" s="73">
        <v>1.3161366666666663</v>
      </c>
      <c r="H234" s="73" t="s">
        <v>184</v>
      </c>
      <c r="I234" s="74">
        <v>6.1500615000000002E-2</v>
      </c>
      <c r="J234" s="75">
        <v>8.0943214424049975E-2</v>
      </c>
      <c r="K234" s="73">
        <v>0.836395</v>
      </c>
      <c r="L234" s="76">
        <v>5.1438806882925001E-2</v>
      </c>
      <c r="M234" s="18">
        <v>1.6999299999999999</v>
      </c>
      <c r="N234" s="76">
        <v>0.10454674045695</v>
      </c>
      <c r="O234" s="77">
        <v>44376</v>
      </c>
      <c r="P234" s="80"/>
      <c r="Q234" s="7"/>
    </row>
    <row r="235" spans="2:17" ht="23" x14ac:dyDescent="0.25">
      <c r="B235" s="8">
        <v>64</v>
      </c>
      <c r="C235" s="72" t="s">
        <v>212</v>
      </c>
      <c r="D235" s="72" t="s">
        <v>213</v>
      </c>
      <c r="E235" s="78" t="s">
        <v>21</v>
      </c>
      <c r="F235" s="73">
        <v>6</v>
      </c>
      <c r="G235" s="73">
        <v>75.3</v>
      </c>
      <c r="H235" s="73" t="s">
        <v>214</v>
      </c>
      <c r="I235" s="74">
        <v>1.2269938000000001E-3</v>
      </c>
      <c r="J235" s="75">
        <v>9.2392633139999999E-2</v>
      </c>
      <c r="K235" s="73">
        <v>49.3</v>
      </c>
      <c r="L235" s="76">
        <v>6.0490794340000001E-2</v>
      </c>
      <c r="M235" s="18">
        <v>117.3</v>
      </c>
      <c r="N235" s="76">
        <v>0.14392637274</v>
      </c>
      <c r="O235" s="77">
        <v>44391</v>
      </c>
      <c r="P235" s="80"/>
      <c r="Q235" s="7"/>
    </row>
    <row r="236" spans="2:17" ht="23" x14ac:dyDescent="0.25">
      <c r="B236" s="8">
        <v>65</v>
      </c>
      <c r="C236" s="72" t="s">
        <v>215</v>
      </c>
      <c r="D236" s="78" t="s">
        <v>216</v>
      </c>
      <c r="E236" s="78" t="s">
        <v>21</v>
      </c>
      <c r="F236" s="73">
        <v>16</v>
      </c>
      <c r="G236" s="73">
        <v>53.760800000000003</v>
      </c>
      <c r="H236" s="73" t="s">
        <v>217</v>
      </c>
      <c r="I236" s="74">
        <v>1.7212260000000002E-3</v>
      </c>
      <c r="J236" s="75">
        <v>9.2534486740800018E-2</v>
      </c>
      <c r="K236" s="73">
        <v>39.176000000000002</v>
      </c>
      <c r="L236" s="76">
        <v>6.7430749776000012E-2</v>
      </c>
      <c r="M236" s="12">
        <v>60.274399999999993</v>
      </c>
      <c r="N236" s="76">
        <v>0.10374586441439999</v>
      </c>
      <c r="O236" s="77">
        <v>44347</v>
      </c>
      <c r="P236" s="80"/>
      <c r="Q236" s="7"/>
    </row>
    <row r="237" spans="2:17" ht="23" x14ac:dyDescent="0.25">
      <c r="B237" s="8">
        <v>67</v>
      </c>
      <c r="C237" s="72" t="s">
        <v>222</v>
      </c>
      <c r="D237" s="72" t="s">
        <v>223</v>
      </c>
      <c r="E237" s="78" t="s">
        <v>21</v>
      </c>
      <c r="F237" s="73">
        <v>2</v>
      </c>
      <c r="G237" s="73">
        <v>1.13686</v>
      </c>
      <c r="H237" s="73" t="s">
        <v>224</v>
      </c>
      <c r="I237" s="74">
        <v>8.4803180000000006E-2</v>
      </c>
      <c r="J237" s="75">
        <v>9.6409343214800006E-2</v>
      </c>
      <c r="K237" s="73">
        <v>0.9839</v>
      </c>
      <c r="L237" s="76">
        <v>8.3437848802000003E-2</v>
      </c>
      <c r="M237" s="18">
        <v>1.3663000000000001</v>
      </c>
      <c r="N237" s="76">
        <v>0.11586658483400002</v>
      </c>
      <c r="O237" s="77">
        <v>44341</v>
      </c>
      <c r="P237" s="80"/>
      <c r="Q237" s="7"/>
    </row>
    <row r="238" spans="2:17" ht="23" x14ac:dyDescent="0.25">
      <c r="B238" s="8">
        <v>72</v>
      </c>
      <c r="C238" s="72" t="s">
        <v>237</v>
      </c>
      <c r="D238" s="78" t="s">
        <v>238</v>
      </c>
      <c r="E238" s="78" t="s">
        <v>21</v>
      </c>
      <c r="F238" s="73">
        <v>6</v>
      </c>
      <c r="G238" s="73">
        <v>201.13355999999999</v>
      </c>
      <c r="H238" s="73" t="s">
        <v>239</v>
      </c>
      <c r="I238" s="74">
        <v>4.9950048999999994E-4</v>
      </c>
      <c r="J238" s="75">
        <v>0.10046631177544438</v>
      </c>
      <c r="K238" s="73">
        <v>59.184128000000001</v>
      </c>
      <c r="L238" s="76">
        <v>2.9562500936222716E-2</v>
      </c>
      <c r="M238" s="79">
        <v>716.68280000000004</v>
      </c>
      <c r="N238" s="76">
        <v>0.35798340977457199</v>
      </c>
      <c r="O238" s="77">
        <v>44494</v>
      </c>
      <c r="P238" s="80"/>
      <c r="Q238" s="7"/>
    </row>
    <row r="239" spans="2:17" ht="23" x14ac:dyDescent="0.25">
      <c r="B239" s="8">
        <v>74</v>
      </c>
      <c r="C239" s="72" t="s">
        <v>243</v>
      </c>
      <c r="D239" s="72" t="s">
        <v>244</v>
      </c>
      <c r="E239" s="72" t="s">
        <v>21</v>
      </c>
      <c r="F239" s="73">
        <v>6</v>
      </c>
      <c r="G239" s="73">
        <v>59.95</v>
      </c>
      <c r="H239" s="73" t="s">
        <v>245</v>
      </c>
      <c r="I239" s="74">
        <v>1.7137960000000001E-3</v>
      </c>
      <c r="J239" s="75">
        <v>0.10274207020000001</v>
      </c>
      <c r="K239" s="73">
        <v>24.630000000000003</v>
      </c>
      <c r="L239" s="76">
        <v>4.2210795480000007E-2</v>
      </c>
      <c r="M239" s="12">
        <v>82.57</v>
      </c>
      <c r="N239" s="76">
        <v>0.14150813571999998</v>
      </c>
      <c r="O239" s="77">
        <v>44348</v>
      </c>
      <c r="P239" s="80"/>
      <c r="Q239" s="7"/>
    </row>
    <row r="240" spans="2:17" ht="23" x14ac:dyDescent="0.25">
      <c r="B240" s="8">
        <v>75</v>
      </c>
      <c r="C240" s="72" t="s">
        <v>246</v>
      </c>
      <c r="D240" s="72" t="s">
        <v>247</v>
      </c>
      <c r="E240" s="78" t="s">
        <v>21</v>
      </c>
      <c r="F240" s="73">
        <v>6</v>
      </c>
      <c r="G240" s="73">
        <v>6.63</v>
      </c>
      <c r="H240" s="73" t="s">
        <v>248</v>
      </c>
      <c r="I240" s="74">
        <v>1.5657330000000001E-2</v>
      </c>
      <c r="J240" s="75">
        <v>0.10380809790000001</v>
      </c>
      <c r="K240" s="73">
        <v>1.07</v>
      </c>
      <c r="L240" s="76">
        <v>1.6753343100000002E-2</v>
      </c>
      <c r="M240" s="12">
        <v>9.85</v>
      </c>
      <c r="N240" s="76">
        <v>0.15422470050000001</v>
      </c>
      <c r="O240" s="77">
        <v>44396</v>
      </c>
      <c r="P240" s="80"/>
      <c r="Q240" s="7"/>
    </row>
    <row r="241" spans="2:17" ht="23" x14ac:dyDescent="0.25">
      <c r="B241" s="8">
        <v>79</v>
      </c>
      <c r="C241" s="72" t="s">
        <v>257</v>
      </c>
      <c r="D241" s="72" t="s">
        <v>258</v>
      </c>
      <c r="E241" s="78" t="s">
        <v>21</v>
      </c>
      <c r="F241" s="73">
        <v>3</v>
      </c>
      <c r="G241" s="73">
        <v>3.45</v>
      </c>
      <c r="H241" s="73" t="s">
        <v>259</v>
      </c>
      <c r="I241" s="74">
        <v>4.6019999999999998E-2</v>
      </c>
      <c r="J241" s="75">
        <v>0.15876899999999999</v>
      </c>
      <c r="K241" s="73">
        <v>1.7</v>
      </c>
      <c r="L241" s="76">
        <v>7.8233999999999998E-2</v>
      </c>
      <c r="M241" s="12">
        <v>3.8</v>
      </c>
      <c r="N241" s="76">
        <v>0.17487599999999998</v>
      </c>
      <c r="O241" s="77">
        <v>44439</v>
      </c>
      <c r="P241" s="80"/>
      <c r="Q241" s="7"/>
    </row>
    <row r="242" spans="2:17" ht="23" x14ac:dyDescent="0.25">
      <c r="B242" s="8">
        <v>81</v>
      </c>
      <c r="C242" s="72" t="s">
        <v>263</v>
      </c>
      <c r="D242" s="72" t="s">
        <v>264</v>
      </c>
      <c r="E242" s="78" t="s">
        <v>21</v>
      </c>
      <c r="F242" s="73">
        <v>11</v>
      </c>
      <c r="G242" s="73">
        <v>4.74</v>
      </c>
      <c r="H242" s="73" t="s">
        <v>265</v>
      </c>
      <c r="I242" s="74">
        <v>2.2678303E-2</v>
      </c>
      <c r="J242" s="75">
        <v>0.10749515622000001</v>
      </c>
      <c r="K242" s="73">
        <v>2.1800000000000002</v>
      </c>
      <c r="L242" s="76">
        <v>4.9438700540000005E-2</v>
      </c>
      <c r="M242" s="12">
        <v>8.77</v>
      </c>
      <c r="N242" s="76">
        <v>0.19888871730999999</v>
      </c>
      <c r="O242" s="77">
        <v>44391</v>
      </c>
      <c r="P242" s="80"/>
      <c r="Q242" s="7"/>
    </row>
    <row r="243" spans="2:17" ht="23" x14ac:dyDescent="0.25">
      <c r="B243" s="8">
        <v>83</v>
      </c>
      <c r="C243" s="72" t="s">
        <v>269</v>
      </c>
      <c r="D243" s="72" t="s">
        <v>270</v>
      </c>
      <c r="E243" s="78" t="s">
        <v>21</v>
      </c>
      <c r="F243" s="73">
        <v>60</v>
      </c>
      <c r="G243" s="73">
        <v>1.6287000000000003</v>
      </c>
      <c r="H243" s="73" t="s">
        <v>271</v>
      </c>
      <c r="I243" s="74">
        <v>6.1500615000000002E-2</v>
      </c>
      <c r="J243" s="75">
        <v>0.10016605165050002</v>
      </c>
      <c r="K243" s="73">
        <v>0.85499999999999998</v>
      </c>
      <c r="L243" s="76">
        <v>5.2583025824999997E-2</v>
      </c>
      <c r="M243" s="18">
        <v>5.1016000000000004</v>
      </c>
      <c r="N243" s="76">
        <v>0.31375153748400003</v>
      </c>
      <c r="O243" s="77">
        <v>44396</v>
      </c>
      <c r="P243" s="80"/>
      <c r="Q243" s="7"/>
    </row>
    <row r="244" spans="2:17" ht="23" x14ac:dyDescent="0.25">
      <c r="B244" s="8">
        <v>84</v>
      </c>
      <c r="C244" s="72" t="s">
        <v>272</v>
      </c>
      <c r="D244" s="72" t="s">
        <v>273</v>
      </c>
      <c r="E244" s="78" t="s">
        <v>21</v>
      </c>
      <c r="F244" s="73">
        <v>5</v>
      </c>
      <c r="G244" s="73">
        <v>1.8021</v>
      </c>
      <c r="H244" s="73" t="s">
        <v>274</v>
      </c>
      <c r="I244" s="74">
        <v>6.1709348000000004E-2</v>
      </c>
      <c r="J244" s="75">
        <v>0.1112064160308</v>
      </c>
      <c r="K244" s="73">
        <v>1.0864</v>
      </c>
      <c r="L244" s="76">
        <v>6.7041035667200002E-2</v>
      </c>
      <c r="M244" s="12">
        <v>3.9491000000000001</v>
      </c>
      <c r="N244" s="76">
        <v>0.24369638618680001</v>
      </c>
      <c r="O244" s="77">
        <v>44466</v>
      </c>
      <c r="P244" s="80"/>
      <c r="Q244" s="7"/>
    </row>
    <row r="245" spans="2:17" ht="23" x14ac:dyDescent="0.25">
      <c r="B245" s="8">
        <v>85</v>
      </c>
      <c r="C245" s="72" t="s">
        <v>275</v>
      </c>
      <c r="D245" s="72" t="s">
        <v>276</v>
      </c>
      <c r="E245" s="78" t="s">
        <v>21</v>
      </c>
      <c r="F245" s="73">
        <v>3</v>
      </c>
      <c r="G245" s="73">
        <v>9.9822999999999995E-2</v>
      </c>
      <c r="H245" s="73" t="s">
        <v>233</v>
      </c>
      <c r="I245" s="74">
        <v>1.1270499999999999</v>
      </c>
      <c r="J245" s="75">
        <v>0.11250551214999999</v>
      </c>
      <c r="K245" s="73">
        <v>8.3322999999999994E-2</v>
      </c>
      <c r="L245" s="76">
        <v>9.390918714999999E-2</v>
      </c>
      <c r="M245" s="12">
        <v>0.103723</v>
      </c>
      <c r="N245" s="76">
        <v>0.11690100714999999</v>
      </c>
      <c r="O245" s="77">
        <v>44488</v>
      </c>
      <c r="P245" s="80"/>
      <c r="Q245" s="7"/>
    </row>
    <row r="246" spans="2:17" ht="23" x14ac:dyDescent="0.25">
      <c r="B246" s="8">
        <v>89</v>
      </c>
      <c r="C246" s="72" t="s">
        <v>284</v>
      </c>
      <c r="D246" s="72" t="s">
        <v>285</v>
      </c>
      <c r="E246" s="78" t="s">
        <v>21</v>
      </c>
      <c r="F246" s="73">
        <v>4</v>
      </c>
      <c r="G246" s="73">
        <v>68.37</v>
      </c>
      <c r="H246" s="73" t="s">
        <v>245</v>
      </c>
      <c r="I246" s="74">
        <v>1.7137960000000001E-3</v>
      </c>
      <c r="J246" s="75">
        <v>0.11717223252000002</v>
      </c>
      <c r="K246" s="73">
        <v>59.45</v>
      </c>
      <c r="L246" s="76">
        <v>0.10188517220000001</v>
      </c>
      <c r="M246" s="18">
        <v>127.27</v>
      </c>
      <c r="N246" s="76">
        <v>0.21811481692000001</v>
      </c>
      <c r="O246" s="77">
        <v>44398</v>
      </c>
      <c r="P246" s="80"/>
      <c r="Q246" s="7"/>
    </row>
    <row r="247" spans="2:17" ht="23" x14ac:dyDescent="0.25">
      <c r="B247" s="8">
        <v>93</v>
      </c>
      <c r="C247" s="72" t="s">
        <v>294</v>
      </c>
      <c r="D247" s="72" t="s">
        <v>295</v>
      </c>
      <c r="E247" s="78" t="s">
        <v>21</v>
      </c>
      <c r="F247" s="73">
        <v>4</v>
      </c>
      <c r="G247" s="73">
        <v>0.76863917500000001</v>
      </c>
      <c r="H247" s="73" t="s">
        <v>296</v>
      </c>
      <c r="I247" s="74">
        <v>0.16286644</v>
      </c>
      <c r="J247" s="75">
        <v>0.12518552607678701</v>
      </c>
      <c r="K247" s="73">
        <v>0.38312050000000003</v>
      </c>
      <c r="L247" s="76">
        <v>6.2397471926020007E-2</v>
      </c>
      <c r="M247" s="12">
        <v>1.1083821999999999</v>
      </c>
      <c r="N247" s="76">
        <v>0.18051826307336799</v>
      </c>
      <c r="O247" s="77">
        <v>44357</v>
      </c>
      <c r="P247" s="80"/>
      <c r="Q247" s="7"/>
    </row>
    <row r="248" spans="2:17" ht="23" x14ac:dyDescent="0.25">
      <c r="B248" s="8">
        <v>95</v>
      </c>
      <c r="C248" s="72" t="s">
        <v>300</v>
      </c>
      <c r="D248" s="72" t="s">
        <v>301</v>
      </c>
      <c r="E248" s="78" t="s">
        <v>21</v>
      </c>
      <c r="F248" s="73">
        <v>2</v>
      </c>
      <c r="G248" s="73">
        <v>449</v>
      </c>
      <c r="H248" s="73" t="s">
        <v>302</v>
      </c>
      <c r="I248" s="74">
        <v>2.8051049999999999E-4</v>
      </c>
      <c r="J248" s="75">
        <v>0.12594921449999999</v>
      </c>
      <c r="K248" s="73">
        <v>250</v>
      </c>
      <c r="L248" s="76">
        <v>7.0127624999999999E-2</v>
      </c>
      <c r="M248" s="12">
        <v>747.5</v>
      </c>
      <c r="N248" s="76">
        <v>0.20968159875</v>
      </c>
      <c r="O248" s="77">
        <v>44482</v>
      </c>
      <c r="P248" s="80"/>
      <c r="Q248" s="7"/>
    </row>
    <row r="249" spans="2:17" ht="23" x14ac:dyDescent="0.25">
      <c r="B249" s="8">
        <v>104</v>
      </c>
      <c r="C249" s="72" t="s">
        <v>326</v>
      </c>
      <c r="D249" s="72" t="s">
        <v>327</v>
      </c>
      <c r="E249" s="78" t="s">
        <v>21</v>
      </c>
      <c r="F249" s="73">
        <v>4</v>
      </c>
      <c r="G249" s="73">
        <v>79</v>
      </c>
      <c r="H249" s="73" t="s">
        <v>217</v>
      </c>
      <c r="I249" s="74">
        <v>1.7212260000000002E-3</v>
      </c>
      <c r="J249" s="75">
        <v>0.13597685400000001</v>
      </c>
      <c r="K249" s="73">
        <v>50</v>
      </c>
      <c r="L249" s="76">
        <v>8.6061300000000007E-2</v>
      </c>
      <c r="M249" s="18">
        <v>99</v>
      </c>
      <c r="N249" s="76">
        <v>0.17040137400000002</v>
      </c>
      <c r="O249" s="77">
        <v>44348</v>
      </c>
      <c r="P249" s="80"/>
      <c r="Q249" s="7"/>
    </row>
    <row r="250" spans="2:17" ht="23" x14ac:dyDescent="0.25">
      <c r="B250" s="8">
        <v>107</v>
      </c>
      <c r="C250" s="72" t="s">
        <v>333</v>
      </c>
      <c r="D250" s="72" t="s">
        <v>334</v>
      </c>
      <c r="E250" s="78" t="s">
        <v>21</v>
      </c>
      <c r="F250" s="73">
        <v>3</v>
      </c>
      <c r="G250" s="73">
        <v>0.122</v>
      </c>
      <c r="H250" s="73" t="s">
        <v>233</v>
      </c>
      <c r="I250" s="74">
        <v>1.1270499999999999</v>
      </c>
      <c r="J250" s="75">
        <v>0.13750009999999999</v>
      </c>
      <c r="K250" s="73">
        <v>0.12</v>
      </c>
      <c r="L250" s="76">
        <v>0.13524599999999998</v>
      </c>
      <c r="M250" s="18">
        <v>0.125</v>
      </c>
      <c r="N250" s="76">
        <v>0.14088124999999999</v>
      </c>
      <c r="O250" s="77">
        <v>44447</v>
      </c>
      <c r="P250" s="80"/>
      <c r="Q250" s="7"/>
    </row>
    <row r="251" spans="2:17" ht="23" x14ac:dyDescent="0.25">
      <c r="B251" s="8">
        <v>109</v>
      </c>
      <c r="C251" s="72" t="s">
        <v>337</v>
      </c>
      <c r="D251" s="72" t="s">
        <v>338</v>
      </c>
      <c r="E251" s="78" t="s">
        <v>21</v>
      </c>
      <c r="F251" s="73">
        <v>60</v>
      </c>
      <c r="G251" s="73">
        <v>56.996499999999997</v>
      </c>
      <c r="H251" s="73" t="s">
        <v>339</v>
      </c>
      <c r="I251" s="74">
        <v>2.4396789000000001E-3</v>
      </c>
      <c r="J251" s="75">
        <v>0.13905315842384999</v>
      </c>
      <c r="K251" s="73">
        <v>4.3</v>
      </c>
      <c r="L251" s="76">
        <v>1.0490619269999999E-2</v>
      </c>
      <c r="M251" s="12">
        <v>76.808750000000003</v>
      </c>
      <c r="N251" s="76">
        <v>0.18738868671037501</v>
      </c>
      <c r="O251" s="77">
        <v>44397</v>
      </c>
      <c r="P251" s="80"/>
      <c r="Q251" s="7"/>
    </row>
    <row r="252" spans="2:17" ht="23" x14ac:dyDescent="0.25">
      <c r="B252" s="8">
        <v>115</v>
      </c>
      <c r="C252" s="72" t="s">
        <v>355</v>
      </c>
      <c r="D252" s="78" t="s">
        <v>356</v>
      </c>
      <c r="E252" s="78" t="s">
        <v>21</v>
      </c>
      <c r="F252" s="73">
        <v>10</v>
      </c>
      <c r="G252" s="73">
        <v>83.585599999999985</v>
      </c>
      <c r="H252" s="73" t="s">
        <v>245</v>
      </c>
      <c r="I252" s="74">
        <v>1.7137960000000001E-3</v>
      </c>
      <c r="J252" s="75">
        <v>0.14324866693759999</v>
      </c>
      <c r="K252" s="73">
        <v>70.900199999999998</v>
      </c>
      <c r="L252" s="76">
        <v>0.1215084791592</v>
      </c>
      <c r="M252" s="12">
        <v>172.9665</v>
      </c>
      <c r="N252" s="76">
        <v>0.29642929583400002</v>
      </c>
      <c r="O252" s="77">
        <v>44347</v>
      </c>
      <c r="P252" s="80"/>
      <c r="Q252" s="7"/>
    </row>
    <row r="253" spans="2:17" ht="23" x14ac:dyDescent="0.25">
      <c r="B253" s="8">
        <v>116</v>
      </c>
      <c r="C253" s="72" t="s">
        <v>357</v>
      </c>
      <c r="D253" s="72" t="s">
        <v>358</v>
      </c>
      <c r="E253" s="78" t="s">
        <v>21</v>
      </c>
      <c r="F253" s="73">
        <v>4</v>
      </c>
      <c r="G253" s="73">
        <v>84</v>
      </c>
      <c r="H253" s="73" t="s">
        <v>245</v>
      </c>
      <c r="I253" s="74">
        <v>1.7137960000000001E-3</v>
      </c>
      <c r="J253" s="75">
        <v>0.14395886400000002</v>
      </c>
      <c r="K253" s="73">
        <v>63</v>
      </c>
      <c r="L253" s="76">
        <v>0.107969148</v>
      </c>
      <c r="M253" s="18">
        <v>120</v>
      </c>
      <c r="N253" s="76">
        <v>0.20565552000000001</v>
      </c>
      <c r="O253" s="77">
        <v>44467</v>
      </c>
      <c r="P253" s="80"/>
      <c r="Q253" s="7"/>
    </row>
    <row r="254" spans="2:17" ht="23" x14ac:dyDescent="0.25">
      <c r="B254" s="8">
        <v>129</v>
      </c>
      <c r="C254" s="72" t="s">
        <v>389</v>
      </c>
      <c r="D254" s="72" t="s">
        <v>390</v>
      </c>
      <c r="E254" s="78" t="s">
        <v>21</v>
      </c>
      <c r="F254" s="73">
        <v>16</v>
      </c>
      <c r="G254" s="73">
        <v>92</v>
      </c>
      <c r="H254" s="73" t="s">
        <v>217</v>
      </c>
      <c r="I254" s="74">
        <v>1.7212260000000002E-3</v>
      </c>
      <c r="J254" s="75">
        <v>0.15835279200000002</v>
      </c>
      <c r="K254" s="73">
        <v>63.249999999999993</v>
      </c>
      <c r="L254" s="76">
        <v>0.1088675445</v>
      </c>
      <c r="M254" s="18">
        <v>184</v>
      </c>
      <c r="N254" s="76">
        <v>0.31670558400000004</v>
      </c>
      <c r="O254" s="77">
        <v>44383</v>
      </c>
      <c r="P254" s="80"/>
      <c r="Q254" s="7"/>
    </row>
    <row r="255" spans="2:17" ht="23" x14ac:dyDescent="0.25">
      <c r="B255" s="8">
        <v>130</v>
      </c>
      <c r="C255" s="72" t="s">
        <v>391</v>
      </c>
      <c r="D255" s="72" t="s">
        <v>392</v>
      </c>
      <c r="E255" s="78" t="s">
        <v>21</v>
      </c>
      <c r="F255" s="73">
        <v>4</v>
      </c>
      <c r="G255" s="73">
        <v>18.081099999999999</v>
      </c>
      <c r="H255" s="73" t="s">
        <v>393</v>
      </c>
      <c r="I255" s="74">
        <v>8.8849400000000009E-3</v>
      </c>
      <c r="J255" s="75">
        <v>0.160649488634</v>
      </c>
      <c r="K255" s="73">
        <v>16.561579666666667</v>
      </c>
      <c r="L255" s="76">
        <v>0.14714864164355335</v>
      </c>
      <c r="M255" s="12">
        <v>25.0991</v>
      </c>
      <c r="N255" s="76">
        <v>0.22300399755400002</v>
      </c>
      <c r="O255" s="77">
        <v>44369</v>
      </c>
      <c r="P255" s="80"/>
      <c r="Q255" s="7"/>
    </row>
    <row r="256" spans="2:17" ht="23" x14ac:dyDescent="0.25">
      <c r="B256" s="8">
        <v>133</v>
      </c>
      <c r="C256" s="72" t="s">
        <v>400</v>
      </c>
      <c r="D256" s="72" t="s">
        <v>401</v>
      </c>
      <c r="E256" s="78" t="s">
        <v>21</v>
      </c>
      <c r="F256" s="73">
        <v>4</v>
      </c>
      <c r="G256" s="73">
        <v>0.14430000000000001</v>
      </c>
      <c r="H256" s="73" t="s">
        <v>233</v>
      </c>
      <c r="I256" s="74">
        <v>1.1270499999999999</v>
      </c>
      <c r="J256" s="75">
        <v>0.162633315</v>
      </c>
      <c r="K256" s="73">
        <v>0.12640000000000001</v>
      </c>
      <c r="L256" s="76">
        <v>0.14245911999999999</v>
      </c>
      <c r="M256" s="12">
        <v>0.16800000000000001</v>
      </c>
      <c r="N256" s="76">
        <v>0.1893444</v>
      </c>
      <c r="O256" s="77">
        <v>44418</v>
      </c>
      <c r="P256" s="80"/>
      <c r="Q256" s="7"/>
    </row>
    <row r="257" spans="2:17" ht="23" x14ac:dyDescent="0.25">
      <c r="B257" s="8">
        <v>137</v>
      </c>
      <c r="C257" s="72" t="s">
        <v>409</v>
      </c>
      <c r="D257" s="72" t="s">
        <v>410</v>
      </c>
      <c r="E257" s="78" t="s">
        <v>21</v>
      </c>
      <c r="F257" s="73">
        <v>5</v>
      </c>
      <c r="G257" s="73">
        <v>1840</v>
      </c>
      <c r="H257" s="73" t="s">
        <v>411</v>
      </c>
      <c r="I257" s="74">
        <v>8.9913399999999992E-5</v>
      </c>
      <c r="J257" s="75">
        <v>0.16544065599999999</v>
      </c>
      <c r="K257" s="73">
        <v>644</v>
      </c>
      <c r="L257" s="76">
        <v>5.7904229599999996E-2</v>
      </c>
      <c r="M257" s="12">
        <v>2800</v>
      </c>
      <c r="N257" s="76">
        <v>0.25175751999999996</v>
      </c>
      <c r="O257" s="77">
        <v>44432</v>
      </c>
      <c r="P257" s="80"/>
      <c r="Q257" s="7"/>
    </row>
    <row r="258" spans="2:17" ht="23" x14ac:dyDescent="0.25">
      <c r="B258" s="8">
        <v>142</v>
      </c>
      <c r="C258" s="72" t="s">
        <v>422</v>
      </c>
      <c r="D258" s="72" t="s">
        <v>423</v>
      </c>
      <c r="E258" s="78" t="s">
        <v>21</v>
      </c>
      <c r="F258" s="73">
        <v>3</v>
      </c>
      <c r="G258" s="73">
        <v>342.2</v>
      </c>
      <c r="H258" s="73" t="s">
        <v>424</v>
      </c>
      <c r="I258" s="74">
        <v>5.0150450999999997E-4</v>
      </c>
      <c r="J258" s="75">
        <v>0.17161484332199997</v>
      </c>
      <c r="K258" s="73">
        <v>96.759999999999991</v>
      </c>
      <c r="L258" s="76">
        <v>4.8525576387599995E-2</v>
      </c>
      <c r="M258" s="12">
        <v>644.28</v>
      </c>
      <c r="N258" s="76">
        <v>0.32310932570279999</v>
      </c>
      <c r="O258" s="77">
        <v>44337</v>
      </c>
      <c r="P258" s="80"/>
      <c r="Q258" s="7"/>
    </row>
    <row r="259" spans="2:17" ht="23" x14ac:dyDescent="0.25">
      <c r="B259" s="8">
        <v>148</v>
      </c>
      <c r="C259" s="72" t="s">
        <v>437</v>
      </c>
      <c r="D259" s="72" t="s">
        <v>438</v>
      </c>
      <c r="E259" s="78" t="s">
        <v>21</v>
      </c>
      <c r="F259" s="73">
        <v>2</v>
      </c>
      <c r="G259" s="73">
        <v>101</v>
      </c>
      <c r="H259" s="73" t="s">
        <v>217</v>
      </c>
      <c r="I259" s="74">
        <v>1.7212260000000002E-3</v>
      </c>
      <c r="J259" s="75">
        <v>0.17384382600000001</v>
      </c>
      <c r="K259" s="73">
        <v>85</v>
      </c>
      <c r="L259" s="76">
        <v>0.14630421000000002</v>
      </c>
      <c r="M259" s="18">
        <v>125</v>
      </c>
      <c r="N259" s="76">
        <v>0.21515325000000002</v>
      </c>
      <c r="O259" s="77">
        <v>44482</v>
      </c>
      <c r="P259" s="80"/>
      <c r="Q259" s="7"/>
    </row>
    <row r="260" spans="2:17" ht="23" x14ac:dyDescent="0.25">
      <c r="B260" s="8">
        <v>151</v>
      </c>
      <c r="C260" s="72" t="s">
        <v>444</v>
      </c>
      <c r="D260" s="72" t="s">
        <v>445</v>
      </c>
      <c r="E260" s="78" t="s">
        <v>21</v>
      </c>
      <c r="F260" s="73">
        <v>6</v>
      </c>
      <c r="G260" s="73">
        <v>104.61</v>
      </c>
      <c r="H260" s="73" t="s">
        <v>245</v>
      </c>
      <c r="I260" s="74">
        <v>1.7137960000000001E-3</v>
      </c>
      <c r="J260" s="75">
        <v>0.17928019956000002</v>
      </c>
      <c r="K260" s="73">
        <v>91.17</v>
      </c>
      <c r="L260" s="76">
        <v>0.15624678132</v>
      </c>
      <c r="M260" s="18">
        <v>124.62</v>
      </c>
      <c r="N260" s="76">
        <v>0.21357325752</v>
      </c>
      <c r="O260" s="77">
        <v>44433</v>
      </c>
      <c r="P260" s="80"/>
      <c r="Q260" s="7"/>
    </row>
    <row r="261" spans="2:17" ht="23" x14ac:dyDescent="0.25">
      <c r="B261" s="8">
        <v>155</v>
      </c>
      <c r="C261" s="72" t="s">
        <v>452</v>
      </c>
      <c r="D261" s="72" t="s">
        <v>453</v>
      </c>
      <c r="E261" s="78" t="s">
        <v>21</v>
      </c>
      <c r="F261" s="73">
        <v>9</v>
      </c>
      <c r="G261" s="73">
        <v>106.69</v>
      </c>
      <c r="H261" s="73" t="s">
        <v>245</v>
      </c>
      <c r="I261" s="74">
        <v>1.7137960000000001E-3</v>
      </c>
      <c r="J261" s="75">
        <v>0.18284489524</v>
      </c>
      <c r="K261" s="73">
        <v>55.02</v>
      </c>
      <c r="L261" s="76">
        <v>9.4293055920000007E-2</v>
      </c>
      <c r="M261" s="18">
        <v>147.13999999999999</v>
      </c>
      <c r="N261" s="76">
        <v>0.25216794343999999</v>
      </c>
      <c r="O261" s="77">
        <v>44356</v>
      </c>
      <c r="P261" s="80"/>
      <c r="Q261" s="7"/>
    </row>
    <row r="262" spans="2:17" ht="23" x14ac:dyDescent="0.25">
      <c r="B262" s="8">
        <v>163</v>
      </c>
      <c r="C262" s="72" t="s">
        <v>472</v>
      </c>
      <c r="D262" s="72" t="s">
        <v>473</v>
      </c>
      <c r="E262" s="78" t="s">
        <v>21</v>
      </c>
      <c r="F262" s="73">
        <v>3</v>
      </c>
      <c r="G262" s="73">
        <v>114</v>
      </c>
      <c r="H262" s="73" t="s">
        <v>245</v>
      </c>
      <c r="I262" s="74">
        <v>1.7137960000000001E-3</v>
      </c>
      <c r="J262" s="75">
        <v>0.19537274400000001</v>
      </c>
      <c r="K262" s="73">
        <v>83</v>
      </c>
      <c r="L262" s="76">
        <v>0.142245068</v>
      </c>
      <c r="M262" s="18">
        <v>120</v>
      </c>
      <c r="N262" s="76">
        <v>0.20565552000000001</v>
      </c>
      <c r="O262" s="77">
        <v>44337</v>
      </c>
      <c r="P262" s="80"/>
      <c r="Q262" s="7"/>
    </row>
    <row r="263" spans="2:17" ht="23" x14ac:dyDescent="0.25">
      <c r="B263" s="8">
        <v>167</v>
      </c>
      <c r="C263" s="72" t="s">
        <v>481</v>
      </c>
      <c r="D263" s="72" t="s">
        <v>482</v>
      </c>
      <c r="E263" s="78" t="s">
        <v>21</v>
      </c>
      <c r="F263" s="73">
        <v>4</v>
      </c>
      <c r="G263" s="73">
        <v>10.49</v>
      </c>
      <c r="H263" s="73" t="s">
        <v>483</v>
      </c>
      <c r="I263" s="74">
        <v>1.9083969000000003E-2</v>
      </c>
      <c r="J263" s="75">
        <v>0.20019083481000002</v>
      </c>
      <c r="K263" s="73">
        <v>10.14</v>
      </c>
      <c r="L263" s="76">
        <v>0.19351144566000003</v>
      </c>
      <c r="M263" s="12">
        <v>11.54</v>
      </c>
      <c r="N263" s="76">
        <v>0.22022900226000003</v>
      </c>
      <c r="O263" s="77">
        <v>44382</v>
      </c>
      <c r="P263" s="80"/>
      <c r="Q263" s="7"/>
    </row>
    <row r="264" spans="2:17" ht="23" x14ac:dyDescent="0.25">
      <c r="B264" s="8">
        <v>174</v>
      </c>
      <c r="C264" s="72" t="s">
        <v>498</v>
      </c>
      <c r="D264" s="72" t="s">
        <v>499</v>
      </c>
      <c r="E264" s="78" t="s">
        <v>21</v>
      </c>
      <c r="F264" s="73">
        <v>9</v>
      </c>
      <c r="G264" s="73">
        <v>127.44</v>
      </c>
      <c r="H264" s="73" t="s">
        <v>245</v>
      </c>
      <c r="I264" s="74">
        <v>1.7137960000000001E-3</v>
      </c>
      <c r="J264" s="75">
        <v>0.21840616224000001</v>
      </c>
      <c r="K264" s="73">
        <v>88.5</v>
      </c>
      <c r="L264" s="76">
        <v>0.151670946</v>
      </c>
      <c r="M264" s="12">
        <v>162.84</v>
      </c>
      <c r="N264" s="76">
        <v>0.27907454064000004</v>
      </c>
      <c r="O264" s="77">
        <v>44336</v>
      </c>
      <c r="P264" s="80"/>
      <c r="Q264" s="7"/>
    </row>
    <row r="265" spans="2:17" ht="23" x14ac:dyDescent="0.25">
      <c r="B265" s="8">
        <v>182</v>
      </c>
      <c r="C265" s="72" t="s">
        <v>516</v>
      </c>
      <c r="D265" s="72" t="s">
        <v>517</v>
      </c>
      <c r="E265" s="78" t="s">
        <v>21</v>
      </c>
      <c r="F265" s="73">
        <v>3</v>
      </c>
      <c r="G265" s="73">
        <v>212</v>
      </c>
      <c r="H265" s="73" t="s">
        <v>518</v>
      </c>
      <c r="I265" s="74">
        <v>9.7000000000000005E-4</v>
      </c>
      <c r="J265" s="75">
        <v>0.20564000000000002</v>
      </c>
      <c r="K265" s="73">
        <v>89</v>
      </c>
      <c r="L265" s="76">
        <v>8.6330000000000004E-2</v>
      </c>
      <c r="M265" s="12">
        <v>249</v>
      </c>
      <c r="N265" s="76">
        <v>0.24153000000000002</v>
      </c>
      <c r="O265" s="77">
        <v>44425</v>
      </c>
      <c r="P265" s="80"/>
      <c r="Q265" s="7"/>
    </row>
    <row r="266" spans="2:17" ht="23" x14ac:dyDescent="0.25">
      <c r="B266" s="8">
        <v>185</v>
      </c>
      <c r="C266" s="72" t="s">
        <v>524</v>
      </c>
      <c r="D266" s="72" t="s">
        <v>525</v>
      </c>
      <c r="E266" s="78" t="s">
        <v>21</v>
      </c>
      <c r="F266" s="73">
        <v>10</v>
      </c>
      <c r="G266" s="73">
        <v>23.200000000000003</v>
      </c>
      <c r="H266" s="73" t="s">
        <v>526</v>
      </c>
      <c r="I266" s="74">
        <v>1.0188487000000001E-2</v>
      </c>
      <c r="J266" s="75">
        <v>0.23637289840000006</v>
      </c>
      <c r="K266" s="73">
        <v>14.77</v>
      </c>
      <c r="L266" s="76">
        <v>0.15048395299</v>
      </c>
      <c r="M266" s="12">
        <v>33.19</v>
      </c>
      <c r="N266" s="76">
        <v>0.33815588353000003</v>
      </c>
      <c r="O266" s="77">
        <v>44350</v>
      </c>
      <c r="P266" s="80"/>
      <c r="Q266" s="7"/>
    </row>
    <row r="267" spans="2:17" ht="23" x14ac:dyDescent="0.25">
      <c r="B267" s="8">
        <v>191</v>
      </c>
      <c r="C267" s="72" t="s">
        <v>539</v>
      </c>
      <c r="D267" s="72" t="s">
        <v>540</v>
      </c>
      <c r="E267" s="78" t="s">
        <v>21</v>
      </c>
      <c r="F267" s="73">
        <v>15</v>
      </c>
      <c r="G267" s="73">
        <v>3.45</v>
      </c>
      <c r="H267" s="73" t="s">
        <v>541</v>
      </c>
      <c r="I267" s="74">
        <v>6.8082310000000007E-2</v>
      </c>
      <c r="J267" s="75">
        <v>0.23488396950000004</v>
      </c>
      <c r="K267" s="73">
        <v>1.52</v>
      </c>
      <c r="L267" s="76">
        <v>0.10348511120000001</v>
      </c>
      <c r="M267" s="18">
        <v>4.5</v>
      </c>
      <c r="N267" s="76">
        <v>0.30637039500000002</v>
      </c>
      <c r="O267" s="77">
        <v>44448</v>
      </c>
      <c r="P267" s="80"/>
      <c r="Q267" s="7"/>
    </row>
    <row r="268" spans="2:17" ht="23" x14ac:dyDescent="0.25">
      <c r="B268" s="8">
        <v>206</v>
      </c>
      <c r="C268" s="72" t="s">
        <v>574</v>
      </c>
      <c r="D268" s="72" t="s">
        <v>575</v>
      </c>
      <c r="E268" s="78" t="s">
        <v>21</v>
      </c>
      <c r="F268" s="73">
        <v>20</v>
      </c>
      <c r="G268" s="73">
        <v>51.36</v>
      </c>
      <c r="H268" s="73" t="s">
        <v>576</v>
      </c>
      <c r="I268" s="74">
        <v>5.6194400000000007E-3</v>
      </c>
      <c r="J268" s="75">
        <v>0.28861443840000001</v>
      </c>
      <c r="K268" s="73">
        <v>27</v>
      </c>
      <c r="L268" s="76">
        <v>0.15172488000000001</v>
      </c>
      <c r="M268" s="18">
        <v>58.85</v>
      </c>
      <c r="N268" s="76">
        <v>0.33070404400000003</v>
      </c>
      <c r="O268" s="77">
        <v>44351</v>
      </c>
      <c r="P268" s="80"/>
      <c r="Q268" s="7"/>
    </row>
    <row r="269" spans="2:17" ht="23" x14ac:dyDescent="0.25">
      <c r="B269" s="8">
        <v>208</v>
      </c>
      <c r="C269" s="72" t="s">
        <v>579</v>
      </c>
      <c r="D269" s="72" t="s">
        <v>580</v>
      </c>
      <c r="E269" s="78" t="s">
        <v>21</v>
      </c>
      <c r="F269" s="73">
        <v>2</v>
      </c>
      <c r="G269" s="73">
        <v>0.29920000000000002</v>
      </c>
      <c r="H269" s="73" t="s">
        <v>37</v>
      </c>
      <c r="I269" s="74">
        <v>1</v>
      </c>
      <c r="J269" s="75">
        <v>0.29920000000000002</v>
      </c>
      <c r="K269" s="73">
        <v>0.24200000000000002</v>
      </c>
      <c r="L269" s="76">
        <v>0.24200000000000002</v>
      </c>
      <c r="M269" s="12">
        <v>0.38500000000000001</v>
      </c>
      <c r="N269" s="76">
        <v>0.38500000000000001</v>
      </c>
      <c r="O269" s="77">
        <v>44390</v>
      </c>
      <c r="P269" s="80"/>
      <c r="Q269" s="7"/>
    </row>
    <row r="270" spans="2:17" ht="23" x14ac:dyDescent="0.25">
      <c r="B270" s="8">
        <v>209</v>
      </c>
      <c r="C270" s="72" t="s">
        <v>581</v>
      </c>
      <c r="D270" s="72" t="s">
        <v>582</v>
      </c>
      <c r="E270" s="78" t="s">
        <v>21</v>
      </c>
      <c r="F270" s="73">
        <v>2</v>
      </c>
      <c r="G270" s="73">
        <v>133.56</v>
      </c>
      <c r="H270" s="73" t="s">
        <v>583</v>
      </c>
      <c r="I270" s="74">
        <v>2.2870240000000003E-3</v>
      </c>
      <c r="J270" s="75">
        <v>0.30545492544000002</v>
      </c>
      <c r="K270" s="73">
        <v>126</v>
      </c>
      <c r="L270" s="76">
        <v>0.28816502400000005</v>
      </c>
      <c r="M270" s="18">
        <v>138.6</v>
      </c>
      <c r="N270" s="76">
        <v>0.31698152640000005</v>
      </c>
      <c r="O270" s="77">
        <v>44390</v>
      </c>
      <c r="P270" s="80"/>
      <c r="Q270" s="7"/>
    </row>
    <row r="271" spans="2:17" ht="23" x14ac:dyDescent="0.25">
      <c r="B271" s="8">
        <v>212</v>
      </c>
      <c r="C271" s="72" t="s">
        <v>589</v>
      </c>
      <c r="D271" s="72" t="s">
        <v>590</v>
      </c>
      <c r="E271" s="78" t="s">
        <v>21</v>
      </c>
      <c r="F271" s="73">
        <v>5</v>
      </c>
      <c r="G271" s="73">
        <v>188.36999999999998</v>
      </c>
      <c r="H271" s="73" t="s">
        <v>245</v>
      </c>
      <c r="I271" s="74">
        <v>1.7137960000000001E-3</v>
      </c>
      <c r="J271" s="75">
        <v>0.32282775251999996</v>
      </c>
      <c r="K271" s="73">
        <v>94.77</v>
      </c>
      <c r="L271" s="76">
        <v>0.16241644692000001</v>
      </c>
      <c r="M271" s="12">
        <v>376.73999999999995</v>
      </c>
      <c r="N271" s="76">
        <v>0.64565550503999991</v>
      </c>
      <c r="O271" s="77">
        <v>44390</v>
      </c>
      <c r="P271" s="80"/>
      <c r="Q271" s="7"/>
    </row>
    <row r="272" spans="2:17" ht="23" x14ac:dyDescent="0.25">
      <c r="B272" s="8">
        <v>220</v>
      </c>
      <c r="C272" s="72" t="s">
        <v>608</v>
      </c>
      <c r="D272" s="72" t="s">
        <v>609</v>
      </c>
      <c r="E272" s="78" t="s">
        <v>21</v>
      </c>
      <c r="F272" s="73">
        <v>3</v>
      </c>
      <c r="G272" s="73">
        <v>218.667</v>
      </c>
      <c r="H272" s="73" t="s">
        <v>245</v>
      </c>
      <c r="I272" s="74">
        <v>1.7137960000000001E-3</v>
      </c>
      <c r="J272" s="75">
        <v>0.37475062993200003</v>
      </c>
      <c r="K272" s="73">
        <v>206.667</v>
      </c>
      <c r="L272" s="76">
        <v>0.35418507793199999</v>
      </c>
      <c r="M272" s="12">
        <v>248.667</v>
      </c>
      <c r="N272" s="76">
        <v>0.426164509932</v>
      </c>
      <c r="O272" s="77">
        <v>44389</v>
      </c>
      <c r="P272" s="80"/>
      <c r="Q272" s="7"/>
    </row>
    <row r="273" spans="2:17" ht="23" x14ac:dyDescent="0.25">
      <c r="B273" s="8">
        <v>223</v>
      </c>
      <c r="C273" s="72" t="s">
        <v>615</v>
      </c>
      <c r="D273" s="72" t="s">
        <v>616</v>
      </c>
      <c r="E273" s="78" t="s">
        <v>21</v>
      </c>
      <c r="F273" s="73">
        <v>2</v>
      </c>
      <c r="G273" s="73">
        <v>0.41200000000000003</v>
      </c>
      <c r="H273" s="73" t="s">
        <v>37</v>
      </c>
      <c r="I273" s="74">
        <v>1</v>
      </c>
      <c r="J273" s="75">
        <v>0.41200000000000003</v>
      </c>
      <c r="K273" s="73">
        <v>0.36</v>
      </c>
      <c r="L273" s="76">
        <v>0.36</v>
      </c>
      <c r="M273" s="12">
        <v>0.49</v>
      </c>
      <c r="N273" s="76">
        <v>0.49</v>
      </c>
      <c r="O273" s="77">
        <v>44448</v>
      </c>
      <c r="P273" s="80"/>
      <c r="Q273" s="7"/>
    </row>
    <row r="274" spans="2:17" ht="23" x14ac:dyDescent="0.25">
      <c r="B274" s="8">
        <v>229</v>
      </c>
      <c r="C274" s="72" t="s">
        <v>627</v>
      </c>
      <c r="D274" s="72" t="s">
        <v>628</v>
      </c>
      <c r="E274" s="78" t="s">
        <v>21</v>
      </c>
      <c r="F274" s="73">
        <v>3</v>
      </c>
      <c r="G274" s="73">
        <v>0.46</v>
      </c>
      <c r="H274" s="73" t="s">
        <v>629</v>
      </c>
      <c r="I274" s="74">
        <v>1.33</v>
      </c>
      <c r="J274" s="75">
        <v>0.61180000000000001</v>
      </c>
      <c r="K274" s="73">
        <v>0.3</v>
      </c>
      <c r="L274" s="76">
        <v>0.39900000000000002</v>
      </c>
      <c r="M274" s="18">
        <v>0.46</v>
      </c>
      <c r="N274" s="76">
        <v>0.61180000000000001</v>
      </c>
      <c r="O274" s="77">
        <v>44431</v>
      </c>
      <c r="P274" s="80"/>
      <c r="Q274" s="7"/>
    </row>
    <row r="275" spans="2:17" ht="13" x14ac:dyDescent="0.15">
      <c r="J275" s="41"/>
      <c r="O275" s="42"/>
    </row>
    <row r="276" spans="2:17" ht="13" x14ac:dyDescent="0.15">
      <c r="J276" s="41"/>
      <c r="O276" s="42"/>
    </row>
    <row r="277" spans="2:17" ht="13" x14ac:dyDescent="0.15">
      <c r="J277" s="41"/>
      <c r="O277" s="42"/>
    </row>
    <row r="278" spans="2:17" ht="23" x14ac:dyDescent="0.25">
      <c r="B278" s="93" t="s">
        <v>220</v>
      </c>
      <c r="C278" s="94"/>
      <c r="D278" s="94"/>
      <c r="J278" s="41"/>
      <c r="O278" s="42"/>
    </row>
    <row r="279" spans="2:17" ht="62" x14ac:dyDescent="0.25">
      <c r="B279" s="1" t="s">
        <v>0</v>
      </c>
      <c r="C279" s="67" t="s">
        <v>1</v>
      </c>
      <c r="D279" s="67" t="s">
        <v>2</v>
      </c>
      <c r="E279" s="68" t="s">
        <v>3</v>
      </c>
      <c r="F279" s="68" t="s">
        <v>4</v>
      </c>
      <c r="G279" s="68" t="s">
        <v>5</v>
      </c>
      <c r="H279" s="69" t="s">
        <v>6</v>
      </c>
      <c r="I279" s="68" t="s">
        <v>7</v>
      </c>
      <c r="J279" s="70" t="s">
        <v>8</v>
      </c>
      <c r="K279" s="68" t="s">
        <v>9</v>
      </c>
      <c r="L279" s="68" t="s">
        <v>10</v>
      </c>
      <c r="M279" s="5" t="s">
        <v>11</v>
      </c>
      <c r="N279" s="68" t="s">
        <v>12</v>
      </c>
      <c r="O279" s="71" t="s">
        <v>13</v>
      </c>
      <c r="P279" s="6" t="s">
        <v>633</v>
      </c>
      <c r="Q279" s="7"/>
    </row>
    <row r="280" spans="2:17" ht="14" x14ac:dyDescent="0.15">
      <c r="B280" s="8">
        <v>66</v>
      </c>
      <c r="C280" s="72" t="s">
        <v>218</v>
      </c>
      <c r="D280" s="72" t="s">
        <v>219</v>
      </c>
      <c r="E280" s="78" t="s">
        <v>220</v>
      </c>
      <c r="F280" s="73">
        <v>60</v>
      </c>
      <c r="G280" s="73">
        <v>0.84100769230769223</v>
      </c>
      <c r="H280" s="73" t="s">
        <v>221</v>
      </c>
      <c r="I280" s="74">
        <v>0.1105105</v>
      </c>
      <c r="J280" s="75">
        <v>9.2940180580769222E-2</v>
      </c>
      <c r="K280" s="73">
        <v>0.6296846153846154</v>
      </c>
      <c r="L280" s="76">
        <v>6.9586761688461535E-2</v>
      </c>
      <c r="M280" s="18">
        <v>1.3627</v>
      </c>
      <c r="N280" s="76">
        <v>0.15059265834999999</v>
      </c>
      <c r="O280" s="77">
        <v>44403</v>
      </c>
      <c r="P280" s="13" t="s">
        <v>18</v>
      </c>
      <c r="Q280" s="14">
        <v>28</v>
      </c>
    </row>
    <row r="281" spans="2:17" ht="14" x14ac:dyDescent="0.15">
      <c r="B281" s="8">
        <v>90</v>
      </c>
      <c r="C281" s="72" t="s">
        <v>286</v>
      </c>
      <c r="D281" s="72" t="s">
        <v>287</v>
      </c>
      <c r="E281" s="72" t="s">
        <v>220</v>
      </c>
      <c r="F281" s="73">
        <v>19</v>
      </c>
      <c r="G281" s="73">
        <v>0.10464999999999999</v>
      </c>
      <c r="H281" s="73" t="s">
        <v>233</v>
      </c>
      <c r="I281" s="74">
        <v>1.1270499999999999</v>
      </c>
      <c r="J281" s="75">
        <v>0.11794578249999998</v>
      </c>
      <c r="K281" s="73">
        <v>8.8300000000000003E-2</v>
      </c>
      <c r="L281" s="76">
        <v>9.9518514999999988E-2</v>
      </c>
      <c r="M281" s="12">
        <v>0.15479999999999999</v>
      </c>
      <c r="N281" s="76">
        <v>0.17446733999999997</v>
      </c>
      <c r="O281" s="77">
        <v>44333</v>
      </c>
      <c r="P281" s="19" t="s">
        <v>23</v>
      </c>
      <c r="Q281" s="20">
        <v>0.35005047</v>
      </c>
    </row>
    <row r="282" spans="2:17" ht="14" x14ac:dyDescent="0.15">
      <c r="B282" s="8">
        <v>96</v>
      </c>
      <c r="C282" s="72" t="s">
        <v>303</v>
      </c>
      <c r="D282" s="72" t="s">
        <v>304</v>
      </c>
      <c r="E282" s="78" t="s">
        <v>220</v>
      </c>
      <c r="F282" s="73">
        <v>36</v>
      </c>
      <c r="G282" s="73">
        <v>0.112651</v>
      </c>
      <c r="H282" s="73" t="s">
        <v>233</v>
      </c>
      <c r="I282" s="74">
        <v>1.1270499999999999</v>
      </c>
      <c r="J282" s="75">
        <v>0.12696330954999999</v>
      </c>
      <c r="K282" s="73">
        <v>7.4403999999999998E-2</v>
      </c>
      <c r="L282" s="76">
        <v>8.3857028199999989E-2</v>
      </c>
      <c r="M282" s="12">
        <v>0.15737699999999999</v>
      </c>
      <c r="N282" s="76">
        <v>0.17737174784999998</v>
      </c>
      <c r="O282" s="77">
        <v>44328</v>
      </c>
      <c r="P282" s="13" t="s">
        <v>27</v>
      </c>
      <c r="Q282" s="20">
        <v>9.2940180580769222E-2</v>
      </c>
    </row>
    <row r="283" spans="2:17" ht="14" x14ac:dyDescent="0.15">
      <c r="B283" s="8">
        <v>98</v>
      </c>
      <c r="C283" s="72" t="s">
        <v>308</v>
      </c>
      <c r="D283" s="72" t="s">
        <v>309</v>
      </c>
      <c r="E283" s="78" t="s">
        <v>220</v>
      </c>
      <c r="F283" s="73">
        <v>3</v>
      </c>
      <c r="G283" s="73">
        <v>9.6599999999999991E-2</v>
      </c>
      <c r="H283" s="73" t="s">
        <v>310</v>
      </c>
      <c r="I283" s="74">
        <v>1.32986</v>
      </c>
      <c r="J283" s="75">
        <v>0.12846447599999999</v>
      </c>
      <c r="K283" s="73">
        <v>7.7699999999999991E-2</v>
      </c>
      <c r="L283" s="76">
        <v>0.103330122</v>
      </c>
      <c r="M283" s="12">
        <v>0.17745000000000002</v>
      </c>
      <c r="N283" s="76">
        <v>0.23598365700000004</v>
      </c>
      <c r="O283" s="77">
        <v>44364</v>
      </c>
      <c r="P283" s="19" t="s">
        <v>634</v>
      </c>
      <c r="Q283" s="21">
        <v>0.19414689627315609</v>
      </c>
    </row>
    <row r="284" spans="2:17" ht="23" x14ac:dyDescent="0.25">
      <c r="B284" s="8">
        <v>108</v>
      </c>
      <c r="C284" s="72" t="s">
        <v>335</v>
      </c>
      <c r="D284" s="72" t="s">
        <v>336</v>
      </c>
      <c r="E284" s="78" t="s">
        <v>220</v>
      </c>
      <c r="F284" s="73">
        <v>60</v>
      </c>
      <c r="G284" s="73">
        <v>0.1221372</v>
      </c>
      <c r="H284" s="73" t="s">
        <v>233</v>
      </c>
      <c r="I284" s="74">
        <v>1.1270499999999999</v>
      </c>
      <c r="J284" s="75">
        <v>0.13765473126</v>
      </c>
      <c r="K284" s="73">
        <v>8.7937199999999993E-2</v>
      </c>
      <c r="L284" s="76">
        <v>9.9109621259999989E-2</v>
      </c>
      <c r="M284" s="18">
        <v>0.15353719999999998</v>
      </c>
      <c r="N284" s="76">
        <v>0.17304410125999997</v>
      </c>
      <c r="O284" s="77">
        <v>44355</v>
      </c>
      <c r="P284" s="80"/>
      <c r="Q284" s="7"/>
    </row>
    <row r="285" spans="2:17" ht="23" x14ac:dyDescent="0.25">
      <c r="B285" s="8">
        <v>110</v>
      </c>
      <c r="C285" s="72" t="s">
        <v>340</v>
      </c>
      <c r="D285" s="72" t="s">
        <v>341</v>
      </c>
      <c r="E285" s="78" t="s">
        <v>220</v>
      </c>
      <c r="F285" s="73">
        <v>25</v>
      </c>
      <c r="G285" s="73">
        <v>1.28434242</v>
      </c>
      <c r="H285" s="73" t="s">
        <v>342</v>
      </c>
      <c r="I285" s="74">
        <v>0.1099328</v>
      </c>
      <c r="J285" s="75">
        <v>0.14119135838937599</v>
      </c>
      <c r="K285" s="73">
        <v>0.90343354000000009</v>
      </c>
      <c r="L285" s="76">
        <v>9.9316978666112013E-2</v>
      </c>
      <c r="M285" s="18">
        <v>1.9016042799999997</v>
      </c>
      <c r="N285" s="76">
        <v>0.20904868299238397</v>
      </c>
      <c r="O285" s="77">
        <v>44431</v>
      </c>
      <c r="P285" s="80"/>
      <c r="Q285" s="7"/>
    </row>
    <row r="286" spans="2:17" ht="23" x14ac:dyDescent="0.25">
      <c r="B286" s="8">
        <v>118</v>
      </c>
      <c r="C286" s="72" t="s">
        <v>361</v>
      </c>
      <c r="D286" s="72" t="s">
        <v>362</v>
      </c>
      <c r="E286" s="78" t="s">
        <v>220</v>
      </c>
      <c r="F286" s="73">
        <v>1</v>
      </c>
      <c r="G286" s="73">
        <v>0.12959999999999999</v>
      </c>
      <c r="H286" s="73" t="s">
        <v>233</v>
      </c>
      <c r="I286" s="74">
        <v>1.1270499999999999</v>
      </c>
      <c r="J286" s="75">
        <v>0.14606567999999998</v>
      </c>
      <c r="K286" s="73">
        <v>0.12959999999999999</v>
      </c>
      <c r="L286" s="76">
        <v>0.14606567999999998</v>
      </c>
      <c r="M286" s="18">
        <v>0.12959999999999999</v>
      </c>
      <c r="N286" s="76">
        <v>0.14606567999999998</v>
      </c>
      <c r="O286" s="77">
        <v>44447</v>
      </c>
      <c r="P286" s="80"/>
      <c r="Q286" s="7"/>
    </row>
    <row r="287" spans="2:17" ht="23" x14ac:dyDescent="0.25">
      <c r="B287" s="8">
        <v>121</v>
      </c>
      <c r="C287" s="72" t="s">
        <v>369</v>
      </c>
      <c r="D287" s="72" t="s">
        <v>370</v>
      </c>
      <c r="E287" s="78" t="s">
        <v>220</v>
      </c>
      <c r="F287" s="73">
        <v>51</v>
      </c>
      <c r="G287" s="73">
        <v>0.13439999999999999</v>
      </c>
      <c r="H287" s="73" t="s">
        <v>233</v>
      </c>
      <c r="I287" s="74">
        <v>1.1270499999999999</v>
      </c>
      <c r="J287" s="75">
        <v>0.15147551999999997</v>
      </c>
      <c r="K287" s="73">
        <v>6.5699999999999995E-2</v>
      </c>
      <c r="L287" s="76">
        <v>7.4047184999999988E-2</v>
      </c>
      <c r="M287" s="18">
        <v>0.245</v>
      </c>
      <c r="N287" s="76">
        <v>0.27612724999999999</v>
      </c>
      <c r="O287" s="77">
        <v>44376</v>
      </c>
      <c r="P287" s="80"/>
      <c r="Q287" s="7"/>
    </row>
    <row r="288" spans="2:17" ht="23" x14ac:dyDescent="0.25">
      <c r="B288" s="8">
        <v>126</v>
      </c>
      <c r="C288" s="72" t="s">
        <v>381</v>
      </c>
      <c r="D288" s="72" t="s">
        <v>382</v>
      </c>
      <c r="E288" s="78" t="s">
        <v>220</v>
      </c>
      <c r="F288" s="73">
        <v>17</v>
      </c>
      <c r="G288" s="73">
        <v>0.1169</v>
      </c>
      <c r="H288" s="73" t="s">
        <v>310</v>
      </c>
      <c r="I288" s="74">
        <v>1.32986</v>
      </c>
      <c r="J288" s="75">
        <v>0.15546063400000001</v>
      </c>
      <c r="K288" s="73">
        <v>8.3000000000000004E-2</v>
      </c>
      <c r="L288" s="76">
        <v>0.11037838000000001</v>
      </c>
      <c r="M288" s="12">
        <v>0.16400000000000001</v>
      </c>
      <c r="N288" s="76">
        <v>0.21809704000000002</v>
      </c>
      <c r="O288" s="77">
        <v>44368</v>
      </c>
      <c r="P288" s="80"/>
      <c r="Q288" s="7"/>
    </row>
    <row r="289" spans="2:17" ht="23" x14ac:dyDescent="0.25">
      <c r="B289" s="8">
        <v>127</v>
      </c>
      <c r="C289" s="72" t="s">
        <v>383</v>
      </c>
      <c r="D289" s="72" t="s">
        <v>384</v>
      </c>
      <c r="E289" s="78" t="s">
        <v>220</v>
      </c>
      <c r="F289" s="73">
        <v>48</v>
      </c>
      <c r="G289" s="73">
        <v>20.32</v>
      </c>
      <c r="H289" s="73" t="s">
        <v>385</v>
      </c>
      <c r="I289" s="74">
        <v>7.6651847E-3</v>
      </c>
      <c r="J289" s="75">
        <v>0.155756553104</v>
      </c>
      <c r="K289" s="73">
        <v>17.239999999999998</v>
      </c>
      <c r="L289" s="76">
        <v>0.132147784228</v>
      </c>
      <c r="M289" s="79">
        <v>27.67</v>
      </c>
      <c r="N289" s="76">
        <v>0.21209566064900001</v>
      </c>
      <c r="O289" s="77">
        <v>44369</v>
      </c>
      <c r="P289" s="80"/>
      <c r="Q289" s="7"/>
    </row>
    <row r="290" spans="2:17" ht="23" x14ac:dyDescent="0.25">
      <c r="B290" s="8">
        <v>141</v>
      </c>
      <c r="C290" s="72" t="s">
        <v>419</v>
      </c>
      <c r="D290" s="72" t="s">
        <v>420</v>
      </c>
      <c r="E290" s="78" t="s">
        <v>220</v>
      </c>
      <c r="F290" s="73">
        <v>1</v>
      </c>
      <c r="G290" s="73">
        <v>0.128</v>
      </c>
      <c r="H290" s="73" t="s">
        <v>421</v>
      </c>
      <c r="I290" s="74">
        <v>1.3341000000000001</v>
      </c>
      <c r="J290" s="75">
        <v>0.17076480000000002</v>
      </c>
      <c r="K290" s="73">
        <v>0.128</v>
      </c>
      <c r="L290" s="76">
        <v>0.17076480000000002</v>
      </c>
      <c r="M290" s="18">
        <v>0.128</v>
      </c>
      <c r="N290" s="76">
        <v>0.17076480000000002</v>
      </c>
      <c r="O290" s="77">
        <v>44357</v>
      </c>
      <c r="P290" s="80"/>
      <c r="Q290" s="7"/>
    </row>
    <row r="291" spans="2:17" ht="23" x14ac:dyDescent="0.25">
      <c r="B291" s="8">
        <v>146</v>
      </c>
      <c r="C291" s="72" t="s">
        <v>433</v>
      </c>
      <c r="D291" s="72" t="s">
        <v>434</v>
      </c>
      <c r="E291" s="78" t="s">
        <v>220</v>
      </c>
      <c r="F291" s="73">
        <v>21</v>
      </c>
      <c r="G291" s="73">
        <v>0.1537</v>
      </c>
      <c r="H291" s="73" t="s">
        <v>233</v>
      </c>
      <c r="I291" s="74">
        <v>1.1270499999999999</v>
      </c>
      <c r="J291" s="75">
        <v>0.17322758499999999</v>
      </c>
      <c r="K291" s="73">
        <v>0.11210000000000001</v>
      </c>
      <c r="L291" s="76">
        <v>0.12634230499999999</v>
      </c>
      <c r="M291" s="12">
        <v>0.20649999999999999</v>
      </c>
      <c r="N291" s="76">
        <v>0.23273582499999995</v>
      </c>
      <c r="O291" s="77">
        <v>44356</v>
      </c>
      <c r="P291" s="80"/>
      <c r="Q291" s="7"/>
    </row>
    <row r="292" spans="2:17" ht="23" x14ac:dyDescent="0.25">
      <c r="B292" s="8">
        <v>149</v>
      </c>
      <c r="C292" s="72" t="s">
        <v>439</v>
      </c>
      <c r="D292" s="72" t="s">
        <v>440</v>
      </c>
      <c r="E292" s="78" t="s">
        <v>220</v>
      </c>
      <c r="F292" s="73">
        <v>8</v>
      </c>
      <c r="G292" s="73">
        <v>0.13070000000000001</v>
      </c>
      <c r="H292" s="73" t="s">
        <v>310</v>
      </c>
      <c r="I292" s="74">
        <v>1.32986</v>
      </c>
      <c r="J292" s="75">
        <v>0.17381270200000001</v>
      </c>
      <c r="K292" s="73">
        <v>8.5699999999999998E-2</v>
      </c>
      <c r="L292" s="76">
        <v>0.113969002</v>
      </c>
      <c r="M292" s="12">
        <v>0.20669999999999999</v>
      </c>
      <c r="N292" s="76">
        <v>0.27488206199999998</v>
      </c>
      <c r="O292" s="77">
        <v>44357</v>
      </c>
      <c r="P292" s="80"/>
      <c r="Q292" s="7"/>
    </row>
    <row r="293" spans="2:17" ht="23" x14ac:dyDescent="0.25">
      <c r="B293" s="8">
        <v>152</v>
      </c>
      <c r="C293" s="72" t="s">
        <v>446</v>
      </c>
      <c r="D293" s="72" t="s">
        <v>447</v>
      </c>
      <c r="E293" s="78" t="s">
        <v>220</v>
      </c>
      <c r="F293" s="73">
        <v>3</v>
      </c>
      <c r="G293" s="73">
        <v>0.16009999999999999</v>
      </c>
      <c r="H293" s="73" t="s">
        <v>233</v>
      </c>
      <c r="I293" s="74">
        <v>1.1270499999999999</v>
      </c>
      <c r="J293" s="75">
        <v>0.18044070499999998</v>
      </c>
      <c r="K293" s="73">
        <v>0.12139999999999999</v>
      </c>
      <c r="L293" s="76">
        <v>0.13682386999999999</v>
      </c>
      <c r="M293" s="12">
        <v>0.17280000000000001</v>
      </c>
      <c r="N293" s="76">
        <v>0.19475424</v>
      </c>
      <c r="O293" s="77">
        <v>44377</v>
      </c>
      <c r="P293" s="80"/>
      <c r="Q293" s="7"/>
    </row>
    <row r="294" spans="2:17" ht="23" x14ac:dyDescent="0.25">
      <c r="B294" s="8">
        <v>153</v>
      </c>
      <c r="C294" s="72" t="s">
        <v>448</v>
      </c>
      <c r="D294" s="72" t="s">
        <v>449</v>
      </c>
      <c r="E294" s="78" t="s">
        <v>220</v>
      </c>
      <c r="F294" s="73">
        <v>5</v>
      </c>
      <c r="G294" s="73">
        <v>0.16070000000000001</v>
      </c>
      <c r="H294" s="73" t="s">
        <v>233</v>
      </c>
      <c r="I294" s="74">
        <v>1.1270499999999999</v>
      </c>
      <c r="J294" s="75">
        <v>0.18111693499999998</v>
      </c>
      <c r="K294" s="73">
        <v>0.1047</v>
      </c>
      <c r="L294" s="76">
        <v>0.11800213499999999</v>
      </c>
      <c r="M294" s="18">
        <v>0.60760000000000003</v>
      </c>
      <c r="N294" s="76">
        <v>0.68479557999999996</v>
      </c>
      <c r="O294" s="77">
        <v>44391</v>
      </c>
      <c r="P294" s="80"/>
      <c r="Q294" s="7"/>
    </row>
    <row r="295" spans="2:17" ht="23" x14ac:dyDescent="0.25">
      <c r="B295" s="8">
        <v>164</v>
      </c>
      <c r="C295" s="72" t="s">
        <v>474</v>
      </c>
      <c r="D295" s="72" t="s">
        <v>475</v>
      </c>
      <c r="E295" s="78" t="s">
        <v>220</v>
      </c>
      <c r="F295" s="73">
        <v>58</v>
      </c>
      <c r="G295" s="73">
        <v>0.17424999999999999</v>
      </c>
      <c r="H295" s="73" t="s">
        <v>233</v>
      </c>
      <c r="I295" s="74">
        <v>1.1270499999999999</v>
      </c>
      <c r="J295" s="75">
        <v>0.19638846249999997</v>
      </c>
      <c r="K295" s="73">
        <v>0.14545</v>
      </c>
      <c r="L295" s="76">
        <v>0.16392942249999998</v>
      </c>
      <c r="M295" s="12">
        <v>0.20652999999999999</v>
      </c>
      <c r="N295" s="76">
        <v>0.23276963649999996</v>
      </c>
      <c r="O295" s="77">
        <v>43968</v>
      </c>
      <c r="P295" s="80"/>
      <c r="Q295" s="7"/>
    </row>
    <row r="296" spans="2:17" ht="23" x14ac:dyDescent="0.25">
      <c r="B296" s="8">
        <v>166</v>
      </c>
      <c r="C296" s="72" t="s">
        <v>479</v>
      </c>
      <c r="D296" s="72" t="s">
        <v>480</v>
      </c>
      <c r="E296" s="78" t="s">
        <v>220</v>
      </c>
      <c r="F296" s="73">
        <v>60</v>
      </c>
      <c r="G296" s="73">
        <v>0.17691585450000002</v>
      </c>
      <c r="H296" s="73" t="s">
        <v>233</v>
      </c>
      <c r="I296" s="74">
        <v>1.1270499999999999</v>
      </c>
      <c r="J296" s="75">
        <v>0.199393013814225</v>
      </c>
      <c r="K296" s="73">
        <v>1.2196799999999997E-2</v>
      </c>
      <c r="L296" s="76">
        <v>1.3746403439999996E-2</v>
      </c>
      <c r="M296" s="18">
        <v>0.34356500000000001</v>
      </c>
      <c r="N296" s="76">
        <v>0.38721493324999995</v>
      </c>
      <c r="O296" s="77">
        <v>44355</v>
      </c>
      <c r="P296" s="80"/>
      <c r="Q296" s="7"/>
    </row>
    <row r="297" spans="2:17" ht="23" x14ac:dyDescent="0.25">
      <c r="B297" s="8">
        <v>168</v>
      </c>
      <c r="C297" s="72" t="s">
        <v>484</v>
      </c>
      <c r="D297" s="72" t="s">
        <v>485</v>
      </c>
      <c r="E297" s="78" t="s">
        <v>220</v>
      </c>
      <c r="F297" s="73">
        <v>60</v>
      </c>
      <c r="G297" s="73">
        <v>0.178227</v>
      </c>
      <c r="H297" s="73" t="s">
        <v>233</v>
      </c>
      <c r="I297" s="74">
        <v>1.1270499999999999</v>
      </c>
      <c r="J297" s="75">
        <v>0.20087074034999997</v>
      </c>
      <c r="K297" s="73">
        <v>9.5816999999999999E-2</v>
      </c>
      <c r="L297" s="76">
        <v>0.10799054984999999</v>
      </c>
      <c r="M297" s="18">
        <v>0.41364899999999999</v>
      </c>
      <c r="N297" s="76">
        <v>0.46620310544999993</v>
      </c>
      <c r="O297" s="77">
        <v>44417</v>
      </c>
      <c r="P297" s="80"/>
      <c r="Q297" s="7"/>
    </row>
    <row r="298" spans="2:17" ht="23" x14ac:dyDescent="0.25">
      <c r="B298" s="8">
        <v>169</v>
      </c>
      <c r="C298" s="72" t="s">
        <v>486</v>
      </c>
      <c r="D298" s="72" t="s">
        <v>487</v>
      </c>
      <c r="E298" s="78" t="s">
        <v>220</v>
      </c>
      <c r="F298" s="73">
        <v>60</v>
      </c>
      <c r="G298" s="73">
        <v>0.178317</v>
      </c>
      <c r="H298" s="73" t="s">
        <v>233</v>
      </c>
      <c r="I298" s="74">
        <v>1.1270499999999999</v>
      </c>
      <c r="J298" s="75">
        <v>0.20097217484999999</v>
      </c>
      <c r="K298" s="73">
        <v>0.1308993</v>
      </c>
      <c r="L298" s="76">
        <v>0.14753005606499997</v>
      </c>
      <c r="M298" s="18">
        <v>0.27480900000000003</v>
      </c>
      <c r="N298" s="76">
        <v>0.30972348345</v>
      </c>
      <c r="O298" s="77">
        <v>44389</v>
      </c>
      <c r="P298" s="80"/>
      <c r="Q298" s="7"/>
    </row>
    <row r="299" spans="2:17" ht="23" x14ac:dyDescent="0.25">
      <c r="B299" s="8">
        <v>172</v>
      </c>
      <c r="C299" s="72" t="s">
        <v>493</v>
      </c>
      <c r="D299" s="72" t="s">
        <v>494</v>
      </c>
      <c r="E299" s="78" t="s">
        <v>220</v>
      </c>
      <c r="F299" s="73">
        <v>60</v>
      </c>
      <c r="G299" s="73">
        <v>0.18859999999999999</v>
      </c>
      <c r="H299" s="73" t="s">
        <v>233</v>
      </c>
      <c r="I299" s="74">
        <v>1.1270499999999999</v>
      </c>
      <c r="J299" s="75">
        <v>0.21256162999999997</v>
      </c>
      <c r="K299" s="73">
        <v>9.3899999999999997E-2</v>
      </c>
      <c r="L299" s="76">
        <v>0.10582999499999998</v>
      </c>
      <c r="M299" s="12">
        <v>0.24440000000000001</v>
      </c>
      <c r="N299" s="76">
        <v>0.27545101999999999</v>
      </c>
      <c r="O299" s="77">
        <v>44362</v>
      </c>
      <c r="P299" s="80"/>
      <c r="Q299" s="7"/>
    </row>
    <row r="300" spans="2:17" ht="23" x14ac:dyDescent="0.25">
      <c r="B300" s="8">
        <v>176</v>
      </c>
      <c r="C300" s="72" t="s">
        <v>502</v>
      </c>
      <c r="D300" s="72" t="s">
        <v>503</v>
      </c>
      <c r="E300" s="78" t="s">
        <v>220</v>
      </c>
      <c r="F300" s="73">
        <v>3</v>
      </c>
      <c r="G300" s="73">
        <v>0.21060000000000001</v>
      </c>
      <c r="H300" s="73" t="s">
        <v>504</v>
      </c>
      <c r="I300" s="74">
        <v>1.0814409999999999</v>
      </c>
      <c r="J300" s="75">
        <v>0.22775147459999998</v>
      </c>
      <c r="K300" s="73">
        <v>0.19890000000000002</v>
      </c>
      <c r="L300" s="76">
        <v>0.21509861489999998</v>
      </c>
      <c r="M300" s="12">
        <v>0.25740000000000002</v>
      </c>
      <c r="N300" s="76">
        <v>0.27836291339999997</v>
      </c>
      <c r="O300" s="77">
        <v>44376</v>
      </c>
      <c r="P300" s="80"/>
      <c r="Q300" s="7"/>
    </row>
    <row r="301" spans="2:17" ht="23" x14ac:dyDescent="0.25">
      <c r="B301" s="8">
        <v>183</v>
      </c>
      <c r="C301" s="72" t="s">
        <v>519</v>
      </c>
      <c r="D301" s="78" t="s">
        <v>520</v>
      </c>
      <c r="E301" s="78" t="s">
        <v>220</v>
      </c>
      <c r="F301" s="73">
        <v>60</v>
      </c>
      <c r="G301" s="73">
        <v>0.21789999999999998</v>
      </c>
      <c r="H301" s="73" t="s">
        <v>504</v>
      </c>
      <c r="I301" s="74">
        <v>1.0814409999999999</v>
      </c>
      <c r="J301" s="75">
        <v>0.23564599389999996</v>
      </c>
      <c r="K301" s="73">
        <v>0.1348</v>
      </c>
      <c r="L301" s="76">
        <v>0.14577824679999998</v>
      </c>
      <c r="M301" s="18">
        <v>0.3679</v>
      </c>
      <c r="N301" s="76">
        <v>0.39786214389999996</v>
      </c>
      <c r="O301" s="77">
        <v>44347</v>
      </c>
      <c r="P301" s="80"/>
      <c r="Q301" s="7"/>
    </row>
    <row r="302" spans="2:17" ht="23" x14ac:dyDescent="0.25">
      <c r="B302" s="8">
        <v>186</v>
      </c>
      <c r="C302" s="72" t="s">
        <v>527</v>
      </c>
      <c r="D302" s="72" t="s">
        <v>528</v>
      </c>
      <c r="E302" s="78" t="s">
        <v>220</v>
      </c>
      <c r="F302" s="73">
        <v>60</v>
      </c>
      <c r="G302" s="73">
        <v>0.21620500000000004</v>
      </c>
      <c r="H302" s="73" t="s">
        <v>233</v>
      </c>
      <c r="I302" s="74">
        <v>1.1270499999999999</v>
      </c>
      <c r="J302" s="75">
        <v>0.24367384525000002</v>
      </c>
      <c r="K302" s="73">
        <v>0.14419000000000001</v>
      </c>
      <c r="L302" s="76">
        <v>0.16250933949999999</v>
      </c>
      <c r="M302" s="18">
        <v>0.32439600000000002</v>
      </c>
      <c r="N302" s="76">
        <v>0.36561051179999998</v>
      </c>
      <c r="O302" s="77">
        <v>44336</v>
      </c>
      <c r="P302" s="80"/>
      <c r="Q302" s="7"/>
    </row>
    <row r="303" spans="2:17" ht="23" x14ac:dyDescent="0.25">
      <c r="B303" s="8">
        <v>190</v>
      </c>
      <c r="C303" s="72" t="s">
        <v>537</v>
      </c>
      <c r="D303" s="72" t="s">
        <v>538</v>
      </c>
      <c r="E303" s="78" t="s">
        <v>220</v>
      </c>
      <c r="F303" s="73">
        <v>60</v>
      </c>
      <c r="G303" s="73">
        <v>0.18859999999999999</v>
      </c>
      <c r="H303" s="73" t="s">
        <v>310</v>
      </c>
      <c r="I303" s="74">
        <v>1.32986</v>
      </c>
      <c r="J303" s="75">
        <v>0.25081159599999997</v>
      </c>
      <c r="K303" s="73">
        <v>9.6680000000000002E-2</v>
      </c>
      <c r="L303" s="76">
        <v>0.12857086480000002</v>
      </c>
      <c r="M303" s="12">
        <v>0.22600000000000001</v>
      </c>
      <c r="N303" s="76">
        <v>0.30054836000000001</v>
      </c>
      <c r="O303" s="77">
        <v>44356</v>
      </c>
      <c r="P303" s="80"/>
      <c r="Q303" s="7"/>
    </row>
    <row r="304" spans="2:17" ht="23" x14ac:dyDescent="0.25">
      <c r="B304" s="8">
        <v>199</v>
      </c>
      <c r="C304" s="72" t="s">
        <v>557</v>
      </c>
      <c r="D304" s="72" t="s">
        <v>558</v>
      </c>
      <c r="E304" s="78" t="s">
        <v>220</v>
      </c>
      <c r="F304" s="73">
        <v>4</v>
      </c>
      <c r="G304" s="73">
        <v>1.85</v>
      </c>
      <c r="H304" s="78" t="s">
        <v>533</v>
      </c>
      <c r="I304" s="74">
        <v>0.15153700000000001</v>
      </c>
      <c r="J304" s="75">
        <v>0.28034345000000005</v>
      </c>
      <c r="K304" s="73">
        <v>1.45</v>
      </c>
      <c r="L304" s="76">
        <v>0.21972865</v>
      </c>
      <c r="M304" s="18">
        <v>1.95</v>
      </c>
      <c r="N304" s="76">
        <v>0.29549714999999999</v>
      </c>
      <c r="O304" s="77">
        <v>44355</v>
      </c>
      <c r="P304" s="80"/>
      <c r="Q304" s="7"/>
    </row>
    <row r="305" spans="2:17" ht="23" x14ac:dyDescent="0.25">
      <c r="B305" s="8">
        <v>200</v>
      </c>
      <c r="C305" s="72" t="s">
        <v>559</v>
      </c>
      <c r="D305" s="72" t="s">
        <v>560</v>
      </c>
      <c r="E305" s="78" t="s">
        <v>220</v>
      </c>
      <c r="F305" s="73">
        <v>23</v>
      </c>
      <c r="G305" s="73">
        <v>0.24984000000000001</v>
      </c>
      <c r="H305" s="78" t="s">
        <v>233</v>
      </c>
      <c r="I305" s="74">
        <v>1.1270499999999999</v>
      </c>
      <c r="J305" s="75">
        <v>0.28158217199999996</v>
      </c>
      <c r="K305" s="73">
        <v>0.15037899999999998</v>
      </c>
      <c r="L305" s="76">
        <v>0.16948465194999995</v>
      </c>
      <c r="M305" s="79">
        <v>0.36360999999999999</v>
      </c>
      <c r="N305" s="76">
        <v>0.40980665049999992</v>
      </c>
      <c r="O305" s="77">
        <v>44403</v>
      </c>
      <c r="P305" s="80"/>
      <c r="Q305" s="7"/>
    </row>
    <row r="306" spans="2:17" ht="23" x14ac:dyDescent="0.25">
      <c r="B306" s="8">
        <v>211</v>
      </c>
      <c r="C306" s="72" t="s">
        <v>587</v>
      </c>
      <c r="D306" s="72" t="s">
        <v>588</v>
      </c>
      <c r="E306" s="78" t="s">
        <v>220</v>
      </c>
      <c r="F306" s="73">
        <v>60</v>
      </c>
      <c r="G306" s="73">
        <v>0.28639999999999999</v>
      </c>
      <c r="H306" s="73" t="s">
        <v>233</v>
      </c>
      <c r="I306" s="74">
        <v>1.1270499999999999</v>
      </c>
      <c r="J306" s="75">
        <v>0.32278711999999993</v>
      </c>
      <c r="K306" s="73">
        <v>0.23200000000000001</v>
      </c>
      <c r="L306" s="76">
        <v>0.26147559999999997</v>
      </c>
      <c r="M306" s="12">
        <v>0.3327</v>
      </c>
      <c r="N306" s="76">
        <v>0.37496953499999996</v>
      </c>
      <c r="O306" s="77">
        <v>44350</v>
      </c>
      <c r="P306" s="80"/>
      <c r="Q306" s="7"/>
    </row>
    <row r="307" spans="2:17" ht="23" x14ac:dyDescent="0.25">
      <c r="B307" s="8">
        <v>217</v>
      </c>
      <c r="C307" s="72" t="s">
        <v>601</v>
      </c>
      <c r="D307" s="72" t="s">
        <v>602</v>
      </c>
      <c r="E307" s="78" t="s">
        <v>220</v>
      </c>
      <c r="F307" s="73">
        <v>60</v>
      </c>
      <c r="G307" s="73">
        <v>2.31</v>
      </c>
      <c r="H307" s="73" t="s">
        <v>533</v>
      </c>
      <c r="I307" s="74">
        <v>0.15153700000000001</v>
      </c>
      <c r="J307" s="75">
        <v>0.35005047</v>
      </c>
      <c r="K307" s="73">
        <v>1.8526</v>
      </c>
      <c r="L307" s="76">
        <v>0.28073744620000002</v>
      </c>
      <c r="M307" s="12">
        <v>2.6269999999999998</v>
      </c>
      <c r="N307" s="76">
        <v>0.39808769899999996</v>
      </c>
      <c r="O307" s="77">
        <v>44351</v>
      </c>
      <c r="P307" s="80"/>
      <c r="Q307" s="7"/>
    </row>
    <row r="308" spans="2:17" ht="13" x14ac:dyDescent="0.15">
      <c r="J308" s="41"/>
      <c r="O308" s="42"/>
    </row>
    <row r="309" spans="2:17" ht="13" x14ac:dyDescent="0.15">
      <c r="J309" s="41"/>
      <c r="O309" s="42"/>
    </row>
    <row r="310" spans="2:17" ht="13" x14ac:dyDescent="0.15">
      <c r="J310" s="41"/>
      <c r="O310" s="42"/>
    </row>
    <row r="311" spans="2:17" ht="13" x14ac:dyDescent="0.15">
      <c r="J311" s="41"/>
      <c r="O311" s="42"/>
    </row>
    <row r="312" spans="2:17" ht="13" x14ac:dyDescent="0.15">
      <c r="J312" s="41"/>
      <c r="O312" s="42"/>
    </row>
    <row r="313" spans="2:17" ht="13" x14ac:dyDescent="0.15">
      <c r="J313" s="41"/>
      <c r="O313" s="42"/>
    </row>
    <row r="314" spans="2:17" ht="13" x14ac:dyDescent="0.15">
      <c r="J314" s="41"/>
      <c r="O314" s="42"/>
    </row>
    <row r="315" spans="2:17" ht="13" x14ac:dyDescent="0.15">
      <c r="J315" s="41"/>
      <c r="O315" s="42"/>
    </row>
    <row r="316" spans="2:17" ht="13" x14ac:dyDescent="0.15">
      <c r="J316" s="41"/>
      <c r="O316" s="42"/>
    </row>
    <row r="317" spans="2:17" ht="13" x14ac:dyDescent="0.15">
      <c r="J317" s="41"/>
      <c r="O317" s="42"/>
    </row>
    <row r="318" spans="2:17" ht="13" x14ac:dyDescent="0.15">
      <c r="J318" s="41"/>
      <c r="O318" s="42"/>
    </row>
    <row r="319" spans="2:17" ht="13" x14ac:dyDescent="0.15">
      <c r="J319" s="41"/>
      <c r="O319" s="42"/>
    </row>
    <row r="320" spans="2:17" ht="13" x14ac:dyDescent="0.15">
      <c r="J320" s="41"/>
      <c r="O320" s="42"/>
    </row>
    <row r="321" spans="10:15" ht="13" x14ac:dyDescent="0.15">
      <c r="J321" s="41"/>
      <c r="O321" s="42"/>
    </row>
    <row r="322" spans="10:15" ht="13" x14ac:dyDescent="0.15">
      <c r="J322" s="41"/>
      <c r="O322" s="42"/>
    </row>
    <row r="323" spans="10:15" ht="13" x14ac:dyDescent="0.15">
      <c r="J323" s="41"/>
      <c r="O323" s="42"/>
    </row>
    <row r="324" spans="10:15" ht="13" x14ac:dyDescent="0.15">
      <c r="J324" s="41"/>
      <c r="O324" s="42"/>
    </row>
    <row r="325" spans="10:15" ht="13" x14ac:dyDescent="0.15">
      <c r="J325" s="41"/>
      <c r="O325" s="42"/>
    </row>
    <row r="326" spans="10:15" ht="13" x14ac:dyDescent="0.15">
      <c r="J326" s="41"/>
      <c r="O326" s="42"/>
    </row>
    <row r="327" spans="10:15" ht="13" x14ac:dyDescent="0.15">
      <c r="J327" s="41"/>
      <c r="O327" s="42"/>
    </row>
    <row r="328" spans="10:15" ht="13" x14ac:dyDescent="0.15">
      <c r="J328" s="41"/>
      <c r="O328" s="42"/>
    </row>
    <row r="329" spans="10:15" ht="13" x14ac:dyDescent="0.15">
      <c r="J329" s="41"/>
      <c r="O329" s="42"/>
    </row>
    <row r="330" spans="10:15" ht="13" x14ac:dyDescent="0.15">
      <c r="J330" s="41"/>
      <c r="O330" s="42"/>
    </row>
    <row r="331" spans="10:15" ht="13" x14ac:dyDescent="0.15">
      <c r="J331" s="41"/>
      <c r="O331" s="42"/>
    </row>
    <row r="332" spans="10:15" ht="13" x14ac:dyDescent="0.15">
      <c r="J332" s="41"/>
      <c r="O332" s="42"/>
    </row>
    <row r="333" spans="10:15" ht="13" x14ac:dyDescent="0.15">
      <c r="J333" s="41"/>
      <c r="O333" s="42"/>
    </row>
    <row r="334" spans="10:15" ht="13" x14ac:dyDescent="0.15">
      <c r="J334" s="41"/>
      <c r="O334" s="42"/>
    </row>
    <row r="335" spans="10:15" ht="13" x14ac:dyDescent="0.15">
      <c r="J335" s="41"/>
      <c r="O335" s="42"/>
    </row>
    <row r="336" spans="10:15" ht="13" x14ac:dyDescent="0.15">
      <c r="J336" s="41"/>
      <c r="O336" s="42"/>
    </row>
    <row r="337" spans="10:15" ht="13" x14ac:dyDescent="0.15">
      <c r="J337" s="41"/>
      <c r="O337" s="42"/>
    </row>
    <row r="338" spans="10:15" ht="13" x14ac:dyDescent="0.15">
      <c r="J338" s="41"/>
      <c r="O338" s="42"/>
    </row>
    <row r="339" spans="10:15" ht="13" x14ac:dyDescent="0.15">
      <c r="J339" s="41"/>
      <c r="O339" s="42"/>
    </row>
    <row r="340" spans="10:15" ht="13" x14ac:dyDescent="0.15">
      <c r="J340" s="41"/>
      <c r="O340" s="42"/>
    </row>
    <row r="341" spans="10:15" ht="13" x14ac:dyDescent="0.15">
      <c r="J341" s="41"/>
      <c r="O341" s="42"/>
    </row>
    <row r="342" spans="10:15" ht="13" x14ac:dyDescent="0.15">
      <c r="J342" s="41"/>
      <c r="O342" s="42"/>
    </row>
    <row r="343" spans="10:15" ht="13" x14ac:dyDescent="0.15">
      <c r="J343" s="41"/>
      <c r="O343" s="42"/>
    </row>
    <row r="344" spans="10:15" ht="13" x14ac:dyDescent="0.15">
      <c r="J344" s="41"/>
      <c r="O344" s="42"/>
    </row>
    <row r="345" spans="10:15" ht="13" x14ac:dyDescent="0.15">
      <c r="J345" s="41"/>
      <c r="O345" s="42"/>
    </row>
    <row r="346" spans="10:15" ht="13" x14ac:dyDescent="0.15">
      <c r="J346" s="41"/>
      <c r="O346" s="42"/>
    </row>
    <row r="347" spans="10:15" ht="13" x14ac:dyDescent="0.15">
      <c r="J347" s="41"/>
      <c r="O347" s="42"/>
    </row>
    <row r="348" spans="10:15" ht="13" x14ac:dyDescent="0.15">
      <c r="J348" s="41"/>
      <c r="O348" s="42"/>
    </row>
    <row r="349" spans="10:15" ht="13" x14ac:dyDescent="0.15">
      <c r="J349" s="41"/>
      <c r="O349" s="42"/>
    </row>
    <row r="350" spans="10:15" ht="13" x14ac:dyDescent="0.15">
      <c r="J350" s="41"/>
      <c r="O350" s="42"/>
    </row>
    <row r="351" spans="10:15" ht="13" x14ac:dyDescent="0.15">
      <c r="J351" s="41"/>
      <c r="O351" s="42"/>
    </row>
    <row r="352" spans="10:15" ht="13" x14ac:dyDescent="0.15">
      <c r="J352" s="41"/>
      <c r="O352" s="42"/>
    </row>
    <row r="353" spans="10:15" ht="13" x14ac:dyDescent="0.15">
      <c r="J353" s="41"/>
      <c r="O353" s="42"/>
    </row>
    <row r="354" spans="10:15" ht="13" x14ac:dyDescent="0.15">
      <c r="J354" s="41"/>
      <c r="O354" s="42"/>
    </row>
    <row r="355" spans="10:15" ht="13" x14ac:dyDescent="0.15">
      <c r="J355" s="41"/>
      <c r="O355" s="42"/>
    </row>
    <row r="356" spans="10:15" ht="13" x14ac:dyDescent="0.15">
      <c r="J356" s="41"/>
      <c r="O356" s="42"/>
    </row>
    <row r="357" spans="10:15" ht="13" x14ac:dyDescent="0.15">
      <c r="J357" s="41"/>
      <c r="O357" s="42"/>
    </row>
    <row r="358" spans="10:15" ht="13" x14ac:dyDescent="0.15">
      <c r="J358" s="41"/>
      <c r="O358" s="42"/>
    </row>
    <row r="359" spans="10:15" ht="13" x14ac:dyDescent="0.15">
      <c r="J359" s="41"/>
      <c r="O359" s="42"/>
    </row>
    <row r="360" spans="10:15" ht="13" x14ac:dyDescent="0.15">
      <c r="J360" s="41"/>
      <c r="O360" s="42"/>
    </row>
    <row r="361" spans="10:15" ht="13" x14ac:dyDescent="0.15">
      <c r="J361" s="41"/>
      <c r="O361" s="42"/>
    </row>
    <row r="362" spans="10:15" ht="13" x14ac:dyDescent="0.15">
      <c r="J362" s="41"/>
      <c r="O362" s="42"/>
    </row>
    <row r="363" spans="10:15" ht="13" x14ac:dyDescent="0.15">
      <c r="J363" s="41"/>
      <c r="O363" s="42"/>
    </row>
    <row r="364" spans="10:15" ht="13" x14ac:dyDescent="0.15">
      <c r="J364" s="41"/>
      <c r="O364" s="42"/>
    </row>
    <row r="365" spans="10:15" ht="13" x14ac:dyDescent="0.15">
      <c r="J365" s="41"/>
      <c r="O365" s="42"/>
    </row>
    <row r="366" spans="10:15" ht="13" x14ac:dyDescent="0.15">
      <c r="J366" s="41"/>
      <c r="O366" s="42"/>
    </row>
    <row r="367" spans="10:15" ht="13" x14ac:dyDescent="0.15">
      <c r="J367" s="41"/>
      <c r="O367" s="42"/>
    </row>
    <row r="368" spans="10:15" ht="13" x14ac:dyDescent="0.15">
      <c r="J368" s="41"/>
      <c r="O368" s="42"/>
    </row>
    <row r="369" spans="10:15" ht="13" x14ac:dyDescent="0.15">
      <c r="J369" s="41"/>
      <c r="O369" s="42"/>
    </row>
    <row r="370" spans="10:15" ht="13" x14ac:dyDescent="0.15">
      <c r="J370" s="41"/>
      <c r="O370" s="42"/>
    </row>
    <row r="371" spans="10:15" ht="13" x14ac:dyDescent="0.15">
      <c r="J371" s="41"/>
      <c r="O371" s="42"/>
    </row>
    <row r="372" spans="10:15" ht="13" x14ac:dyDescent="0.15">
      <c r="J372" s="41"/>
      <c r="O372" s="42"/>
    </row>
    <row r="373" spans="10:15" ht="13" x14ac:dyDescent="0.15">
      <c r="J373" s="41"/>
      <c r="O373" s="42"/>
    </row>
    <row r="374" spans="10:15" ht="13" x14ac:dyDescent="0.15">
      <c r="J374" s="41"/>
      <c r="O374" s="42"/>
    </row>
    <row r="375" spans="10:15" ht="13" x14ac:dyDescent="0.15">
      <c r="J375" s="41"/>
      <c r="O375" s="42"/>
    </row>
    <row r="376" spans="10:15" ht="13" x14ac:dyDescent="0.15">
      <c r="J376" s="41"/>
      <c r="O376" s="42"/>
    </row>
    <row r="377" spans="10:15" ht="13" x14ac:dyDescent="0.15">
      <c r="J377" s="41"/>
      <c r="O377" s="42"/>
    </row>
    <row r="378" spans="10:15" ht="13" x14ac:dyDescent="0.15">
      <c r="J378" s="41"/>
      <c r="O378" s="42"/>
    </row>
    <row r="379" spans="10:15" ht="13" x14ac:dyDescent="0.15">
      <c r="J379" s="41"/>
      <c r="O379" s="42"/>
    </row>
    <row r="380" spans="10:15" ht="13" x14ac:dyDescent="0.15">
      <c r="J380" s="41"/>
      <c r="O380" s="42"/>
    </row>
    <row r="381" spans="10:15" ht="13" x14ac:dyDescent="0.15">
      <c r="J381" s="41"/>
      <c r="O381" s="42"/>
    </row>
    <row r="382" spans="10:15" ht="13" x14ac:dyDescent="0.15">
      <c r="J382" s="41"/>
      <c r="O382" s="42"/>
    </row>
    <row r="383" spans="10:15" ht="13" x14ac:dyDescent="0.15">
      <c r="J383" s="41"/>
      <c r="O383" s="42"/>
    </row>
    <row r="384" spans="10:15" ht="13" x14ac:dyDescent="0.15">
      <c r="J384" s="41"/>
      <c r="O384" s="42"/>
    </row>
    <row r="385" spans="10:15" ht="13" x14ac:dyDescent="0.15">
      <c r="J385" s="41"/>
      <c r="O385" s="42"/>
    </row>
    <row r="386" spans="10:15" ht="13" x14ac:dyDescent="0.15">
      <c r="J386" s="41"/>
      <c r="O386" s="42"/>
    </row>
    <row r="387" spans="10:15" ht="13" x14ac:dyDescent="0.15">
      <c r="J387" s="41"/>
      <c r="O387" s="42"/>
    </row>
    <row r="388" spans="10:15" ht="13" x14ac:dyDescent="0.15">
      <c r="J388" s="41"/>
      <c r="O388" s="42"/>
    </row>
    <row r="389" spans="10:15" ht="13" x14ac:dyDescent="0.15">
      <c r="J389" s="41"/>
      <c r="O389" s="42"/>
    </row>
    <row r="390" spans="10:15" ht="13" x14ac:dyDescent="0.15">
      <c r="J390" s="41"/>
      <c r="O390" s="42"/>
    </row>
    <row r="391" spans="10:15" ht="13" x14ac:dyDescent="0.15">
      <c r="J391" s="41"/>
      <c r="O391" s="42"/>
    </row>
    <row r="392" spans="10:15" ht="13" x14ac:dyDescent="0.15">
      <c r="J392" s="41"/>
      <c r="O392" s="42"/>
    </row>
    <row r="393" spans="10:15" ht="13" x14ac:dyDescent="0.15">
      <c r="J393" s="41"/>
      <c r="O393" s="42"/>
    </row>
    <row r="394" spans="10:15" ht="13" x14ac:dyDescent="0.15">
      <c r="J394" s="41"/>
      <c r="O394" s="42"/>
    </row>
    <row r="395" spans="10:15" ht="13" x14ac:dyDescent="0.15">
      <c r="J395" s="41"/>
      <c r="O395" s="42"/>
    </row>
    <row r="396" spans="10:15" ht="13" x14ac:dyDescent="0.15">
      <c r="J396" s="41"/>
      <c r="O396" s="42"/>
    </row>
    <row r="397" spans="10:15" ht="13" x14ac:dyDescent="0.15">
      <c r="J397" s="41"/>
      <c r="O397" s="42"/>
    </row>
    <row r="398" spans="10:15" ht="13" x14ac:dyDescent="0.15">
      <c r="J398" s="41"/>
      <c r="O398" s="42"/>
    </row>
    <row r="399" spans="10:15" ht="13" x14ac:dyDescent="0.15">
      <c r="J399" s="41"/>
      <c r="O399" s="42"/>
    </row>
    <row r="400" spans="10:15" ht="13" x14ac:dyDescent="0.15">
      <c r="J400" s="41"/>
      <c r="O400" s="42"/>
    </row>
    <row r="401" spans="10:15" ht="13" x14ac:dyDescent="0.15">
      <c r="J401" s="41"/>
      <c r="O401" s="42"/>
    </row>
    <row r="402" spans="10:15" ht="13" x14ac:dyDescent="0.15">
      <c r="J402" s="41"/>
      <c r="O402" s="42"/>
    </row>
    <row r="403" spans="10:15" ht="13" x14ac:dyDescent="0.15">
      <c r="J403" s="41"/>
      <c r="O403" s="42"/>
    </row>
    <row r="404" spans="10:15" ht="13" x14ac:dyDescent="0.15">
      <c r="J404" s="41"/>
      <c r="O404" s="42"/>
    </row>
    <row r="405" spans="10:15" ht="13" x14ac:dyDescent="0.15">
      <c r="J405" s="41"/>
      <c r="O405" s="42"/>
    </row>
    <row r="406" spans="10:15" ht="13" x14ac:dyDescent="0.15">
      <c r="J406" s="41"/>
      <c r="O406" s="42"/>
    </row>
    <row r="407" spans="10:15" ht="13" x14ac:dyDescent="0.15">
      <c r="J407" s="41"/>
      <c r="O407" s="42"/>
    </row>
    <row r="408" spans="10:15" ht="13" x14ac:dyDescent="0.15">
      <c r="J408" s="41"/>
      <c r="O408" s="42"/>
    </row>
    <row r="409" spans="10:15" ht="13" x14ac:dyDescent="0.15">
      <c r="J409" s="41"/>
      <c r="O409" s="42"/>
    </row>
    <row r="410" spans="10:15" ht="13" x14ac:dyDescent="0.15">
      <c r="J410" s="41"/>
      <c r="O410" s="42"/>
    </row>
    <row r="411" spans="10:15" ht="13" x14ac:dyDescent="0.15">
      <c r="J411" s="41"/>
      <c r="O411" s="42"/>
    </row>
    <row r="412" spans="10:15" ht="13" x14ac:dyDescent="0.15">
      <c r="J412" s="41"/>
      <c r="O412" s="42"/>
    </row>
    <row r="413" spans="10:15" ht="13" x14ac:dyDescent="0.15">
      <c r="J413" s="41"/>
      <c r="O413" s="42"/>
    </row>
    <row r="414" spans="10:15" ht="13" x14ac:dyDescent="0.15">
      <c r="J414" s="41"/>
      <c r="O414" s="42"/>
    </row>
    <row r="415" spans="10:15" ht="13" x14ac:dyDescent="0.15">
      <c r="J415" s="41"/>
      <c r="O415" s="42"/>
    </row>
    <row r="416" spans="10:15" ht="13" x14ac:dyDescent="0.15">
      <c r="J416" s="41"/>
      <c r="O416" s="42"/>
    </row>
    <row r="417" spans="10:15" ht="13" x14ac:dyDescent="0.15">
      <c r="J417" s="41"/>
      <c r="O417" s="42"/>
    </row>
    <row r="418" spans="10:15" ht="13" x14ac:dyDescent="0.15">
      <c r="J418" s="41"/>
      <c r="O418" s="42"/>
    </row>
    <row r="419" spans="10:15" ht="13" x14ac:dyDescent="0.15">
      <c r="J419" s="41"/>
      <c r="O419" s="42"/>
    </row>
    <row r="420" spans="10:15" ht="13" x14ac:dyDescent="0.15">
      <c r="J420" s="41"/>
      <c r="O420" s="42"/>
    </row>
    <row r="421" spans="10:15" ht="13" x14ac:dyDescent="0.15">
      <c r="J421" s="41"/>
      <c r="O421" s="42"/>
    </row>
    <row r="422" spans="10:15" ht="13" x14ac:dyDescent="0.15">
      <c r="J422" s="41"/>
      <c r="O422" s="42"/>
    </row>
    <row r="423" spans="10:15" ht="13" x14ac:dyDescent="0.15">
      <c r="J423" s="41"/>
      <c r="O423" s="42"/>
    </row>
    <row r="424" spans="10:15" ht="13" x14ac:dyDescent="0.15">
      <c r="J424" s="41"/>
      <c r="O424" s="42"/>
    </row>
    <row r="425" spans="10:15" ht="13" x14ac:dyDescent="0.15">
      <c r="J425" s="41"/>
      <c r="O425" s="42"/>
    </row>
    <row r="426" spans="10:15" ht="13" x14ac:dyDescent="0.15">
      <c r="J426" s="41"/>
      <c r="O426" s="42"/>
    </row>
    <row r="427" spans="10:15" ht="13" x14ac:dyDescent="0.15">
      <c r="J427" s="41"/>
      <c r="O427" s="42"/>
    </row>
    <row r="428" spans="10:15" ht="13" x14ac:dyDescent="0.15">
      <c r="J428" s="41"/>
      <c r="O428" s="42"/>
    </row>
    <row r="429" spans="10:15" ht="13" x14ac:dyDescent="0.15">
      <c r="J429" s="41"/>
      <c r="O429" s="42"/>
    </row>
    <row r="430" spans="10:15" ht="13" x14ac:dyDescent="0.15">
      <c r="J430" s="41"/>
      <c r="O430" s="42"/>
    </row>
    <row r="431" spans="10:15" ht="13" x14ac:dyDescent="0.15">
      <c r="J431" s="41"/>
      <c r="O431" s="42"/>
    </row>
    <row r="432" spans="10:15" ht="13" x14ac:dyDescent="0.15">
      <c r="J432" s="41"/>
      <c r="O432" s="42"/>
    </row>
    <row r="433" spans="10:15" ht="13" x14ac:dyDescent="0.15">
      <c r="J433" s="41"/>
      <c r="O433" s="42"/>
    </row>
    <row r="434" spans="10:15" ht="13" x14ac:dyDescent="0.15">
      <c r="J434" s="41"/>
      <c r="O434" s="42"/>
    </row>
    <row r="435" spans="10:15" ht="13" x14ac:dyDescent="0.15">
      <c r="J435" s="41"/>
      <c r="O435" s="42"/>
    </row>
    <row r="436" spans="10:15" ht="13" x14ac:dyDescent="0.15">
      <c r="J436" s="41"/>
      <c r="O436" s="42"/>
    </row>
    <row r="437" spans="10:15" ht="13" x14ac:dyDescent="0.15">
      <c r="J437" s="41"/>
      <c r="O437" s="42"/>
    </row>
    <row r="438" spans="10:15" ht="13" x14ac:dyDescent="0.15">
      <c r="J438" s="41"/>
      <c r="O438" s="42"/>
    </row>
    <row r="439" spans="10:15" ht="13" x14ac:dyDescent="0.15">
      <c r="J439" s="41"/>
      <c r="O439" s="42"/>
    </row>
    <row r="440" spans="10:15" ht="13" x14ac:dyDescent="0.15">
      <c r="J440" s="41"/>
      <c r="O440" s="42"/>
    </row>
    <row r="441" spans="10:15" ht="13" x14ac:dyDescent="0.15">
      <c r="J441" s="41"/>
      <c r="O441" s="42"/>
    </row>
    <row r="442" spans="10:15" ht="13" x14ac:dyDescent="0.15">
      <c r="J442" s="41"/>
      <c r="O442" s="42"/>
    </row>
    <row r="443" spans="10:15" ht="13" x14ac:dyDescent="0.15">
      <c r="J443" s="41"/>
      <c r="O443" s="42"/>
    </row>
    <row r="444" spans="10:15" ht="13" x14ac:dyDescent="0.15">
      <c r="J444" s="41"/>
      <c r="O444" s="42"/>
    </row>
    <row r="445" spans="10:15" ht="13" x14ac:dyDescent="0.15">
      <c r="J445" s="41"/>
      <c r="O445" s="42"/>
    </row>
    <row r="446" spans="10:15" ht="13" x14ac:dyDescent="0.15">
      <c r="J446" s="41"/>
      <c r="O446" s="42"/>
    </row>
    <row r="447" spans="10:15" ht="13" x14ac:dyDescent="0.15">
      <c r="J447" s="41"/>
      <c r="O447" s="42"/>
    </row>
    <row r="448" spans="10:15" ht="13" x14ac:dyDescent="0.15">
      <c r="J448" s="41"/>
      <c r="O448" s="42"/>
    </row>
    <row r="449" spans="10:15" ht="13" x14ac:dyDescent="0.15">
      <c r="J449" s="41"/>
      <c r="O449" s="42"/>
    </row>
    <row r="450" spans="10:15" ht="13" x14ac:dyDescent="0.15">
      <c r="J450" s="41"/>
      <c r="O450" s="42"/>
    </row>
    <row r="451" spans="10:15" ht="13" x14ac:dyDescent="0.15">
      <c r="J451" s="41"/>
      <c r="O451" s="42"/>
    </row>
    <row r="452" spans="10:15" ht="13" x14ac:dyDescent="0.15">
      <c r="J452" s="41"/>
      <c r="O452" s="42"/>
    </row>
    <row r="453" spans="10:15" ht="13" x14ac:dyDescent="0.15">
      <c r="J453" s="41"/>
      <c r="O453" s="42"/>
    </row>
    <row r="454" spans="10:15" ht="13" x14ac:dyDescent="0.15">
      <c r="J454" s="41"/>
      <c r="O454" s="42"/>
    </row>
    <row r="455" spans="10:15" ht="13" x14ac:dyDescent="0.15">
      <c r="J455" s="41"/>
      <c r="O455" s="42"/>
    </row>
    <row r="456" spans="10:15" ht="13" x14ac:dyDescent="0.15">
      <c r="J456" s="41"/>
      <c r="O456" s="42"/>
    </row>
    <row r="457" spans="10:15" ht="13" x14ac:dyDescent="0.15">
      <c r="J457" s="41"/>
      <c r="O457" s="42"/>
    </row>
    <row r="458" spans="10:15" ht="13" x14ac:dyDescent="0.15">
      <c r="J458" s="41"/>
      <c r="O458" s="42"/>
    </row>
    <row r="459" spans="10:15" ht="13" x14ac:dyDescent="0.15">
      <c r="J459" s="41"/>
      <c r="O459" s="42"/>
    </row>
    <row r="460" spans="10:15" ht="13" x14ac:dyDescent="0.15">
      <c r="J460" s="41"/>
      <c r="O460" s="42"/>
    </row>
    <row r="461" spans="10:15" ht="13" x14ac:dyDescent="0.15">
      <c r="J461" s="41"/>
      <c r="O461" s="42"/>
    </row>
    <row r="462" spans="10:15" ht="13" x14ac:dyDescent="0.15">
      <c r="J462" s="41"/>
      <c r="O462" s="42"/>
    </row>
    <row r="463" spans="10:15" ht="13" x14ac:dyDescent="0.15">
      <c r="J463" s="41"/>
      <c r="O463" s="42"/>
    </row>
    <row r="464" spans="10:15" ht="13" x14ac:dyDescent="0.15">
      <c r="J464" s="41"/>
      <c r="O464" s="42"/>
    </row>
    <row r="465" spans="10:15" ht="13" x14ac:dyDescent="0.15">
      <c r="J465" s="41"/>
      <c r="O465" s="42"/>
    </row>
    <row r="466" spans="10:15" ht="13" x14ac:dyDescent="0.15">
      <c r="J466" s="41"/>
      <c r="O466" s="42"/>
    </row>
    <row r="467" spans="10:15" ht="13" x14ac:dyDescent="0.15">
      <c r="J467" s="41"/>
      <c r="O467" s="42"/>
    </row>
    <row r="468" spans="10:15" ht="13" x14ac:dyDescent="0.15">
      <c r="J468" s="41"/>
      <c r="O468" s="42"/>
    </row>
    <row r="469" spans="10:15" ht="13" x14ac:dyDescent="0.15">
      <c r="J469" s="41"/>
      <c r="O469" s="42"/>
    </row>
    <row r="470" spans="10:15" ht="13" x14ac:dyDescent="0.15">
      <c r="J470" s="41"/>
      <c r="O470" s="42"/>
    </row>
    <row r="471" spans="10:15" ht="13" x14ac:dyDescent="0.15">
      <c r="J471" s="41"/>
      <c r="O471" s="42"/>
    </row>
    <row r="472" spans="10:15" ht="13" x14ac:dyDescent="0.15">
      <c r="J472" s="41"/>
      <c r="O472" s="42"/>
    </row>
    <row r="473" spans="10:15" ht="13" x14ac:dyDescent="0.15">
      <c r="J473" s="41"/>
      <c r="O473" s="42"/>
    </row>
    <row r="474" spans="10:15" ht="13" x14ac:dyDescent="0.15">
      <c r="J474" s="41"/>
      <c r="O474" s="42"/>
    </row>
    <row r="475" spans="10:15" ht="13" x14ac:dyDescent="0.15">
      <c r="J475" s="41"/>
      <c r="O475" s="42"/>
    </row>
    <row r="476" spans="10:15" ht="13" x14ac:dyDescent="0.15">
      <c r="J476" s="41"/>
      <c r="O476" s="42"/>
    </row>
    <row r="477" spans="10:15" ht="13" x14ac:dyDescent="0.15">
      <c r="J477" s="41"/>
      <c r="O477" s="42"/>
    </row>
    <row r="478" spans="10:15" ht="13" x14ac:dyDescent="0.15">
      <c r="J478" s="41"/>
      <c r="O478" s="42"/>
    </row>
    <row r="479" spans="10:15" ht="13" x14ac:dyDescent="0.15">
      <c r="J479" s="41"/>
      <c r="O479" s="42"/>
    </row>
    <row r="480" spans="10:15" ht="13" x14ac:dyDescent="0.15">
      <c r="J480" s="41"/>
      <c r="O480" s="42"/>
    </row>
    <row r="481" spans="10:15" ht="13" x14ac:dyDescent="0.15">
      <c r="J481" s="41"/>
      <c r="O481" s="42"/>
    </row>
    <row r="482" spans="10:15" ht="13" x14ac:dyDescent="0.15">
      <c r="J482" s="41"/>
      <c r="O482" s="42"/>
    </row>
    <row r="483" spans="10:15" ht="13" x14ac:dyDescent="0.15">
      <c r="J483" s="41"/>
      <c r="O483" s="42"/>
    </row>
    <row r="484" spans="10:15" ht="13" x14ac:dyDescent="0.15">
      <c r="J484" s="41"/>
      <c r="O484" s="42"/>
    </row>
    <row r="485" spans="10:15" ht="13" x14ac:dyDescent="0.15">
      <c r="J485" s="41"/>
      <c r="O485" s="42"/>
    </row>
    <row r="486" spans="10:15" ht="13" x14ac:dyDescent="0.15">
      <c r="J486" s="41"/>
      <c r="O486" s="42"/>
    </row>
    <row r="487" spans="10:15" ht="13" x14ac:dyDescent="0.15">
      <c r="J487" s="41"/>
      <c r="O487" s="42"/>
    </row>
    <row r="488" spans="10:15" ht="13" x14ac:dyDescent="0.15">
      <c r="J488" s="41"/>
      <c r="O488" s="42"/>
    </row>
    <row r="489" spans="10:15" ht="13" x14ac:dyDescent="0.15">
      <c r="J489" s="41"/>
      <c r="O489" s="42"/>
    </row>
    <row r="490" spans="10:15" ht="13" x14ac:dyDescent="0.15">
      <c r="J490" s="41"/>
      <c r="O490" s="42"/>
    </row>
    <row r="491" spans="10:15" ht="13" x14ac:dyDescent="0.15">
      <c r="J491" s="41"/>
      <c r="O491" s="42"/>
    </row>
    <row r="492" spans="10:15" ht="13" x14ac:dyDescent="0.15">
      <c r="J492" s="41"/>
      <c r="O492" s="42"/>
    </row>
    <row r="493" spans="10:15" ht="13" x14ac:dyDescent="0.15">
      <c r="J493" s="41"/>
      <c r="O493" s="42"/>
    </row>
    <row r="494" spans="10:15" ht="13" x14ac:dyDescent="0.15">
      <c r="J494" s="41"/>
      <c r="O494" s="42"/>
    </row>
    <row r="495" spans="10:15" ht="13" x14ac:dyDescent="0.15">
      <c r="J495" s="41"/>
      <c r="O495" s="42"/>
    </row>
    <row r="496" spans="10:15" ht="13" x14ac:dyDescent="0.15">
      <c r="J496" s="41"/>
      <c r="O496" s="42"/>
    </row>
    <row r="497" spans="10:15" ht="13" x14ac:dyDescent="0.15">
      <c r="J497" s="41"/>
      <c r="O497" s="42"/>
    </row>
    <row r="498" spans="10:15" ht="13" x14ac:dyDescent="0.15">
      <c r="J498" s="41"/>
      <c r="O498" s="42"/>
    </row>
    <row r="499" spans="10:15" ht="13" x14ac:dyDescent="0.15">
      <c r="J499" s="41"/>
      <c r="O499" s="42"/>
    </row>
    <row r="500" spans="10:15" ht="13" x14ac:dyDescent="0.15">
      <c r="J500" s="41"/>
      <c r="O500" s="42"/>
    </row>
    <row r="501" spans="10:15" ht="13" x14ac:dyDescent="0.15">
      <c r="J501" s="41"/>
      <c r="O501" s="42"/>
    </row>
    <row r="502" spans="10:15" ht="13" x14ac:dyDescent="0.15">
      <c r="J502" s="41"/>
      <c r="O502" s="42"/>
    </row>
    <row r="503" spans="10:15" ht="13" x14ac:dyDescent="0.15">
      <c r="J503" s="41"/>
      <c r="O503" s="42"/>
    </row>
    <row r="504" spans="10:15" ht="13" x14ac:dyDescent="0.15">
      <c r="J504" s="41"/>
      <c r="O504" s="42"/>
    </row>
    <row r="505" spans="10:15" ht="13" x14ac:dyDescent="0.15">
      <c r="J505" s="41"/>
      <c r="O505" s="42"/>
    </row>
    <row r="506" spans="10:15" ht="13" x14ac:dyDescent="0.15">
      <c r="J506" s="41"/>
      <c r="O506" s="42"/>
    </row>
    <row r="507" spans="10:15" ht="13" x14ac:dyDescent="0.15">
      <c r="J507" s="41"/>
      <c r="O507" s="42"/>
    </row>
    <row r="508" spans="10:15" ht="13" x14ac:dyDescent="0.15">
      <c r="J508" s="41"/>
      <c r="O508" s="42"/>
    </row>
    <row r="509" spans="10:15" ht="13" x14ac:dyDescent="0.15">
      <c r="J509" s="41"/>
      <c r="O509" s="42"/>
    </row>
    <row r="510" spans="10:15" ht="13" x14ac:dyDescent="0.15">
      <c r="J510" s="41"/>
      <c r="O510" s="42"/>
    </row>
    <row r="511" spans="10:15" ht="13" x14ac:dyDescent="0.15">
      <c r="J511" s="41"/>
      <c r="O511" s="42"/>
    </row>
    <row r="512" spans="10:15" ht="13" x14ac:dyDescent="0.15">
      <c r="J512" s="41"/>
      <c r="O512" s="42"/>
    </row>
    <row r="513" spans="10:15" ht="13" x14ac:dyDescent="0.15">
      <c r="J513" s="41"/>
      <c r="O513" s="42"/>
    </row>
    <row r="514" spans="10:15" ht="13" x14ac:dyDescent="0.15">
      <c r="J514" s="41"/>
      <c r="O514" s="42"/>
    </row>
    <row r="515" spans="10:15" ht="13" x14ac:dyDescent="0.15">
      <c r="J515" s="41"/>
      <c r="O515" s="42"/>
    </row>
    <row r="516" spans="10:15" ht="13" x14ac:dyDescent="0.15">
      <c r="J516" s="41"/>
      <c r="O516" s="42"/>
    </row>
    <row r="517" spans="10:15" ht="13" x14ac:dyDescent="0.15">
      <c r="J517" s="41"/>
      <c r="O517" s="42"/>
    </row>
    <row r="518" spans="10:15" ht="13" x14ac:dyDescent="0.15">
      <c r="J518" s="41"/>
      <c r="O518" s="42"/>
    </row>
    <row r="519" spans="10:15" ht="13" x14ac:dyDescent="0.15">
      <c r="J519" s="41"/>
      <c r="O519" s="42"/>
    </row>
    <row r="520" spans="10:15" ht="13" x14ac:dyDescent="0.15">
      <c r="J520" s="41"/>
      <c r="O520" s="42"/>
    </row>
    <row r="521" spans="10:15" ht="13" x14ac:dyDescent="0.15">
      <c r="J521" s="41"/>
      <c r="O521" s="42"/>
    </row>
    <row r="522" spans="10:15" ht="13" x14ac:dyDescent="0.15">
      <c r="J522" s="41"/>
      <c r="O522" s="42"/>
    </row>
    <row r="523" spans="10:15" ht="13" x14ac:dyDescent="0.15">
      <c r="J523" s="41"/>
      <c r="O523" s="42"/>
    </row>
    <row r="524" spans="10:15" ht="13" x14ac:dyDescent="0.15">
      <c r="J524" s="41"/>
      <c r="O524" s="42"/>
    </row>
    <row r="525" spans="10:15" ht="13" x14ac:dyDescent="0.15">
      <c r="J525" s="41"/>
      <c r="O525" s="42"/>
    </row>
    <row r="526" spans="10:15" ht="13" x14ac:dyDescent="0.15">
      <c r="J526" s="41"/>
      <c r="O526" s="42"/>
    </row>
    <row r="527" spans="10:15" ht="13" x14ac:dyDescent="0.15">
      <c r="J527" s="41"/>
      <c r="O527" s="42"/>
    </row>
    <row r="528" spans="10:15" ht="13" x14ac:dyDescent="0.15">
      <c r="J528" s="41"/>
      <c r="O528" s="42"/>
    </row>
    <row r="529" spans="10:15" ht="13" x14ac:dyDescent="0.15">
      <c r="J529" s="41"/>
      <c r="O529" s="42"/>
    </row>
    <row r="530" spans="10:15" ht="13" x14ac:dyDescent="0.15">
      <c r="J530" s="41"/>
      <c r="O530" s="42"/>
    </row>
    <row r="531" spans="10:15" ht="13" x14ac:dyDescent="0.15">
      <c r="J531" s="41"/>
      <c r="O531" s="42"/>
    </row>
    <row r="532" spans="10:15" ht="13" x14ac:dyDescent="0.15">
      <c r="J532" s="41"/>
      <c r="O532" s="42"/>
    </row>
    <row r="533" spans="10:15" ht="13" x14ac:dyDescent="0.15">
      <c r="J533" s="41"/>
      <c r="O533" s="42"/>
    </row>
    <row r="534" spans="10:15" ht="13" x14ac:dyDescent="0.15">
      <c r="J534" s="41"/>
      <c r="O534" s="42"/>
    </row>
    <row r="535" spans="10:15" ht="13" x14ac:dyDescent="0.15">
      <c r="J535" s="41"/>
      <c r="O535" s="42"/>
    </row>
    <row r="536" spans="10:15" ht="13" x14ac:dyDescent="0.15">
      <c r="J536" s="41"/>
      <c r="O536" s="42"/>
    </row>
    <row r="537" spans="10:15" ht="13" x14ac:dyDescent="0.15">
      <c r="J537" s="41"/>
      <c r="O537" s="42"/>
    </row>
    <row r="538" spans="10:15" ht="13" x14ac:dyDescent="0.15">
      <c r="J538" s="41"/>
      <c r="O538" s="42"/>
    </row>
    <row r="539" spans="10:15" ht="13" x14ac:dyDescent="0.15">
      <c r="J539" s="41"/>
      <c r="O539" s="42"/>
    </row>
    <row r="540" spans="10:15" ht="13" x14ac:dyDescent="0.15">
      <c r="J540" s="41"/>
      <c r="O540" s="42"/>
    </row>
    <row r="541" spans="10:15" ht="13" x14ac:dyDescent="0.15">
      <c r="J541" s="41"/>
      <c r="O541" s="42"/>
    </row>
    <row r="542" spans="10:15" ht="13" x14ac:dyDescent="0.15">
      <c r="J542" s="41"/>
      <c r="O542" s="42"/>
    </row>
    <row r="543" spans="10:15" ht="13" x14ac:dyDescent="0.15">
      <c r="J543" s="41"/>
      <c r="O543" s="42"/>
    </row>
    <row r="544" spans="10:15" ht="13" x14ac:dyDescent="0.15">
      <c r="J544" s="41"/>
      <c r="O544" s="42"/>
    </row>
    <row r="545" spans="10:15" ht="13" x14ac:dyDescent="0.15">
      <c r="J545" s="41"/>
      <c r="O545" s="42"/>
    </row>
    <row r="546" spans="10:15" ht="13" x14ac:dyDescent="0.15">
      <c r="J546" s="41"/>
      <c r="O546" s="42"/>
    </row>
    <row r="547" spans="10:15" ht="13" x14ac:dyDescent="0.15">
      <c r="J547" s="41"/>
      <c r="O547" s="42"/>
    </row>
    <row r="548" spans="10:15" ht="13" x14ac:dyDescent="0.15">
      <c r="J548" s="41"/>
      <c r="O548" s="42"/>
    </row>
    <row r="549" spans="10:15" ht="13" x14ac:dyDescent="0.15">
      <c r="J549" s="41"/>
      <c r="O549" s="42"/>
    </row>
    <row r="550" spans="10:15" ht="13" x14ac:dyDescent="0.15">
      <c r="J550" s="41"/>
      <c r="O550" s="42"/>
    </row>
    <row r="551" spans="10:15" ht="13" x14ac:dyDescent="0.15">
      <c r="J551" s="41"/>
      <c r="O551" s="42"/>
    </row>
    <row r="552" spans="10:15" ht="13" x14ac:dyDescent="0.15">
      <c r="J552" s="41"/>
      <c r="O552" s="42"/>
    </row>
    <row r="553" spans="10:15" ht="13" x14ac:dyDescent="0.15">
      <c r="J553" s="41"/>
      <c r="O553" s="42"/>
    </row>
    <row r="554" spans="10:15" ht="13" x14ac:dyDescent="0.15">
      <c r="J554" s="41"/>
      <c r="O554" s="42"/>
    </row>
    <row r="555" spans="10:15" ht="13" x14ac:dyDescent="0.15">
      <c r="J555" s="41"/>
      <c r="O555" s="42"/>
    </row>
    <row r="556" spans="10:15" ht="13" x14ac:dyDescent="0.15">
      <c r="J556" s="41"/>
      <c r="O556" s="42"/>
    </row>
    <row r="557" spans="10:15" ht="13" x14ac:dyDescent="0.15">
      <c r="J557" s="41"/>
      <c r="O557" s="42"/>
    </row>
    <row r="558" spans="10:15" ht="13" x14ac:dyDescent="0.15">
      <c r="J558" s="41"/>
      <c r="O558" s="42"/>
    </row>
    <row r="559" spans="10:15" ht="13" x14ac:dyDescent="0.15">
      <c r="J559" s="41"/>
      <c r="O559" s="42"/>
    </row>
    <row r="560" spans="10:15" ht="13" x14ac:dyDescent="0.15">
      <c r="J560" s="41"/>
      <c r="O560" s="42"/>
    </row>
    <row r="561" spans="10:15" ht="13" x14ac:dyDescent="0.15">
      <c r="J561" s="41"/>
      <c r="O561" s="42"/>
    </row>
    <row r="562" spans="10:15" ht="13" x14ac:dyDescent="0.15">
      <c r="J562" s="41"/>
      <c r="O562" s="42"/>
    </row>
    <row r="563" spans="10:15" ht="13" x14ac:dyDescent="0.15">
      <c r="J563" s="41"/>
      <c r="O563" s="42"/>
    </row>
    <row r="564" spans="10:15" ht="13" x14ac:dyDescent="0.15">
      <c r="J564" s="41"/>
      <c r="O564" s="42"/>
    </row>
    <row r="565" spans="10:15" ht="13" x14ac:dyDescent="0.15">
      <c r="J565" s="41"/>
      <c r="O565" s="42"/>
    </row>
    <row r="566" spans="10:15" ht="13" x14ac:dyDescent="0.15">
      <c r="J566" s="41"/>
      <c r="O566" s="42"/>
    </row>
    <row r="567" spans="10:15" ht="13" x14ac:dyDescent="0.15">
      <c r="J567" s="41"/>
      <c r="O567" s="42"/>
    </row>
    <row r="568" spans="10:15" ht="13" x14ac:dyDescent="0.15">
      <c r="J568" s="41"/>
      <c r="O568" s="42"/>
    </row>
    <row r="569" spans="10:15" ht="13" x14ac:dyDescent="0.15">
      <c r="J569" s="41"/>
      <c r="O569" s="42"/>
    </row>
    <row r="570" spans="10:15" ht="13" x14ac:dyDescent="0.15">
      <c r="J570" s="41"/>
      <c r="O570" s="42"/>
    </row>
    <row r="571" spans="10:15" ht="13" x14ac:dyDescent="0.15">
      <c r="J571" s="41"/>
      <c r="O571" s="42"/>
    </row>
    <row r="572" spans="10:15" ht="13" x14ac:dyDescent="0.15">
      <c r="J572" s="41"/>
      <c r="O572" s="42"/>
    </row>
    <row r="573" spans="10:15" ht="13" x14ac:dyDescent="0.15">
      <c r="J573" s="41"/>
      <c r="O573" s="42"/>
    </row>
    <row r="574" spans="10:15" ht="13" x14ac:dyDescent="0.15">
      <c r="J574" s="41"/>
      <c r="O574" s="42"/>
    </row>
    <row r="575" spans="10:15" ht="13" x14ac:dyDescent="0.15">
      <c r="J575" s="41"/>
      <c r="O575" s="42"/>
    </row>
    <row r="576" spans="10:15" ht="13" x14ac:dyDescent="0.15">
      <c r="J576" s="41"/>
      <c r="O576" s="42"/>
    </row>
    <row r="577" spans="10:15" ht="13" x14ac:dyDescent="0.15">
      <c r="J577" s="41"/>
      <c r="O577" s="42"/>
    </row>
    <row r="578" spans="10:15" ht="13" x14ac:dyDescent="0.15">
      <c r="J578" s="41"/>
      <c r="O578" s="42"/>
    </row>
    <row r="579" spans="10:15" ht="13" x14ac:dyDescent="0.15">
      <c r="J579" s="41"/>
      <c r="O579" s="42"/>
    </row>
    <row r="580" spans="10:15" ht="13" x14ac:dyDescent="0.15">
      <c r="J580" s="41"/>
      <c r="O580" s="42"/>
    </row>
    <row r="581" spans="10:15" ht="13" x14ac:dyDescent="0.15">
      <c r="J581" s="41"/>
      <c r="O581" s="42"/>
    </row>
    <row r="582" spans="10:15" ht="13" x14ac:dyDescent="0.15">
      <c r="J582" s="41"/>
      <c r="O582" s="42"/>
    </row>
    <row r="583" spans="10:15" ht="13" x14ac:dyDescent="0.15">
      <c r="J583" s="41"/>
      <c r="O583" s="42"/>
    </row>
    <row r="584" spans="10:15" ht="13" x14ac:dyDescent="0.15">
      <c r="J584" s="41"/>
      <c r="O584" s="42"/>
    </row>
    <row r="585" spans="10:15" ht="13" x14ac:dyDescent="0.15">
      <c r="J585" s="41"/>
      <c r="O585" s="42"/>
    </row>
    <row r="586" spans="10:15" ht="13" x14ac:dyDescent="0.15">
      <c r="J586" s="41"/>
      <c r="O586" s="42"/>
    </row>
    <row r="587" spans="10:15" ht="13" x14ac:dyDescent="0.15">
      <c r="J587" s="41"/>
      <c r="O587" s="42"/>
    </row>
    <row r="588" spans="10:15" ht="13" x14ac:dyDescent="0.15">
      <c r="J588" s="41"/>
      <c r="O588" s="42"/>
    </row>
    <row r="589" spans="10:15" ht="13" x14ac:dyDescent="0.15">
      <c r="J589" s="41"/>
      <c r="O589" s="42"/>
    </row>
    <row r="590" spans="10:15" ht="13" x14ac:dyDescent="0.15">
      <c r="J590" s="41"/>
      <c r="O590" s="42"/>
    </row>
    <row r="591" spans="10:15" ht="13" x14ac:dyDescent="0.15">
      <c r="J591" s="41"/>
      <c r="O591" s="42"/>
    </row>
    <row r="592" spans="10:15" ht="13" x14ac:dyDescent="0.15">
      <c r="J592" s="41"/>
      <c r="O592" s="42"/>
    </row>
    <row r="593" spans="10:15" ht="13" x14ac:dyDescent="0.15">
      <c r="J593" s="41"/>
      <c r="O593" s="42"/>
    </row>
    <row r="594" spans="10:15" ht="13" x14ac:dyDescent="0.15">
      <c r="J594" s="41"/>
      <c r="O594" s="42"/>
    </row>
    <row r="595" spans="10:15" ht="13" x14ac:dyDescent="0.15">
      <c r="J595" s="41"/>
      <c r="O595" s="42"/>
    </row>
    <row r="596" spans="10:15" ht="13" x14ac:dyDescent="0.15">
      <c r="J596" s="41"/>
      <c r="O596" s="42"/>
    </row>
    <row r="597" spans="10:15" ht="13" x14ac:dyDescent="0.15">
      <c r="J597" s="41"/>
      <c r="O597" s="42"/>
    </row>
    <row r="598" spans="10:15" ht="13" x14ac:dyDescent="0.15">
      <c r="J598" s="41"/>
      <c r="O598" s="42"/>
    </row>
    <row r="599" spans="10:15" ht="13" x14ac:dyDescent="0.15">
      <c r="J599" s="41"/>
      <c r="O599" s="42"/>
    </row>
    <row r="600" spans="10:15" ht="13" x14ac:dyDescent="0.15">
      <c r="J600" s="41"/>
      <c r="O600" s="42"/>
    </row>
    <row r="601" spans="10:15" ht="13" x14ac:dyDescent="0.15">
      <c r="J601" s="41"/>
      <c r="O601" s="42"/>
    </row>
    <row r="602" spans="10:15" ht="13" x14ac:dyDescent="0.15">
      <c r="J602" s="41"/>
      <c r="O602" s="42"/>
    </row>
    <row r="603" spans="10:15" ht="13" x14ac:dyDescent="0.15">
      <c r="J603" s="41"/>
      <c r="O603" s="42"/>
    </row>
    <row r="604" spans="10:15" ht="13" x14ac:dyDescent="0.15">
      <c r="J604" s="41"/>
      <c r="O604" s="42"/>
    </row>
    <row r="605" spans="10:15" ht="13" x14ac:dyDescent="0.15">
      <c r="J605" s="41"/>
      <c r="O605" s="42"/>
    </row>
    <row r="606" spans="10:15" ht="13" x14ac:dyDescent="0.15">
      <c r="J606" s="41"/>
      <c r="O606" s="42"/>
    </row>
    <row r="607" spans="10:15" ht="13" x14ac:dyDescent="0.15">
      <c r="J607" s="41"/>
      <c r="O607" s="42"/>
    </row>
    <row r="608" spans="10:15" ht="13" x14ac:dyDescent="0.15">
      <c r="J608" s="41"/>
      <c r="O608" s="42"/>
    </row>
    <row r="609" spans="10:15" ht="13" x14ac:dyDescent="0.15">
      <c r="J609" s="41"/>
      <c r="O609" s="42"/>
    </row>
    <row r="610" spans="10:15" ht="13" x14ac:dyDescent="0.15">
      <c r="J610" s="41"/>
      <c r="O610" s="42"/>
    </row>
    <row r="611" spans="10:15" ht="13" x14ac:dyDescent="0.15">
      <c r="J611" s="41"/>
      <c r="O611" s="42"/>
    </row>
    <row r="612" spans="10:15" ht="13" x14ac:dyDescent="0.15">
      <c r="J612" s="41"/>
      <c r="O612" s="42"/>
    </row>
    <row r="613" spans="10:15" ht="13" x14ac:dyDescent="0.15">
      <c r="J613" s="41"/>
      <c r="O613" s="42"/>
    </row>
    <row r="614" spans="10:15" ht="13" x14ac:dyDescent="0.15">
      <c r="J614" s="41"/>
      <c r="O614" s="42"/>
    </row>
    <row r="615" spans="10:15" ht="13" x14ac:dyDescent="0.15">
      <c r="J615" s="41"/>
      <c r="O615" s="42"/>
    </row>
    <row r="616" spans="10:15" ht="13" x14ac:dyDescent="0.15">
      <c r="J616" s="41"/>
      <c r="O616" s="42"/>
    </row>
    <row r="617" spans="10:15" ht="13" x14ac:dyDescent="0.15">
      <c r="J617" s="41"/>
      <c r="O617" s="42"/>
    </row>
    <row r="618" spans="10:15" ht="13" x14ac:dyDescent="0.15">
      <c r="J618" s="41"/>
      <c r="O618" s="42"/>
    </row>
    <row r="619" spans="10:15" ht="13" x14ac:dyDescent="0.15">
      <c r="J619" s="41"/>
      <c r="O619" s="42"/>
    </row>
    <row r="620" spans="10:15" ht="13" x14ac:dyDescent="0.15">
      <c r="J620" s="41"/>
      <c r="O620" s="42"/>
    </row>
    <row r="621" spans="10:15" ht="13" x14ac:dyDescent="0.15">
      <c r="J621" s="41"/>
      <c r="O621" s="42"/>
    </row>
    <row r="622" spans="10:15" ht="13" x14ac:dyDescent="0.15">
      <c r="J622" s="41"/>
      <c r="O622" s="42"/>
    </row>
    <row r="623" spans="10:15" ht="13" x14ac:dyDescent="0.15">
      <c r="J623" s="41"/>
      <c r="O623" s="42"/>
    </row>
    <row r="624" spans="10:15" ht="13" x14ac:dyDescent="0.15">
      <c r="J624" s="41"/>
      <c r="O624" s="42"/>
    </row>
    <row r="625" spans="10:15" ht="13" x14ac:dyDescent="0.15">
      <c r="J625" s="41"/>
      <c r="O625" s="42"/>
    </row>
    <row r="626" spans="10:15" ht="13" x14ac:dyDescent="0.15">
      <c r="J626" s="41"/>
      <c r="O626" s="42"/>
    </row>
    <row r="627" spans="10:15" ht="13" x14ac:dyDescent="0.15">
      <c r="J627" s="41"/>
      <c r="O627" s="42"/>
    </row>
    <row r="628" spans="10:15" ht="13" x14ac:dyDescent="0.15">
      <c r="J628" s="41"/>
      <c r="O628" s="42"/>
    </row>
    <row r="629" spans="10:15" ht="13" x14ac:dyDescent="0.15">
      <c r="J629" s="41"/>
      <c r="O629" s="42"/>
    </row>
    <row r="630" spans="10:15" ht="13" x14ac:dyDescent="0.15">
      <c r="J630" s="41"/>
      <c r="O630" s="42"/>
    </row>
    <row r="631" spans="10:15" ht="13" x14ac:dyDescent="0.15">
      <c r="J631" s="41"/>
      <c r="O631" s="42"/>
    </row>
    <row r="632" spans="10:15" ht="13" x14ac:dyDescent="0.15">
      <c r="J632" s="41"/>
      <c r="O632" s="42"/>
    </row>
    <row r="633" spans="10:15" ht="13" x14ac:dyDescent="0.15">
      <c r="J633" s="41"/>
      <c r="O633" s="42"/>
    </row>
    <row r="634" spans="10:15" ht="13" x14ac:dyDescent="0.15">
      <c r="J634" s="41"/>
      <c r="O634" s="42"/>
    </row>
    <row r="635" spans="10:15" ht="13" x14ac:dyDescent="0.15">
      <c r="J635" s="41"/>
      <c r="O635" s="42"/>
    </row>
    <row r="636" spans="10:15" ht="13" x14ac:dyDescent="0.15">
      <c r="J636" s="41"/>
      <c r="O636" s="42"/>
    </row>
    <row r="637" spans="10:15" ht="13" x14ac:dyDescent="0.15">
      <c r="J637" s="41"/>
      <c r="O637" s="42"/>
    </row>
    <row r="638" spans="10:15" ht="13" x14ac:dyDescent="0.15">
      <c r="J638" s="41"/>
      <c r="O638" s="42"/>
    </row>
    <row r="639" spans="10:15" ht="13" x14ac:dyDescent="0.15">
      <c r="J639" s="41"/>
      <c r="O639" s="42"/>
    </row>
    <row r="640" spans="10:15" ht="13" x14ac:dyDescent="0.15">
      <c r="J640" s="41"/>
      <c r="O640" s="42"/>
    </row>
    <row r="641" spans="10:15" ht="13" x14ac:dyDescent="0.15">
      <c r="J641" s="41"/>
      <c r="O641" s="42"/>
    </row>
    <row r="642" spans="10:15" ht="13" x14ac:dyDescent="0.15">
      <c r="J642" s="41"/>
      <c r="O642" s="42"/>
    </row>
    <row r="643" spans="10:15" ht="13" x14ac:dyDescent="0.15">
      <c r="J643" s="41"/>
      <c r="O643" s="42"/>
    </row>
    <row r="644" spans="10:15" ht="13" x14ac:dyDescent="0.15">
      <c r="J644" s="41"/>
      <c r="O644" s="42"/>
    </row>
    <row r="645" spans="10:15" ht="13" x14ac:dyDescent="0.15">
      <c r="J645" s="41"/>
      <c r="O645" s="42"/>
    </row>
    <row r="646" spans="10:15" ht="13" x14ac:dyDescent="0.15">
      <c r="J646" s="41"/>
      <c r="O646" s="42"/>
    </row>
    <row r="647" spans="10:15" ht="13" x14ac:dyDescent="0.15">
      <c r="J647" s="41"/>
      <c r="O647" s="42"/>
    </row>
    <row r="648" spans="10:15" ht="13" x14ac:dyDescent="0.15">
      <c r="J648" s="41"/>
      <c r="O648" s="42"/>
    </row>
    <row r="649" spans="10:15" ht="13" x14ac:dyDescent="0.15">
      <c r="J649" s="41"/>
      <c r="O649" s="42"/>
    </row>
    <row r="650" spans="10:15" ht="13" x14ac:dyDescent="0.15">
      <c r="J650" s="41"/>
      <c r="O650" s="42"/>
    </row>
    <row r="651" spans="10:15" ht="13" x14ac:dyDescent="0.15">
      <c r="J651" s="41"/>
      <c r="O651" s="42"/>
    </row>
    <row r="652" spans="10:15" ht="13" x14ac:dyDescent="0.15">
      <c r="J652" s="41"/>
      <c r="O652" s="42"/>
    </row>
    <row r="653" spans="10:15" ht="13" x14ac:dyDescent="0.15">
      <c r="J653" s="41"/>
      <c r="O653" s="42"/>
    </row>
    <row r="654" spans="10:15" ht="13" x14ac:dyDescent="0.15">
      <c r="J654" s="41"/>
      <c r="O654" s="42"/>
    </row>
    <row r="655" spans="10:15" ht="13" x14ac:dyDescent="0.15">
      <c r="J655" s="41"/>
      <c r="O655" s="42"/>
    </row>
    <row r="656" spans="10:15" ht="13" x14ac:dyDescent="0.15">
      <c r="J656" s="41"/>
      <c r="O656" s="42"/>
    </row>
    <row r="657" spans="10:15" ht="13" x14ac:dyDescent="0.15">
      <c r="J657" s="41"/>
      <c r="O657" s="42"/>
    </row>
    <row r="658" spans="10:15" ht="13" x14ac:dyDescent="0.15">
      <c r="J658" s="41"/>
      <c r="O658" s="42"/>
    </row>
    <row r="659" spans="10:15" ht="13" x14ac:dyDescent="0.15">
      <c r="J659" s="41"/>
      <c r="O659" s="42"/>
    </row>
    <row r="660" spans="10:15" ht="13" x14ac:dyDescent="0.15">
      <c r="J660" s="41"/>
      <c r="O660" s="42"/>
    </row>
    <row r="661" spans="10:15" ht="13" x14ac:dyDescent="0.15">
      <c r="J661" s="41"/>
      <c r="O661" s="42"/>
    </row>
    <row r="662" spans="10:15" ht="13" x14ac:dyDescent="0.15">
      <c r="J662" s="41"/>
      <c r="O662" s="42"/>
    </row>
    <row r="663" spans="10:15" ht="13" x14ac:dyDescent="0.15">
      <c r="J663" s="41"/>
      <c r="O663" s="42"/>
    </row>
    <row r="664" spans="10:15" ht="13" x14ac:dyDescent="0.15">
      <c r="J664" s="41"/>
      <c r="O664" s="42"/>
    </row>
    <row r="665" spans="10:15" ht="13" x14ac:dyDescent="0.15">
      <c r="J665" s="41"/>
      <c r="O665" s="42"/>
    </row>
    <row r="666" spans="10:15" ht="13" x14ac:dyDescent="0.15">
      <c r="J666" s="41"/>
      <c r="O666" s="42"/>
    </row>
    <row r="667" spans="10:15" ht="13" x14ac:dyDescent="0.15">
      <c r="J667" s="41"/>
      <c r="O667" s="42"/>
    </row>
    <row r="668" spans="10:15" ht="13" x14ac:dyDescent="0.15">
      <c r="J668" s="41"/>
      <c r="O668" s="42"/>
    </row>
    <row r="669" spans="10:15" ht="13" x14ac:dyDescent="0.15">
      <c r="J669" s="41"/>
      <c r="O669" s="42"/>
    </row>
    <row r="670" spans="10:15" ht="13" x14ac:dyDescent="0.15">
      <c r="J670" s="41"/>
      <c r="O670" s="42"/>
    </row>
    <row r="671" spans="10:15" ht="13" x14ac:dyDescent="0.15">
      <c r="J671" s="41"/>
      <c r="O671" s="42"/>
    </row>
    <row r="672" spans="10:15" ht="13" x14ac:dyDescent="0.15">
      <c r="J672" s="41"/>
      <c r="O672" s="42"/>
    </row>
    <row r="673" spans="10:15" ht="13" x14ac:dyDescent="0.15">
      <c r="J673" s="41"/>
      <c r="O673" s="42"/>
    </row>
    <row r="674" spans="10:15" ht="13" x14ac:dyDescent="0.15">
      <c r="J674" s="41"/>
      <c r="O674" s="42"/>
    </row>
    <row r="675" spans="10:15" ht="13" x14ac:dyDescent="0.15">
      <c r="J675" s="41"/>
      <c r="O675" s="42"/>
    </row>
    <row r="676" spans="10:15" ht="13" x14ac:dyDescent="0.15">
      <c r="J676" s="41"/>
      <c r="O676" s="42"/>
    </row>
    <row r="677" spans="10:15" ht="13" x14ac:dyDescent="0.15">
      <c r="J677" s="41"/>
      <c r="O677" s="42"/>
    </row>
    <row r="678" spans="10:15" ht="13" x14ac:dyDescent="0.15">
      <c r="J678" s="41"/>
      <c r="O678" s="42"/>
    </row>
    <row r="679" spans="10:15" ht="13" x14ac:dyDescent="0.15">
      <c r="J679" s="41"/>
      <c r="O679" s="42"/>
    </row>
    <row r="680" spans="10:15" ht="13" x14ac:dyDescent="0.15">
      <c r="J680" s="41"/>
      <c r="O680" s="42"/>
    </row>
    <row r="681" spans="10:15" ht="13" x14ac:dyDescent="0.15">
      <c r="J681" s="41"/>
      <c r="O681" s="42"/>
    </row>
    <row r="682" spans="10:15" ht="13" x14ac:dyDescent="0.15">
      <c r="J682" s="41"/>
      <c r="O682" s="42"/>
    </row>
    <row r="683" spans="10:15" ht="13" x14ac:dyDescent="0.15">
      <c r="J683" s="41"/>
      <c r="O683" s="42"/>
    </row>
    <row r="684" spans="10:15" ht="13" x14ac:dyDescent="0.15">
      <c r="J684" s="41"/>
      <c r="O684" s="42"/>
    </row>
    <row r="685" spans="10:15" ht="13" x14ac:dyDescent="0.15">
      <c r="J685" s="41"/>
      <c r="O685" s="42"/>
    </row>
    <row r="686" spans="10:15" ht="13" x14ac:dyDescent="0.15">
      <c r="J686" s="41"/>
      <c r="O686" s="42"/>
    </row>
    <row r="687" spans="10:15" ht="13" x14ac:dyDescent="0.15">
      <c r="J687" s="41"/>
      <c r="O687" s="42"/>
    </row>
    <row r="688" spans="10:15" ht="13" x14ac:dyDescent="0.15">
      <c r="J688" s="41"/>
      <c r="O688" s="42"/>
    </row>
    <row r="689" spans="10:15" ht="13" x14ac:dyDescent="0.15">
      <c r="J689" s="41"/>
      <c r="O689" s="42"/>
    </row>
    <row r="690" spans="10:15" ht="13" x14ac:dyDescent="0.15">
      <c r="J690" s="41"/>
      <c r="O690" s="42"/>
    </row>
    <row r="691" spans="10:15" ht="13" x14ac:dyDescent="0.15">
      <c r="J691" s="41"/>
      <c r="O691" s="42"/>
    </row>
    <row r="692" spans="10:15" ht="13" x14ac:dyDescent="0.15">
      <c r="J692" s="41"/>
      <c r="O692" s="42"/>
    </row>
    <row r="693" spans="10:15" ht="13" x14ac:dyDescent="0.15">
      <c r="J693" s="41"/>
      <c r="O693" s="42"/>
    </row>
    <row r="694" spans="10:15" ht="13" x14ac:dyDescent="0.15">
      <c r="J694" s="41"/>
      <c r="O694" s="42"/>
    </row>
    <row r="695" spans="10:15" ht="13" x14ac:dyDescent="0.15">
      <c r="J695" s="41"/>
      <c r="O695" s="42"/>
    </row>
    <row r="696" spans="10:15" ht="13" x14ac:dyDescent="0.15">
      <c r="J696" s="41"/>
      <c r="O696" s="42"/>
    </row>
    <row r="697" spans="10:15" ht="13" x14ac:dyDescent="0.15">
      <c r="J697" s="41"/>
      <c r="O697" s="42"/>
    </row>
    <row r="698" spans="10:15" ht="13" x14ac:dyDescent="0.15">
      <c r="J698" s="41"/>
      <c r="O698" s="42"/>
    </row>
    <row r="699" spans="10:15" ht="13" x14ac:dyDescent="0.15">
      <c r="J699" s="41"/>
      <c r="O699" s="42"/>
    </row>
    <row r="700" spans="10:15" ht="13" x14ac:dyDescent="0.15">
      <c r="J700" s="41"/>
      <c r="O700" s="42"/>
    </row>
    <row r="701" spans="10:15" ht="13" x14ac:dyDescent="0.15">
      <c r="J701" s="41"/>
      <c r="O701" s="42"/>
    </row>
    <row r="702" spans="10:15" ht="13" x14ac:dyDescent="0.15">
      <c r="J702" s="41"/>
      <c r="O702" s="42"/>
    </row>
    <row r="703" spans="10:15" ht="13" x14ac:dyDescent="0.15">
      <c r="J703" s="41"/>
      <c r="O703" s="42"/>
    </row>
    <row r="704" spans="10:15" ht="13" x14ac:dyDescent="0.15">
      <c r="J704" s="41"/>
      <c r="O704" s="42"/>
    </row>
    <row r="705" spans="10:15" ht="13" x14ac:dyDescent="0.15">
      <c r="J705" s="41"/>
      <c r="O705" s="42"/>
    </row>
    <row r="706" spans="10:15" ht="13" x14ac:dyDescent="0.15">
      <c r="J706" s="41"/>
      <c r="O706" s="42"/>
    </row>
    <row r="707" spans="10:15" ht="13" x14ac:dyDescent="0.15">
      <c r="J707" s="41"/>
      <c r="O707" s="42"/>
    </row>
    <row r="708" spans="10:15" ht="13" x14ac:dyDescent="0.15">
      <c r="J708" s="41"/>
      <c r="O708" s="42"/>
    </row>
    <row r="709" spans="10:15" ht="13" x14ac:dyDescent="0.15">
      <c r="J709" s="41"/>
      <c r="O709" s="42"/>
    </row>
    <row r="710" spans="10:15" ht="13" x14ac:dyDescent="0.15">
      <c r="J710" s="41"/>
      <c r="O710" s="42"/>
    </row>
    <row r="711" spans="10:15" ht="13" x14ac:dyDescent="0.15">
      <c r="J711" s="41"/>
      <c r="O711" s="42"/>
    </row>
    <row r="712" spans="10:15" ht="13" x14ac:dyDescent="0.15">
      <c r="J712" s="41"/>
      <c r="O712" s="42"/>
    </row>
    <row r="713" spans="10:15" ht="13" x14ac:dyDescent="0.15">
      <c r="J713" s="41"/>
      <c r="O713" s="42"/>
    </row>
    <row r="714" spans="10:15" ht="13" x14ac:dyDescent="0.15">
      <c r="J714" s="41"/>
      <c r="O714" s="42"/>
    </row>
    <row r="715" spans="10:15" ht="13" x14ac:dyDescent="0.15">
      <c r="J715" s="41"/>
      <c r="O715" s="42"/>
    </row>
    <row r="716" spans="10:15" ht="13" x14ac:dyDescent="0.15">
      <c r="J716" s="41"/>
      <c r="O716" s="42"/>
    </row>
    <row r="717" spans="10:15" ht="13" x14ac:dyDescent="0.15">
      <c r="J717" s="41"/>
      <c r="O717" s="42"/>
    </row>
    <row r="718" spans="10:15" ht="13" x14ac:dyDescent="0.15">
      <c r="J718" s="41"/>
      <c r="O718" s="42"/>
    </row>
    <row r="719" spans="10:15" ht="13" x14ac:dyDescent="0.15">
      <c r="J719" s="41"/>
      <c r="O719" s="42"/>
    </row>
    <row r="720" spans="10:15" ht="13" x14ac:dyDescent="0.15">
      <c r="J720" s="41"/>
      <c r="O720" s="42"/>
    </row>
    <row r="721" spans="10:15" ht="13" x14ac:dyDescent="0.15">
      <c r="J721" s="41"/>
      <c r="O721" s="42"/>
    </row>
    <row r="722" spans="10:15" ht="13" x14ac:dyDescent="0.15">
      <c r="J722" s="41"/>
      <c r="O722" s="42"/>
    </row>
    <row r="723" spans="10:15" ht="13" x14ac:dyDescent="0.15">
      <c r="J723" s="41"/>
      <c r="O723" s="42"/>
    </row>
    <row r="724" spans="10:15" ht="13" x14ac:dyDescent="0.15">
      <c r="J724" s="41"/>
      <c r="O724" s="42"/>
    </row>
    <row r="725" spans="10:15" ht="13" x14ac:dyDescent="0.15">
      <c r="J725" s="41"/>
      <c r="O725" s="42"/>
    </row>
    <row r="726" spans="10:15" ht="13" x14ac:dyDescent="0.15">
      <c r="J726" s="41"/>
      <c r="O726" s="42"/>
    </row>
    <row r="727" spans="10:15" ht="13" x14ac:dyDescent="0.15">
      <c r="J727" s="41"/>
      <c r="O727" s="42"/>
    </row>
    <row r="728" spans="10:15" ht="13" x14ac:dyDescent="0.15">
      <c r="J728" s="41"/>
      <c r="O728" s="42"/>
    </row>
    <row r="729" spans="10:15" ht="13" x14ac:dyDescent="0.15">
      <c r="J729" s="41"/>
      <c r="O729" s="42"/>
    </row>
    <row r="730" spans="10:15" ht="13" x14ac:dyDescent="0.15">
      <c r="J730" s="41"/>
      <c r="O730" s="42"/>
    </row>
    <row r="731" spans="10:15" ht="13" x14ac:dyDescent="0.15">
      <c r="J731" s="41"/>
      <c r="O731" s="42"/>
    </row>
    <row r="732" spans="10:15" ht="13" x14ac:dyDescent="0.15">
      <c r="J732" s="41"/>
      <c r="O732" s="42"/>
    </row>
    <row r="733" spans="10:15" ht="13" x14ac:dyDescent="0.15">
      <c r="J733" s="41"/>
      <c r="O733" s="42"/>
    </row>
    <row r="734" spans="10:15" ht="13" x14ac:dyDescent="0.15">
      <c r="J734" s="41"/>
      <c r="O734" s="42"/>
    </row>
    <row r="735" spans="10:15" ht="13" x14ac:dyDescent="0.15">
      <c r="J735" s="41"/>
      <c r="O735" s="42"/>
    </row>
    <row r="736" spans="10:15" ht="13" x14ac:dyDescent="0.15">
      <c r="J736" s="41"/>
      <c r="O736" s="42"/>
    </row>
    <row r="737" spans="10:15" ht="13" x14ac:dyDescent="0.15">
      <c r="J737" s="41"/>
      <c r="O737" s="42"/>
    </row>
    <row r="738" spans="10:15" ht="13" x14ac:dyDescent="0.15">
      <c r="J738" s="41"/>
      <c r="O738" s="42"/>
    </row>
    <row r="739" spans="10:15" ht="13" x14ac:dyDescent="0.15">
      <c r="J739" s="41"/>
      <c r="O739" s="42"/>
    </row>
    <row r="740" spans="10:15" ht="13" x14ac:dyDescent="0.15">
      <c r="J740" s="41"/>
      <c r="O740" s="42"/>
    </row>
    <row r="741" spans="10:15" ht="13" x14ac:dyDescent="0.15">
      <c r="J741" s="41"/>
      <c r="O741" s="42"/>
    </row>
    <row r="742" spans="10:15" ht="13" x14ac:dyDescent="0.15">
      <c r="J742" s="41"/>
      <c r="O742" s="42"/>
    </row>
    <row r="743" spans="10:15" ht="13" x14ac:dyDescent="0.15">
      <c r="J743" s="41"/>
      <c r="O743" s="42"/>
    </row>
    <row r="744" spans="10:15" ht="13" x14ac:dyDescent="0.15">
      <c r="J744" s="41"/>
      <c r="O744" s="42"/>
    </row>
    <row r="745" spans="10:15" ht="13" x14ac:dyDescent="0.15">
      <c r="J745" s="41"/>
      <c r="O745" s="42"/>
    </row>
    <row r="746" spans="10:15" ht="13" x14ac:dyDescent="0.15">
      <c r="J746" s="41"/>
      <c r="O746" s="42"/>
    </row>
    <row r="747" spans="10:15" ht="13" x14ac:dyDescent="0.15">
      <c r="J747" s="41"/>
      <c r="O747" s="42"/>
    </row>
    <row r="748" spans="10:15" ht="13" x14ac:dyDescent="0.15">
      <c r="J748" s="41"/>
      <c r="O748" s="42"/>
    </row>
    <row r="749" spans="10:15" ht="13" x14ac:dyDescent="0.15">
      <c r="J749" s="41"/>
      <c r="O749" s="42"/>
    </row>
    <row r="750" spans="10:15" ht="13" x14ac:dyDescent="0.15">
      <c r="J750" s="41"/>
      <c r="O750" s="42"/>
    </row>
    <row r="751" spans="10:15" ht="13" x14ac:dyDescent="0.15">
      <c r="J751" s="41"/>
      <c r="O751" s="42"/>
    </row>
    <row r="752" spans="10:15" ht="13" x14ac:dyDescent="0.15">
      <c r="J752" s="41"/>
      <c r="O752" s="42"/>
    </row>
    <row r="753" spans="10:15" ht="13" x14ac:dyDescent="0.15">
      <c r="J753" s="41"/>
      <c r="O753" s="42"/>
    </row>
    <row r="754" spans="10:15" ht="13" x14ac:dyDescent="0.15">
      <c r="J754" s="41"/>
      <c r="O754" s="42"/>
    </row>
    <row r="755" spans="10:15" ht="13" x14ac:dyDescent="0.15">
      <c r="J755" s="41"/>
      <c r="O755" s="42"/>
    </row>
    <row r="756" spans="10:15" ht="13" x14ac:dyDescent="0.15">
      <c r="J756" s="41"/>
      <c r="O756" s="42"/>
    </row>
    <row r="757" spans="10:15" ht="13" x14ac:dyDescent="0.15">
      <c r="J757" s="41"/>
      <c r="O757" s="42"/>
    </row>
    <row r="758" spans="10:15" ht="13" x14ac:dyDescent="0.15">
      <c r="J758" s="41"/>
      <c r="O758" s="42"/>
    </row>
    <row r="759" spans="10:15" ht="13" x14ac:dyDescent="0.15">
      <c r="J759" s="41"/>
      <c r="O759" s="42"/>
    </row>
    <row r="760" spans="10:15" ht="13" x14ac:dyDescent="0.15">
      <c r="J760" s="41"/>
      <c r="O760" s="42"/>
    </row>
    <row r="761" spans="10:15" ht="13" x14ac:dyDescent="0.15">
      <c r="J761" s="41"/>
      <c r="O761" s="42"/>
    </row>
    <row r="762" spans="10:15" ht="13" x14ac:dyDescent="0.15">
      <c r="J762" s="41"/>
      <c r="O762" s="42"/>
    </row>
    <row r="763" spans="10:15" ht="13" x14ac:dyDescent="0.15">
      <c r="J763" s="41"/>
      <c r="O763" s="42"/>
    </row>
    <row r="764" spans="10:15" ht="13" x14ac:dyDescent="0.15">
      <c r="J764" s="41"/>
      <c r="O764" s="42"/>
    </row>
    <row r="765" spans="10:15" ht="13" x14ac:dyDescent="0.15">
      <c r="J765" s="41"/>
      <c r="O765" s="42"/>
    </row>
    <row r="766" spans="10:15" ht="13" x14ac:dyDescent="0.15">
      <c r="J766" s="41"/>
      <c r="O766" s="42"/>
    </row>
    <row r="767" spans="10:15" ht="13" x14ac:dyDescent="0.15">
      <c r="J767" s="41"/>
      <c r="O767" s="42"/>
    </row>
    <row r="768" spans="10:15" ht="13" x14ac:dyDescent="0.15">
      <c r="J768" s="41"/>
      <c r="O768" s="42"/>
    </row>
    <row r="769" spans="10:15" ht="13" x14ac:dyDescent="0.15">
      <c r="J769" s="41"/>
      <c r="O769" s="42"/>
    </row>
    <row r="770" spans="10:15" ht="13" x14ac:dyDescent="0.15">
      <c r="J770" s="41"/>
      <c r="O770" s="42"/>
    </row>
    <row r="771" spans="10:15" ht="13" x14ac:dyDescent="0.15">
      <c r="J771" s="41"/>
      <c r="O771" s="42"/>
    </row>
    <row r="772" spans="10:15" ht="13" x14ac:dyDescent="0.15">
      <c r="J772" s="41"/>
      <c r="O772" s="42"/>
    </row>
    <row r="773" spans="10:15" ht="13" x14ac:dyDescent="0.15">
      <c r="J773" s="41"/>
      <c r="O773" s="42"/>
    </row>
    <row r="774" spans="10:15" ht="13" x14ac:dyDescent="0.15">
      <c r="J774" s="41"/>
      <c r="O774" s="42"/>
    </row>
    <row r="775" spans="10:15" ht="13" x14ac:dyDescent="0.15">
      <c r="J775" s="41"/>
      <c r="O775" s="42"/>
    </row>
    <row r="776" spans="10:15" ht="13" x14ac:dyDescent="0.15">
      <c r="J776" s="41"/>
      <c r="O776" s="42"/>
    </row>
    <row r="777" spans="10:15" ht="13" x14ac:dyDescent="0.15">
      <c r="J777" s="41"/>
      <c r="O777" s="42"/>
    </row>
    <row r="778" spans="10:15" ht="13" x14ac:dyDescent="0.15">
      <c r="J778" s="41"/>
      <c r="O778" s="42"/>
    </row>
    <row r="779" spans="10:15" ht="13" x14ac:dyDescent="0.15">
      <c r="J779" s="41"/>
      <c r="O779" s="42"/>
    </row>
    <row r="780" spans="10:15" ht="13" x14ac:dyDescent="0.15">
      <c r="J780" s="41"/>
      <c r="O780" s="42"/>
    </row>
    <row r="781" spans="10:15" ht="13" x14ac:dyDescent="0.15">
      <c r="J781" s="41"/>
      <c r="O781" s="42"/>
    </row>
    <row r="782" spans="10:15" ht="13" x14ac:dyDescent="0.15">
      <c r="J782" s="41"/>
      <c r="O782" s="42"/>
    </row>
    <row r="783" spans="10:15" ht="13" x14ac:dyDescent="0.15">
      <c r="J783" s="41"/>
      <c r="O783" s="42"/>
    </row>
    <row r="784" spans="10:15" ht="13" x14ac:dyDescent="0.15">
      <c r="J784" s="41"/>
      <c r="O784" s="42"/>
    </row>
    <row r="785" spans="10:15" ht="13" x14ac:dyDescent="0.15">
      <c r="J785" s="41"/>
      <c r="O785" s="42"/>
    </row>
    <row r="786" spans="10:15" ht="13" x14ac:dyDescent="0.15">
      <c r="J786" s="41"/>
      <c r="O786" s="42"/>
    </row>
    <row r="787" spans="10:15" ht="13" x14ac:dyDescent="0.15">
      <c r="J787" s="41"/>
      <c r="O787" s="42"/>
    </row>
    <row r="788" spans="10:15" ht="13" x14ac:dyDescent="0.15">
      <c r="J788" s="41"/>
      <c r="O788" s="42"/>
    </row>
    <row r="789" spans="10:15" ht="13" x14ac:dyDescent="0.15">
      <c r="J789" s="41"/>
      <c r="O789" s="42"/>
    </row>
    <row r="790" spans="10:15" ht="13" x14ac:dyDescent="0.15">
      <c r="J790" s="41"/>
      <c r="O790" s="42"/>
    </row>
    <row r="791" spans="10:15" ht="13" x14ac:dyDescent="0.15">
      <c r="J791" s="41"/>
      <c r="O791" s="42"/>
    </row>
    <row r="792" spans="10:15" ht="13" x14ac:dyDescent="0.15">
      <c r="J792" s="41"/>
      <c r="O792" s="42"/>
    </row>
    <row r="793" spans="10:15" ht="13" x14ac:dyDescent="0.15">
      <c r="J793" s="41"/>
      <c r="O793" s="42"/>
    </row>
    <row r="794" spans="10:15" ht="13" x14ac:dyDescent="0.15">
      <c r="J794" s="41"/>
      <c r="O794" s="42"/>
    </row>
    <row r="795" spans="10:15" ht="13" x14ac:dyDescent="0.15">
      <c r="J795" s="41"/>
      <c r="O795" s="42"/>
    </row>
    <row r="796" spans="10:15" ht="13" x14ac:dyDescent="0.15">
      <c r="J796" s="41"/>
      <c r="O796" s="42"/>
    </row>
    <row r="797" spans="10:15" ht="13" x14ac:dyDescent="0.15">
      <c r="J797" s="41"/>
      <c r="O797" s="42"/>
    </row>
    <row r="798" spans="10:15" ht="13" x14ac:dyDescent="0.15">
      <c r="J798" s="41"/>
      <c r="O798" s="42"/>
    </row>
    <row r="799" spans="10:15" ht="13" x14ac:dyDescent="0.15">
      <c r="J799" s="41"/>
      <c r="O799" s="42"/>
    </row>
    <row r="800" spans="10:15" ht="13" x14ac:dyDescent="0.15">
      <c r="J800" s="41"/>
      <c r="O800" s="42"/>
    </row>
    <row r="801" spans="10:15" ht="13" x14ac:dyDescent="0.15">
      <c r="J801" s="41"/>
      <c r="O801" s="42"/>
    </row>
    <row r="802" spans="10:15" ht="13" x14ac:dyDescent="0.15">
      <c r="J802" s="41"/>
      <c r="O802" s="42"/>
    </row>
    <row r="803" spans="10:15" ht="13" x14ac:dyDescent="0.15">
      <c r="J803" s="41"/>
      <c r="O803" s="42"/>
    </row>
    <row r="804" spans="10:15" ht="13" x14ac:dyDescent="0.15">
      <c r="J804" s="41"/>
      <c r="O804" s="42"/>
    </row>
    <row r="805" spans="10:15" ht="13" x14ac:dyDescent="0.15">
      <c r="J805" s="41"/>
      <c r="O805" s="42"/>
    </row>
    <row r="806" spans="10:15" ht="13" x14ac:dyDescent="0.15">
      <c r="J806" s="41"/>
      <c r="O806" s="42"/>
    </row>
    <row r="807" spans="10:15" ht="13" x14ac:dyDescent="0.15">
      <c r="J807" s="41"/>
      <c r="O807" s="42"/>
    </row>
    <row r="808" spans="10:15" ht="13" x14ac:dyDescent="0.15">
      <c r="J808" s="41"/>
      <c r="O808" s="42"/>
    </row>
    <row r="809" spans="10:15" ht="13" x14ac:dyDescent="0.15">
      <c r="J809" s="41"/>
      <c r="O809" s="42"/>
    </row>
    <row r="810" spans="10:15" ht="13" x14ac:dyDescent="0.15">
      <c r="J810" s="41"/>
      <c r="O810" s="42"/>
    </row>
    <row r="811" spans="10:15" ht="13" x14ac:dyDescent="0.15">
      <c r="J811" s="41"/>
      <c r="O811" s="42"/>
    </row>
    <row r="812" spans="10:15" ht="13" x14ac:dyDescent="0.15">
      <c r="J812" s="41"/>
      <c r="O812" s="42"/>
    </row>
    <row r="813" spans="10:15" ht="13" x14ac:dyDescent="0.15">
      <c r="J813" s="41"/>
      <c r="O813" s="42"/>
    </row>
    <row r="814" spans="10:15" ht="13" x14ac:dyDescent="0.15">
      <c r="J814" s="41"/>
      <c r="O814" s="42"/>
    </row>
    <row r="815" spans="10:15" ht="13" x14ac:dyDescent="0.15">
      <c r="J815" s="41"/>
      <c r="O815" s="42"/>
    </row>
    <row r="816" spans="10:15" ht="13" x14ac:dyDescent="0.15">
      <c r="J816" s="41"/>
      <c r="O816" s="42"/>
    </row>
    <row r="817" spans="10:15" ht="13" x14ac:dyDescent="0.15">
      <c r="J817" s="41"/>
      <c r="O817" s="42"/>
    </row>
    <row r="818" spans="10:15" ht="13" x14ac:dyDescent="0.15">
      <c r="J818" s="41"/>
      <c r="O818" s="42"/>
    </row>
    <row r="819" spans="10:15" ht="13" x14ac:dyDescent="0.15">
      <c r="J819" s="41"/>
      <c r="O819" s="42"/>
    </row>
    <row r="820" spans="10:15" ht="13" x14ac:dyDescent="0.15">
      <c r="J820" s="41"/>
      <c r="O820" s="42"/>
    </row>
    <row r="821" spans="10:15" ht="13" x14ac:dyDescent="0.15">
      <c r="J821" s="41"/>
      <c r="O821" s="42"/>
    </row>
    <row r="822" spans="10:15" ht="13" x14ac:dyDescent="0.15">
      <c r="J822" s="41"/>
      <c r="O822" s="42"/>
    </row>
    <row r="823" spans="10:15" ht="13" x14ac:dyDescent="0.15">
      <c r="J823" s="41"/>
      <c r="O823" s="42"/>
    </row>
    <row r="824" spans="10:15" ht="13" x14ac:dyDescent="0.15">
      <c r="J824" s="41"/>
      <c r="O824" s="42"/>
    </row>
    <row r="825" spans="10:15" ht="13" x14ac:dyDescent="0.15">
      <c r="J825" s="41"/>
      <c r="O825" s="42"/>
    </row>
    <row r="826" spans="10:15" ht="13" x14ac:dyDescent="0.15">
      <c r="J826" s="41"/>
      <c r="O826" s="42"/>
    </row>
    <row r="827" spans="10:15" ht="13" x14ac:dyDescent="0.15">
      <c r="J827" s="41"/>
      <c r="O827" s="42"/>
    </row>
    <row r="828" spans="10:15" ht="13" x14ac:dyDescent="0.15">
      <c r="J828" s="41"/>
      <c r="O828" s="42"/>
    </row>
    <row r="829" spans="10:15" ht="13" x14ac:dyDescent="0.15">
      <c r="J829" s="41"/>
      <c r="O829" s="42"/>
    </row>
    <row r="830" spans="10:15" ht="13" x14ac:dyDescent="0.15">
      <c r="J830" s="41"/>
      <c r="O830" s="42"/>
    </row>
    <row r="831" spans="10:15" ht="13" x14ac:dyDescent="0.15">
      <c r="J831" s="41"/>
      <c r="O831" s="42"/>
    </row>
    <row r="832" spans="10:15" ht="13" x14ac:dyDescent="0.15">
      <c r="J832" s="41"/>
      <c r="O832" s="42"/>
    </row>
    <row r="833" spans="10:15" ht="13" x14ac:dyDescent="0.15">
      <c r="J833" s="41"/>
      <c r="O833" s="42"/>
    </row>
    <row r="834" spans="10:15" ht="13" x14ac:dyDescent="0.15">
      <c r="J834" s="41"/>
      <c r="O834" s="42"/>
    </row>
    <row r="835" spans="10:15" ht="13" x14ac:dyDescent="0.15">
      <c r="J835" s="41"/>
      <c r="O835" s="42"/>
    </row>
    <row r="836" spans="10:15" ht="13" x14ac:dyDescent="0.15">
      <c r="J836" s="41"/>
      <c r="O836" s="42"/>
    </row>
    <row r="837" spans="10:15" ht="13" x14ac:dyDescent="0.15">
      <c r="J837" s="41"/>
      <c r="O837" s="42"/>
    </row>
    <row r="838" spans="10:15" ht="13" x14ac:dyDescent="0.15">
      <c r="J838" s="41"/>
      <c r="O838" s="42"/>
    </row>
    <row r="839" spans="10:15" ht="13" x14ac:dyDescent="0.15">
      <c r="J839" s="41"/>
      <c r="O839" s="42"/>
    </row>
    <row r="840" spans="10:15" ht="13" x14ac:dyDescent="0.15">
      <c r="J840" s="41"/>
      <c r="O840" s="42"/>
    </row>
    <row r="841" spans="10:15" ht="13" x14ac:dyDescent="0.15">
      <c r="J841" s="41"/>
      <c r="O841" s="42"/>
    </row>
    <row r="842" spans="10:15" ht="13" x14ac:dyDescent="0.15">
      <c r="J842" s="41"/>
      <c r="O842" s="42"/>
    </row>
    <row r="843" spans="10:15" ht="13" x14ac:dyDescent="0.15">
      <c r="J843" s="41"/>
      <c r="O843" s="42"/>
    </row>
    <row r="844" spans="10:15" ht="13" x14ac:dyDescent="0.15">
      <c r="J844" s="41"/>
      <c r="O844" s="42"/>
    </row>
    <row r="845" spans="10:15" ht="13" x14ac:dyDescent="0.15">
      <c r="J845" s="41"/>
      <c r="O845" s="42"/>
    </row>
    <row r="846" spans="10:15" ht="13" x14ac:dyDescent="0.15">
      <c r="J846" s="41"/>
      <c r="O846" s="42"/>
    </row>
    <row r="847" spans="10:15" ht="13" x14ac:dyDescent="0.15">
      <c r="J847" s="41"/>
      <c r="O847" s="42"/>
    </row>
    <row r="848" spans="10:15" ht="13" x14ac:dyDescent="0.15">
      <c r="J848" s="41"/>
      <c r="O848" s="42"/>
    </row>
    <row r="849" spans="10:15" ht="13" x14ac:dyDescent="0.15">
      <c r="J849" s="41"/>
      <c r="O849" s="42"/>
    </row>
    <row r="850" spans="10:15" ht="13" x14ac:dyDescent="0.15">
      <c r="J850" s="41"/>
      <c r="O850" s="42"/>
    </row>
    <row r="851" spans="10:15" ht="13" x14ac:dyDescent="0.15">
      <c r="J851" s="41"/>
      <c r="O851" s="42"/>
    </row>
    <row r="852" spans="10:15" ht="13" x14ac:dyDescent="0.15">
      <c r="J852" s="41"/>
      <c r="O852" s="42"/>
    </row>
    <row r="853" spans="10:15" ht="13" x14ac:dyDescent="0.15">
      <c r="J853" s="41"/>
      <c r="O853" s="42"/>
    </row>
    <row r="854" spans="10:15" ht="13" x14ac:dyDescent="0.15">
      <c r="J854" s="41"/>
      <c r="O854" s="42"/>
    </row>
    <row r="855" spans="10:15" ht="13" x14ac:dyDescent="0.15">
      <c r="J855" s="41"/>
      <c r="O855" s="42"/>
    </row>
    <row r="856" spans="10:15" ht="13" x14ac:dyDescent="0.15">
      <c r="J856" s="41"/>
      <c r="O856" s="42"/>
    </row>
    <row r="857" spans="10:15" ht="13" x14ac:dyDescent="0.15">
      <c r="J857" s="41"/>
      <c r="O857" s="42"/>
    </row>
    <row r="858" spans="10:15" ht="13" x14ac:dyDescent="0.15">
      <c r="J858" s="41"/>
      <c r="O858" s="42"/>
    </row>
    <row r="859" spans="10:15" ht="13" x14ac:dyDescent="0.15">
      <c r="J859" s="41"/>
      <c r="O859" s="42"/>
    </row>
    <row r="860" spans="10:15" ht="13" x14ac:dyDescent="0.15">
      <c r="J860" s="41"/>
      <c r="O860" s="42"/>
    </row>
    <row r="861" spans="10:15" ht="13" x14ac:dyDescent="0.15">
      <c r="J861" s="41"/>
      <c r="O861" s="42"/>
    </row>
    <row r="862" spans="10:15" ht="13" x14ac:dyDescent="0.15">
      <c r="J862" s="41"/>
      <c r="O862" s="42"/>
    </row>
    <row r="863" spans="10:15" ht="13" x14ac:dyDescent="0.15">
      <c r="J863" s="41"/>
      <c r="O863" s="42"/>
    </row>
    <row r="864" spans="10:15" ht="13" x14ac:dyDescent="0.15">
      <c r="J864" s="41"/>
      <c r="O864" s="42"/>
    </row>
    <row r="865" spans="10:15" ht="13" x14ac:dyDescent="0.15">
      <c r="J865" s="41"/>
      <c r="O865" s="42"/>
    </row>
    <row r="866" spans="10:15" ht="13" x14ac:dyDescent="0.15">
      <c r="J866" s="41"/>
      <c r="O866" s="42"/>
    </row>
    <row r="867" spans="10:15" ht="13" x14ac:dyDescent="0.15">
      <c r="J867" s="41"/>
      <c r="O867" s="42"/>
    </row>
    <row r="868" spans="10:15" ht="13" x14ac:dyDescent="0.15">
      <c r="J868" s="41"/>
      <c r="O868" s="42"/>
    </row>
    <row r="869" spans="10:15" ht="13" x14ac:dyDescent="0.15">
      <c r="J869" s="41"/>
      <c r="O869" s="42"/>
    </row>
    <row r="870" spans="10:15" ht="13" x14ac:dyDescent="0.15">
      <c r="J870" s="41"/>
      <c r="O870" s="42"/>
    </row>
    <row r="871" spans="10:15" ht="13" x14ac:dyDescent="0.15">
      <c r="J871" s="41"/>
      <c r="O871" s="42"/>
    </row>
    <row r="872" spans="10:15" ht="13" x14ac:dyDescent="0.15">
      <c r="J872" s="41"/>
      <c r="O872" s="42"/>
    </row>
    <row r="873" spans="10:15" ht="13" x14ac:dyDescent="0.15">
      <c r="J873" s="41"/>
      <c r="O873" s="42"/>
    </row>
    <row r="874" spans="10:15" ht="13" x14ac:dyDescent="0.15">
      <c r="J874" s="41"/>
      <c r="O874" s="42"/>
    </row>
    <row r="875" spans="10:15" ht="13" x14ac:dyDescent="0.15">
      <c r="J875" s="41"/>
      <c r="O875" s="42"/>
    </row>
    <row r="876" spans="10:15" ht="13" x14ac:dyDescent="0.15">
      <c r="J876" s="41"/>
      <c r="O876" s="42"/>
    </row>
    <row r="877" spans="10:15" ht="13" x14ac:dyDescent="0.15">
      <c r="J877" s="41"/>
      <c r="O877" s="42"/>
    </row>
    <row r="878" spans="10:15" ht="13" x14ac:dyDescent="0.15">
      <c r="J878" s="41"/>
      <c r="O878" s="42"/>
    </row>
    <row r="879" spans="10:15" ht="13" x14ac:dyDescent="0.15">
      <c r="J879" s="41"/>
      <c r="O879" s="42"/>
    </row>
    <row r="880" spans="10:15" ht="13" x14ac:dyDescent="0.15">
      <c r="J880" s="41"/>
      <c r="O880" s="42"/>
    </row>
    <row r="881" spans="10:15" ht="13" x14ac:dyDescent="0.15">
      <c r="J881" s="41"/>
      <c r="O881" s="42"/>
    </row>
    <row r="882" spans="10:15" ht="13" x14ac:dyDescent="0.15">
      <c r="J882" s="41"/>
      <c r="O882" s="42"/>
    </row>
    <row r="883" spans="10:15" ht="13" x14ac:dyDescent="0.15">
      <c r="J883" s="41"/>
      <c r="O883" s="42"/>
    </row>
    <row r="884" spans="10:15" ht="13" x14ac:dyDescent="0.15">
      <c r="J884" s="41"/>
      <c r="O884" s="42"/>
    </row>
    <row r="885" spans="10:15" ht="13" x14ac:dyDescent="0.15">
      <c r="J885" s="41"/>
      <c r="O885" s="42"/>
    </row>
    <row r="886" spans="10:15" ht="13" x14ac:dyDescent="0.15">
      <c r="J886" s="41"/>
      <c r="O886" s="42"/>
    </row>
    <row r="887" spans="10:15" ht="13" x14ac:dyDescent="0.15">
      <c r="J887" s="41"/>
      <c r="O887" s="42"/>
    </row>
    <row r="888" spans="10:15" ht="13" x14ac:dyDescent="0.15">
      <c r="J888" s="41"/>
      <c r="O888" s="42"/>
    </row>
    <row r="889" spans="10:15" ht="13" x14ac:dyDescent="0.15">
      <c r="J889" s="41"/>
      <c r="O889" s="42"/>
    </row>
    <row r="890" spans="10:15" ht="13" x14ac:dyDescent="0.15">
      <c r="J890" s="41"/>
      <c r="O890" s="42"/>
    </row>
    <row r="891" spans="10:15" ht="13" x14ac:dyDescent="0.15">
      <c r="J891" s="41"/>
      <c r="O891" s="42"/>
    </row>
    <row r="892" spans="10:15" ht="13" x14ac:dyDescent="0.15">
      <c r="J892" s="41"/>
      <c r="O892" s="42"/>
    </row>
    <row r="893" spans="10:15" ht="13" x14ac:dyDescent="0.15">
      <c r="J893" s="41"/>
      <c r="O893" s="42"/>
    </row>
    <row r="894" spans="10:15" ht="13" x14ac:dyDescent="0.15">
      <c r="J894" s="41"/>
      <c r="O894" s="42"/>
    </row>
    <row r="895" spans="10:15" ht="13" x14ac:dyDescent="0.15">
      <c r="J895" s="41"/>
      <c r="O895" s="42"/>
    </row>
    <row r="896" spans="10:15" ht="13" x14ac:dyDescent="0.15">
      <c r="J896" s="41"/>
      <c r="O896" s="42"/>
    </row>
    <row r="897" spans="10:15" ht="13" x14ac:dyDescent="0.15">
      <c r="J897" s="41"/>
      <c r="O897" s="42"/>
    </row>
  </sheetData>
  <mergeCells count="14">
    <mergeCell ref="B179:D179"/>
    <mergeCell ref="B206:D206"/>
    <mergeCell ref="B224:D224"/>
    <mergeCell ref="B278:D278"/>
    <mergeCell ref="B106:D106"/>
    <mergeCell ref="B119:D119"/>
    <mergeCell ref="B139:D139"/>
    <mergeCell ref="B159:D159"/>
    <mergeCell ref="B170:D170"/>
    <mergeCell ref="B2:D2"/>
    <mergeCell ref="B35:D35"/>
    <mergeCell ref="B44:D44"/>
    <mergeCell ref="B78:D78"/>
    <mergeCell ref="B91:D91"/>
  </mergeCells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"/>
  <sheetViews>
    <sheetView workbookViewId="0"/>
  </sheetViews>
  <sheetFormatPr baseColWidth="10" defaultColWidth="14.5" defaultRowHeight="15.75" customHeight="1" x14ac:dyDescent="0.15"/>
  <cols>
    <col min="1" max="1" width="6" customWidth="1"/>
    <col min="2" max="2" width="13.5" customWidth="1"/>
    <col min="3" max="3" width="29.5" customWidth="1"/>
    <col min="4" max="4" width="24.5" customWidth="1"/>
    <col min="5" max="6" width="14" customWidth="1"/>
    <col min="7" max="7" width="9.5" customWidth="1"/>
    <col min="8" max="8" width="14.5" customWidth="1"/>
    <col min="9" max="10" width="14.83203125" customWidth="1"/>
    <col min="11" max="12" width="14.5" customWidth="1"/>
    <col min="13" max="13" width="16.5" customWidth="1"/>
    <col min="14" max="20" width="33.1640625" customWidth="1"/>
  </cols>
  <sheetData>
    <row r="1" spans="1:20" ht="139.5" customHeight="1" x14ac:dyDescent="0.15">
      <c r="A1" s="43" t="s">
        <v>0</v>
      </c>
      <c r="B1" s="43" t="s">
        <v>1</v>
      </c>
      <c r="C1" s="43" t="s">
        <v>635</v>
      </c>
      <c r="D1" s="84" t="s">
        <v>3</v>
      </c>
      <c r="E1" s="84" t="s">
        <v>4</v>
      </c>
      <c r="F1" s="84" t="s">
        <v>5</v>
      </c>
      <c r="G1" s="85" t="s">
        <v>6</v>
      </c>
      <c r="H1" s="84" t="s">
        <v>7</v>
      </c>
      <c r="I1" s="86" t="s">
        <v>8</v>
      </c>
      <c r="J1" s="84" t="s">
        <v>9</v>
      </c>
      <c r="K1" s="84" t="s">
        <v>10</v>
      </c>
      <c r="L1" s="5" t="s">
        <v>11</v>
      </c>
      <c r="M1" s="84" t="s">
        <v>12</v>
      </c>
      <c r="N1" s="87" t="s">
        <v>636</v>
      </c>
      <c r="O1" s="84"/>
      <c r="P1" s="84"/>
      <c r="Q1" s="84"/>
      <c r="R1" s="84"/>
      <c r="S1" s="84"/>
      <c r="T1" s="84"/>
    </row>
    <row r="2" spans="1:20" ht="14" x14ac:dyDescent="0.15">
      <c r="A2" s="8"/>
      <c r="B2" s="72" t="s">
        <v>637</v>
      </c>
      <c r="C2" s="72" t="s">
        <v>638</v>
      </c>
      <c r="D2" s="78" t="s">
        <v>21</v>
      </c>
      <c r="E2" s="73">
        <f ca="1">IFERROR(__xludf.DUMMYFUNCTION("importRange(""https://docs.google.com/spreadsheets/d/15hnH7nU6SWXXoNjYB7qdZfDChTD2gnn-1rfnVRzTbME/edit#gid=1430890813"",""Eritrea!$b$66"")"),0)</f>
        <v>0</v>
      </c>
      <c r="F2" s="88">
        <f ca="1">IFERROR(__xludf.DUMMYFUNCTION("importRange(""https://docs.google.com/spreadsheets/d/15hnH7nU6SWXXoNjYB7qdZfDChTD2gnn-1rfnVRzTbME/edit#gid=1430890813"",""Eritrea!$b$69"")"),0)</f>
        <v>0</v>
      </c>
      <c r="G2" s="73" t="str">
        <f ca="1">IFERROR(__xludf.DUMMYFUNCTION("importRange(""https://docs.google.com/spreadsheets/d/15hnH7nU6SWXXoNjYB7qdZfDChTD2gnn-1rfnVRzTbME/edit#gid=1430890813"",""Eritrea!$e$1"")"),"ERN")</f>
        <v>ERN</v>
      </c>
      <c r="H2" s="74" t="s">
        <v>658</v>
      </c>
      <c r="I2" s="89" t="e">
        <f t="shared" ref="I2:I10" ca="1" si="0">F2*H2</f>
        <v>#VALUE!</v>
      </c>
      <c r="J2" s="88" t="str">
        <f ca="1">IFERROR(__xludf.DUMMYFUNCTION("importRange(""https://docs.google.com/spreadsheets/d/15hnH7nU6SWXXoNjYB7qdZfDChTD2gnn-1rfnVRzTbME/edit#gid=1430890813"",""Eritrea!$b$67"")"),"#NUM!")</f>
        <v>#NUM!</v>
      </c>
      <c r="K2" s="90" t="e">
        <f t="shared" ref="K2:K10" ca="1" si="1">J2*H2</f>
        <v>#VALUE!</v>
      </c>
      <c r="L2" s="91">
        <f ca="1">IFERROR(__xludf.DUMMYFUNCTION("importRange(""https://docs.google.com/spreadsheets/d/15hnH7nU6SWXXoNjYB7qdZfDChTD2gnn-1rfnVRzTbME/edit#gid=1430890813"",""Eritrea!$b$68"")"),0)</f>
        <v>0</v>
      </c>
      <c r="M2" s="90" t="e">
        <f t="shared" ref="M2:M10" ca="1" si="2">L2*H2</f>
        <v>#VALUE!</v>
      </c>
      <c r="N2" s="73" t="s">
        <v>639</v>
      </c>
      <c r="O2" s="78"/>
      <c r="P2" s="78"/>
      <c r="Q2" s="78"/>
      <c r="R2" s="78"/>
      <c r="S2" s="78"/>
      <c r="T2" s="78"/>
    </row>
    <row r="3" spans="1:20" ht="14" x14ac:dyDescent="0.15">
      <c r="A3" s="8"/>
      <c r="B3" s="72" t="s">
        <v>640</v>
      </c>
      <c r="C3" s="72" t="s">
        <v>641</v>
      </c>
      <c r="D3" s="78" t="s">
        <v>16</v>
      </c>
      <c r="E3" s="73">
        <f ca="1">IFERROR(__xludf.DUMMYFUNCTION("importRange(""https://docs.google.com/spreadsheets/d/15hnH7nU6SWXXoNjYB7qdZfDChTD2gnn-1rfnVRzTbME/edit#gid=1430890813"",""Western Sahara!$b$66"")"),0)</f>
        <v>0</v>
      </c>
      <c r="F3" s="88">
        <f ca="1">IFERROR(__xludf.DUMMYFUNCTION("importRange(""https://docs.google.com/spreadsheets/d/15hnH7nU6SWXXoNjYB7qdZfDChTD2gnn-1rfnVRzTbME/edit#gid=1430890813"",""Western Sahara!$b$69"")"),0)</f>
        <v>0</v>
      </c>
      <c r="G3" s="73" t="str">
        <f ca="1">IFERROR(__xludf.DUMMYFUNCTION("importRange(""https://docs.google.com/spreadsheets/d/15hnH7nU6SWXXoNjYB7qdZfDChTD2gnn-1rfnVRzTbME/edit#gid=1430890813"",""Western Sahara!$e$1"")"),"MAD")</f>
        <v>MAD</v>
      </c>
      <c r="H3" s="74" t="s">
        <v>658</v>
      </c>
      <c r="I3" s="89" t="e">
        <f t="shared" ca="1" si="0"/>
        <v>#VALUE!</v>
      </c>
      <c r="J3" s="88" t="str">
        <f ca="1">IFERROR(__xludf.DUMMYFUNCTION("importRange(""https://docs.google.com/spreadsheets/d/15hnH7nU6SWXXoNjYB7qdZfDChTD2gnn-1rfnVRzTbME/edit#gid=1430890813"",""Western Sahara!$b$67"")"),"#NUM!")</f>
        <v>#NUM!</v>
      </c>
      <c r="K3" s="90" t="e">
        <f t="shared" ca="1" si="1"/>
        <v>#VALUE!</v>
      </c>
      <c r="L3" s="91">
        <f ca="1">IFERROR(__xludf.DUMMYFUNCTION("importRange(""https://docs.google.com/spreadsheets/d/15hnH7nU6SWXXoNjYB7qdZfDChTD2gnn-1rfnVRzTbME/edit#gid=1430890813"",""Western Sahara!$b$68"")"),0)</f>
        <v>0</v>
      </c>
      <c r="M3" s="90" t="e">
        <f t="shared" ca="1" si="2"/>
        <v>#VALUE!</v>
      </c>
      <c r="N3" s="73" t="s">
        <v>639</v>
      </c>
      <c r="O3" s="78"/>
      <c r="P3" s="78"/>
      <c r="Q3" s="78"/>
      <c r="R3" s="78"/>
      <c r="S3" s="78"/>
      <c r="T3" s="78"/>
    </row>
    <row r="4" spans="1:20" ht="14" x14ac:dyDescent="0.15">
      <c r="A4" s="8"/>
      <c r="B4" s="72" t="s">
        <v>642</v>
      </c>
      <c r="C4" s="72" t="s">
        <v>643</v>
      </c>
      <c r="D4" s="78" t="s">
        <v>58</v>
      </c>
      <c r="E4" s="73">
        <f ca="1">IFERROR(__xludf.DUMMYFUNCTION("importRange(""https://docs.google.com/spreadsheets/d/1_J0G8CGtxHsOF3SnaTOV5f7stzjo4XF7xbFZXJ30iWw/edit#gid=263817113"",""British Indian Ocean Territory!$b$66"")"),0)</f>
        <v>0</v>
      </c>
      <c r="F4" s="88">
        <f ca="1">IFERROR(__xludf.DUMMYFUNCTION("importRange(""https://docs.google.com/spreadsheets/d/1_J0G8CGtxHsOF3SnaTOV5f7stzjo4XF7xbFZXJ30iWw/edit#gid=263817113"",""British Indian Ocean Territory!$b$69"")"),0)</f>
        <v>0</v>
      </c>
      <c r="G4" s="73" t="str">
        <f ca="1">IFERROR(__xludf.DUMMYFUNCTION("importRange(""https://docs.google.com/spreadsheets/d/1_J0G8CGtxHsOF3SnaTOV5f7stzjo4XF7xbFZXJ30iWw/edit#gid=263817113"",""British Indian Ocean Territory!$e$1"")"),"USD")</f>
        <v>USD</v>
      </c>
      <c r="H4" s="74" t="s">
        <v>658</v>
      </c>
      <c r="I4" s="89" t="e">
        <f t="shared" ca="1" si="0"/>
        <v>#VALUE!</v>
      </c>
      <c r="J4" s="88" t="str">
        <f ca="1">IFERROR(__xludf.DUMMYFUNCTION("importRange(""https://docs.google.com/spreadsheets/d/1_J0G8CGtxHsOF3SnaTOV5f7stzjo4XF7xbFZXJ30iWw/edit#gid=263817113"",""British Indian Ocean Territory!$b$67"")"),"#NUM!")</f>
        <v>#NUM!</v>
      </c>
      <c r="K4" s="90" t="e">
        <f t="shared" ca="1" si="1"/>
        <v>#VALUE!</v>
      </c>
      <c r="L4" s="92">
        <f ca="1">IFERROR(__xludf.DUMMYFUNCTION("importRange(""https://docs.google.com/spreadsheets/d/1_J0G8CGtxHsOF3SnaTOV5f7stzjo4XF7xbFZXJ30iWw/edit#gid=263817113"",""British Indian Ocean Territory!$b$68"")"),0)</f>
        <v>0</v>
      </c>
      <c r="M4" s="90" t="e">
        <f t="shared" ca="1" si="2"/>
        <v>#VALUE!</v>
      </c>
      <c r="N4" s="73" t="s">
        <v>639</v>
      </c>
      <c r="O4" s="78"/>
      <c r="P4" s="78"/>
      <c r="Q4" s="78"/>
      <c r="R4" s="78"/>
      <c r="S4" s="78"/>
      <c r="T4" s="78"/>
    </row>
    <row r="5" spans="1:20" ht="14" x14ac:dyDescent="0.15">
      <c r="A5" s="8"/>
      <c r="B5" s="72" t="s">
        <v>644</v>
      </c>
      <c r="C5" s="72" t="s">
        <v>645</v>
      </c>
      <c r="D5" s="78" t="s">
        <v>207</v>
      </c>
      <c r="E5" s="73">
        <f ca="1">IFERROR(__xludf.DUMMYFUNCTION("importRange(""https://docs.google.com/spreadsheets/d/1GOzeHWDTusNc0cxkzOfEELX1ANFlMzh-lVeamjTC-lI/edit?pli=1#gid=966506184"",""Tokelau!$b$66"")"),0)</f>
        <v>0</v>
      </c>
      <c r="F5" s="88">
        <f ca="1">IFERROR(__xludf.DUMMYFUNCTION("importRange(""https://docs.google.com/spreadsheets/d/1GOzeHWDTusNc0cxkzOfEELX1ANFlMzh-lVeamjTC-lI/edit?pli=1#gid=966506184"",""Tokelau!$b$69"")"),0)</f>
        <v>0</v>
      </c>
      <c r="G5" s="73" t="s">
        <v>378</v>
      </c>
      <c r="H5" s="74" t="s">
        <v>658</v>
      </c>
      <c r="I5" s="89" t="e">
        <f t="shared" ca="1" si="0"/>
        <v>#VALUE!</v>
      </c>
      <c r="J5" s="88" t="str">
        <f ca="1">IFERROR(__xludf.DUMMYFUNCTION("importRange(""https://docs.google.com/spreadsheets/d/1GOzeHWDTusNc0cxkzOfEELX1ANFlMzh-lVeamjTC-lI/edit?pli=1#gid=966506184"",""Tokelau!$b$67"")"),"#NUM!")</f>
        <v>#NUM!</v>
      </c>
      <c r="K5" s="90" t="e">
        <f t="shared" ca="1" si="1"/>
        <v>#VALUE!</v>
      </c>
      <c r="L5" s="92">
        <f ca="1">IFERROR(__xludf.DUMMYFUNCTION("importRange(""https://docs.google.com/spreadsheets/d/1GOzeHWDTusNc0cxkzOfEELX1ANFlMzh-lVeamjTC-lI/edit?pli=1#gid=966506184"",""Tokelau!$b$68"")"),0)</f>
        <v>0</v>
      </c>
      <c r="M5" s="90" t="e">
        <f t="shared" ca="1" si="2"/>
        <v>#VALUE!</v>
      </c>
      <c r="N5" s="73" t="s">
        <v>639</v>
      </c>
      <c r="O5" s="78"/>
      <c r="P5" s="78"/>
      <c r="Q5" s="78"/>
      <c r="R5" s="78"/>
      <c r="S5" s="78"/>
      <c r="T5" s="78"/>
    </row>
    <row r="6" spans="1:20" ht="14" x14ac:dyDescent="0.15">
      <c r="A6" s="8"/>
      <c r="B6" s="72" t="s">
        <v>646</v>
      </c>
      <c r="C6" s="72" t="s">
        <v>647</v>
      </c>
      <c r="D6" s="78" t="s">
        <v>30</v>
      </c>
      <c r="E6" s="73">
        <f ca="1">IFERROR(__xludf.DUMMYFUNCTION("importRange(""https://docs.google.com/spreadsheets/d/1GOzeHWDTusNc0cxkzOfEELX1ANFlMzh-lVeamjTC-lI/edit?pli=1#gid=966506184"",""Turkmenistan!$b$66"")"),0)</f>
        <v>0</v>
      </c>
      <c r="F6" s="88">
        <f ca="1">IFERROR(__xludf.DUMMYFUNCTION("importRange(""https://docs.google.com/spreadsheets/d/1GOzeHWDTusNc0cxkzOfEELX1ANFlMzh-lVeamjTC-lI/edit?pli=1#gid=966506184"",""Turkmenistan!$b$69"")"),0)</f>
        <v>0</v>
      </c>
      <c r="G6" s="73" t="s">
        <v>648</v>
      </c>
      <c r="H6" s="74" t="s">
        <v>658</v>
      </c>
      <c r="I6" s="89" t="e">
        <f t="shared" ca="1" si="0"/>
        <v>#VALUE!</v>
      </c>
      <c r="J6" s="88" t="str">
        <f ca="1">IFERROR(__xludf.DUMMYFUNCTION("importRange(""https://docs.google.com/spreadsheets/d/1GOzeHWDTusNc0cxkzOfEELX1ANFlMzh-lVeamjTC-lI/edit?pli=1#gid=966506184"",""Turkmenistan!$b$67"")"),"#NUM!")</f>
        <v>#NUM!</v>
      </c>
      <c r="K6" s="90" t="e">
        <f t="shared" ca="1" si="1"/>
        <v>#VALUE!</v>
      </c>
      <c r="L6" s="91">
        <f ca="1">IFERROR(__xludf.DUMMYFUNCTION("importRange(""https://docs.google.com/spreadsheets/d/1GOzeHWDTusNc0cxkzOfEELX1ANFlMzh-lVeamjTC-lI/edit?pli=1#gid=966506184"",""Turkmenistan!$b$68"")"),0)</f>
        <v>0</v>
      </c>
      <c r="M6" s="90" t="e">
        <f t="shared" ca="1" si="2"/>
        <v>#VALUE!</v>
      </c>
      <c r="N6" s="73" t="s">
        <v>639</v>
      </c>
      <c r="O6" s="78"/>
      <c r="P6" s="78"/>
      <c r="Q6" s="78"/>
      <c r="R6" s="78"/>
      <c r="S6" s="78"/>
      <c r="T6" s="78"/>
    </row>
    <row r="7" spans="1:20" ht="14" x14ac:dyDescent="0.15">
      <c r="A7" s="8"/>
      <c r="B7" s="72" t="s">
        <v>649</v>
      </c>
      <c r="C7" s="72" t="s">
        <v>650</v>
      </c>
      <c r="D7" s="78" t="s">
        <v>30</v>
      </c>
      <c r="E7" s="73">
        <f ca="1">IFERROR(__xludf.DUMMYFUNCTION("importRange(""https://docs.google.com/spreadsheets/d/1GOzeHWDTusNc0cxkzOfEELX1ANFlMzh-lVeamjTC-lI/edit?pli=1#gid=966506184"",""Vatican!$b$66"")"),0)</f>
        <v>0</v>
      </c>
      <c r="F7" s="88">
        <f ca="1">IFERROR(__xludf.DUMMYFUNCTION("importRange(""https://docs.google.com/spreadsheets/d/1GOzeHWDTusNc0cxkzOfEELX1ANFlMzh-lVeamjTC-lI/edit?pli=1#gid=966506184"",""Vatican!$b$69"")"),0)</f>
        <v>0</v>
      </c>
      <c r="G7" s="73" t="s">
        <v>40</v>
      </c>
      <c r="H7" s="74" t="s">
        <v>658</v>
      </c>
      <c r="I7" s="89" t="e">
        <f t="shared" ca="1" si="0"/>
        <v>#VALUE!</v>
      </c>
      <c r="J7" s="88" t="str">
        <f ca="1">IFERROR(__xludf.DUMMYFUNCTION("importRange(""https://docs.google.com/spreadsheets/d/1GOzeHWDTusNc0cxkzOfEELX1ANFlMzh-lVeamjTC-lI/edit?pli=1#gid=966506184"",""Vatican!$b$67"")"),"#NUM!")</f>
        <v>#NUM!</v>
      </c>
      <c r="K7" s="90" t="e">
        <f t="shared" ca="1" si="1"/>
        <v>#VALUE!</v>
      </c>
      <c r="L7" s="92">
        <f ca="1">IFERROR(__xludf.DUMMYFUNCTION("importRange(""https://docs.google.com/spreadsheets/d/1GOzeHWDTusNc0cxkzOfEELX1ANFlMzh-lVeamjTC-lI/edit?pli=1#gid=966506184"",""Vatican!$b$68"")"),0)</f>
        <v>0</v>
      </c>
      <c r="M7" s="90" t="e">
        <f t="shared" ca="1" si="2"/>
        <v>#VALUE!</v>
      </c>
      <c r="N7" s="73" t="s">
        <v>639</v>
      </c>
      <c r="O7" s="78"/>
      <c r="P7" s="78"/>
      <c r="Q7" s="78"/>
      <c r="R7" s="78"/>
      <c r="S7" s="78"/>
      <c r="T7" s="78"/>
    </row>
    <row r="8" spans="1:20" ht="14" x14ac:dyDescent="0.15">
      <c r="A8" s="8"/>
      <c r="B8" s="72" t="s">
        <v>651</v>
      </c>
      <c r="C8" s="72" t="s">
        <v>652</v>
      </c>
      <c r="D8" s="78" t="s">
        <v>30</v>
      </c>
      <c r="E8" s="73">
        <f ca="1">IFERROR(__xludf.DUMMYFUNCTION("importRange(""https://docs.google.com/spreadsheets/d/1GOzeHWDTusNc0cxkzOfEELX1ANFlMzh-lVeamjTC-lI/edit?pli=1#gid=966506184"",""Venezuela!$b$66"")"),0)</f>
        <v>0</v>
      </c>
      <c r="F8" s="88">
        <f ca="1">IFERROR(__xludf.DUMMYFUNCTION("importRange(""https://docs.google.com/spreadsheets/d/1GOzeHWDTusNc0cxkzOfEELX1ANFlMzh-lVeamjTC-lI/edit?pli=1#gid=966506184"",""Venezuela!$b$69"")"),0)</f>
        <v>0</v>
      </c>
      <c r="G8" s="73" t="s">
        <v>40</v>
      </c>
      <c r="H8" s="74" t="s">
        <v>658</v>
      </c>
      <c r="I8" s="89" t="e">
        <f t="shared" ca="1" si="0"/>
        <v>#VALUE!</v>
      </c>
      <c r="J8" s="88" t="str">
        <f ca="1">IFERROR(__xludf.DUMMYFUNCTION("importRange(""https://docs.google.com/spreadsheets/d/1GOzeHWDTusNc0cxkzOfEELX1ANFlMzh-lVeamjTC-lI/edit?pli=1#gid=966506184"",""Venezuela!$b$67"")"),"#NUM!")</f>
        <v>#NUM!</v>
      </c>
      <c r="K8" s="90" t="e">
        <f t="shared" ca="1" si="1"/>
        <v>#VALUE!</v>
      </c>
      <c r="L8" s="92">
        <f ca="1">IFERROR(__xludf.DUMMYFUNCTION("importRange(""https://docs.google.com/spreadsheets/d/1GOzeHWDTusNc0cxkzOfEELX1ANFlMzh-lVeamjTC-lI/edit?pli=1#gid=966506184"",""Venezuela!$b$68"")"),0)</f>
        <v>0</v>
      </c>
      <c r="M8" s="90" t="e">
        <f t="shared" ca="1" si="2"/>
        <v>#VALUE!</v>
      </c>
      <c r="N8" s="73" t="s">
        <v>639</v>
      </c>
      <c r="O8" s="78"/>
      <c r="P8" s="78"/>
      <c r="Q8" s="78"/>
      <c r="R8" s="78"/>
      <c r="S8" s="78"/>
      <c r="T8" s="78"/>
    </row>
    <row r="9" spans="1:20" ht="14" x14ac:dyDescent="0.15">
      <c r="A9" s="8"/>
      <c r="B9" s="72" t="s">
        <v>653</v>
      </c>
      <c r="C9" s="72" t="s">
        <v>654</v>
      </c>
      <c r="D9" s="78" t="s">
        <v>207</v>
      </c>
      <c r="E9" s="73">
        <f ca="1">IFERROR(__xludf.DUMMYFUNCTION("importRange(""https://docs.google.com/spreadsheets/d/1GOzeHWDTusNc0cxkzOfEELX1ANFlMzh-lVeamjTC-lI/edit?pli=1#gid=966506184"",""Wallis and Futuna!$b$66"")"),0)</f>
        <v>0</v>
      </c>
      <c r="F9" s="88">
        <f ca="1">IFERROR(__xludf.DUMMYFUNCTION("importRange(""https://docs.google.com/spreadsheets/d/1GOzeHWDTusNc0cxkzOfEELX1ANFlMzh-lVeamjTC-lI/edit?pli=1#gid=966506184"",""Wallis and Futuna!$b$69"")"),0)</f>
        <v>0</v>
      </c>
      <c r="G9" s="73" t="s">
        <v>563</v>
      </c>
      <c r="H9" s="74" t="s">
        <v>658</v>
      </c>
      <c r="I9" s="89" t="e">
        <f t="shared" ca="1" si="0"/>
        <v>#VALUE!</v>
      </c>
      <c r="J9" s="88" t="str">
        <f ca="1">IFERROR(__xludf.DUMMYFUNCTION("importRange(""https://docs.google.com/spreadsheets/d/1GOzeHWDTusNc0cxkzOfEELX1ANFlMzh-lVeamjTC-lI/edit?pli=1#gid=966506184"",""Wallis and Futuna!$b$67"")"),"#NUM!")</f>
        <v>#NUM!</v>
      </c>
      <c r="K9" s="90" t="e">
        <f t="shared" ca="1" si="1"/>
        <v>#VALUE!</v>
      </c>
      <c r="L9" s="91">
        <f ca="1">IFERROR(__xludf.DUMMYFUNCTION("importRange(""https://docs.google.com/spreadsheets/d/1GOzeHWDTusNc0cxkzOfEELX1ANFlMzh-lVeamjTC-lI/edit?pli=1#gid=966506184"",""Wallis and Futuna!$b$68"")"),0)</f>
        <v>0</v>
      </c>
      <c r="M9" s="90" t="e">
        <f t="shared" ca="1" si="2"/>
        <v>#VALUE!</v>
      </c>
      <c r="N9" s="73" t="s">
        <v>639</v>
      </c>
      <c r="O9" s="78"/>
      <c r="P9" s="78"/>
      <c r="Q9" s="78"/>
      <c r="R9" s="78"/>
      <c r="S9" s="78"/>
      <c r="T9" s="78"/>
    </row>
    <row r="10" spans="1:20" ht="14" x14ac:dyDescent="0.15">
      <c r="A10" s="8"/>
      <c r="B10" s="72" t="s">
        <v>655</v>
      </c>
      <c r="C10" s="72" t="s">
        <v>656</v>
      </c>
      <c r="D10" s="78" t="s">
        <v>220</v>
      </c>
      <c r="E10" s="73">
        <f ca="1">IFERROR(__xludf.DUMMYFUNCTION("importRange(""https://docs.google.com/spreadsheets/d/1LEqZFTb9l3_6oEi54h3Cmlv4nliIyCxd3RtkCYYr1v8/edit#gid=389428692"",""Svalbard and Jan Mayen!$b$66"")"),1)</f>
        <v>1</v>
      </c>
      <c r="F10" s="88">
        <f ca="1">IFERROR(__xludf.DUMMYFUNCTION("importRange(""https://docs.google.com/spreadsheets/d/1LEqZFTb9l3_6oEi54h3Cmlv4nliIyCxd3RtkCYYr1v8/edit#gid=389428692"",""Svalbard and Jan Mayen!$b$69"")"),0.4361)</f>
        <v>0.43609999999999999</v>
      </c>
      <c r="G10" s="73" t="str">
        <f ca="1">IFERROR(__xludf.DUMMYFUNCTION("importRange(""https://docs.google.com/spreadsheets/d/1LEqZFTb9l3_6oEi54h3Cmlv4nliIyCxd3RtkCYYr1v8/edit#gid=389428692"",""Svalbard and Jan Mayen!$e$1"")"),"DKK")</f>
        <v>DKK</v>
      </c>
      <c r="H10" s="74" t="s">
        <v>658</v>
      </c>
      <c r="I10" s="89" t="e">
        <f t="shared" ca="1" si="0"/>
        <v>#VALUE!</v>
      </c>
      <c r="J10" s="88">
        <f ca="1">IFERROR(__xludf.DUMMYFUNCTION("importRange(""https://docs.google.com/spreadsheets/d/1LEqZFTb9l3_6oEi54h3Cmlv4nliIyCxd3RtkCYYr1v8/edit#gid=389428692"",""Svalbard and Jan Mayen!$b$67"")"),0.4361)</f>
        <v>0.43609999999999999</v>
      </c>
      <c r="K10" s="76" t="e">
        <f t="shared" ca="1" si="1"/>
        <v>#VALUE!</v>
      </c>
      <c r="L10" s="91">
        <f ca="1">IFERROR(__xludf.DUMMYFUNCTION("importRange(""https://docs.google.com/spreadsheets/d/1LEqZFTb9l3_6oEi54h3Cmlv4nliIyCxd3RtkCYYr1v8/edit#gid=389428692"",""Svalbard and Jan Mayen!$b$68"")"),0.4361)</f>
        <v>0.43609999999999999</v>
      </c>
      <c r="M10" s="76" t="e">
        <f t="shared" ca="1" si="2"/>
        <v>#VALUE!</v>
      </c>
      <c r="N10" s="73" t="s">
        <v>657</v>
      </c>
      <c r="O10" s="73"/>
      <c r="P10" s="78"/>
      <c r="Q10" s="78"/>
      <c r="R10" s="7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energy pricing league</vt:lpstr>
      <vt:lpstr>Regions</vt:lpstr>
      <vt:lpstr>Excluded countries and territor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Nsanza, Amina B.</cp:lastModifiedBy>
  <dcterms:created xsi:type="dcterms:W3CDTF">2024-12-05T01:51:35Z</dcterms:created>
  <dcterms:modified xsi:type="dcterms:W3CDTF">2024-12-05T01:51:35Z</dcterms:modified>
</cp:coreProperties>
</file>