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Protected\"/>
    </mc:Choice>
  </mc:AlternateContent>
  <xr:revisionPtr revIDLastSave="0" documentId="13_ncr:1_{FDD098F7-E53D-40F0-8AA3-C51D5B49FD5D}" xr6:coauthVersionLast="33" xr6:coauthVersionMax="33" xr10:uidLastSave="{00000000-0000-0000-0000-000000000000}"/>
  <bookViews>
    <workbookView xWindow="0" yWindow="105" windowWidth="15480" windowHeight="10965" tabRatio="858" xr2:uid="{00000000-000D-0000-FFFF-FFFF00000000}"/>
  </bookViews>
  <sheets>
    <sheet name="Example" sheetId="17" r:id="rId1"/>
    <sheet name="Practice" sheetId="18" r:id="rId2"/>
  </sheets>
  <calcPr calcId="179017"/>
</workbook>
</file>

<file path=xl/calcChain.xml><?xml version="1.0" encoding="utf-8"?>
<calcChain xmlns="http://schemas.openxmlformats.org/spreadsheetml/2006/main">
  <c r="M37" i="18" l="1"/>
  <c r="L37" i="18"/>
  <c r="L40" i="18" s="1"/>
  <c r="H37" i="18"/>
  <c r="F37" i="18"/>
  <c r="X36" i="18"/>
  <c r="W36" i="18"/>
  <c r="U36" i="18"/>
  <c r="R36" i="18"/>
  <c r="O36" i="18"/>
  <c r="AO29" i="18" s="1"/>
  <c r="N36" i="18"/>
  <c r="J36" i="18"/>
  <c r="V36" i="18" s="1"/>
  <c r="X35" i="18"/>
  <c r="W35" i="18"/>
  <c r="R35" i="18"/>
  <c r="P35" i="18"/>
  <c r="AP22" i="18" s="1"/>
  <c r="I35" i="18"/>
  <c r="AI22" i="18" s="1"/>
  <c r="H35" i="18"/>
  <c r="F35" i="18"/>
  <c r="X34" i="18"/>
  <c r="W34" i="18"/>
  <c r="P34" i="18"/>
  <c r="I34" i="18"/>
  <c r="J34" i="18" s="1"/>
  <c r="H34" i="18"/>
  <c r="F34" i="18"/>
  <c r="X33" i="18"/>
  <c r="W33" i="18"/>
  <c r="I33" i="18"/>
  <c r="I37" i="18" s="1"/>
  <c r="H33" i="18"/>
  <c r="F33" i="18"/>
  <c r="AL30" i="18"/>
  <c r="M30" i="18"/>
  <c r="L30" i="18"/>
  <c r="AR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X29" i="18"/>
  <c r="W29" i="18"/>
  <c r="U29" i="18"/>
  <c r="Q29" i="18"/>
  <c r="N29" i="18"/>
  <c r="J29" i="18"/>
  <c r="AR28" i="18"/>
  <c r="AN28" i="18"/>
  <c r="AM28" i="18"/>
  <c r="AL28" i="18"/>
  <c r="AK28" i="18"/>
  <c r="AI28" i="18"/>
  <c r="AH28" i="18"/>
  <c r="AG28" i="18"/>
  <c r="AF28" i="18"/>
  <c r="AE28" i="18"/>
  <c r="AD28" i="18"/>
  <c r="AC28" i="18"/>
  <c r="AB28" i="18"/>
  <c r="X28" i="18"/>
  <c r="W28" i="18"/>
  <c r="H28" i="18"/>
  <c r="I28" i="18" s="1"/>
  <c r="F28" i="18"/>
  <c r="AR27" i="18"/>
  <c r="AM27" i="18"/>
  <c r="AL27" i="18"/>
  <c r="AJ27" i="18"/>
  <c r="AI27" i="18"/>
  <c r="AH27" i="18"/>
  <c r="AG27" i="18"/>
  <c r="AF27" i="18"/>
  <c r="AE27" i="18"/>
  <c r="AD27" i="18"/>
  <c r="AC27" i="18"/>
  <c r="AB27" i="18"/>
  <c r="X27" i="18"/>
  <c r="W27" i="18"/>
  <c r="H27" i="18"/>
  <c r="F27" i="18"/>
  <c r="AR26" i="18"/>
  <c r="AQ26" i="18"/>
  <c r="AM26" i="18"/>
  <c r="AL26" i="18"/>
  <c r="AI26" i="18"/>
  <c r="AH26" i="18"/>
  <c r="AG26" i="18"/>
  <c r="AF26" i="18"/>
  <c r="AF30" i="18" s="1"/>
  <c r="AE26" i="18"/>
  <c r="AD26" i="18"/>
  <c r="AC26" i="18"/>
  <c r="AB26" i="18"/>
  <c r="X26" i="18"/>
  <c r="X30" i="18" s="1"/>
  <c r="W26" i="18"/>
  <c r="H26" i="18"/>
  <c r="I26" i="18" s="1"/>
  <c r="F26" i="18"/>
  <c r="F30" i="18" s="1"/>
  <c r="AS25" i="18"/>
  <c r="AR25" i="18"/>
  <c r="AR30" i="18" s="1"/>
  <c r="AQ25" i="18"/>
  <c r="AM25" i="18"/>
  <c r="AL25" i="18"/>
  <c r="AI25" i="18"/>
  <c r="AH25" i="18"/>
  <c r="AG25" i="18"/>
  <c r="AF25" i="18"/>
  <c r="AE25" i="18"/>
  <c r="AD25" i="18"/>
  <c r="AC25" i="18"/>
  <c r="AB25" i="18"/>
  <c r="Z25" i="18"/>
  <c r="M23" i="18"/>
  <c r="L23" i="18"/>
  <c r="AR22" i="18"/>
  <c r="AM22" i="18"/>
  <c r="AL22" i="18"/>
  <c r="AH22" i="18"/>
  <c r="AG22" i="18"/>
  <c r="AF22" i="18"/>
  <c r="AE22" i="18"/>
  <c r="AD22" i="18"/>
  <c r="AC22" i="18"/>
  <c r="AB22" i="18"/>
  <c r="X22" i="18"/>
  <c r="W22" i="18"/>
  <c r="V22" i="18"/>
  <c r="S22" i="18"/>
  <c r="O22" i="18"/>
  <c r="AO27" i="18" s="1"/>
  <c r="K22" i="18"/>
  <c r="J22" i="18"/>
  <c r="AR21" i="18"/>
  <c r="AM21" i="18"/>
  <c r="AL21" i="18"/>
  <c r="AH21" i="18"/>
  <c r="AG21" i="18"/>
  <c r="AF21" i="18"/>
  <c r="AE21" i="18"/>
  <c r="AD21" i="18"/>
  <c r="AC21" i="18"/>
  <c r="AB21" i="18"/>
  <c r="X21" i="18"/>
  <c r="W21" i="18"/>
  <c r="S21" i="18"/>
  <c r="P21" i="18"/>
  <c r="P28" i="18" s="1"/>
  <c r="AP21" i="18" s="1"/>
  <c r="J21" i="18"/>
  <c r="H21" i="18"/>
  <c r="I21" i="18" s="1"/>
  <c r="F21" i="18"/>
  <c r="AR20" i="18"/>
  <c r="AP20" i="18"/>
  <c r="AM20" i="18"/>
  <c r="AL20" i="18"/>
  <c r="AI20" i="18"/>
  <c r="AH20" i="18"/>
  <c r="AG20" i="18"/>
  <c r="AF20" i="18"/>
  <c r="AE20" i="18"/>
  <c r="AD20" i="18"/>
  <c r="AC20" i="18"/>
  <c r="AB20" i="18"/>
  <c r="X20" i="18"/>
  <c r="W20" i="18"/>
  <c r="S20" i="18"/>
  <c r="S27" i="18" s="1"/>
  <c r="S34" i="18" s="1"/>
  <c r="AS15" i="18" s="1"/>
  <c r="P20" i="18"/>
  <c r="P27" i="18" s="1"/>
  <c r="J20" i="18"/>
  <c r="I20" i="18"/>
  <c r="H20" i="18"/>
  <c r="F20" i="18"/>
  <c r="AR19" i="18"/>
  <c r="AP19" i="18"/>
  <c r="AP23" i="18" s="1"/>
  <c r="AG19" i="18"/>
  <c r="AE19" i="18"/>
  <c r="AD19" i="18"/>
  <c r="AC19" i="18"/>
  <c r="AB19" i="18"/>
  <c r="X19" i="18"/>
  <c r="X23" i="18" s="1"/>
  <c r="W19" i="18"/>
  <c r="P19" i="18"/>
  <c r="H19" i="18"/>
  <c r="F19" i="18"/>
  <c r="AS18" i="18"/>
  <c r="AR18" i="18"/>
  <c r="AQ18" i="18"/>
  <c r="AP18" i="18"/>
  <c r="AG18" i="18"/>
  <c r="AF18" i="18"/>
  <c r="AF23" i="18" s="1"/>
  <c r="AE18" i="18"/>
  <c r="AD18" i="18"/>
  <c r="AC18" i="18"/>
  <c r="AB18" i="18"/>
  <c r="Z18" i="18"/>
  <c r="H16" i="18"/>
  <c r="F16" i="18"/>
  <c r="AP15" i="18"/>
  <c r="AM15" i="18"/>
  <c r="AL15" i="18"/>
  <c r="AI15" i="18"/>
  <c r="AH15" i="18"/>
  <c r="AG15" i="18"/>
  <c r="AF15" i="18"/>
  <c r="AE15" i="18"/>
  <c r="AD15" i="18"/>
  <c r="AC15" i="18"/>
  <c r="AB15" i="18"/>
  <c r="X15" i="18"/>
  <c r="W15" i="18"/>
  <c r="S15" i="18"/>
  <c r="AS26" i="18" s="1"/>
  <c r="Q15" i="18"/>
  <c r="Q22" i="18" s="1"/>
  <c r="AQ27" i="18" s="1"/>
  <c r="P15" i="18"/>
  <c r="J15" i="18"/>
  <c r="AJ26" i="18" s="1"/>
  <c r="AP14" i="18"/>
  <c r="AM14" i="18"/>
  <c r="AL14" i="18"/>
  <c r="AG14" i="18"/>
  <c r="AF14" i="18"/>
  <c r="AE14" i="18"/>
  <c r="AD14" i="18"/>
  <c r="AC14" i="18"/>
  <c r="AB14" i="18"/>
  <c r="S14" i="18"/>
  <c r="AS19" i="18" s="1"/>
  <c r="Q14" i="18"/>
  <c r="Q21" i="18" s="1"/>
  <c r="H14" i="18"/>
  <c r="AH19" i="18" s="1"/>
  <c r="F14" i="18"/>
  <c r="AF19" i="18" s="1"/>
  <c r="AP13" i="18"/>
  <c r="AM13" i="18"/>
  <c r="AL13" i="18"/>
  <c r="AI13" i="18"/>
  <c r="AH13" i="18"/>
  <c r="AG13" i="18"/>
  <c r="AF13" i="18"/>
  <c r="AE13" i="18"/>
  <c r="AD13" i="18"/>
  <c r="AC13" i="18"/>
  <c r="AB13" i="18"/>
  <c r="S13" i="18"/>
  <c r="AS12" i="18" s="1"/>
  <c r="R13" i="18"/>
  <c r="R20" i="18" s="1"/>
  <c r="R27" i="18" s="1"/>
  <c r="Q13" i="18"/>
  <c r="AQ12" i="18" s="1"/>
  <c r="H13" i="18"/>
  <c r="I13" i="18" s="1"/>
  <c r="AI12" i="18" s="1"/>
  <c r="F13" i="18"/>
  <c r="AP12" i="18"/>
  <c r="AG12" i="18"/>
  <c r="AF12" i="18"/>
  <c r="AE12" i="18"/>
  <c r="AD12" i="18"/>
  <c r="AC12" i="18"/>
  <c r="AB12" i="18"/>
  <c r="S12" i="18"/>
  <c r="AS5" i="18" s="1"/>
  <c r="R12" i="18"/>
  <c r="Q12" i="18"/>
  <c r="H12" i="18"/>
  <c r="AH5" i="18" s="1"/>
  <c r="F12" i="18"/>
  <c r="AS11" i="18"/>
  <c r="AR11" i="18"/>
  <c r="AQ11" i="18"/>
  <c r="AP11" i="18"/>
  <c r="AH11" i="18"/>
  <c r="AG11" i="18"/>
  <c r="AE11" i="18"/>
  <c r="AD11" i="18"/>
  <c r="AC11" i="18"/>
  <c r="AB11" i="18"/>
  <c r="Z11" i="18"/>
  <c r="S9" i="18"/>
  <c r="R9" i="18"/>
  <c r="Q9" i="18"/>
  <c r="AM8" i="18"/>
  <c r="AL8" i="18"/>
  <c r="AI8" i="18"/>
  <c r="AH8" i="18"/>
  <c r="AG8" i="18"/>
  <c r="AF8" i="18"/>
  <c r="AE8" i="18"/>
  <c r="AD8" i="18"/>
  <c r="AC8" i="18"/>
  <c r="AB8" i="18"/>
  <c r="O8" i="18"/>
  <c r="AO25" i="18" s="1"/>
  <c r="K8" i="18"/>
  <c r="J8" i="18"/>
  <c r="AJ25" i="18" s="1"/>
  <c r="AM7" i="18"/>
  <c r="AL7" i="18"/>
  <c r="AH7" i="18"/>
  <c r="AG7" i="18"/>
  <c r="AF7" i="18"/>
  <c r="AE7" i="18"/>
  <c r="AD7" i="18"/>
  <c r="AC7" i="18"/>
  <c r="AB7" i="18"/>
  <c r="I7" i="18"/>
  <c r="J7" i="18" s="1"/>
  <c r="H7" i="18"/>
  <c r="AH18" i="18" s="1"/>
  <c r="F7" i="18"/>
  <c r="AP6" i="18"/>
  <c r="AM6" i="18"/>
  <c r="AL6" i="18"/>
  <c r="AH6" i="18"/>
  <c r="AG6" i="18"/>
  <c r="AE6" i="18"/>
  <c r="AD6" i="18"/>
  <c r="AC6" i="18"/>
  <c r="AB6" i="18"/>
  <c r="H6" i="18"/>
  <c r="I6" i="18" s="1"/>
  <c r="AI11" i="18" s="1"/>
  <c r="F6" i="18"/>
  <c r="AF11" i="18" s="1"/>
  <c r="AF16" i="18" s="1"/>
  <c r="AQ5" i="18"/>
  <c r="AP5" i="18"/>
  <c r="AG5" i="18"/>
  <c r="AF5" i="18"/>
  <c r="AE5" i="18"/>
  <c r="AD5" i="18"/>
  <c r="AC5" i="18"/>
  <c r="AB5" i="18"/>
  <c r="I5" i="18"/>
  <c r="I9" i="18" s="1"/>
  <c r="H5" i="18"/>
  <c r="AH4" i="18" s="1"/>
  <c r="F5" i="18"/>
  <c r="AS4" i="18"/>
  <c r="AR4" i="18"/>
  <c r="AQ4" i="18"/>
  <c r="AP4" i="18"/>
  <c r="AI4" i="18"/>
  <c r="AG4" i="18"/>
  <c r="AF4" i="18"/>
  <c r="AE4" i="18"/>
  <c r="AD4" i="18"/>
  <c r="AC4" i="18"/>
  <c r="AB4" i="18"/>
  <c r="Z4" i="18"/>
  <c r="AK25" i="18" l="1"/>
  <c r="N8" i="18"/>
  <c r="R19" i="18"/>
  <c r="AR5" i="18"/>
  <c r="R16" i="18"/>
  <c r="R34" i="18"/>
  <c r="AR15" i="18" s="1"/>
  <c r="AR14" i="18"/>
  <c r="Q20" i="18"/>
  <c r="AS20" i="18"/>
  <c r="S28" i="18"/>
  <c r="S29" i="18"/>
  <c r="AS27" i="18"/>
  <c r="L7" i="18"/>
  <c r="AJ18" i="18"/>
  <c r="K7" i="18"/>
  <c r="O7" i="18"/>
  <c r="AO18" i="18" s="1"/>
  <c r="Q28" i="18"/>
  <c r="AQ20" i="18"/>
  <c r="AP26" i="18"/>
  <c r="P22" i="18"/>
  <c r="P16" i="18"/>
  <c r="M7" i="18"/>
  <c r="J13" i="18"/>
  <c r="AR23" i="18"/>
  <c r="V21" i="18"/>
  <c r="AJ20" i="18"/>
  <c r="K21" i="18"/>
  <c r="I30" i="18"/>
  <c r="AI7" i="18"/>
  <c r="J26" i="18"/>
  <c r="U22" i="18"/>
  <c r="AK27" i="18"/>
  <c r="I27" i="18"/>
  <c r="AI14" i="18" s="1"/>
  <c r="AI16" i="18" s="1"/>
  <c r="H30" i="18"/>
  <c r="W37" i="18"/>
  <c r="V34" i="18"/>
  <c r="K34" i="18"/>
  <c r="F9" i="18"/>
  <c r="AR13" i="18"/>
  <c r="V20" i="18"/>
  <c r="O20" i="18"/>
  <c r="AO13" i="18" s="1"/>
  <c r="J5" i="18"/>
  <c r="H9" i="18"/>
  <c r="I12" i="18"/>
  <c r="AR12" i="18"/>
  <c r="AR16" i="18" s="1"/>
  <c r="AJ13" i="18"/>
  <c r="AS13" i="18"/>
  <c r="AS16" i="18" s="1"/>
  <c r="I14" i="18"/>
  <c r="S16" i="18"/>
  <c r="AI18" i="18"/>
  <c r="F23" i="18"/>
  <c r="F40" i="18" s="1"/>
  <c r="J19" i="18"/>
  <c r="AF6" i="18"/>
  <c r="AF9" i="18" s="1"/>
  <c r="AF34" i="18" s="1"/>
  <c r="K20" i="18"/>
  <c r="N22" i="18"/>
  <c r="AI21" i="18"/>
  <c r="J28" i="18"/>
  <c r="J33" i="18"/>
  <c r="X37" i="18"/>
  <c r="X40" i="18" s="1"/>
  <c r="O34" i="18"/>
  <c r="AO15" i="18" s="1"/>
  <c r="Q36" i="18"/>
  <c r="AQ29" i="18" s="1"/>
  <c r="AQ28" i="18"/>
  <c r="AQ30" i="18" s="1"/>
  <c r="V15" i="18"/>
  <c r="K15" i="18"/>
  <c r="AO30" i="18"/>
  <c r="J6" i="18"/>
  <c r="AP16" i="18"/>
  <c r="Q19" i="18"/>
  <c r="Q16" i="18"/>
  <c r="Q39" i="18" s="1"/>
  <c r="AH12" i="18"/>
  <c r="AH14" i="18"/>
  <c r="AS14" i="18"/>
  <c r="O15" i="18"/>
  <c r="AO26" i="18" s="1"/>
  <c r="AJ15" i="18"/>
  <c r="H23" i="18"/>
  <c r="I19" i="18"/>
  <c r="S19" i="18"/>
  <c r="AQ19" i="18"/>
  <c r="AM30" i="18"/>
  <c r="P23" i="18"/>
  <c r="M40" i="18"/>
  <c r="O29" i="18"/>
  <c r="AO28" i="18" s="1"/>
  <c r="AJ28" i="18"/>
  <c r="AJ30" i="18" s="1"/>
  <c r="P8" i="18"/>
  <c r="R39" i="18"/>
  <c r="W23" i="18"/>
  <c r="AI30" i="18"/>
  <c r="P26" i="18"/>
  <c r="W30" i="18"/>
  <c r="J27" i="18"/>
  <c r="V29" i="18"/>
  <c r="J35" i="18"/>
  <c r="X5" i="17"/>
  <c r="X6" i="17"/>
  <c r="X7" i="17"/>
  <c r="X8" i="17"/>
  <c r="X9" i="17"/>
  <c r="W5" i="17"/>
  <c r="W6" i="17"/>
  <c r="W9" i="17" s="1"/>
  <c r="W7" i="17"/>
  <c r="W8" i="17"/>
  <c r="V5" i="17"/>
  <c r="V6" i="17"/>
  <c r="V7" i="17"/>
  <c r="V8" i="17"/>
  <c r="V9" i="17" s="1"/>
  <c r="U5" i="17"/>
  <c r="U6" i="17"/>
  <c r="U7" i="17"/>
  <c r="U8" i="17"/>
  <c r="U9" i="17"/>
  <c r="M37" i="17"/>
  <c r="L37" i="17"/>
  <c r="F37" i="17"/>
  <c r="X36" i="17"/>
  <c r="W36" i="17"/>
  <c r="U36" i="17"/>
  <c r="R36" i="17"/>
  <c r="N36" i="17"/>
  <c r="J36" i="17"/>
  <c r="X35" i="17"/>
  <c r="W35" i="17"/>
  <c r="S35" i="17"/>
  <c r="AS22" i="17" s="1"/>
  <c r="R35" i="17"/>
  <c r="I35" i="17"/>
  <c r="H35" i="17"/>
  <c r="F35" i="17"/>
  <c r="X34" i="17"/>
  <c r="W34" i="17"/>
  <c r="K34" i="17"/>
  <c r="I34" i="17"/>
  <c r="H34" i="17"/>
  <c r="F34" i="17"/>
  <c r="J34" i="17" s="1"/>
  <c r="X33" i="17"/>
  <c r="X37" i="17" s="1"/>
  <c r="W33" i="17"/>
  <c r="W37" i="17" s="1"/>
  <c r="I33" i="17"/>
  <c r="I37" i="17" s="1"/>
  <c r="H33" i="17"/>
  <c r="H37" i="17" s="1"/>
  <c r="F33" i="17"/>
  <c r="M30" i="17"/>
  <c r="L30" i="17"/>
  <c r="AR29" i="17"/>
  <c r="AN29" i="17"/>
  <c r="AM29" i="17"/>
  <c r="AL29" i="17"/>
  <c r="AK29" i="17"/>
  <c r="AI29" i="17"/>
  <c r="AH29" i="17"/>
  <c r="AG29" i="17"/>
  <c r="AF29" i="17"/>
  <c r="AE29" i="17"/>
  <c r="AD29" i="17"/>
  <c r="AC29" i="17"/>
  <c r="AB29" i="17"/>
  <c r="X29" i="17"/>
  <c r="W29" i="17"/>
  <c r="U29" i="17"/>
  <c r="O29" i="17"/>
  <c r="N29" i="17"/>
  <c r="J29" i="17"/>
  <c r="V29" i="17" s="1"/>
  <c r="AR28" i="17"/>
  <c r="AO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X28" i="17"/>
  <c r="W28" i="17"/>
  <c r="H28" i="17"/>
  <c r="I28" i="17" s="1"/>
  <c r="J28" i="17" s="1"/>
  <c r="F28" i="17"/>
  <c r="AR27" i="17"/>
  <c r="AM27" i="17"/>
  <c r="AL27" i="17"/>
  <c r="AI27" i="17"/>
  <c r="AH27" i="17"/>
  <c r="AG27" i="17"/>
  <c r="AF27" i="17"/>
  <c r="AE27" i="17"/>
  <c r="AD27" i="17"/>
  <c r="AC27" i="17"/>
  <c r="AB27" i="17"/>
  <c r="X27" i="17"/>
  <c r="W27" i="17"/>
  <c r="I27" i="17"/>
  <c r="H27" i="17"/>
  <c r="F27" i="17"/>
  <c r="AR26" i="17"/>
  <c r="AM26" i="17"/>
  <c r="AM30" i="17" s="1"/>
  <c r="AL26" i="17"/>
  <c r="AI26" i="17"/>
  <c r="AI30" i="17" s="1"/>
  <c r="AH26" i="17"/>
  <c r="AG26" i="17"/>
  <c r="AF26" i="17"/>
  <c r="AE26" i="17"/>
  <c r="AD26" i="17"/>
  <c r="AC26" i="17"/>
  <c r="AB26" i="17"/>
  <c r="X26" i="17"/>
  <c r="X30" i="17" s="1"/>
  <c r="W26" i="17"/>
  <c r="H26" i="17"/>
  <c r="F26" i="17"/>
  <c r="AS25" i="17"/>
  <c r="AR25" i="17"/>
  <c r="AR30" i="17" s="1"/>
  <c r="AQ25" i="17"/>
  <c r="AM25" i="17"/>
  <c r="AL25" i="17"/>
  <c r="AI25" i="17"/>
  <c r="AH25" i="17"/>
  <c r="AG25" i="17"/>
  <c r="AF25" i="17"/>
  <c r="AF30" i="17" s="1"/>
  <c r="AE25" i="17"/>
  <c r="AD25" i="17"/>
  <c r="AC25" i="17"/>
  <c r="AB25" i="17"/>
  <c r="Z25" i="17"/>
  <c r="M23" i="17"/>
  <c r="M40" i="17" s="1"/>
  <c r="L23" i="17"/>
  <c r="L40" i="17" s="1"/>
  <c r="AR22" i="17"/>
  <c r="AM22" i="17"/>
  <c r="AL22" i="17"/>
  <c r="AI22" i="17"/>
  <c r="AH22" i="17"/>
  <c r="AG22" i="17"/>
  <c r="AE22" i="17"/>
  <c r="AD22" i="17"/>
  <c r="AC22" i="17"/>
  <c r="AB22" i="17"/>
  <c r="X22" i="17"/>
  <c r="W22" i="17"/>
  <c r="O22" i="17"/>
  <c r="AO27" i="17" s="1"/>
  <c r="J22" i="17"/>
  <c r="V22" i="17" s="1"/>
  <c r="AR21" i="17"/>
  <c r="AM21" i="17"/>
  <c r="AL21" i="17"/>
  <c r="AH21" i="17"/>
  <c r="AG21" i="17"/>
  <c r="AF21" i="17"/>
  <c r="AE21" i="17"/>
  <c r="AD21" i="17"/>
  <c r="AC21" i="17"/>
  <c r="AB21" i="17"/>
  <c r="X21" i="17"/>
  <c r="W21" i="17"/>
  <c r="P21" i="17"/>
  <c r="I21" i="17"/>
  <c r="H21" i="17"/>
  <c r="F21" i="17"/>
  <c r="AR20" i="17"/>
  <c r="AM20" i="17"/>
  <c r="AL20" i="17"/>
  <c r="AH20" i="17"/>
  <c r="AG20" i="17"/>
  <c r="AF20" i="17"/>
  <c r="AE20" i="17"/>
  <c r="AD20" i="17"/>
  <c r="AC20" i="17"/>
  <c r="AB20" i="17"/>
  <c r="X20" i="17"/>
  <c r="W20" i="17"/>
  <c r="P20" i="17"/>
  <c r="P27" i="17" s="1"/>
  <c r="P34" i="17" s="1"/>
  <c r="H20" i="17"/>
  <c r="I20" i="17" s="1"/>
  <c r="AI13" i="17" s="1"/>
  <c r="F20" i="17"/>
  <c r="AS19" i="17"/>
  <c r="AR19" i="17"/>
  <c r="AP19" i="17"/>
  <c r="AG19" i="17"/>
  <c r="AE19" i="17"/>
  <c r="AD19" i="17"/>
  <c r="AC19" i="17"/>
  <c r="AB19" i="17"/>
  <c r="X19" i="17"/>
  <c r="X23" i="17" s="1"/>
  <c r="W19" i="17"/>
  <c r="Q19" i="17"/>
  <c r="P19" i="17"/>
  <c r="H19" i="17"/>
  <c r="F19" i="17"/>
  <c r="F23" i="17" s="1"/>
  <c r="AS18" i="17"/>
  <c r="AR18" i="17"/>
  <c r="AR23" i="17" s="1"/>
  <c r="AQ18" i="17"/>
  <c r="AP18" i="17"/>
  <c r="AG18" i="17"/>
  <c r="AE18" i="17"/>
  <c r="AD18" i="17"/>
  <c r="AC18" i="17"/>
  <c r="AB18" i="17"/>
  <c r="Z18" i="17"/>
  <c r="R16" i="17"/>
  <c r="H16" i="17"/>
  <c r="AP15" i="17"/>
  <c r="AM15" i="17"/>
  <c r="AL15" i="17"/>
  <c r="AJ15" i="17"/>
  <c r="AI15" i="17"/>
  <c r="AH15" i="17"/>
  <c r="AG15" i="17"/>
  <c r="AF15" i="17"/>
  <c r="AE15" i="17"/>
  <c r="AD15" i="17"/>
  <c r="AC15" i="17"/>
  <c r="AB15" i="17"/>
  <c r="X15" i="17"/>
  <c r="W15" i="17"/>
  <c r="S15" i="17"/>
  <c r="Q15" i="17"/>
  <c r="AQ26" i="17" s="1"/>
  <c r="J15" i="17"/>
  <c r="AP14" i="17"/>
  <c r="AM14" i="17"/>
  <c r="AL14" i="17"/>
  <c r="AI14" i="17"/>
  <c r="AH14" i="17"/>
  <c r="AG14" i="17"/>
  <c r="AE14" i="17"/>
  <c r="AD14" i="17"/>
  <c r="AC14" i="17"/>
  <c r="AB14" i="17"/>
  <c r="S14" i="17"/>
  <c r="S21" i="17" s="1"/>
  <c r="S28" i="17" s="1"/>
  <c r="AS21" i="17" s="1"/>
  <c r="Q14" i="17"/>
  <c r="Q21" i="17" s="1"/>
  <c r="H14" i="17"/>
  <c r="F14" i="17"/>
  <c r="AF19" i="17" s="1"/>
  <c r="AP13" i="17"/>
  <c r="AM13" i="17"/>
  <c r="AL13" i="17"/>
  <c r="AH13" i="17"/>
  <c r="AG13" i="17"/>
  <c r="AF13" i="17"/>
  <c r="AE13" i="17"/>
  <c r="AD13" i="17"/>
  <c r="AC13" i="17"/>
  <c r="AB13" i="17"/>
  <c r="S13" i="17"/>
  <c r="AS12" i="17" s="1"/>
  <c r="R13" i="17"/>
  <c r="R20" i="17" s="1"/>
  <c r="R27" i="17" s="1"/>
  <c r="Q13" i="17"/>
  <c r="AQ12" i="17" s="1"/>
  <c r="H13" i="17"/>
  <c r="I13" i="17" s="1"/>
  <c r="AI12" i="17" s="1"/>
  <c r="F13" i="17"/>
  <c r="AR12" i="17"/>
  <c r="AP12" i="17"/>
  <c r="AH12" i="17"/>
  <c r="AG12" i="17"/>
  <c r="AF12" i="17"/>
  <c r="AE12" i="17"/>
  <c r="AD12" i="17"/>
  <c r="AC12" i="17"/>
  <c r="AB12" i="17"/>
  <c r="S12" i="17"/>
  <c r="R12" i="17"/>
  <c r="R19" i="17" s="1"/>
  <c r="R23" i="17" s="1"/>
  <c r="Q12" i="17"/>
  <c r="J12" i="17"/>
  <c r="H12" i="17"/>
  <c r="I12" i="17" s="1"/>
  <c r="F12" i="17"/>
  <c r="F16" i="17" s="1"/>
  <c r="AS11" i="17"/>
  <c r="AR11" i="17"/>
  <c r="AQ11" i="17"/>
  <c r="AP11" i="17"/>
  <c r="AP16" i="17" s="1"/>
  <c r="AH11" i="17"/>
  <c r="AG11" i="17"/>
  <c r="AE11" i="17"/>
  <c r="AD11" i="17"/>
  <c r="AC11" i="17"/>
  <c r="AB11" i="17"/>
  <c r="Z11" i="17"/>
  <c r="S9" i="17"/>
  <c r="R9" i="17"/>
  <c r="Q9" i="17"/>
  <c r="AM8" i="17"/>
  <c r="AL8" i="17"/>
  <c r="AI8" i="17"/>
  <c r="AH8" i="17"/>
  <c r="AG8" i="17"/>
  <c r="AF8" i="17"/>
  <c r="AE8" i="17"/>
  <c r="AD8" i="17"/>
  <c r="AC8" i="17"/>
  <c r="AB8" i="17"/>
  <c r="J8" i="17"/>
  <c r="AJ25" i="17" s="1"/>
  <c r="AM7" i="17"/>
  <c r="AL7" i="17"/>
  <c r="AG7" i="17"/>
  <c r="AF7" i="17"/>
  <c r="AE7" i="17"/>
  <c r="AD7" i="17"/>
  <c r="AC7" i="17"/>
  <c r="AB7" i="17"/>
  <c r="H7" i="17"/>
  <c r="AH18" i="17" s="1"/>
  <c r="F7" i="17"/>
  <c r="AF18" i="17" s="1"/>
  <c r="AR6" i="17"/>
  <c r="AP6" i="17"/>
  <c r="AM6" i="17"/>
  <c r="AL6" i="17"/>
  <c r="AH6" i="17"/>
  <c r="AG6" i="17"/>
  <c r="AF6" i="17"/>
  <c r="AE6" i="17"/>
  <c r="AD6" i="17"/>
  <c r="AC6" i="17"/>
  <c r="AB6" i="17"/>
  <c r="I6" i="17"/>
  <c r="AI11" i="17" s="1"/>
  <c r="AI16" i="17" s="1"/>
  <c r="H6" i="17"/>
  <c r="F6" i="17"/>
  <c r="AF11" i="17" s="1"/>
  <c r="AS5" i="17"/>
  <c r="AR5" i="17"/>
  <c r="AQ5" i="17"/>
  <c r="AP5" i="17"/>
  <c r="AI5" i="17"/>
  <c r="AH5" i="17"/>
  <c r="AG5" i="17"/>
  <c r="AF5" i="17"/>
  <c r="AE5" i="17"/>
  <c r="AD5" i="17"/>
  <c r="AC5" i="17"/>
  <c r="AB5" i="17"/>
  <c r="H5" i="17"/>
  <c r="F5" i="17"/>
  <c r="AF4" i="17" s="1"/>
  <c r="AF9" i="17" s="1"/>
  <c r="AS4" i="17"/>
  <c r="AR4" i="17"/>
  <c r="AQ4" i="17"/>
  <c r="AP4" i="17"/>
  <c r="AH4" i="17"/>
  <c r="AG4" i="17"/>
  <c r="AE4" i="17"/>
  <c r="AD4" i="17"/>
  <c r="AC4" i="17"/>
  <c r="AB4" i="17"/>
  <c r="Z4" i="17"/>
  <c r="V35" i="18" l="1"/>
  <c r="AJ22" i="18"/>
  <c r="K35" i="18"/>
  <c r="O35" i="18"/>
  <c r="AO22" i="18" s="1"/>
  <c r="M6" i="18"/>
  <c r="O6" i="18"/>
  <c r="AO11" i="18" s="1"/>
  <c r="AJ11" i="18"/>
  <c r="L6" i="18"/>
  <c r="K6" i="18"/>
  <c r="J37" i="18"/>
  <c r="V33" i="18"/>
  <c r="K33" i="18"/>
  <c r="O33" i="18"/>
  <c r="AJ8" i="18"/>
  <c r="N20" i="18"/>
  <c r="U20" i="18"/>
  <c r="AK13" i="18"/>
  <c r="O26" i="18"/>
  <c r="J30" i="18"/>
  <c r="V26" i="18"/>
  <c r="K26" i="18"/>
  <c r="AJ7" i="18"/>
  <c r="O13" i="18"/>
  <c r="AO12" i="18" s="1"/>
  <c r="K13" i="18"/>
  <c r="V13" i="18"/>
  <c r="AJ12" i="18"/>
  <c r="AQ21" i="18"/>
  <c r="Q35" i="18"/>
  <c r="AQ22" i="18" s="1"/>
  <c r="AN25" i="18"/>
  <c r="T8" i="18"/>
  <c r="AT25" i="18" s="1"/>
  <c r="I23" i="18"/>
  <c r="AI6" i="18"/>
  <c r="S39" i="18"/>
  <c r="V28" i="18"/>
  <c r="K28" i="18"/>
  <c r="AJ21" i="18"/>
  <c r="O28" i="18"/>
  <c r="AO21" i="18" s="1"/>
  <c r="N34" i="18"/>
  <c r="U34" i="18"/>
  <c r="AK15" i="18"/>
  <c r="AP27" i="18"/>
  <c r="P29" i="18"/>
  <c r="P30" i="18" s="1"/>
  <c r="AS28" i="18"/>
  <c r="AS30" i="18" s="1"/>
  <c r="S36" i="18"/>
  <c r="AS29" i="18" s="1"/>
  <c r="AK30" i="18"/>
  <c r="P33" i="18"/>
  <c r="AP7" i="18"/>
  <c r="S26" i="18"/>
  <c r="S23" i="18"/>
  <c r="AS6" i="18"/>
  <c r="AK18" i="18"/>
  <c r="N7" i="18"/>
  <c r="Q27" i="18"/>
  <c r="AQ13" i="18"/>
  <c r="O27" i="18"/>
  <c r="AO14" i="18" s="1"/>
  <c r="AJ14" i="18"/>
  <c r="V27" i="18"/>
  <c r="K27" i="18"/>
  <c r="AP25" i="18"/>
  <c r="P9" i="18"/>
  <c r="Q23" i="18"/>
  <c r="Q26" i="18"/>
  <c r="AQ6" i="18"/>
  <c r="J9" i="18"/>
  <c r="M5" i="18"/>
  <c r="K5" i="18"/>
  <c r="L5" i="18"/>
  <c r="AJ4" i="18"/>
  <c r="O5" i="18"/>
  <c r="M14" i="18"/>
  <c r="AM18" i="18"/>
  <c r="AL18" i="18"/>
  <c r="L14" i="18"/>
  <c r="S35" i="18"/>
  <c r="AS22" i="18" s="1"/>
  <c r="AS21" i="18"/>
  <c r="AS23" i="18" s="1"/>
  <c r="W40" i="18"/>
  <c r="AQ23" i="18"/>
  <c r="AK26" i="18"/>
  <c r="N15" i="18"/>
  <c r="U15" i="18"/>
  <c r="T22" i="18"/>
  <c r="AT27" i="18" s="1"/>
  <c r="AN27" i="18"/>
  <c r="K19" i="18"/>
  <c r="AJ6" i="18"/>
  <c r="V19" i="18"/>
  <c r="V23" i="18" s="1"/>
  <c r="O19" i="18"/>
  <c r="J23" i="18"/>
  <c r="AI19" i="18"/>
  <c r="AI23" i="18" s="1"/>
  <c r="J14" i="18"/>
  <c r="I16" i="18"/>
  <c r="J12" i="18"/>
  <c r="AI5" i="18"/>
  <c r="AI9" i="18" s="1"/>
  <c r="F41" i="18"/>
  <c r="F39" i="18"/>
  <c r="O21" i="18"/>
  <c r="AO20" i="18" s="1"/>
  <c r="AK20" i="18"/>
  <c r="U21" i="18"/>
  <c r="N21" i="18"/>
  <c r="R26" i="18"/>
  <c r="AR6" i="18"/>
  <c r="R23" i="18"/>
  <c r="P8" i="17"/>
  <c r="J27" i="17"/>
  <c r="AF14" i="17"/>
  <c r="AF16" i="17" s="1"/>
  <c r="AF34" i="17" s="1"/>
  <c r="F9" i="17"/>
  <c r="R39" i="17"/>
  <c r="S19" i="17"/>
  <c r="S16" i="17"/>
  <c r="S39" i="17" s="1"/>
  <c r="X40" i="17"/>
  <c r="N34" i="17"/>
  <c r="AN15" i="17" s="1"/>
  <c r="AK15" i="17"/>
  <c r="AH19" i="17"/>
  <c r="I14" i="17"/>
  <c r="Q28" i="17"/>
  <c r="AQ20" i="17"/>
  <c r="AI20" i="17"/>
  <c r="J21" i="17"/>
  <c r="U34" i="17"/>
  <c r="O12" i="17"/>
  <c r="K12" i="17"/>
  <c r="V12" i="17"/>
  <c r="S20" i="17"/>
  <c r="I26" i="17"/>
  <c r="H30" i="17"/>
  <c r="J6" i="17"/>
  <c r="I7" i="17"/>
  <c r="K8" i="17"/>
  <c r="AJ26" i="17"/>
  <c r="AJ30" i="17" s="1"/>
  <c r="V15" i="17"/>
  <c r="K15" i="17"/>
  <c r="O15" i="17"/>
  <c r="AO26" i="17" s="1"/>
  <c r="S22" i="17"/>
  <c r="AS26" i="17"/>
  <c r="Q26" i="17"/>
  <c r="W23" i="17"/>
  <c r="W40" i="17" s="1"/>
  <c r="R26" i="17"/>
  <c r="H9" i="17"/>
  <c r="I5" i="17"/>
  <c r="AJ5" i="17"/>
  <c r="AQ6" i="17"/>
  <c r="AF23" i="17"/>
  <c r="AH7" i="17"/>
  <c r="O8" i="17"/>
  <c r="AO25" i="17" s="1"/>
  <c r="AO30" i="17" s="1"/>
  <c r="I16" i="17"/>
  <c r="Q16" i="17"/>
  <c r="Q39" i="17" s="1"/>
  <c r="J13" i="17"/>
  <c r="R34" i="17"/>
  <c r="AR15" i="17" s="1"/>
  <c r="AR14" i="17"/>
  <c r="AR13" i="17"/>
  <c r="AR16" i="17" s="1"/>
  <c r="P15" i="17"/>
  <c r="AS23" i="17"/>
  <c r="AQ19" i="17"/>
  <c r="Q20" i="17"/>
  <c r="Q23" i="17" s="1"/>
  <c r="AS20" i="17"/>
  <c r="AP20" i="17"/>
  <c r="P28" i="17"/>
  <c r="V28" i="17"/>
  <c r="K28" i="17"/>
  <c r="O28" i="17"/>
  <c r="AO21" i="17" s="1"/>
  <c r="AJ21" i="17"/>
  <c r="AN28" i="17"/>
  <c r="V36" i="17"/>
  <c r="AJ29" i="17"/>
  <c r="O36" i="17"/>
  <c r="AO29" i="17" s="1"/>
  <c r="AI21" i="17"/>
  <c r="Q22" i="17"/>
  <c r="V34" i="17"/>
  <c r="O34" i="17"/>
  <c r="AO15" i="17" s="1"/>
  <c r="AF22" i="17"/>
  <c r="J35" i="17"/>
  <c r="AJ27" i="17"/>
  <c r="H23" i="17"/>
  <c r="I19" i="17"/>
  <c r="J20" i="17"/>
  <c r="K22" i="17"/>
  <c r="AL30" i="17"/>
  <c r="F30" i="17"/>
  <c r="F40" i="17" s="1"/>
  <c r="P26" i="17"/>
  <c r="W30" i="17"/>
  <c r="J33" i="17"/>
  <c r="R33" i="18" l="1"/>
  <c r="R30" i="18"/>
  <c r="AR7" i="18"/>
  <c r="W14" i="18"/>
  <c r="AL19" i="18"/>
  <c r="AL23" i="18" s="1"/>
  <c r="O12" i="18"/>
  <c r="K12" i="18"/>
  <c r="V12" i="18"/>
  <c r="AJ5" i="18"/>
  <c r="J16" i="18"/>
  <c r="J41" i="18" s="1"/>
  <c r="AL4" i="18"/>
  <c r="L9" i="18"/>
  <c r="L12" i="18"/>
  <c r="P39" i="18"/>
  <c r="Q34" i="18"/>
  <c r="AQ15" i="18" s="1"/>
  <c r="AQ14" i="18"/>
  <c r="AQ16" i="18" s="1"/>
  <c r="AP9" i="18"/>
  <c r="U28" i="18"/>
  <c r="AK21" i="18"/>
  <c r="N28" i="18"/>
  <c r="U19" i="18"/>
  <c r="U23" i="18" s="1"/>
  <c r="K23" i="18"/>
  <c r="AK6" i="18"/>
  <c r="N19" i="18"/>
  <c r="AN26" i="18"/>
  <c r="AN30" i="18" s="1"/>
  <c r="T15" i="18"/>
  <c r="AT26" i="18" s="1"/>
  <c r="V30" i="18"/>
  <c r="V40" i="18" s="1"/>
  <c r="O37" i="18"/>
  <c r="AO8" i="18"/>
  <c r="AK11" i="18"/>
  <c r="N6" i="18"/>
  <c r="AM19" i="18"/>
  <c r="AM23" i="18" s="1"/>
  <c r="X14" i="18"/>
  <c r="AJ9" i="18"/>
  <c r="K30" i="18"/>
  <c r="N26" i="18"/>
  <c r="U26" i="18"/>
  <c r="AK7" i="18"/>
  <c r="AJ16" i="18"/>
  <c r="AN20" i="18"/>
  <c r="T21" i="18"/>
  <c r="AT20" i="18" s="1"/>
  <c r="J40" i="18"/>
  <c r="O9" i="18"/>
  <c r="AO4" i="18"/>
  <c r="N5" i="18"/>
  <c r="AK4" i="18"/>
  <c r="K9" i="18"/>
  <c r="AN18" i="18"/>
  <c r="T7" i="18"/>
  <c r="AT18" i="18" s="1"/>
  <c r="AJ19" i="18"/>
  <c r="AJ23" i="18" s="1"/>
  <c r="O14" i="18"/>
  <c r="AO19" i="18" s="1"/>
  <c r="AO23" i="18" s="1"/>
  <c r="K14" i="18"/>
  <c r="V14" i="18"/>
  <c r="O23" i="18"/>
  <c r="AO6" i="18"/>
  <c r="AM4" i="18"/>
  <c r="M9" i="18"/>
  <c r="M12" i="18"/>
  <c r="Q33" i="18"/>
  <c r="Q30" i="18"/>
  <c r="AQ7" i="18"/>
  <c r="N27" i="18"/>
  <c r="AK14" i="18"/>
  <c r="U27" i="18"/>
  <c r="S30" i="18"/>
  <c r="S33" i="18"/>
  <c r="AS7" i="18"/>
  <c r="AP8" i="18"/>
  <c r="AN13" i="18"/>
  <c r="T20" i="18"/>
  <c r="AT13" i="18" s="1"/>
  <c r="N33" i="18"/>
  <c r="U33" i="18"/>
  <c r="K37" i="18"/>
  <c r="AK8" i="18"/>
  <c r="AO16" i="18"/>
  <c r="N35" i="18"/>
  <c r="U35" i="18"/>
  <c r="AK22" i="18"/>
  <c r="P36" i="18"/>
  <c r="AP28" i="18"/>
  <c r="T29" i="18"/>
  <c r="AT28" i="18" s="1"/>
  <c r="AN15" i="18"/>
  <c r="T34" i="18"/>
  <c r="AT15" i="18" s="1"/>
  <c r="U13" i="18"/>
  <c r="N13" i="18"/>
  <c r="AK12" i="18"/>
  <c r="O30" i="18"/>
  <c r="AO7" i="18"/>
  <c r="V37" i="18"/>
  <c r="L13" i="18"/>
  <c r="AL11" i="18"/>
  <c r="AM11" i="18"/>
  <c r="M13" i="18"/>
  <c r="V20" i="17"/>
  <c r="AJ13" i="17"/>
  <c r="O20" i="17"/>
  <c r="AO13" i="17" s="1"/>
  <c r="K20" i="17"/>
  <c r="S27" i="17"/>
  <c r="AS13" i="17"/>
  <c r="V21" i="17"/>
  <c r="K21" i="17"/>
  <c r="AJ20" i="17"/>
  <c r="AP25" i="17"/>
  <c r="P9" i="17"/>
  <c r="AI19" i="17"/>
  <c r="J14" i="17"/>
  <c r="S26" i="17"/>
  <c r="S23" i="17"/>
  <c r="AS6" i="17"/>
  <c r="J37" i="17"/>
  <c r="V33" i="17"/>
  <c r="V37" i="17" s="1"/>
  <c r="O33" i="17"/>
  <c r="K33" i="17"/>
  <c r="AJ8" i="17"/>
  <c r="I23" i="17"/>
  <c r="AI6" i="17"/>
  <c r="V35" i="17"/>
  <c r="AJ22" i="17"/>
  <c r="O35" i="17"/>
  <c r="AO22" i="17" s="1"/>
  <c r="K35" i="17"/>
  <c r="AK26" i="17"/>
  <c r="U15" i="17"/>
  <c r="N15" i="17"/>
  <c r="AK25" i="17"/>
  <c r="N8" i="17"/>
  <c r="J19" i="17"/>
  <c r="V27" i="17"/>
  <c r="K27" i="17"/>
  <c r="AJ14" i="17"/>
  <c r="O27" i="17"/>
  <c r="AO14" i="17" s="1"/>
  <c r="P33" i="17"/>
  <c r="AP7" i="17"/>
  <c r="AQ13" i="17"/>
  <c r="Q27" i="17"/>
  <c r="R33" i="17"/>
  <c r="R30" i="17"/>
  <c r="AR7" i="17"/>
  <c r="L6" i="17"/>
  <c r="AJ11" i="17"/>
  <c r="O6" i="17"/>
  <c r="AO11" i="17" s="1"/>
  <c r="K6" i="17"/>
  <c r="M6" i="17"/>
  <c r="AO5" i="17"/>
  <c r="AQ21" i="17"/>
  <c r="Q35" i="17"/>
  <c r="AQ22" i="17" s="1"/>
  <c r="F41" i="17"/>
  <c r="F39" i="17"/>
  <c r="P35" i="17"/>
  <c r="AP22" i="17" s="1"/>
  <c r="AP21" i="17"/>
  <c r="AP23" i="17" s="1"/>
  <c r="AI4" i="17"/>
  <c r="I9" i="17"/>
  <c r="J5" i="17"/>
  <c r="U22" i="17"/>
  <c r="AK27" i="17"/>
  <c r="N22" i="17"/>
  <c r="AQ27" i="17"/>
  <c r="Q29" i="17"/>
  <c r="AK21" i="17"/>
  <c r="U28" i="17"/>
  <c r="N28" i="17"/>
  <c r="AP26" i="17"/>
  <c r="P22" i="17"/>
  <c r="P16" i="17"/>
  <c r="O13" i="17"/>
  <c r="AO12" i="17" s="1"/>
  <c r="K13" i="17"/>
  <c r="V13" i="17"/>
  <c r="AJ12" i="17"/>
  <c r="Q30" i="17"/>
  <c r="Q33" i="17"/>
  <c r="AQ7" i="17"/>
  <c r="AS27" i="17"/>
  <c r="S29" i="17"/>
  <c r="J7" i="17"/>
  <c r="AI18" i="17"/>
  <c r="I30" i="17"/>
  <c r="J26" i="17"/>
  <c r="AI7" i="17"/>
  <c r="U12" i="17"/>
  <c r="N12" i="17"/>
  <c r="AK5" i="17"/>
  <c r="AL12" i="18" l="1"/>
  <c r="W13" i="18"/>
  <c r="AP29" i="18"/>
  <c r="AP30" i="18" s="1"/>
  <c r="T36" i="18"/>
  <c r="AT29" i="18" s="1"/>
  <c r="AT30" i="18" s="1"/>
  <c r="O40" i="18"/>
  <c r="N9" i="18"/>
  <c r="AN4" i="18"/>
  <c r="T5" i="18"/>
  <c r="AN21" i="18"/>
  <c r="T28" i="18"/>
  <c r="AT21" i="18" s="1"/>
  <c r="AO5" i="18"/>
  <c r="AO9" i="18" s="1"/>
  <c r="AO34" i="18" s="1"/>
  <c r="O16" i="18"/>
  <c r="AN12" i="18"/>
  <c r="T13" i="18"/>
  <c r="AT12" i="18" s="1"/>
  <c r="AN22" i="18"/>
  <c r="T35" i="18"/>
  <c r="AT22" i="18" s="1"/>
  <c r="U37" i="18"/>
  <c r="S37" i="18"/>
  <c r="AS8" i="18"/>
  <c r="AS9" i="18" s="1"/>
  <c r="AS34" i="18" s="1"/>
  <c r="AN14" i="18"/>
  <c r="T27" i="18"/>
  <c r="AT14" i="18" s="1"/>
  <c r="O41" i="18"/>
  <c r="O39" i="18"/>
  <c r="U30" i="18"/>
  <c r="U40" i="18" s="1"/>
  <c r="J39" i="18"/>
  <c r="T43" i="18" s="1"/>
  <c r="AJ34" i="18"/>
  <c r="AJ36" i="18" s="1"/>
  <c r="AK16" i="18"/>
  <c r="L41" i="18"/>
  <c r="R37" i="18"/>
  <c r="R41" i="18" s="1"/>
  <c r="AR8" i="18"/>
  <c r="AR9" i="18" s="1"/>
  <c r="AR34" i="18" s="1"/>
  <c r="X13" i="18"/>
  <c r="AM12" i="18"/>
  <c r="P37" i="18"/>
  <c r="Q37" i="18"/>
  <c r="Q41" i="18" s="1"/>
  <c r="AQ8" i="18"/>
  <c r="AQ9" i="18" s="1"/>
  <c r="AQ34" i="18" s="1"/>
  <c r="K41" i="18"/>
  <c r="AN11" i="18"/>
  <c r="AN16" i="18" s="1"/>
  <c r="T6" i="18"/>
  <c r="AT11" i="18" s="1"/>
  <c r="N23" i="18"/>
  <c r="AN6" i="18"/>
  <c r="T19" i="18"/>
  <c r="L16" i="18"/>
  <c r="L39" i="18" s="1"/>
  <c r="AL5" i="18"/>
  <c r="AL9" i="18" s="1"/>
  <c r="AL34" i="18" s="1"/>
  <c r="W12" i="18"/>
  <c r="W16" i="18" s="1"/>
  <c r="AM16" i="18"/>
  <c r="AL16" i="18"/>
  <c r="N37" i="18"/>
  <c r="AN8" i="18"/>
  <c r="T33" i="18"/>
  <c r="M16" i="18"/>
  <c r="X12" i="18"/>
  <c r="X16" i="18" s="1"/>
  <c r="AM5" i="18"/>
  <c r="AM9" i="18" s="1"/>
  <c r="AM34" i="18" s="1"/>
  <c r="U14" i="18"/>
  <c r="N14" i="18"/>
  <c r="AK19" i="18"/>
  <c r="AK23" i="18" s="1"/>
  <c r="N30" i="18"/>
  <c r="AN7" i="18"/>
  <c r="T26" i="18"/>
  <c r="K40" i="18"/>
  <c r="V16" i="18"/>
  <c r="M41" i="18"/>
  <c r="M39" i="18"/>
  <c r="AP34" i="18"/>
  <c r="AK5" i="18"/>
  <c r="AK9" i="18" s="1"/>
  <c r="AK34" i="18" s="1"/>
  <c r="K16" i="18"/>
  <c r="K39" i="18" s="1"/>
  <c r="U12" i="18"/>
  <c r="U16" i="18" s="1"/>
  <c r="U41" i="18" s="1"/>
  <c r="N12" i="18"/>
  <c r="Q40" i="17"/>
  <c r="AN5" i="17"/>
  <c r="T12" i="17"/>
  <c r="AS28" i="17"/>
  <c r="AS30" i="17" s="1"/>
  <c r="S36" i="17"/>
  <c r="AS29" i="17" s="1"/>
  <c r="AQ28" i="17"/>
  <c r="Q36" i="17"/>
  <c r="AQ29" i="17" s="1"/>
  <c r="AQ30" i="17" s="1"/>
  <c r="AO16" i="17"/>
  <c r="O37" i="17"/>
  <c r="AO8" i="17"/>
  <c r="AN21" i="17"/>
  <c r="T28" i="17"/>
  <c r="AT21" i="17" s="1"/>
  <c r="J9" i="17"/>
  <c r="M5" i="17"/>
  <c r="L5" i="17"/>
  <c r="AJ4" i="17"/>
  <c r="AJ9" i="17" s="1"/>
  <c r="K5" i="17"/>
  <c r="O5" i="17"/>
  <c r="AM11" i="17"/>
  <c r="M13" i="17"/>
  <c r="AJ16" i="17"/>
  <c r="R41" i="17"/>
  <c r="R40" i="17"/>
  <c r="J23" i="17"/>
  <c r="O19" i="17"/>
  <c r="K19" i="17"/>
  <c r="V19" i="17"/>
  <c r="V23" i="17" s="1"/>
  <c r="V40" i="17" s="1"/>
  <c r="AJ6" i="17"/>
  <c r="AK30" i="17"/>
  <c r="S34" i="17"/>
  <c r="AS15" i="17" s="1"/>
  <c r="AS14" i="17"/>
  <c r="AS16" i="17" s="1"/>
  <c r="AI23" i="17"/>
  <c r="AN27" i="17"/>
  <c r="T22" i="17"/>
  <c r="AT27" i="17" s="1"/>
  <c r="Q41" i="17"/>
  <c r="AQ23" i="17"/>
  <c r="AL11" i="17"/>
  <c r="L13" i="17"/>
  <c r="R37" i="17"/>
  <c r="AR8" i="17"/>
  <c r="AR9" i="17" s="1"/>
  <c r="AR34" i="17" s="1"/>
  <c r="AP9" i="17"/>
  <c r="N27" i="17"/>
  <c r="U27" i="17"/>
  <c r="AK14" i="17"/>
  <c r="AN26" i="17"/>
  <c r="T15" i="17"/>
  <c r="AT26" i="17" s="1"/>
  <c r="S30" i="17"/>
  <c r="S33" i="17"/>
  <c r="AS7" i="17"/>
  <c r="P39" i="17"/>
  <c r="U21" i="17"/>
  <c r="O21" i="17"/>
  <c r="AO20" i="17" s="1"/>
  <c r="N21" i="17"/>
  <c r="AK20" i="17"/>
  <c r="N20" i="17"/>
  <c r="U20" i="17"/>
  <c r="AK13" i="17"/>
  <c r="O26" i="17"/>
  <c r="K26" i="17"/>
  <c r="V26" i="17"/>
  <c r="V30" i="17" s="1"/>
  <c r="J30" i="17"/>
  <c r="AJ7" i="17"/>
  <c r="AJ18" i="17"/>
  <c r="AJ23" i="17" s="1"/>
  <c r="O7" i="17"/>
  <c r="AO18" i="17" s="1"/>
  <c r="K7" i="17"/>
  <c r="M7" i="17"/>
  <c r="L7" i="17"/>
  <c r="AQ8" i="17"/>
  <c r="AQ9" i="17" s="1"/>
  <c r="Q37" i="17"/>
  <c r="AK12" i="17"/>
  <c r="U13" i="17"/>
  <c r="N13" i="17"/>
  <c r="P29" i="17"/>
  <c r="AP27" i="17"/>
  <c r="P23" i="17"/>
  <c r="AI9" i="17"/>
  <c r="AK11" i="17"/>
  <c r="N6" i="17"/>
  <c r="Q34" i="17"/>
  <c r="AQ14" i="17"/>
  <c r="AP8" i="17"/>
  <c r="AN25" i="17"/>
  <c r="T8" i="17"/>
  <c r="AT25" i="17" s="1"/>
  <c r="N35" i="17"/>
  <c r="U35" i="17"/>
  <c r="AK22" i="17"/>
  <c r="N33" i="17"/>
  <c r="U33" i="17"/>
  <c r="U37" i="17" s="1"/>
  <c r="AK8" i="17"/>
  <c r="K37" i="17"/>
  <c r="O14" i="17"/>
  <c r="K14" i="17"/>
  <c r="AJ19" i="17"/>
  <c r="V14" i="17"/>
  <c r="V16" i="17" s="1"/>
  <c r="J16" i="17"/>
  <c r="AT8" i="18" l="1"/>
  <c r="T37" i="18"/>
  <c r="T23" i="18"/>
  <c r="T40" i="18" s="1"/>
  <c r="AT6" i="18"/>
  <c r="R40" i="18"/>
  <c r="W41" i="18"/>
  <c r="W39" i="18"/>
  <c r="N40" i="18"/>
  <c r="AT7" i="18"/>
  <c r="T30" i="18"/>
  <c r="U39" i="18"/>
  <c r="AT4" i="18"/>
  <c r="T9" i="18"/>
  <c r="N16" i="18"/>
  <c r="AN5" i="18"/>
  <c r="T12" i="18"/>
  <c r="V41" i="18"/>
  <c r="V39" i="18"/>
  <c r="AN9" i="18"/>
  <c r="AN34" i="18" s="1"/>
  <c r="N41" i="18"/>
  <c r="N39" i="18"/>
  <c r="Q40" i="18"/>
  <c r="P41" i="18"/>
  <c r="P40" i="18"/>
  <c r="AN19" i="18"/>
  <c r="AN23" i="18" s="1"/>
  <c r="T14" i="18"/>
  <c r="AT19" i="18" s="1"/>
  <c r="AT23" i="18" s="1"/>
  <c r="AT16" i="18"/>
  <c r="X41" i="18"/>
  <c r="X39" i="18"/>
  <c r="S41" i="18"/>
  <c r="S40" i="18"/>
  <c r="T57" i="18" s="1"/>
  <c r="AK19" i="17"/>
  <c r="U14" i="17"/>
  <c r="U16" i="17" s="1"/>
  <c r="N14" i="17"/>
  <c r="AN22" i="17"/>
  <c r="T35" i="17"/>
  <c r="AT22" i="17" s="1"/>
  <c r="AN11" i="17"/>
  <c r="T6" i="17"/>
  <c r="AT11" i="17" s="1"/>
  <c r="L14" i="17"/>
  <c r="AL18" i="17"/>
  <c r="AN20" i="17"/>
  <c r="T21" i="17"/>
  <c r="AT20" i="17" s="1"/>
  <c r="AN14" i="17"/>
  <c r="T27" i="17"/>
  <c r="AT14" i="17" s="1"/>
  <c r="AL12" i="17"/>
  <c r="W13" i="17"/>
  <c r="X13" i="17"/>
  <c r="AM12" i="17"/>
  <c r="AK4" i="17"/>
  <c r="N5" i="17"/>
  <c r="K9" i="17"/>
  <c r="M12" i="17"/>
  <c r="M9" i="17"/>
  <c r="AM4" i="17"/>
  <c r="AO19" i="17"/>
  <c r="AO23" i="17" s="1"/>
  <c r="O16" i="17"/>
  <c r="N37" i="17"/>
  <c r="AN8" i="17"/>
  <c r="T33" i="17"/>
  <c r="P36" i="17"/>
  <c r="AP28" i="17"/>
  <c r="T29" i="17"/>
  <c r="AT28" i="17" s="1"/>
  <c r="P30" i="17"/>
  <c r="AM18" i="17"/>
  <c r="M14" i="17"/>
  <c r="AM16" i="17"/>
  <c r="AT5" i="17"/>
  <c r="AN30" i="17"/>
  <c r="AQ15" i="17"/>
  <c r="AQ16" i="17" s="1"/>
  <c r="AQ34" i="17" s="1"/>
  <c r="T34" i="17"/>
  <c r="AT15" i="17" s="1"/>
  <c r="AN12" i="17"/>
  <c r="T13" i="17"/>
  <c r="AT12" i="17" s="1"/>
  <c r="K30" i="17"/>
  <c r="U26" i="17"/>
  <c r="U30" i="17" s="1"/>
  <c r="N26" i="17"/>
  <c r="AK7" i="17"/>
  <c r="AN13" i="17"/>
  <c r="T20" i="17"/>
  <c r="AT13" i="17" s="1"/>
  <c r="S37" i="17"/>
  <c r="S40" i="17" s="1"/>
  <c r="AS8" i="17"/>
  <c r="AS9" i="17" s="1"/>
  <c r="AS34" i="17" s="1"/>
  <c r="AL16" i="17"/>
  <c r="O23" i="17"/>
  <c r="AO6" i="17"/>
  <c r="O9" i="17"/>
  <c r="AO4" i="17"/>
  <c r="L9" i="17"/>
  <c r="L12" i="17"/>
  <c r="AL4" i="17"/>
  <c r="AK16" i="17"/>
  <c r="U19" i="17"/>
  <c r="U23" i="17" s="1"/>
  <c r="U40" i="17" s="1"/>
  <c r="K23" i="17"/>
  <c r="K40" i="17" s="1"/>
  <c r="N19" i="17"/>
  <c r="AK6" i="17"/>
  <c r="AJ34" i="17"/>
  <c r="J41" i="17"/>
  <c r="J39" i="17"/>
  <c r="T43" i="17" s="1"/>
  <c r="K16" i="17"/>
  <c r="AK18" i="17"/>
  <c r="AK23" i="17" s="1"/>
  <c r="N7" i="17"/>
  <c r="O30" i="17"/>
  <c r="AO7" i="17"/>
  <c r="J40" i="17"/>
  <c r="T57" i="17" s="1"/>
  <c r="N16" i="17"/>
  <c r="T16" i="18" l="1"/>
  <c r="T39" i="18" s="1"/>
  <c r="AT5" i="18"/>
  <c r="AT9" i="18" s="1"/>
  <c r="AT34" i="18" s="1"/>
  <c r="AT36" i="18" s="1"/>
  <c r="T41" i="18"/>
  <c r="AJ36" i="17"/>
  <c r="V41" i="17"/>
  <c r="V39" i="17"/>
  <c r="O41" i="17"/>
  <c r="O39" i="17"/>
  <c r="AM9" i="17"/>
  <c r="K41" i="17"/>
  <c r="K39" i="17"/>
  <c r="AT16" i="17"/>
  <c r="AN19" i="17"/>
  <c r="T14" i="17"/>
  <c r="AT19" i="17" s="1"/>
  <c r="S41" i="17"/>
  <c r="AO9" i="17"/>
  <c r="AO34" i="17" s="1"/>
  <c r="AN18" i="17"/>
  <c r="AN23" i="17" s="1"/>
  <c r="T7" i="17"/>
  <c r="AT18" i="17" s="1"/>
  <c r="AT23" i="17" s="1"/>
  <c r="N23" i="17"/>
  <c r="AN6" i="17"/>
  <c r="T19" i="17"/>
  <c r="W12" i="17"/>
  <c r="AL5" i="17"/>
  <c r="AL9" i="17" s="1"/>
  <c r="L16" i="17"/>
  <c r="L41" i="17" s="1"/>
  <c r="N30" i="17"/>
  <c r="AN7" i="17"/>
  <c r="T26" i="17"/>
  <c r="T16" i="17"/>
  <c r="AM19" i="17"/>
  <c r="X14" i="17"/>
  <c r="N9" i="17"/>
  <c r="AN4" i="17"/>
  <c r="T5" i="17"/>
  <c r="AN16" i="17"/>
  <c r="L39" i="17"/>
  <c r="O40" i="17"/>
  <c r="AM23" i="17"/>
  <c r="AP29" i="17"/>
  <c r="AP30" i="17" s="1"/>
  <c r="AP34" i="17" s="1"/>
  <c r="T36" i="17"/>
  <c r="AT29" i="17" s="1"/>
  <c r="AT30" i="17" s="1"/>
  <c r="P37" i="17"/>
  <c r="P40" i="17" s="1"/>
  <c r="X41" i="17"/>
  <c r="AK9" i="17"/>
  <c r="AK34" i="17" s="1"/>
  <c r="AL19" i="17"/>
  <c r="AL23" i="17" s="1"/>
  <c r="W14" i="17"/>
  <c r="T37" i="17"/>
  <c r="AT8" i="17"/>
  <c r="M16" i="17"/>
  <c r="M39" i="17" s="1"/>
  <c r="X12" i="17"/>
  <c r="X16" i="17" s="1"/>
  <c r="X39" i="17" s="1"/>
  <c r="AM5" i="17"/>
  <c r="AL34" i="17" l="1"/>
  <c r="T9" i="17"/>
  <c r="AT4" i="17"/>
  <c r="AT9" i="17" s="1"/>
  <c r="AT34" i="17" s="1"/>
  <c r="M41" i="17"/>
  <c r="T30" i="17"/>
  <c r="AT7" i="17"/>
  <c r="N40" i="17"/>
  <c r="P41" i="17"/>
  <c r="AN9" i="17"/>
  <c r="AN34" i="17" s="1"/>
  <c r="W16" i="17"/>
  <c r="N41" i="17"/>
  <c r="N39" i="17"/>
  <c r="T23" i="17"/>
  <c r="T40" i="17" s="1"/>
  <c r="AT6" i="17"/>
  <c r="AM34" i="17"/>
  <c r="U41" i="17"/>
  <c r="U39" i="17"/>
  <c r="W41" i="17" l="1"/>
  <c r="W39" i="17"/>
  <c r="T41" i="17"/>
  <c r="AT36" i="17" s="1"/>
  <c r="T39" i="17"/>
</calcChain>
</file>

<file path=xl/sharedStrings.xml><?xml version="1.0" encoding="utf-8"?>
<sst xmlns="http://schemas.openxmlformats.org/spreadsheetml/2006/main" count="294" uniqueCount="51">
  <si>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</si>
  <si>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</si>
  <si>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</si>
  <si>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</si>
  <si>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</si>
  <si>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</si>
  <si>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</si>
  <si>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</si>
  <si>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</si>
  <si>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</si>
  <si>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</si>
  <si>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</si>
  <si>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</si>
  <si>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</si>
  <si>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</si>
  <si>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</si>
  <si>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</si>
  <si>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</si>
  <si>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</si>
  <si>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</si>
  <si>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</si>
  <si>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</si>
  <si>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</si>
  <si>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</si>
  <si>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</si>
  <si>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Wages For SUTA
8,000 Cap for Employer</t>
  </si>
  <si>
    <t>Pay Period Ending August</t>
  </si>
  <si>
    <t>Pay Period Ending September</t>
  </si>
  <si>
    <t>Pay Period Ending November</t>
  </si>
  <si>
    <t>Pay Period Ending December</t>
  </si>
  <si>
    <t>Anthony Moor</t>
  </si>
  <si>
    <t>Sindy Lewis</t>
  </si>
  <si>
    <t>Jill Jackson</t>
  </si>
  <si>
    <t>Judy Jones</t>
  </si>
  <si>
    <t>401(k)</t>
  </si>
  <si>
    <t>August</t>
  </si>
  <si>
    <t>November</t>
  </si>
  <si>
    <t>December</t>
  </si>
  <si>
    <t>September</t>
  </si>
  <si>
    <t>Wages for OASDI
128,400</t>
  </si>
  <si>
    <t>Pay Period Ending October</t>
  </si>
  <si>
    <t>October</t>
  </si>
  <si>
    <t>Qt 4 Totals</t>
  </si>
  <si>
    <t>Qt 3 Totals</t>
  </si>
  <si>
    <t>Totals for the year</t>
  </si>
  <si>
    <t>Employer Taxes</t>
  </si>
  <si>
    <t>FUTA
.6%</t>
  </si>
  <si>
    <t>SUTA
5.4%</t>
  </si>
  <si>
    <t>Total for the year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</si>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</sst>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3" applyNumberFormat="0" applyFill="0" applyAlignment="0" applyProtection="0"/>
    <xf numFmtId="0" fontId="1" fillId="0" borderId="4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Protection="1"/>
    <xf numFmtId="7" fontId="1" fillId="2" borderId="1" xfId="0" applyNumberFormat="1" applyFont="1" applyFill="1" applyBorder="1" applyProtection="1">
      <protection locked="0"/>
    </xf>
    <xf numFmtId="7" fontId="14" fillId="2" borderId="4" xfId="7" applyNumberFormat="1" applyFont="1" applyFill="1" applyProtection="1">
      <protection locked="0"/>
    </xf>
    <xf numFmtId="7" fontId="12" fillId="7" borderId="0" xfId="1" applyNumberFormat="1" applyFont="1" applyFill="1" applyAlignment="1" applyProtection="1">
      <alignment horizontal="centerContinuous"/>
    </xf>
    <xf numFmtId="7" fontId="11" fillId="7" borderId="0" xfId="1" applyNumberFormat="1" applyFont="1" applyFill="1" applyAlignment="1" applyProtection="1">
      <alignment horizontal="centerContinuous"/>
    </xf>
    <xf numFmtId="0" fontId="13" fillId="7" borderId="0" xfId="0" applyNumberFormat="1" applyFont="1" applyFill="1" applyAlignment="1" applyProtection="1">
      <alignment horizontal="centerContinuous"/>
    </xf>
    <xf numFmtId="7" fontId="13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3" fillId="5" borderId="7" xfId="2" applyNumberFormat="1" applyFont="1" applyFill="1" applyBorder="1" applyAlignment="1" applyProtection="1">
      <alignment horizontal="centerContinuous"/>
    </xf>
    <xf numFmtId="0" fontId="13" fillId="5" borderId="8" xfId="2" applyNumberFormat="1" applyFont="1" applyFill="1" applyBorder="1" applyAlignment="1" applyProtection="1">
      <alignment horizontal="centerContinuous"/>
    </xf>
    <xf numFmtId="0" fontId="13" fillId="5" borderId="9" xfId="2" applyNumberFormat="1" applyFont="1" applyFill="1" applyBorder="1" applyAlignment="1" applyProtection="1">
      <alignment horizontal="centerContinuous"/>
    </xf>
    <xf numFmtId="0" fontId="13" fillId="6" borderId="7" xfId="2" applyNumberFormat="1" applyFont="1" applyFill="1" applyBorder="1" applyAlignment="1" applyProtection="1">
      <alignment horizontal="centerContinuous"/>
    </xf>
    <xf numFmtId="0" fontId="13" fillId="6" borderId="8" xfId="2" applyNumberFormat="1" applyFont="1" applyFill="1" applyBorder="1" applyAlignment="1" applyProtection="1">
      <alignment horizontal="centerContinuous"/>
    </xf>
    <xf numFmtId="0" fontId="13" fillId="6" borderId="9" xfId="2" applyNumberFormat="1" applyFont="1" applyFill="1" applyBorder="1" applyAlignment="1" applyProtection="1">
      <alignment horizontal="centerContinuous"/>
    </xf>
    <xf numFmtId="7" fontId="13" fillId="5" borderId="6" xfId="2" applyNumberFormat="1" applyFont="1" applyFill="1" applyBorder="1" applyAlignment="1" applyProtection="1">
      <alignment horizontal="center"/>
    </xf>
    <xf numFmtId="0" fontId="13" fillId="9" borderId="7" xfId="2" applyNumberFormat="1" applyFont="1" applyFill="1" applyBorder="1" applyAlignment="1" applyProtection="1">
      <alignment horizontal="centerContinuous"/>
    </xf>
    <xf numFmtId="0" fontId="13" fillId="9" borderId="8" xfId="2" applyNumberFormat="1" applyFont="1" applyFill="1" applyBorder="1" applyAlignment="1" applyProtection="1">
      <alignment horizontal="centerContinuous"/>
    </xf>
    <xf numFmtId="0" fontId="13" fillId="9" borderId="9" xfId="2" applyNumberFormat="1" applyFont="1" applyFill="1" applyBorder="1" applyAlignment="1" applyProtection="1">
      <alignment horizontal="centerContinuous"/>
    </xf>
    <xf numFmtId="7" fontId="12" fillId="7" borderId="7" xfId="1" applyNumberFormat="1" applyFont="1" applyFill="1" applyBorder="1" applyAlignment="1" applyProtection="1">
      <alignment horizontal="centerContinuous"/>
    </xf>
    <xf numFmtId="14" fontId="11" fillId="7" borderId="8" xfId="1" applyNumberFormat="1" applyFont="1" applyFill="1" applyBorder="1" applyAlignment="1" applyProtection="1">
      <alignment horizontal="centerContinuous"/>
    </xf>
    <xf numFmtId="7" fontId="11" fillId="7" borderId="8" xfId="1" applyNumberFormat="1" applyFont="1" applyFill="1" applyBorder="1" applyAlignment="1" applyProtection="1">
      <alignment horizontal="centerContinuous"/>
    </xf>
    <xf numFmtId="0" fontId="8" fillId="7" borderId="8" xfId="0" applyNumberFormat="1" applyFont="1" applyFill="1" applyBorder="1" applyAlignment="1" applyProtection="1">
      <alignment horizontal="centerContinuous"/>
    </xf>
    <xf numFmtId="7" fontId="8" fillId="7" borderId="8" xfId="0" applyNumberFormat="1" applyFont="1" applyFill="1" applyBorder="1" applyAlignment="1" applyProtection="1">
      <alignment horizontal="centerContinuous"/>
    </xf>
    <xf numFmtId="7" fontId="8" fillId="7" borderId="9" xfId="0" applyNumberFormat="1" applyFont="1" applyFill="1" applyBorder="1" applyAlignment="1" applyProtection="1">
      <alignment horizontal="centerContinuous"/>
    </xf>
    <xf numFmtId="0" fontId="9" fillId="4" borderId="7" xfId="3" applyNumberFormat="1" applyFont="1" applyFill="1" applyBorder="1" applyAlignment="1" applyProtection="1">
      <alignment horizontal="center" wrapText="1"/>
    </xf>
    <xf numFmtId="0" fontId="9" fillId="4" borderId="8" xfId="3" applyNumberFormat="1" applyFont="1" applyFill="1" applyBorder="1" applyAlignment="1" applyProtection="1">
      <alignment horizontal="center" wrapText="1"/>
    </xf>
    <xf numFmtId="7" fontId="9" fillId="4" borderId="8" xfId="3" applyNumberFormat="1" applyFont="1" applyFill="1" applyBorder="1" applyAlignment="1" applyProtection="1">
      <alignment horizontal="center" wrapText="1"/>
    </xf>
    <xf numFmtId="7" fontId="9" fillId="4" borderId="9" xfId="3" applyNumberFormat="1" applyFont="1" applyFill="1" applyBorder="1" applyAlignment="1" applyProtection="1">
      <alignment horizontal="center" wrapText="1"/>
    </xf>
    <xf numFmtId="7" fontId="9" fillId="4" borderId="0" xfId="3" applyNumberFormat="1" applyFont="1" applyFill="1" applyBorder="1" applyAlignment="1" applyProtection="1">
      <alignment horizontal="center" wrapText="1"/>
    </xf>
    <xf numFmtId="14" fontId="9" fillId="4" borderId="0" xfId="3" applyNumberFormat="1" applyFont="1" applyFill="1" applyBorder="1" applyAlignment="1" applyProtection="1">
      <alignment horizontal="center" wrapText="1"/>
    </xf>
    <xf numFmtId="0" fontId="9" fillId="4" borderId="0" xfId="3" applyNumberFormat="1" applyFont="1" applyFill="1" applyBorder="1" applyAlignment="1" applyProtection="1">
      <alignment horizontal="center" wrapText="1"/>
    </xf>
    <xf numFmtId="7" fontId="10" fillId="3" borderId="7" xfId="6" applyNumberFormat="1" applyFont="1" applyFill="1" applyBorder="1" applyProtection="1"/>
    <xf numFmtId="7" fontId="10" fillId="3" borderId="8" xfId="6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center"/>
    </xf>
    <xf numFmtId="7" fontId="8" fillId="3" borderId="9" xfId="2" applyNumberFormat="1" applyFont="1" applyFill="1" applyBorder="1" applyProtection="1"/>
    <xf numFmtId="7" fontId="3" fillId="0" borderId="0" xfId="2" applyNumberFormat="1" applyFont="1" applyProtection="1"/>
    <xf numFmtId="0" fontId="3" fillId="0" borderId="0" xfId="2" applyNumberFormat="1" applyFont="1" applyAlignment="1" applyProtection="1">
      <alignment horizontal="center"/>
    </xf>
    <xf numFmtId="7" fontId="8" fillId="4" borderId="1" xfId="2" applyNumberFormat="1" applyFont="1" applyFill="1" applyBorder="1" applyProtection="1"/>
    <xf numFmtId="14" fontId="8" fillId="4" borderId="1" xfId="2" applyNumberFormat="1" applyFont="1" applyFill="1" applyBorder="1" applyProtection="1"/>
    <xf numFmtId="7" fontId="14" fillId="2" borderId="1" xfId="2" applyNumberFormat="1" applyFont="1" applyFill="1" applyBorder="1" applyAlignment="1" applyProtection="1">
      <alignment horizontal="center"/>
    </xf>
    <xf numFmtId="0" fontId="14" fillId="2" borderId="5" xfId="2" applyNumberFormat="1" applyFont="1" applyFill="1" applyBorder="1" applyAlignment="1" applyProtection="1">
      <alignment horizontal="center"/>
    </xf>
    <xf numFmtId="0" fontId="14" fillId="2" borderId="1" xfId="2" applyNumberFormat="1" applyFont="1" applyFill="1" applyBorder="1" applyAlignment="1" applyProtection="1">
      <alignment horizontal="right"/>
    </xf>
    <xf numFmtId="7" fontId="14" fillId="2" borderId="1" xfId="2" applyNumberFormat="1" applyFont="1" applyFill="1" applyBorder="1" applyAlignment="1" applyProtection="1">
      <alignment horizontal="right"/>
    </xf>
    <xf numFmtId="0" fontId="14" fillId="2" borderId="1" xfId="2" applyNumberFormat="1" applyFont="1" applyFill="1" applyBorder="1" applyAlignment="1" applyProtection="1">
      <alignment horizontal="center"/>
    </xf>
    <xf numFmtId="7" fontId="14" fillId="0" borderId="5" xfId="2" applyNumberFormat="1" applyFont="1" applyBorder="1" applyProtection="1"/>
    <xf numFmtId="7" fontId="14" fillId="2" borderId="5" xfId="2" applyNumberFormat="1" applyFont="1" applyFill="1" applyBorder="1" applyAlignment="1" applyProtection="1">
      <alignment horizontal="center"/>
    </xf>
    <xf numFmtId="7" fontId="14" fillId="2" borderId="5" xfId="2" applyNumberFormat="1" applyFont="1" applyFill="1" applyBorder="1" applyProtection="1"/>
    <xf numFmtId="7" fontId="14" fillId="2" borderId="1" xfId="2" applyNumberFormat="1" applyFont="1" applyFill="1" applyBorder="1" applyProtection="1"/>
    <xf numFmtId="7" fontId="14" fillId="8" borderId="1" xfId="2" applyNumberFormat="1" applyFont="1" applyFill="1" applyBorder="1" applyProtection="1"/>
    <xf numFmtId="7" fontId="1" fillId="2" borderId="1" xfId="0" applyNumberFormat="1" applyFont="1" applyFill="1" applyBorder="1" applyProtection="1"/>
    <xf numFmtId="7" fontId="14" fillId="0" borderId="1" xfId="2" applyNumberFormat="1" applyFont="1" applyBorder="1" applyProtection="1"/>
    <xf numFmtId="0" fontId="14" fillId="0" borderId="1" xfId="2" applyNumberFormat="1" applyFont="1" applyBorder="1" applyAlignment="1" applyProtection="1">
      <alignment horizontal="center"/>
    </xf>
    <xf numFmtId="7" fontId="14" fillId="2" borderId="4" xfId="7" applyNumberFormat="1" applyFont="1" applyFill="1" applyProtection="1"/>
    <xf numFmtId="7" fontId="14" fillId="8" borderId="4" xfId="7" applyNumberFormat="1" applyFont="1" applyFill="1" applyProtection="1"/>
    <xf numFmtId="14" fontId="3" fillId="0" borderId="0" xfId="2" applyNumberFormat="1" applyFont="1" applyProtection="1"/>
    <xf numFmtId="7" fontId="14" fillId="0" borderId="0" xfId="2" applyNumberFormat="1" applyFont="1" applyAlignment="1" applyProtection="1">
      <alignment horizontal="center"/>
    </xf>
    <xf numFmtId="0" fontId="14" fillId="0" borderId="0" xfId="2" applyNumberFormat="1" applyFont="1" applyAlignment="1" applyProtection="1">
      <alignment horizontal="right"/>
    </xf>
    <xf numFmtId="7" fontId="14" fillId="0" borderId="0" xfId="2" applyNumberFormat="1" applyFont="1" applyAlignment="1" applyProtection="1">
      <alignment horizontal="right"/>
    </xf>
    <xf numFmtId="7" fontId="14" fillId="0" borderId="10" xfId="7" applyNumberFormat="1" applyFont="1" applyBorder="1" applyAlignment="1" applyProtection="1">
      <alignment horizontal="right"/>
    </xf>
    <xf numFmtId="7" fontId="14" fillId="0" borderId="5" xfId="2" applyNumberFormat="1" applyFont="1" applyFill="1" applyBorder="1" applyProtection="1"/>
    <xf numFmtId="7" fontId="14" fillId="0" borderId="1" xfId="2" applyNumberFormat="1" applyFont="1" applyFill="1" applyBorder="1" applyProtection="1"/>
    <xf numFmtId="0" fontId="14" fillId="0" borderId="0" xfId="2" applyNumberFormat="1" applyFont="1" applyAlignment="1" applyProtection="1">
      <alignment horizontal="center"/>
    </xf>
    <xf numFmtId="7" fontId="14" fillId="0" borderId="0" xfId="2" applyNumberFormat="1" applyFont="1" applyProtection="1"/>
    <xf numFmtId="7" fontId="3" fillId="2" borderId="1" xfId="2" applyNumberFormat="1" applyFont="1" applyFill="1" applyBorder="1" applyProtection="1"/>
    <xf numFmtId="7" fontId="3" fillId="0" borderId="0" xfId="2" applyNumberFormat="1" applyFont="1" applyAlignment="1" applyProtection="1">
      <alignment horizontal="center"/>
    </xf>
    <xf numFmtId="7" fontId="1" fillId="10" borderId="1" xfId="0" applyNumberFormat="1" applyFont="1" applyFill="1" applyBorder="1" applyProtection="1"/>
    <xf numFmtId="7" fontId="14" fillId="0" borderId="5" xfId="2" applyNumberFormat="1" applyFont="1" applyFill="1" applyBorder="1" applyAlignment="1" applyProtection="1">
      <alignment horizontal="center"/>
    </xf>
    <xf numFmtId="0" fontId="14" fillId="0" borderId="5" xfId="2" applyNumberFormat="1" applyFont="1" applyFill="1" applyBorder="1" applyAlignment="1" applyProtection="1">
      <alignment horizontal="center"/>
    </xf>
    <xf numFmtId="0" fontId="14" fillId="0" borderId="1" xfId="2" applyNumberFormat="1" applyFont="1" applyFill="1" applyBorder="1" applyAlignment="1" applyProtection="1">
      <alignment horizontal="center"/>
    </xf>
    <xf numFmtId="7" fontId="14" fillId="0" borderId="1" xfId="2" applyNumberFormat="1" applyFont="1" applyFill="1" applyBorder="1" applyAlignment="1" applyProtection="1">
      <alignment horizontal="center"/>
    </xf>
    <xf numFmtId="7" fontId="14" fillId="0" borderId="4" xfId="7" applyNumberFormat="1" applyFont="1" applyFill="1" applyProtection="1"/>
    <xf numFmtId="0" fontId="14" fillId="0" borderId="1" xfId="2" applyNumberFormat="1" applyFont="1" applyFill="1" applyBorder="1" applyAlignment="1" applyProtection="1">
      <alignment horizontal="right"/>
    </xf>
    <xf numFmtId="7" fontId="14" fillId="0" borderId="1" xfId="2" applyNumberFormat="1" applyFont="1" applyFill="1" applyBorder="1" applyAlignment="1" applyProtection="1">
      <alignment horizontal="right"/>
    </xf>
  </cellXfs>
  <cellStyles count="10">
    <cellStyle name="Comma 2" xfId="5" xr:uid="{00000000-0005-0000-0000-000000000000}"/>
    <cellStyle name="Comma 3" xfId="9" xr:uid="{00000000-0005-0000-0000-000001000000}"/>
    <cellStyle name="Heading 1" xfId="6" builtinId="16"/>
    <cellStyle name="Heading 2" xfId="3" builtinId="17"/>
    <cellStyle name="Heading 4" xfId="2" builtinId="19"/>
    <cellStyle name="Normal" xfId="0" builtinId="0"/>
    <cellStyle name="Normal 2" xfId="4" xr:uid="{00000000-0005-0000-0000-000007000000}"/>
    <cellStyle name="Normal 3" xfId="8" xr:uid="{00000000-0005-0000-0000-000008000000}"/>
    <cellStyle name="Title" xfId="1" builtinId="15"/>
    <cellStyle name="Total" xfId="7" builtinId="2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3754-139C-402E-99A0-91CCB6C64243}">
  <sheetPr>
    <tabColor rgb="FFCCFFFF"/>
    <pageSetUpPr fitToPage="1"/>
  </sheetPr>
  <dimension ref="A1:AT377"/>
  <sheetViews>
    <sheetView tabSelected="1" topLeftCell="S1" zoomScale="130" zoomScaleNormal="130" workbookViewId="0">
      <pane ySplit="3" topLeftCell="A4" activePane="bottomLeft" state="frozen"/>
      <selection pane="bottomLeft" activeCell="U5" sqref="U5"/>
    </sheetView>
  </sheetViews>
  <sheetFormatPr defaultColWidth="9.140625" defaultRowHeight="15" x14ac:dyDescent="0.25"/>
  <cols>
    <col min="1" max="1" width="27" style="8" customWidth="1"/>
    <col min="2" max="2" width="7.28515625" style="8" customWidth="1"/>
    <col min="3" max="3" width="8.5703125" style="8" customWidth="1"/>
    <col min="4" max="4" width="9.140625" style="11"/>
    <col min="5" max="5" width="9.140625" style="8"/>
    <col min="6" max="6" width="13.28515625" style="8" customWidth="1"/>
    <col min="7" max="7" width="10.85546875" style="11" customWidth="1"/>
    <col min="8" max="8" width="12.140625" style="8" customWidth="1"/>
    <col min="9" max="9" width="11.7109375" style="8" customWidth="1"/>
    <col min="10" max="10" width="13" style="8" customWidth="1"/>
    <col min="11" max="11" width="12.85546875" style="8" customWidth="1"/>
    <col min="12" max="13" width="12" style="8" customWidth="1"/>
    <col min="14" max="14" width="11.7109375" style="8" customWidth="1"/>
    <col min="15" max="16" width="11.42578125" style="8" customWidth="1"/>
    <col min="17" max="17" width="12" style="8" customWidth="1"/>
    <col min="18" max="18" width="9.140625" style="8"/>
    <col min="19" max="19" width="11.5703125" style="8" bestFit="1" customWidth="1"/>
    <col min="20" max="20" width="18" style="8" bestFit="1" customWidth="1"/>
    <col min="21" max="24" width="13.42578125" style="1" customWidth="1"/>
    <col min="25" max="25" width="3.7109375" style="8" customWidth="1"/>
    <col min="26" max="26" width="17.28515625" style="8" customWidth="1"/>
    <col min="27" max="27" width="12.5703125" style="9" bestFit="1" customWidth="1"/>
    <col min="28" max="28" width="8.5703125" style="10" customWidth="1"/>
    <col min="29" max="29" width="8.42578125" style="11" customWidth="1"/>
    <col min="30" max="30" width="9.140625" style="11"/>
    <col min="31" max="31" width="9.140625" style="8"/>
    <col min="32" max="32" width="12.85546875" style="8" customWidth="1"/>
    <col min="33" max="33" width="11.42578125" style="11" customWidth="1"/>
    <col min="34" max="34" width="11.7109375" style="8" customWidth="1"/>
    <col min="35" max="35" width="12.42578125" style="8" customWidth="1"/>
    <col min="36" max="37" width="12.7109375" style="8" customWidth="1"/>
    <col min="38" max="39" width="12" style="8" customWidth="1"/>
    <col min="40" max="40" width="11.7109375" style="8" customWidth="1"/>
    <col min="41" max="42" width="11.5703125" style="8" customWidth="1"/>
    <col min="43" max="43" width="11.7109375" style="8" customWidth="1"/>
    <col min="44" max="44" width="9.140625" style="8"/>
    <col min="45" max="45" width="11.5703125" style="8" bestFit="1" customWidth="1"/>
    <col min="46" max="46" width="12.7109375" style="8" bestFit="1" customWidth="1"/>
    <col min="47" max="16384" width="9.140625" style="8"/>
  </cols>
  <sheetData>
    <row r="1" spans="1:46" ht="32.25" thickBot="1" x14ac:dyDescent="0.55000000000000004">
      <c r="A1" s="4" t="s">
        <v>0</v>
      </c>
      <c r="B1" s="5"/>
      <c r="C1" s="4"/>
      <c r="D1" s="6"/>
      <c r="E1" s="7"/>
      <c r="F1" s="7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46" ht="32.25" thickBot="1" x14ac:dyDescent="0.55000000000000004">
      <c r="D2" s="12" t="s">
        <v>17</v>
      </c>
      <c r="E2" s="13"/>
      <c r="F2" s="13"/>
      <c r="G2" s="13"/>
      <c r="H2" s="13"/>
      <c r="I2" s="13"/>
      <c r="J2" s="13"/>
      <c r="K2" s="13"/>
      <c r="L2" s="13"/>
      <c r="M2" s="14"/>
      <c r="N2" s="15" t="s">
        <v>18</v>
      </c>
      <c r="O2" s="16"/>
      <c r="P2" s="16"/>
      <c r="Q2" s="16"/>
      <c r="R2" s="16"/>
      <c r="S2" s="17"/>
      <c r="T2" s="18" t="s">
        <v>16</v>
      </c>
      <c r="U2" s="19" t="s">
        <v>45</v>
      </c>
      <c r="V2" s="20"/>
      <c r="W2" s="20"/>
      <c r="X2" s="21"/>
      <c r="Z2" s="22" t="s">
        <v>20</v>
      </c>
      <c r="AA2" s="23"/>
      <c r="AB2" s="24"/>
      <c r="AC2" s="25"/>
      <c r="AD2" s="25"/>
      <c r="AE2" s="26"/>
      <c r="AF2" s="26"/>
      <c r="AG2" s="25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7"/>
    </row>
    <row r="3" spans="1:46" ht="87" thickBot="1" x14ac:dyDescent="0.35">
      <c r="A3" s="28" t="s">
        <v>1</v>
      </c>
      <c r="B3" s="29" t="s">
        <v>10</v>
      </c>
      <c r="C3" s="29" t="s">
        <v>11</v>
      </c>
      <c r="D3" s="29" t="s">
        <v>2</v>
      </c>
      <c r="E3" s="30" t="s">
        <v>4</v>
      </c>
      <c r="F3" s="30" t="s">
        <v>5</v>
      </c>
      <c r="G3" s="29" t="s">
        <v>3</v>
      </c>
      <c r="H3" s="30" t="s">
        <v>6</v>
      </c>
      <c r="I3" s="30" t="s">
        <v>7</v>
      </c>
      <c r="J3" s="30" t="s">
        <v>8</v>
      </c>
      <c r="K3" s="30" t="s">
        <v>39</v>
      </c>
      <c r="L3" s="30" t="s">
        <v>19</v>
      </c>
      <c r="M3" s="30" t="s">
        <v>25</v>
      </c>
      <c r="N3" s="30" t="s">
        <v>22</v>
      </c>
      <c r="O3" s="30" t="s">
        <v>23</v>
      </c>
      <c r="P3" s="30" t="s">
        <v>24</v>
      </c>
      <c r="Q3" s="30" t="s">
        <v>14</v>
      </c>
      <c r="R3" s="30" t="s">
        <v>15</v>
      </c>
      <c r="S3" s="30" t="s">
        <v>34</v>
      </c>
      <c r="T3" s="31" t="s">
        <v>16</v>
      </c>
      <c r="U3" s="30" t="s">
        <v>22</v>
      </c>
      <c r="V3" s="30" t="s">
        <v>23</v>
      </c>
      <c r="W3" s="32" t="s">
        <v>46</v>
      </c>
      <c r="X3" s="32" t="s">
        <v>47</v>
      </c>
      <c r="Z3" s="32" t="s">
        <v>1</v>
      </c>
      <c r="AA3" s="33" t="s">
        <v>21</v>
      </c>
      <c r="AB3" s="32" t="s">
        <v>10</v>
      </c>
      <c r="AC3" s="34" t="s">
        <v>11</v>
      </c>
      <c r="AD3" s="34" t="s">
        <v>2</v>
      </c>
      <c r="AE3" s="32" t="s">
        <v>4</v>
      </c>
      <c r="AF3" s="32" t="s">
        <v>5</v>
      </c>
      <c r="AG3" s="34" t="s">
        <v>3</v>
      </c>
      <c r="AH3" s="32" t="s">
        <v>6</v>
      </c>
      <c r="AI3" s="32" t="s">
        <v>7</v>
      </c>
      <c r="AJ3" s="32" t="s">
        <v>8</v>
      </c>
      <c r="AK3" s="30" t="s">
        <v>39</v>
      </c>
      <c r="AL3" s="32" t="s">
        <v>19</v>
      </c>
      <c r="AM3" s="32" t="s">
        <v>25</v>
      </c>
      <c r="AN3" s="32" t="s">
        <v>22</v>
      </c>
      <c r="AO3" s="32" t="s">
        <v>23</v>
      </c>
      <c r="AP3" s="32" t="s">
        <v>24</v>
      </c>
      <c r="AQ3" s="32" t="s">
        <v>14</v>
      </c>
      <c r="AR3" s="32" t="s">
        <v>15</v>
      </c>
      <c r="AS3" s="32" t="s">
        <v>34</v>
      </c>
      <c r="AT3" s="32" t="s">
        <v>16</v>
      </c>
    </row>
    <row r="4" spans="1:46" s="39" customFormat="1" ht="20.25" thickBot="1" x14ac:dyDescent="0.35">
      <c r="A4" s="35" t="s">
        <v>26</v>
      </c>
      <c r="B4" s="36"/>
      <c r="C4" s="36"/>
      <c r="D4" s="37"/>
      <c r="E4" s="38"/>
      <c r="G4" s="40"/>
      <c r="U4" s="1"/>
      <c r="V4" s="1"/>
      <c r="W4" s="1"/>
      <c r="X4" s="1"/>
      <c r="Z4" s="41" t="str">
        <f>A5</f>
        <v>Anthony Moor</v>
      </c>
      <c r="AA4" s="42" t="s">
        <v>35</v>
      </c>
      <c r="AB4" s="73" t="str">
        <f t="shared" ref="AB4:AT4" si="0">B5</f>
        <v>M</v>
      </c>
      <c r="AC4" s="71">
        <f t="shared" si="0"/>
        <v>4</v>
      </c>
      <c r="AD4" s="75">
        <f t="shared" si="0"/>
        <v>161</v>
      </c>
      <c r="AE4" s="76">
        <f t="shared" si="0"/>
        <v>25</v>
      </c>
      <c r="AF4" s="76">
        <f t="shared" si="0"/>
        <v>4025</v>
      </c>
      <c r="AG4" s="72">
        <f t="shared" si="0"/>
        <v>1</v>
      </c>
      <c r="AH4" s="76">
        <f t="shared" si="0"/>
        <v>37.5</v>
      </c>
      <c r="AI4" s="76">
        <f t="shared" si="0"/>
        <v>37.5</v>
      </c>
      <c r="AJ4" s="76">
        <f t="shared" si="0"/>
        <v>4062.5</v>
      </c>
      <c r="AK4" s="76">
        <f t="shared" si="0"/>
        <v>4062.5</v>
      </c>
      <c r="AL4" s="76">
        <f t="shared" si="0"/>
        <v>4062.5</v>
      </c>
      <c r="AM4" s="76">
        <f t="shared" si="0"/>
        <v>4062.5</v>
      </c>
      <c r="AN4" s="76">
        <f t="shared" si="0"/>
        <v>251.875</v>
      </c>
      <c r="AO4" s="76">
        <f t="shared" si="0"/>
        <v>58.90625</v>
      </c>
      <c r="AP4" s="76">
        <f t="shared" si="0"/>
        <v>173</v>
      </c>
      <c r="AQ4" s="76">
        <f t="shared" si="0"/>
        <v>1416.67</v>
      </c>
      <c r="AR4" s="76">
        <f t="shared" si="0"/>
        <v>8</v>
      </c>
      <c r="AS4" s="76">
        <f t="shared" si="0"/>
        <v>203.13</v>
      </c>
      <c r="AT4" s="76">
        <f t="shared" si="0"/>
        <v>1950.9187499999998</v>
      </c>
    </row>
    <row r="5" spans="1:46" s="39" customFormat="1" x14ac:dyDescent="0.25">
      <c r="A5" s="48" t="s">
        <v>30</v>
      </c>
      <c r="B5" s="70" t="s">
        <v>12</v>
      </c>
      <c r="C5" s="71">
        <v>4</v>
      </c>
      <c r="D5" s="71">
        <v>161</v>
      </c>
      <c r="E5" s="63">
        <v>25</v>
      </c>
      <c r="F5" s="64">
        <f>D5*E5</f>
        <v>4025</v>
      </c>
      <c r="G5" s="72">
        <v>1</v>
      </c>
      <c r="H5" s="64">
        <f>E5*1.5</f>
        <v>37.5</v>
      </c>
      <c r="I5" s="64">
        <f>G5*H5</f>
        <v>37.5</v>
      </c>
      <c r="J5" s="64">
        <f>F5+I5</f>
        <v>4062.5</v>
      </c>
      <c r="K5" s="64">
        <f>J5</f>
        <v>4062.5</v>
      </c>
      <c r="L5" s="64">
        <f>J5</f>
        <v>4062.5</v>
      </c>
      <c r="M5" s="64">
        <f>J5</f>
        <v>4062.5</v>
      </c>
      <c r="N5" s="64">
        <f>K5*0.062</f>
        <v>251.875</v>
      </c>
      <c r="O5" s="64">
        <f>J5*0.0145</f>
        <v>58.90625</v>
      </c>
      <c r="P5" s="64">
        <v>173</v>
      </c>
      <c r="Q5" s="64">
        <v>1416.67</v>
      </c>
      <c r="R5" s="64">
        <v>8</v>
      </c>
      <c r="S5" s="64">
        <v>203.13</v>
      </c>
      <c r="T5" s="64">
        <f>J5-N5-O5-P5-Q5-R5-S5</f>
        <v>1950.9187499999998</v>
      </c>
      <c r="U5" s="2">
        <f>K5*0.062</f>
        <v>251.875</v>
      </c>
      <c r="V5" s="2">
        <f>J5*0.0145</f>
        <v>58.90625</v>
      </c>
      <c r="W5" s="2">
        <f>L5*0.006</f>
        <v>24.375</v>
      </c>
      <c r="X5" s="2">
        <f>M5*0.054</f>
        <v>219.375</v>
      </c>
      <c r="Z5" s="41"/>
      <c r="AA5" s="42" t="s">
        <v>38</v>
      </c>
      <c r="AB5" s="73" t="str">
        <f t="shared" ref="AB5:AT5" si="1">B12</f>
        <v>M</v>
      </c>
      <c r="AC5" s="71">
        <f t="shared" si="1"/>
        <v>4</v>
      </c>
      <c r="AD5" s="75">
        <f t="shared" si="1"/>
        <v>163</v>
      </c>
      <c r="AE5" s="76">
        <f t="shared" si="1"/>
        <v>25</v>
      </c>
      <c r="AF5" s="76">
        <f t="shared" si="1"/>
        <v>4075</v>
      </c>
      <c r="AG5" s="72">
        <f t="shared" si="1"/>
        <v>3</v>
      </c>
      <c r="AH5" s="76">
        <f t="shared" si="1"/>
        <v>37.5</v>
      </c>
      <c r="AI5" s="76">
        <f t="shared" si="1"/>
        <v>112.5</v>
      </c>
      <c r="AJ5" s="76">
        <f t="shared" si="1"/>
        <v>4187.5</v>
      </c>
      <c r="AK5" s="76">
        <f t="shared" si="1"/>
        <v>4187.5</v>
      </c>
      <c r="AL5" s="76">
        <f t="shared" si="1"/>
        <v>2937.5</v>
      </c>
      <c r="AM5" s="76">
        <f t="shared" si="1"/>
        <v>3937.5</v>
      </c>
      <c r="AN5" s="76">
        <f t="shared" si="1"/>
        <v>259.625</v>
      </c>
      <c r="AO5" s="76">
        <f t="shared" si="1"/>
        <v>60.71875</v>
      </c>
      <c r="AP5" s="76">
        <f t="shared" si="1"/>
        <v>187</v>
      </c>
      <c r="AQ5" s="76">
        <f t="shared" si="1"/>
        <v>1416.67</v>
      </c>
      <c r="AR5" s="76">
        <f t="shared" si="1"/>
        <v>8</v>
      </c>
      <c r="AS5" s="76">
        <f t="shared" si="1"/>
        <v>203.13</v>
      </c>
      <c r="AT5" s="76">
        <f t="shared" si="1"/>
        <v>2052.3562499999998</v>
      </c>
    </row>
    <row r="6" spans="1:46" s="39" customFormat="1" x14ac:dyDescent="0.25">
      <c r="A6" s="54" t="s">
        <v>31</v>
      </c>
      <c r="B6" s="73" t="s">
        <v>12</v>
      </c>
      <c r="C6" s="72">
        <v>4</v>
      </c>
      <c r="D6" s="72">
        <v>158</v>
      </c>
      <c r="E6" s="64">
        <v>28</v>
      </c>
      <c r="F6" s="64">
        <f>D6*E6</f>
        <v>4424</v>
      </c>
      <c r="G6" s="72">
        <v>0</v>
      </c>
      <c r="H6" s="64">
        <f>E6*1.5</f>
        <v>42</v>
      </c>
      <c r="I6" s="64">
        <f>G6*H6</f>
        <v>0</v>
      </c>
      <c r="J6" s="64">
        <f>F6+I6</f>
        <v>4424</v>
      </c>
      <c r="K6" s="64">
        <f>J6</f>
        <v>4424</v>
      </c>
      <c r="L6" s="64">
        <f>J6</f>
        <v>4424</v>
      </c>
      <c r="M6" s="64">
        <f>J6</f>
        <v>4424</v>
      </c>
      <c r="N6" s="64">
        <f>K6*0.062</f>
        <v>274.28800000000001</v>
      </c>
      <c r="O6" s="64">
        <f>J6*0.0145</f>
        <v>64.14800000000001</v>
      </c>
      <c r="P6" s="64">
        <v>216</v>
      </c>
      <c r="Q6" s="64">
        <v>1416.67</v>
      </c>
      <c r="R6" s="64">
        <v>8</v>
      </c>
      <c r="S6" s="64">
        <v>442.4</v>
      </c>
      <c r="T6" s="64">
        <f>J6-SUM(N6:S6)</f>
        <v>2002.4939999999997</v>
      </c>
      <c r="U6" s="2">
        <f>K6*0.062</f>
        <v>274.28800000000001</v>
      </c>
      <c r="V6" s="2">
        <f>J6*0.0145</f>
        <v>64.14800000000001</v>
      </c>
      <c r="W6" s="2">
        <f>L6*0.006</f>
        <v>26.544</v>
      </c>
      <c r="X6" s="2">
        <f>M6*0.054</f>
        <v>238.89599999999999</v>
      </c>
      <c r="Z6" s="41"/>
      <c r="AA6" s="42" t="s">
        <v>41</v>
      </c>
      <c r="AB6" s="73" t="str">
        <f t="shared" ref="AB6:AT6" si="2">B19</f>
        <v>M</v>
      </c>
      <c r="AC6" s="71">
        <f t="shared" si="2"/>
        <v>4</v>
      </c>
      <c r="AD6" s="75">
        <f t="shared" si="2"/>
        <v>163</v>
      </c>
      <c r="AE6" s="76">
        <f t="shared" si="2"/>
        <v>25</v>
      </c>
      <c r="AF6" s="76">
        <f t="shared" si="2"/>
        <v>4075</v>
      </c>
      <c r="AG6" s="72">
        <f t="shared" si="2"/>
        <v>3</v>
      </c>
      <c r="AH6" s="76">
        <f t="shared" si="2"/>
        <v>37.5</v>
      </c>
      <c r="AI6" s="76">
        <f t="shared" si="2"/>
        <v>112.5</v>
      </c>
      <c r="AJ6" s="76">
        <f t="shared" si="2"/>
        <v>4187.5</v>
      </c>
      <c r="AK6" s="76">
        <f t="shared" si="2"/>
        <v>4187.5</v>
      </c>
      <c r="AL6" s="76">
        <f t="shared" si="2"/>
        <v>0</v>
      </c>
      <c r="AM6" s="76">
        <f t="shared" si="2"/>
        <v>0</v>
      </c>
      <c r="AN6" s="76">
        <f t="shared" si="2"/>
        <v>259.625</v>
      </c>
      <c r="AO6" s="76">
        <f t="shared" si="2"/>
        <v>60.71875</v>
      </c>
      <c r="AP6" s="76">
        <f t="shared" si="2"/>
        <v>187</v>
      </c>
      <c r="AQ6" s="76">
        <f t="shared" si="2"/>
        <v>1416.67</v>
      </c>
      <c r="AR6" s="76">
        <f t="shared" si="2"/>
        <v>8</v>
      </c>
      <c r="AS6" s="76">
        <f t="shared" si="2"/>
        <v>203.13</v>
      </c>
      <c r="AT6" s="76">
        <f t="shared" si="2"/>
        <v>2052.3562499999998</v>
      </c>
    </row>
    <row r="7" spans="1:46" s="39" customFormat="1" x14ac:dyDescent="0.25">
      <c r="A7" s="54" t="s">
        <v>32</v>
      </c>
      <c r="B7" s="73" t="s">
        <v>13</v>
      </c>
      <c r="C7" s="72">
        <v>1</v>
      </c>
      <c r="D7" s="72">
        <v>170</v>
      </c>
      <c r="E7" s="64">
        <v>31</v>
      </c>
      <c r="F7" s="64">
        <f>D7*E7</f>
        <v>5270</v>
      </c>
      <c r="G7" s="72">
        <v>3</v>
      </c>
      <c r="H7" s="64">
        <f>E7*1.5</f>
        <v>46.5</v>
      </c>
      <c r="I7" s="64">
        <f>G7*H7</f>
        <v>139.5</v>
      </c>
      <c r="J7" s="64">
        <f>F7+I7</f>
        <v>5409.5</v>
      </c>
      <c r="K7" s="64">
        <f>J7</f>
        <v>5409.5</v>
      </c>
      <c r="L7" s="64">
        <f>J7</f>
        <v>5409.5</v>
      </c>
      <c r="M7" s="64">
        <f>J7</f>
        <v>5409.5</v>
      </c>
      <c r="N7" s="64">
        <f>K7*0.062</f>
        <v>335.38900000000001</v>
      </c>
      <c r="O7" s="64">
        <f>J7*0.0145</f>
        <v>78.437750000000008</v>
      </c>
      <c r="P7" s="64">
        <v>702</v>
      </c>
      <c r="Q7" s="64">
        <v>1166.67</v>
      </c>
      <c r="R7" s="64"/>
      <c r="S7" s="64">
        <v>378.67</v>
      </c>
      <c r="T7" s="64">
        <f>J7-SUM(N7:S7)</f>
        <v>2748.3332499999997</v>
      </c>
      <c r="U7" s="2">
        <f>K7*0.062</f>
        <v>335.38900000000001</v>
      </c>
      <c r="V7" s="2">
        <f>J7*0.0145</f>
        <v>78.437750000000008</v>
      </c>
      <c r="W7" s="2">
        <f>L7*0.006</f>
        <v>32.457000000000001</v>
      </c>
      <c r="X7" s="2">
        <f>M7*0.054</f>
        <v>292.113</v>
      </c>
      <c r="Z7" s="41"/>
      <c r="AA7" s="42" t="s">
        <v>36</v>
      </c>
      <c r="AB7" s="73" t="str">
        <f t="shared" ref="AB7:AT7" si="3">B26</f>
        <v>M</v>
      </c>
      <c r="AC7" s="71">
        <f t="shared" si="3"/>
        <v>4</v>
      </c>
      <c r="AD7" s="75">
        <f t="shared" si="3"/>
        <v>163</v>
      </c>
      <c r="AE7" s="76">
        <f t="shared" si="3"/>
        <v>25</v>
      </c>
      <c r="AF7" s="76">
        <f t="shared" si="3"/>
        <v>4075</v>
      </c>
      <c r="AG7" s="72">
        <f t="shared" si="3"/>
        <v>3</v>
      </c>
      <c r="AH7" s="76">
        <f t="shared" si="3"/>
        <v>37.5</v>
      </c>
      <c r="AI7" s="76">
        <f t="shared" si="3"/>
        <v>112.5</v>
      </c>
      <c r="AJ7" s="76">
        <f t="shared" si="3"/>
        <v>4187.5</v>
      </c>
      <c r="AK7" s="76">
        <f t="shared" si="3"/>
        <v>4187.5</v>
      </c>
      <c r="AL7" s="76">
        <f t="shared" si="3"/>
        <v>0</v>
      </c>
      <c r="AM7" s="76">
        <f t="shared" si="3"/>
        <v>0</v>
      </c>
      <c r="AN7" s="76">
        <f t="shared" si="3"/>
        <v>259.625</v>
      </c>
      <c r="AO7" s="76">
        <f t="shared" si="3"/>
        <v>60.71875</v>
      </c>
      <c r="AP7" s="76">
        <f t="shared" si="3"/>
        <v>187</v>
      </c>
      <c r="AQ7" s="76">
        <f t="shared" si="3"/>
        <v>1416.67</v>
      </c>
      <c r="AR7" s="76">
        <f t="shared" si="3"/>
        <v>8</v>
      </c>
      <c r="AS7" s="76">
        <f t="shared" si="3"/>
        <v>203.13</v>
      </c>
      <c r="AT7" s="76">
        <f t="shared" si="3"/>
        <v>2052.3562499999998</v>
      </c>
    </row>
    <row r="8" spans="1:46" s="39" customFormat="1" x14ac:dyDescent="0.25">
      <c r="A8" s="54" t="s">
        <v>33</v>
      </c>
      <c r="B8" s="73" t="s">
        <v>12</v>
      </c>
      <c r="C8" s="72">
        <v>3</v>
      </c>
      <c r="D8" s="72" t="s">
        <v>9</v>
      </c>
      <c r="E8" s="64"/>
      <c r="F8" s="64">
        <v>35000</v>
      </c>
      <c r="G8" s="72"/>
      <c r="H8" s="64"/>
      <c r="I8" s="64"/>
      <c r="J8" s="64">
        <f>F8</f>
        <v>35000</v>
      </c>
      <c r="K8" s="64">
        <f>J8</f>
        <v>35000</v>
      </c>
      <c r="L8" s="64">
        <v>7000</v>
      </c>
      <c r="M8" s="64">
        <v>8000</v>
      </c>
      <c r="N8" s="64">
        <f>K8*0.062</f>
        <v>2170</v>
      </c>
      <c r="O8" s="64">
        <f>J8*0.0145</f>
        <v>507.5</v>
      </c>
      <c r="P8" s="64">
        <f>((J8-345.8*3)-27213)*0.32+5348.26</f>
        <v>7508.1319999999996</v>
      </c>
      <c r="Q8" s="64">
        <v>1500</v>
      </c>
      <c r="R8" s="64"/>
      <c r="S8" s="64">
        <v>1750</v>
      </c>
      <c r="T8" s="64">
        <f>J8-SUM(N8:S8)</f>
        <v>21564.368000000002</v>
      </c>
      <c r="U8" s="2">
        <f>K8*0.062</f>
        <v>2170</v>
      </c>
      <c r="V8" s="2">
        <f>J8*0.0145</f>
        <v>507.5</v>
      </c>
      <c r="W8" s="2">
        <f>L8*0.006</f>
        <v>42</v>
      </c>
      <c r="X8" s="2">
        <f>M8*0.054</f>
        <v>432</v>
      </c>
      <c r="Z8" s="41"/>
      <c r="AA8" s="42" t="s">
        <v>37</v>
      </c>
      <c r="AB8" s="73" t="str">
        <f t="shared" ref="AB8:AT8" si="4">B33</f>
        <v>M</v>
      </c>
      <c r="AC8" s="71">
        <f t="shared" si="4"/>
        <v>4</v>
      </c>
      <c r="AD8" s="75">
        <f t="shared" si="4"/>
        <v>163</v>
      </c>
      <c r="AE8" s="76">
        <f t="shared" si="4"/>
        <v>25</v>
      </c>
      <c r="AF8" s="76">
        <f t="shared" si="4"/>
        <v>4075</v>
      </c>
      <c r="AG8" s="72">
        <f t="shared" si="4"/>
        <v>3</v>
      </c>
      <c r="AH8" s="76">
        <f t="shared" si="4"/>
        <v>37.5</v>
      </c>
      <c r="AI8" s="76">
        <f t="shared" si="4"/>
        <v>112.5</v>
      </c>
      <c r="AJ8" s="76">
        <f t="shared" si="4"/>
        <v>4187.5</v>
      </c>
      <c r="AK8" s="76">
        <f t="shared" si="4"/>
        <v>4187.5</v>
      </c>
      <c r="AL8" s="76">
        <f t="shared" si="4"/>
        <v>0</v>
      </c>
      <c r="AM8" s="76">
        <f t="shared" si="4"/>
        <v>0</v>
      </c>
      <c r="AN8" s="76">
        <f t="shared" si="4"/>
        <v>259.625</v>
      </c>
      <c r="AO8" s="76">
        <f t="shared" si="4"/>
        <v>60.71875</v>
      </c>
      <c r="AP8" s="76">
        <f t="shared" si="4"/>
        <v>187</v>
      </c>
      <c r="AQ8" s="76">
        <f t="shared" si="4"/>
        <v>1416.67</v>
      </c>
      <c r="AR8" s="76">
        <f t="shared" si="4"/>
        <v>8</v>
      </c>
      <c r="AS8" s="76">
        <f t="shared" si="4"/>
        <v>203.13</v>
      </c>
      <c r="AT8" s="76">
        <f t="shared" si="4"/>
        <v>2052.3562499999998</v>
      </c>
    </row>
    <row r="9" spans="1:46" s="39" customFormat="1" ht="15.75" thickBot="1" x14ac:dyDescent="0.3">
      <c r="A9" s="54"/>
      <c r="B9" s="64"/>
      <c r="C9" s="64"/>
      <c r="D9" s="72"/>
      <c r="E9" s="72"/>
      <c r="F9" s="74">
        <f>SUM(F5:F8)</f>
        <v>48719</v>
      </c>
      <c r="G9" s="72"/>
      <c r="H9" s="74">
        <f t="shared" ref="H9:T9" si="5">SUM(H5:H8)</f>
        <v>126</v>
      </c>
      <c r="I9" s="74">
        <f t="shared" si="5"/>
        <v>177</v>
      </c>
      <c r="J9" s="74">
        <f t="shared" si="5"/>
        <v>48896</v>
      </c>
      <c r="K9" s="74">
        <f>SUM(K5:K8)</f>
        <v>48896</v>
      </c>
      <c r="L9" s="74">
        <f t="shared" si="5"/>
        <v>20896</v>
      </c>
      <c r="M9" s="74">
        <f t="shared" si="5"/>
        <v>21896</v>
      </c>
      <c r="N9" s="74">
        <f t="shared" si="5"/>
        <v>3031.5520000000001</v>
      </c>
      <c r="O9" s="74">
        <f t="shared" si="5"/>
        <v>708.99199999999996</v>
      </c>
      <c r="P9" s="74">
        <f t="shared" si="5"/>
        <v>8599.1319999999996</v>
      </c>
      <c r="Q9" s="74">
        <f t="shared" si="5"/>
        <v>5500.01</v>
      </c>
      <c r="R9" s="74">
        <f t="shared" si="5"/>
        <v>16</v>
      </c>
      <c r="S9" s="74">
        <f t="shared" si="5"/>
        <v>2774.2</v>
      </c>
      <c r="T9" s="74">
        <f t="shared" si="5"/>
        <v>28266.114000000001</v>
      </c>
      <c r="U9" s="3">
        <f>SUM(U5:U8)</f>
        <v>3031.5520000000001</v>
      </c>
      <c r="V9" s="3">
        <f>SUM(V5:V8)</f>
        <v>708.99199999999996</v>
      </c>
      <c r="W9" s="3">
        <f>SUM(W5:W8)</f>
        <v>125.376</v>
      </c>
      <c r="X9" s="3">
        <f>SUM(X5:X8)</f>
        <v>1182.384</v>
      </c>
      <c r="AA9" s="58"/>
      <c r="AB9" s="59"/>
      <c r="AC9" s="60"/>
      <c r="AD9" s="60"/>
      <c r="AE9" s="61"/>
      <c r="AF9" s="62">
        <f>SUM(AF4:AF8)</f>
        <v>20325</v>
      </c>
      <c r="AG9" s="60"/>
      <c r="AH9" s="61"/>
      <c r="AI9" s="62">
        <f t="shared" ref="AI9:AT9" si="6">SUM(AI4:AI8)</f>
        <v>487.5</v>
      </c>
      <c r="AJ9" s="62">
        <f t="shared" si="6"/>
        <v>20812.5</v>
      </c>
      <c r="AK9" s="62">
        <f t="shared" si="6"/>
        <v>20812.5</v>
      </c>
      <c r="AL9" s="62">
        <f t="shared" si="6"/>
        <v>7000</v>
      </c>
      <c r="AM9" s="62">
        <f t="shared" si="6"/>
        <v>8000</v>
      </c>
      <c r="AN9" s="62">
        <f t="shared" si="6"/>
        <v>1290.375</v>
      </c>
      <c r="AO9" s="62">
        <f t="shared" si="6"/>
        <v>301.78125</v>
      </c>
      <c r="AP9" s="62">
        <f t="shared" si="6"/>
        <v>921</v>
      </c>
      <c r="AQ9" s="62">
        <f t="shared" si="6"/>
        <v>7083.35</v>
      </c>
      <c r="AR9" s="62">
        <f t="shared" si="6"/>
        <v>40</v>
      </c>
      <c r="AS9" s="62">
        <f t="shared" si="6"/>
        <v>1015.65</v>
      </c>
      <c r="AT9" s="62">
        <f t="shared" si="6"/>
        <v>10160.34375</v>
      </c>
    </row>
    <row r="10" spans="1:46" s="39" customFormat="1" ht="15.75" hidden="1" thickTop="1" x14ac:dyDescent="0.25">
      <c r="D10" s="40"/>
      <c r="G10" s="40"/>
      <c r="U10" s="1"/>
      <c r="V10" s="1"/>
      <c r="W10" s="1"/>
      <c r="X10" s="1"/>
      <c r="AA10" s="58"/>
      <c r="AB10" s="59"/>
      <c r="AC10" s="60"/>
      <c r="AD10" s="60"/>
      <c r="AE10" s="61"/>
      <c r="AF10" s="61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</row>
    <row r="11" spans="1:46" s="39" customFormat="1" ht="21" hidden="1" thickTop="1" thickBot="1" x14ac:dyDescent="0.35">
      <c r="A11" s="35" t="s">
        <v>27</v>
      </c>
      <c r="B11" s="36"/>
      <c r="C11" s="36"/>
      <c r="D11" s="37"/>
      <c r="E11" s="38"/>
      <c r="G11" s="40"/>
      <c r="U11" s="1"/>
      <c r="V11" s="1"/>
      <c r="W11" s="1"/>
      <c r="X11" s="1"/>
      <c r="Z11" s="41" t="str">
        <f>A13</f>
        <v>Sindy Lewis</v>
      </c>
      <c r="AA11" s="42" t="s">
        <v>35</v>
      </c>
      <c r="AB11" s="43" t="str">
        <f t="shared" ref="AB11:AT11" si="7">B6</f>
        <v>M</v>
      </c>
      <c r="AC11" s="44">
        <f t="shared" si="7"/>
        <v>4</v>
      </c>
      <c r="AD11" s="45">
        <f t="shared" si="7"/>
        <v>158</v>
      </c>
      <c r="AE11" s="46">
        <f t="shared" si="7"/>
        <v>28</v>
      </c>
      <c r="AF11" s="46">
        <f t="shared" si="7"/>
        <v>4424</v>
      </c>
      <c r="AG11" s="47">
        <f t="shared" si="7"/>
        <v>0</v>
      </c>
      <c r="AH11" s="46">
        <f t="shared" si="7"/>
        <v>42</v>
      </c>
      <c r="AI11" s="46">
        <f t="shared" si="7"/>
        <v>0</v>
      </c>
      <c r="AJ11" s="46">
        <f t="shared" si="7"/>
        <v>4424</v>
      </c>
      <c r="AK11" s="46">
        <f t="shared" si="7"/>
        <v>4424</v>
      </c>
      <c r="AL11" s="46">
        <f t="shared" si="7"/>
        <v>4424</v>
      </c>
      <c r="AM11" s="46">
        <f t="shared" si="7"/>
        <v>4424</v>
      </c>
      <c r="AN11" s="46">
        <f t="shared" si="7"/>
        <v>274.28800000000001</v>
      </c>
      <c r="AO11" s="46">
        <f t="shared" si="7"/>
        <v>64.14800000000001</v>
      </c>
      <c r="AP11" s="46">
        <f t="shared" si="7"/>
        <v>216</v>
      </c>
      <c r="AQ11" s="46">
        <f t="shared" si="7"/>
        <v>1416.67</v>
      </c>
      <c r="AR11" s="46">
        <f t="shared" si="7"/>
        <v>8</v>
      </c>
      <c r="AS11" s="46">
        <f t="shared" si="7"/>
        <v>442.4</v>
      </c>
      <c r="AT11" s="46">
        <f t="shared" si="7"/>
        <v>2002.4939999999997</v>
      </c>
    </row>
    <row r="12" spans="1:46" s="39" customFormat="1" ht="15.75" hidden="1" thickTop="1" x14ac:dyDescent="0.25">
      <c r="A12" s="63" t="s">
        <v>30</v>
      </c>
      <c r="B12" s="49" t="s">
        <v>12</v>
      </c>
      <c r="C12" s="44">
        <v>4</v>
      </c>
      <c r="D12" s="44">
        <v>163</v>
      </c>
      <c r="E12" s="50">
        <v>25</v>
      </c>
      <c r="F12" s="51">
        <f>D12*E12</f>
        <v>4075</v>
      </c>
      <c r="G12" s="47">
        <v>3</v>
      </c>
      <c r="H12" s="51">
        <f>E12*1.5</f>
        <v>37.5</v>
      </c>
      <c r="I12" s="51">
        <f>G12*H12</f>
        <v>112.5</v>
      </c>
      <c r="J12" s="52">
        <f>F12+I12</f>
        <v>4187.5</v>
      </c>
      <c r="K12" s="51">
        <f>J12</f>
        <v>4187.5</v>
      </c>
      <c r="L12" s="51">
        <f>7000-L5</f>
        <v>2937.5</v>
      </c>
      <c r="M12" s="51">
        <f>8000-M5</f>
        <v>3937.5</v>
      </c>
      <c r="N12" s="51">
        <f>K12*0.062</f>
        <v>259.625</v>
      </c>
      <c r="O12" s="51">
        <f>J12*0.0145</f>
        <v>60.71875</v>
      </c>
      <c r="P12" s="51">
        <v>187</v>
      </c>
      <c r="Q12" s="51">
        <f t="shared" ref="Q12:S13" si="8">Q5</f>
        <v>1416.67</v>
      </c>
      <c r="R12" s="51">
        <f t="shared" si="8"/>
        <v>8</v>
      </c>
      <c r="S12" s="51">
        <f t="shared" si="8"/>
        <v>203.13</v>
      </c>
      <c r="T12" s="51">
        <f>J12-SUM(N12:S12)</f>
        <v>2052.3562499999998</v>
      </c>
      <c r="U12" s="53">
        <f>K12*0.062</f>
        <v>259.625</v>
      </c>
      <c r="V12" s="53">
        <f>J12*0.0145</f>
        <v>60.71875</v>
      </c>
      <c r="W12" s="53">
        <f>L12*0.006</f>
        <v>17.625</v>
      </c>
      <c r="X12" s="53">
        <f>M12*0.054</f>
        <v>212.625</v>
      </c>
      <c r="Z12" s="41"/>
      <c r="AA12" s="42" t="s">
        <v>38</v>
      </c>
      <c r="AB12" s="43" t="str">
        <f t="shared" ref="AB12:AT12" si="9">B13</f>
        <v>M</v>
      </c>
      <c r="AC12" s="44">
        <f t="shared" si="9"/>
        <v>4</v>
      </c>
      <c r="AD12" s="45">
        <f t="shared" si="9"/>
        <v>161</v>
      </c>
      <c r="AE12" s="46">
        <f t="shared" si="9"/>
        <v>28</v>
      </c>
      <c r="AF12" s="46">
        <f t="shared" si="9"/>
        <v>4508</v>
      </c>
      <c r="AG12" s="47">
        <f t="shared" si="9"/>
        <v>1</v>
      </c>
      <c r="AH12" s="46">
        <f t="shared" si="9"/>
        <v>42</v>
      </c>
      <c r="AI12" s="46">
        <f t="shared" si="9"/>
        <v>42</v>
      </c>
      <c r="AJ12" s="46">
        <f t="shared" si="9"/>
        <v>4550</v>
      </c>
      <c r="AK12" s="46">
        <f t="shared" si="9"/>
        <v>4550</v>
      </c>
      <c r="AL12" s="46">
        <f t="shared" si="9"/>
        <v>2576</v>
      </c>
      <c r="AM12" s="46">
        <f t="shared" si="9"/>
        <v>3576</v>
      </c>
      <c r="AN12" s="46">
        <f t="shared" si="9"/>
        <v>282.10000000000002</v>
      </c>
      <c r="AO12" s="46">
        <f t="shared" si="9"/>
        <v>65.975000000000009</v>
      </c>
      <c r="AP12" s="46">
        <f t="shared" si="9"/>
        <v>235</v>
      </c>
      <c r="AQ12" s="46">
        <f t="shared" si="9"/>
        <v>1416.67</v>
      </c>
      <c r="AR12" s="46">
        <f t="shared" si="9"/>
        <v>8</v>
      </c>
      <c r="AS12" s="46">
        <f t="shared" si="9"/>
        <v>442.4</v>
      </c>
      <c r="AT12" s="46">
        <f t="shared" si="9"/>
        <v>2099.855</v>
      </c>
    </row>
    <row r="13" spans="1:46" s="39" customFormat="1" ht="15.75" hidden="1" thickTop="1" x14ac:dyDescent="0.25">
      <c r="A13" s="64" t="s">
        <v>31</v>
      </c>
      <c r="B13" s="43" t="s">
        <v>12</v>
      </c>
      <c r="C13" s="47">
        <v>4</v>
      </c>
      <c r="D13" s="47">
        <v>161</v>
      </c>
      <c r="E13" s="51">
        <v>28</v>
      </c>
      <c r="F13" s="51">
        <f>D13*E13</f>
        <v>4508</v>
      </c>
      <c r="G13" s="47">
        <v>1</v>
      </c>
      <c r="H13" s="51">
        <f>E13*1.5</f>
        <v>42</v>
      </c>
      <c r="I13" s="51">
        <f>G13*H13</f>
        <v>42</v>
      </c>
      <c r="J13" s="52">
        <f>F13+I13</f>
        <v>4550</v>
      </c>
      <c r="K13" s="51">
        <f>J13</f>
        <v>4550</v>
      </c>
      <c r="L13" s="51">
        <f>7000-L6</f>
        <v>2576</v>
      </c>
      <c r="M13" s="51">
        <f>8000-M6</f>
        <v>3576</v>
      </c>
      <c r="N13" s="51">
        <f>K13*0.062</f>
        <v>282.10000000000002</v>
      </c>
      <c r="O13" s="51">
        <f>J13*0.0145</f>
        <v>65.975000000000009</v>
      </c>
      <c r="P13" s="51">
        <v>235</v>
      </c>
      <c r="Q13" s="51">
        <f t="shared" si="8"/>
        <v>1416.67</v>
      </c>
      <c r="R13" s="51">
        <f t="shared" si="8"/>
        <v>8</v>
      </c>
      <c r="S13" s="51">
        <f t="shared" si="8"/>
        <v>442.4</v>
      </c>
      <c r="T13" s="51">
        <f>J13-SUM(N13:S13)</f>
        <v>2099.855</v>
      </c>
      <c r="U13" s="53">
        <f>K13*0.062</f>
        <v>282.10000000000002</v>
      </c>
      <c r="V13" s="53">
        <f>J13*0.0145</f>
        <v>65.975000000000009</v>
      </c>
      <c r="W13" s="53">
        <f>L13*0.006</f>
        <v>15.456</v>
      </c>
      <c r="X13" s="53">
        <f>M13*0.054</f>
        <v>193.10399999999998</v>
      </c>
      <c r="Z13" s="41"/>
      <c r="AA13" s="42" t="s">
        <v>41</v>
      </c>
      <c r="AB13" s="43" t="str">
        <f t="shared" ref="AB13:AT13" si="10">B20</f>
        <v>M</v>
      </c>
      <c r="AC13" s="44">
        <f t="shared" si="10"/>
        <v>4</v>
      </c>
      <c r="AD13" s="45">
        <f t="shared" si="10"/>
        <v>161</v>
      </c>
      <c r="AE13" s="46">
        <f t="shared" si="10"/>
        <v>28</v>
      </c>
      <c r="AF13" s="46">
        <f t="shared" si="10"/>
        <v>4508</v>
      </c>
      <c r="AG13" s="47">
        <f t="shared" si="10"/>
        <v>1</v>
      </c>
      <c r="AH13" s="46">
        <f t="shared" si="10"/>
        <v>42</v>
      </c>
      <c r="AI13" s="46">
        <f t="shared" si="10"/>
        <v>42</v>
      </c>
      <c r="AJ13" s="46">
        <f t="shared" si="10"/>
        <v>4550</v>
      </c>
      <c r="AK13" s="46">
        <f t="shared" si="10"/>
        <v>4550</v>
      </c>
      <c r="AL13" s="46">
        <f t="shared" si="10"/>
        <v>0</v>
      </c>
      <c r="AM13" s="46">
        <f t="shared" si="10"/>
        <v>0</v>
      </c>
      <c r="AN13" s="46">
        <f t="shared" si="10"/>
        <v>282.10000000000002</v>
      </c>
      <c r="AO13" s="46">
        <f t="shared" si="10"/>
        <v>65.975000000000009</v>
      </c>
      <c r="AP13" s="46">
        <f t="shared" si="10"/>
        <v>235</v>
      </c>
      <c r="AQ13" s="46">
        <f t="shared" si="10"/>
        <v>1416.67</v>
      </c>
      <c r="AR13" s="46">
        <f t="shared" si="10"/>
        <v>8</v>
      </c>
      <c r="AS13" s="46">
        <f t="shared" si="10"/>
        <v>442.4</v>
      </c>
      <c r="AT13" s="46">
        <f t="shared" si="10"/>
        <v>2099.855</v>
      </c>
    </row>
    <row r="14" spans="1:46" s="39" customFormat="1" ht="15.75" hidden="1" thickTop="1" x14ac:dyDescent="0.25">
      <c r="A14" s="64" t="s">
        <v>32</v>
      </c>
      <c r="B14" s="43" t="s">
        <v>13</v>
      </c>
      <c r="C14" s="47">
        <v>1</v>
      </c>
      <c r="D14" s="47">
        <v>140</v>
      </c>
      <c r="E14" s="51">
        <v>31</v>
      </c>
      <c r="F14" s="51">
        <f>D14*E14</f>
        <v>4340</v>
      </c>
      <c r="G14" s="47">
        <v>0</v>
      </c>
      <c r="H14" s="51">
        <f>E14*1.5</f>
        <v>46.5</v>
      </c>
      <c r="I14" s="51">
        <f>G14*H14</f>
        <v>0</v>
      </c>
      <c r="J14" s="52">
        <f>F14+I14</f>
        <v>4340</v>
      </c>
      <c r="K14" s="51">
        <f>J14</f>
        <v>4340</v>
      </c>
      <c r="L14" s="51">
        <f>7000-L7</f>
        <v>1590.5</v>
      </c>
      <c r="M14" s="51">
        <f>8000-M7</f>
        <v>2590.5</v>
      </c>
      <c r="N14" s="51">
        <f>K14*0.062</f>
        <v>269.08</v>
      </c>
      <c r="O14" s="51">
        <f>J14*0.0145</f>
        <v>62.93</v>
      </c>
      <c r="P14" s="51">
        <v>474</v>
      </c>
      <c r="Q14" s="51">
        <f>Q7</f>
        <v>1166.67</v>
      </c>
      <c r="R14" s="51"/>
      <c r="S14" s="51">
        <f>S7</f>
        <v>378.67</v>
      </c>
      <c r="T14" s="51">
        <f>J14-SUM(N14:S14)</f>
        <v>1988.65</v>
      </c>
      <c r="U14" s="53">
        <f>K14*0.062</f>
        <v>269.08</v>
      </c>
      <c r="V14" s="53">
        <f>J14*0.0145</f>
        <v>62.93</v>
      </c>
      <c r="W14" s="53">
        <f>L14*0.006</f>
        <v>9.543000000000001</v>
      </c>
      <c r="X14" s="53">
        <f>M14*0.054</f>
        <v>139.887</v>
      </c>
      <c r="Z14" s="41"/>
      <c r="AA14" s="42" t="s">
        <v>36</v>
      </c>
      <c r="AB14" s="43" t="str">
        <f t="shared" ref="AB14:AT14" si="11">B27</f>
        <v>M</v>
      </c>
      <c r="AC14" s="44">
        <f t="shared" si="11"/>
        <v>4</v>
      </c>
      <c r="AD14" s="45">
        <f t="shared" si="11"/>
        <v>161</v>
      </c>
      <c r="AE14" s="46">
        <f t="shared" si="11"/>
        <v>28</v>
      </c>
      <c r="AF14" s="46">
        <f t="shared" si="11"/>
        <v>4508</v>
      </c>
      <c r="AG14" s="47">
        <f t="shared" si="11"/>
        <v>1</v>
      </c>
      <c r="AH14" s="46">
        <f t="shared" si="11"/>
        <v>42</v>
      </c>
      <c r="AI14" s="46">
        <f t="shared" si="11"/>
        <v>42</v>
      </c>
      <c r="AJ14" s="46">
        <f t="shared" si="11"/>
        <v>4550</v>
      </c>
      <c r="AK14" s="46">
        <f t="shared" si="11"/>
        <v>4550</v>
      </c>
      <c r="AL14" s="46">
        <f t="shared" si="11"/>
        <v>0</v>
      </c>
      <c r="AM14" s="46">
        <f t="shared" si="11"/>
        <v>0</v>
      </c>
      <c r="AN14" s="46">
        <f t="shared" si="11"/>
        <v>282.10000000000002</v>
      </c>
      <c r="AO14" s="46">
        <f t="shared" si="11"/>
        <v>65.975000000000009</v>
      </c>
      <c r="AP14" s="46">
        <f t="shared" si="11"/>
        <v>235</v>
      </c>
      <c r="AQ14" s="46">
        <f t="shared" si="11"/>
        <v>1416.67</v>
      </c>
      <c r="AR14" s="46">
        <f t="shared" si="11"/>
        <v>8</v>
      </c>
      <c r="AS14" s="46">
        <f t="shared" si="11"/>
        <v>442.4</v>
      </c>
      <c r="AT14" s="46">
        <f t="shared" si="11"/>
        <v>2099.855</v>
      </c>
    </row>
    <row r="15" spans="1:46" s="39" customFormat="1" ht="15.75" hidden="1" thickTop="1" x14ac:dyDescent="0.25">
      <c r="A15" s="64" t="s">
        <v>33</v>
      </c>
      <c r="B15" s="43" t="s">
        <v>12</v>
      </c>
      <c r="C15" s="47">
        <v>3</v>
      </c>
      <c r="D15" s="47" t="s">
        <v>9</v>
      </c>
      <c r="E15" s="51"/>
      <c r="F15" s="51">
        <v>35000</v>
      </c>
      <c r="G15" s="47"/>
      <c r="H15" s="51"/>
      <c r="I15" s="51"/>
      <c r="J15" s="52">
        <f>F15</f>
        <v>35000</v>
      </c>
      <c r="K15" s="51">
        <f>J15</f>
        <v>35000</v>
      </c>
      <c r="L15" s="51">
        <v>0</v>
      </c>
      <c r="M15" s="51">
        <v>0</v>
      </c>
      <c r="N15" s="51">
        <f>K15*0.062</f>
        <v>2170</v>
      </c>
      <c r="O15" s="51">
        <f>J15*0.0145</f>
        <v>507.5</v>
      </c>
      <c r="P15" s="51">
        <f>((J15-345.8*3)-27213)*0.32+5348.26</f>
        <v>7508.1319999999996</v>
      </c>
      <c r="Q15" s="51">
        <f>Q8</f>
        <v>1500</v>
      </c>
      <c r="R15" s="51"/>
      <c r="S15" s="51">
        <f>S8</f>
        <v>1750</v>
      </c>
      <c r="T15" s="51">
        <f>J15-SUM(N15:S15)</f>
        <v>21564.368000000002</v>
      </c>
      <c r="U15" s="53">
        <f>K15*0.062</f>
        <v>2170</v>
      </c>
      <c r="V15" s="53">
        <f>J15*0.0145</f>
        <v>507.5</v>
      </c>
      <c r="W15" s="53">
        <f>L15*0.006</f>
        <v>0</v>
      </c>
      <c r="X15" s="53">
        <f>M15*0.054</f>
        <v>0</v>
      </c>
      <c r="Z15" s="41"/>
      <c r="AA15" s="42" t="s">
        <v>37</v>
      </c>
      <c r="AB15" s="43" t="str">
        <f t="shared" ref="AB15:AT15" si="12">B34</f>
        <v>M</v>
      </c>
      <c r="AC15" s="44">
        <f t="shared" si="12"/>
        <v>4</v>
      </c>
      <c r="AD15" s="45">
        <f t="shared" si="12"/>
        <v>161</v>
      </c>
      <c r="AE15" s="46">
        <f t="shared" si="12"/>
        <v>28</v>
      </c>
      <c r="AF15" s="46">
        <f t="shared" si="12"/>
        <v>4508</v>
      </c>
      <c r="AG15" s="47">
        <f t="shared" si="12"/>
        <v>1</v>
      </c>
      <c r="AH15" s="46">
        <f t="shared" si="12"/>
        <v>42</v>
      </c>
      <c r="AI15" s="46">
        <f t="shared" si="12"/>
        <v>42</v>
      </c>
      <c r="AJ15" s="46">
        <f t="shared" si="12"/>
        <v>4550</v>
      </c>
      <c r="AK15" s="46">
        <f t="shared" si="12"/>
        <v>4550</v>
      </c>
      <c r="AL15" s="46">
        <f t="shared" si="12"/>
        <v>0</v>
      </c>
      <c r="AM15" s="46">
        <f t="shared" si="12"/>
        <v>0</v>
      </c>
      <c r="AN15" s="46">
        <f t="shared" si="12"/>
        <v>282.10000000000002</v>
      </c>
      <c r="AO15" s="46">
        <f t="shared" si="12"/>
        <v>65.975000000000009</v>
      </c>
      <c r="AP15" s="46">
        <f t="shared" si="12"/>
        <v>235</v>
      </c>
      <c r="AQ15" s="46">
        <f t="shared" si="12"/>
        <v>1416.67</v>
      </c>
      <c r="AR15" s="46">
        <f t="shared" si="12"/>
        <v>8</v>
      </c>
      <c r="AS15" s="46">
        <f t="shared" si="12"/>
        <v>442.4</v>
      </c>
      <c r="AT15" s="46">
        <f t="shared" si="12"/>
        <v>2099.855</v>
      </c>
    </row>
    <row r="16" spans="1:46" s="39" customFormat="1" ht="16.5" hidden="1" thickTop="1" thickBot="1" x14ac:dyDescent="0.3">
      <c r="A16" s="54"/>
      <c r="B16" s="54"/>
      <c r="C16" s="54"/>
      <c r="D16" s="55"/>
      <c r="E16" s="55"/>
      <c r="F16" s="56">
        <f>SUM(F12:F15)</f>
        <v>47923</v>
      </c>
      <c r="G16" s="55"/>
      <c r="H16" s="56">
        <f t="shared" ref="H16:X16" si="13">SUM(H12:H15)</f>
        <v>126</v>
      </c>
      <c r="I16" s="56">
        <f t="shared" si="13"/>
        <v>154.5</v>
      </c>
      <c r="J16" s="57">
        <f t="shared" si="13"/>
        <v>48077.5</v>
      </c>
      <c r="K16" s="56">
        <f>SUM(K12:K15)</f>
        <v>48077.5</v>
      </c>
      <c r="L16" s="56">
        <f t="shared" si="13"/>
        <v>7104</v>
      </c>
      <c r="M16" s="56">
        <f t="shared" si="13"/>
        <v>10104</v>
      </c>
      <c r="N16" s="56">
        <f t="shared" si="13"/>
        <v>2980.8050000000003</v>
      </c>
      <c r="O16" s="56">
        <f t="shared" si="13"/>
        <v>697.12374999999997</v>
      </c>
      <c r="P16" s="56">
        <f t="shared" si="13"/>
        <v>8404.1319999999996</v>
      </c>
      <c r="Q16" s="56">
        <f t="shared" si="13"/>
        <v>5500.01</v>
      </c>
      <c r="R16" s="56">
        <f t="shared" si="13"/>
        <v>16</v>
      </c>
      <c r="S16" s="56">
        <f t="shared" si="13"/>
        <v>2774.2</v>
      </c>
      <c r="T16" s="56">
        <f t="shared" si="13"/>
        <v>27705.229250000004</v>
      </c>
      <c r="U16" s="56">
        <f t="shared" si="13"/>
        <v>2980.8050000000003</v>
      </c>
      <c r="V16" s="56">
        <f t="shared" si="13"/>
        <v>697.12374999999997</v>
      </c>
      <c r="W16" s="56">
        <f t="shared" si="13"/>
        <v>42.624000000000002</v>
      </c>
      <c r="X16" s="56">
        <f t="shared" si="13"/>
        <v>545.61599999999999</v>
      </c>
      <c r="AA16" s="58"/>
      <c r="AB16" s="59"/>
      <c r="AC16" s="60"/>
      <c r="AD16" s="60"/>
      <c r="AE16" s="61"/>
      <c r="AF16" s="62">
        <f>SUM(AF11:AF15)</f>
        <v>22456</v>
      </c>
      <c r="AG16" s="60"/>
      <c r="AH16" s="61"/>
      <c r="AI16" s="62">
        <f t="shared" ref="AI16:AT16" si="14">SUM(AI11:AI15)</f>
        <v>168</v>
      </c>
      <c r="AJ16" s="62">
        <f t="shared" si="14"/>
        <v>22624</v>
      </c>
      <c r="AK16" s="62">
        <f t="shared" si="14"/>
        <v>22624</v>
      </c>
      <c r="AL16" s="62">
        <f t="shared" si="14"/>
        <v>7000</v>
      </c>
      <c r="AM16" s="62">
        <f t="shared" si="14"/>
        <v>8000</v>
      </c>
      <c r="AN16" s="62">
        <f t="shared" si="14"/>
        <v>1402.6880000000001</v>
      </c>
      <c r="AO16" s="62">
        <f t="shared" si="14"/>
        <v>328.04800000000006</v>
      </c>
      <c r="AP16" s="62">
        <f t="shared" si="14"/>
        <v>1156</v>
      </c>
      <c r="AQ16" s="62">
        <f t="shared" si="14"/>
        <v>7083.35</v>
      </c>
      <c r="AR16" s="62">
        <f t="shared" si="14"/>
        <v>40</v>
      </c>
      <c r="AS16" s="62">
        <f t="shared" si="14"/>
        <v>2212</v>
      </c>
      <c r="AT16" s="62">
        <f t="shared" si="14"/>
        <v>10401.913999999999</v>
      </c>
    </row>
    <row r="17" spans="1:46" ht="15.75" hidden="1" thickTop="1" x14ac:dyDescent="0.25">
      <c r="Z17" s="39"/>
      <c r="AA17" s="58"/>
      <c r="AB17" s="59"/>
      <c r="AC17" s="60"/>
      <c r="AD17" s="60"/>
      <c r="AE17" s="61"/>
      <c r="AF17" s="61"/>
      <c r="AG17" s="60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s="39" customFormat="1" ht="21" hidden="1" thickTop="1" thickBot="1" x14ac:dyDescent="0.35">
      <c r="A18" s="35" t="s">
        <v>40</v>
      </c>
      <c r="B18" s="36"/>
      <c r="C18" s="36"/>
      <c r="D18" s="37"/>
      <c r="E18" s="38"/>
      <c r="F18" s="8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"/>
      <c r="V18" s="1"/>
      <c r="W18" s="1"/>
      <c r="X18" s="1"/>
      <c r="Z18" s="41" t="str">
        <f>A7</f>
        <v>Jill Jackson</v>
      </c>
      <c r="AA18" s="42" t="s">
        <v>35</v>
      </c>
      <c r="AB18" s="43" t="str">
        <f t="shared" ref="AB18:AT18" si="15">B7</f>
        <v>S</v>
      </c>
      <c r="AC18" s="44">
        <f t="shared" si="15"/>
        <v>1</v>
      </c>
      <c r="AD18" s="45">
        <f t="shared" si="15"/>
        <v>170</v>
      </c>
      <c r="AE18" s="46">
        <f t="shared" si="15"/>
        <v>31</v>
      </c>
      <c r="AF18" s="46">
        <f t="shared" si="15"/>
        <v>5270</v>
      </c>
      <c r="AG18" s="47">
        <f t="shared" si="15"/>
        <v>3</v>
      </c>
      <c r="AH18" s="46">
        <f t="shared" si="15"/>
        <v>46.5</v>
      </c>
      <c r="AI18" s="46">
        <f t="shared" si="15"/>
        <v>139.5</v>
      </c>
      <c r="AJ18" s="46">
        <f t="shared" si="15"/>
        <v>5409.5</v>
      </c>
      <c r="AK18" s="46">
        <f t="shared" si="15"/>
        <v>5409.5</v>
      </c>
      <c r="AL18" s="46">
        <f t="shared" si="15"/>
        <v>5409.5</v>
      </c>
      <c r="AM18" s="46">
        <f t="shared" si="15"/>
        <v>5409.5</v>
      </c>
      <c r="AN18" s="46">
        <f t="shared" si="15"/>
        <v>335.38900000000001</v>
      </c>
      <c r="AO18" s="46">
        <f t="shared" si="15"/>
        <v>78.437750000000008</v>
      </c>
      <c r="AP18" s="46">
        <f t="shared" si="15"/>
        <v>702</v>
      </c>
      <c r="AQ18" s="46">
        <f t="shared" si="15"/>
        <v>1166.67</v>
      </c>
      <c r="AR18" s="46">
        <f t="shared" si="15"/>
        <v>0</v>
      </c>
      <c r="AS18" s="46">
        <f t="shared" si="15"/>
        <v>378.67</v>
      </c>
      <c r="AT18" s="46">
        <f t="shared" si="15"/>
        <v>2748.3332499999997</v>
      </c>
    </row>
    <row r="19" spans="1:46" s="39" customFormat="1" ht="15.75" hidden="1" thickTop="1" x14ac:dyDescent="0.25">
      <c r="A19" s="48" t="s">
        <v>30</v>
      </c>
      <c r="B19" s="49" t="s">
        <v>12</v>
      </c>
      <c r="C19" s="44">
        <v>4</v>
      </c>
      <c r="D19" s="44">
        <v>163</v>
      </c>
      <c r="E19" s="50">
        <v>25</v>
      </c>
      <c r="F19" s="51">
        <f>D19*E19</f>
        <v>4075</v>
      </c>
      <c r="G19" s="47">
        <v>3</v>
      </c>
      <c r="H19" s="51">
        <f>E19*1.5</f>
        <v>37.5</v>
      </c>
      <c r="I19" s="51">
        <f>G19*H19</f>
        <v>112.5</v>
      </c>
      <c r="J19" s="52">
        <f>F19+I19</f>
        <v>4187.5</v>
      </c>
      <c r="K19" s="51">
        <f>J19</f>
        <v>4187.5</v>
      </c>
      <c r="L19" s="51">
        <v>0</v>
      </c>
      <c r="M19" s="51">
        <v>0</v>
      </c>
      <c r="N19" s="51">
        <f>K19*0.062</f>
        <v>259.625</v>
      </c>
      <c r="O19" s="51">
        <f>J19*0.0145</f>
        <v>60.71875</v>
      </c>
      <c r="P19" s="51">
        <f t="shared" ref="P19:S20" si="16">P12</f>
        <v>187</v>
      </c>
      <c r="Q19" s="51">
        <f t="shared" si="16"/>
        <v>1416.67</v>
      </c>
      <c r="R19" s="51">
        <f t="shared" si="16"/>
        <v>8</v>
      </c>
      <c r="S19" s="51">
        <f t="shared" si="16"/>
        <v>203.13</v>
      </c>
      <c r="T19" s="51">
        <f>J19-SUM(N19:S19)</f>
        <v>2052.3562499999998</v>
      </c>
      <c r="U19" s="53">
        <f>K19*0.062</f>
        <v>259.625</v>
      </c>
      <c r="V19" s="53">
        <f>J19*0.0145</f>
        <v>60.71875</v>
      </c>
      <c r="W19" s="53">
        <f>L19*0.006</f>
        <v>0</v>
      </c>
      <c r="X19" s="53">
        <f>M19*0.054</f>
        <v>0</v>
      </c>
      <c r="Z19" s="41"/>
      <c r="AA19" s="42" t="s">
        <v>38</v>
      </c>
      <c r="AB19" s="43" t="str">
        <f t="shared" ref="AB19:AT19" si="17">B14</f>
        <v>S</v>
      </c>
      <c r="AC19" s="44">
        <f t="shared" si="17"/>
        <v>1</v>
      </c>
      <c r="AD19" s="45">
        <f t="shared" si="17"/>
        <v>140</v>
      </c>
      <c r="AE19" s="46">
        <f t="shared" si="17"/>
        <v>31</v>
      </c>
      <c r="AF19" s="46">
        <f t="shared" si="17"/>
        <v>4340</v>
      </c>
      <c r="AG19" s="47">
        <f t="shared" si="17"/>
        <v>0</v>
      </c>
      <c r="AH19" s="46">
        <f t="shared" si="17"/>
        <v>46.5</v>
      </c>
      <c r="AI19" s="46">
        <f t="shared" si="17"/>
        <v>0</v>
      </c>
      <c r="AJ19" s="46">
        <f t="shared" si="17"/>
        <v>4340</v>
      </c>
      <c r="AK19" s="46">
        <f t="shared" si="17"/>
        <v>4340</v>
      </c>
      <c r="AL19" s="46">
        <f t="shared" si="17"/>
        <v>1590.5</v>
      </c>
      <c r="AM19" s="46">
        <f t="shared" si="17"/>
        <v>2590.5</v>
      </c>
      <c r="AN19" s="46">
        <f t="shared" si="17"/>
        <v>269.08</v>
      </c>
      <c r="AO19" s="46">
        <f t="shared" si="17"/>
        <v>62.93</v>
      </c>
      <c r="AP19" s="46">
        <f t="shared" si="17"/>
        <v>474</v>
      </c>
      <c r="AQ19" s="46">
        <f t="shared" si="17"/>
        <v>1166.67</v>
      </c>
      <c r="AR19" s="46">
        <f t="shared" si="17"/>
        <v>0</v>
      </c>
      <c r="AS19" s="46">
        <f t="shared" si="17"/>
        <v>378.67</v>
      </c>
      <c r="AT19" s="46">
        <f t="shared" si="17"/>
        <v>1988.65</v>
      </c>
    </row>
    <row r="20" spans="1:46" s="39" customFormat="1" ht="15.75" hidden="1" thickTop="1" x14ac:dyDescent="0.25">
      <c r="A20" s="54" t="s">
        <v>31</v>
      </c>
      <c r="B20" s="43" t="s">
        <v>12</v>
      </c>
      <c r="C20" s="47">
        <v>4</v>
      </c>
      <c r="D20" s="47">
        <v>161</v>
      </c>
      <c r="E20" s="51">
        <v>28</v>
      </c>
      <c r="F20" s="51">
        <f>D20*E20</f>
        <v>4508</v>
      </c>
      <c r="G20" s="47">
        <v>1</v>
      </c>
      <c r="H20" s="51">
        <f>E20*1.5</f>
        <v>42</v>
      </c>
      <c r="I20" s="51">
        <f>G20*H20</f>
        <v>42</v>
      </c>
      <c r="J20" s="52">
        <f>F20+I20</f>
        <v>4550</v>
      </c>
      <c r="K20" s="51">
        <f>J20</f>
        <v>4550</v>
      </c>
      <c r="L20" s="51">
        <v>0</v>
      </c>
      <c r="M20" s="51">
        <v>0</v>
      </c>
      <c r="N20" s="51">
        <f>K20*0.062</f>
        <v>282.10000000000002</v>
      </c>
      <c r="O20" s="51">
        <f>J20*0.0145</f>
        <v>65.975000000000009</v>
      </c>
      <c r="P20" s="51">
        <f t="shared" si="16"/>
        <v>235</v>
      </c>
      <c r="Q20" s="51">
        <f t="shared" si="16"/>
        <v>1416.67</v>
      </c>
      <c r="R20" s="51">
        <f t="shared" si="16"/>
        <v>8</v>
      </c>
      <c r="S20" s="51">
        <f t="shared" si="16"/>
        <v>442.4</v>
      </c>
      <c r="T20" s="51">
        <f>J20-SUM(N20:S20)</f>
        <v>2099.855</v>
      </c>
      <c r="U20" s="53">
        <f>K20*0.062</f>
        <v>282.10000000000002</v>
      </c>
      <c r="V20" s="53">
        <f>J20*0.0145</f>
        <v>65.975000000000009</v>
      </c>
      <c r="W20" s="53">
        <f>L20*0.006</f>
        <v>0</v>
      </c>
      <c r="X20" s="53">
        <f>M20*0.054</f>
        <v>0</v>
      </c>
      <c r="Z20" s="41"/>
      <c r="AA20" s="42" t="s">
        <v>41</v>
      </c>
      <c r="AB20" s="43" t="str">
        <f t="shared" ref="AB20:AT20" si="18">B21</f>
        <v>S</v>
      </c>
      <c r="AC20" s="44">
        <f t="shared" si="18"/>
        <v>1</v>
      </c>
      <c r="AD20" s="45">
        <f t="shared" si="18"/>
        <v>140</v>
      </c>
      <c r="AE20" s="46">
        <f t="shared" si="18"/>
        <v>31</v>
      </c>
      <c r="AF20" s="46">
        <f t="shared" si="18"/>
        <v>4340</v>
      </c>
      <c r="AG20" s="47">
        <f t="shared" si="18"/>
        <v>0</v>
      </c>
      <c r="AH20" s="46">
        <f t="shared" si="18"/>
        <v>46.5</v>
      </c>
      <c r="AI20" s="46">
        <f t="shared" si="18"/>
        <v>0</v>
      </c>
      <c r="AJ20" s="46">
        <f t="shared" si="18"/>
        <v>4340</v>
      </c>
      <c r="AK20" s="46">
        <f t="shared" si="18"/>
        <v>4340</v>
      </c>
      <c r="AL20" s="46">
        <f t="shared" si="18"/>
        <v>0</v>
      </c>
      <c r="AM20" s="46">
        <f t="shared" si="18"/>
        <v>0</v>
      </c>
      <c r="AN20" s="46">
        <f t="shared" si="18"/>
        <v>269.08</v>
      </c>
      <c r="AO20" s="46">
        <f t="shared" si="18"/>
        <v>62.93</v>
      </c>
      <c r="AP20" s="46">
        <f t="shared" si="18"/>
        <v>474</v>
      </c>
      <c r="AQ20" s="46">
        <f t="shared" si="18"/>
        <v>1166.67</v>
      </c>
      <c r="AR20" s="46">
        <f t="shared" si="18"/>
        <v>0</v>
      </c>
      <c r="AS20" s="46">
        <f t="shared" si="18"/>
        <v>378.67</v>
      </c>
      <c r="AT20" s="46">
        <f t="shared" si="18"/>
        <v>1988.65</v>
      </c>
    </row>
    <row r="21" spans="1:46" s="39" customFormat="1" ht="15.75" hidden="1" thickTop="1" x14ac:dyDescent="0.25">
      <c r="A21" s="54" t="s">
        <v>32</v>
      </c>
      <c r="B21" s="43" t="s">
        <v>13</v>
      </c>
      <c r="C21" s="47">
        <v>1</v>
      </c>
      <c r="D21" s="47">
        <v>140</v>
      </c>
      <c r="E21" s="51">
        <v>31</v>
      </c>
      <c r="F21" s="51">
        <f>D21*E21</f>
        <v>4340</v>
      </c>
      <c r="G21" s="47">
        <v>0</v>
      </c>
      <c r="H21" s="51">
        <f>E21*1.5</f>
        <v>46.5</v>
      </c>
      <c r="I21" s="51">
        <f>G21*H21</f>
        <v>0</v>
      </c>
      <c r="J21" s="52">
        <f>F21+I21</f>
        <v>4340</v>
      </c>
      <c r="K21" s="51">
        <f>J21</f>
        <v>4340</v>
      </c>
      <c r="L21" s="51">
        <v>0</v>
      </c>
      <c r="M21" s="51">
        <v>0</v>
      </c>
      <c r="N21" s="51">
        <f>K21*0.062</f>
        <v>269.08</v>
      </c>
      <c r="O21" s="51">
        <f>K21*0.0145</f>
        <v>62.93</v>
      </c>
      <c r="P21" s="51">
        <f>P14</f>
        <v>474</v>
      </c>
      <c r="Q21" s="51">
        <f>Q14</f>
        <v>1166.67</v>
      </c>
      <c r="R21" s="51"/>
      <c r="S21" s="51">
        <f>S14</f>
        <v>378.67</v>
      </c>
      <c r="T21" s="51">
        <f>J21-SUM(N21:S21)</f>
        <v>1988.65</v>
      </c>
      <c r="U21" s="53">
        <f>K21*0.062</f>
        <v>269.08</v>
      </c>
      <c r="V21" s="53">
        <f>J21*0.0145</f>
        <v>62.93</v>
      </c>
      <c r="W21" s="53">
        <f>L21*0.006</f>
        <v>0</v>
      </c>
      <c r="X21" s="53">
        <f>M21*0.054</f>
        <v>0</v>
      </c>
      <c r="Z21" s="41"/>
      <c r="AA21" s="42" t="s">
        <v>36</v>
      </c>
      <c r="AB21" s="43" t="str">
        <f t="shared" ref="AB21:AT21" si="19">B28</f>
        <v>S</v>
      </c>
      <c r="AC21" s="44">
        <f t="shared" si="19"/>
        <v>1</v>
      </c>
      <c r="AD21" s="45">
        <f t="shared" si="19"/>
        <v>140</v>
      </c>
      <c r="AE21" s="46">
        <f t="shared" si="19"/>
        <v>31</v>
      </c>
      <c r="AF21" s="46">
        <f t="shared" si="19"/>
        <v>4340</v>
      </c>
      <c r="AG21" s="47">
        <f t="shared" si="19"/>
        <v>0</v>
      </c>
      <c r="AH21" s="46">
        <f t="shared" si="19"/>
        <v>46.5</v>
      </c>
      <c r="AI21" s="46">
        <f t="shared" si="19"/>
        <v>0</v>
      </c>
      <c r="AJ21" s="46">
        <f t="shared" si="19"/>
        <v>4340</v>
      </c>
      <c r="AK21" s="46">
        <f t="shared" si="19"/>
        <v>4340</v>
      </c>
      <c r="AL21" s="46">
        <f t="shared" si="19"/>
        <v>0</v>
      </c>
      <c r="AM21" s="46">
        <f t="shared" si="19"/>
        <v>0</v>
      </c>
      <c r="AN21" s="46">
        <f t="shared" si="19"/>
        <v>269.08</v>
      </c>
      <c r="AO21" s="46">
        <f t="shared" si="19"/>
        <v>62.93</v>
      </c>
      <c r="AP21" s="46">
        <f t="shared" si="19"/>
        <v>474</v>
      </c>
      <c r="AQ21" s="46">
        <f t="shared" si="19"/>
        <v>1166.67</v>
      </c>
      <c r="AR21" s="46">
        <f t="shared" si="19"/>
        <v>0</v>
      </c>
      <c r="AS21" s="46">
        <f t="shared" si="19"/>
        <v>378.67</v>
      </c>
      <c r="AT21" s="46">
        <f t="shared" si="19"/>
        <v>1988.65</v>
      </c>
    </row>
    <row r="22" spans="1:46" ht="15.75" hidden="1" thickTop="1" x14ac:dyDescent="0.25">
      <c r="A22" s="54" t="s">
        <v>33</v>
      </c>
      <c r="B22" s="43" t="s">
        <v>12</v>
      </c>
      <c r="C22" s="47">
        <v>3</v>
      </c>
      <c r="D22" s="47" t="s">
        <v>9</v>
      </c>
      <c r="E22" s="51"/>
      <c r="F22" s="51">
        <v>35000</v>
      </c>
      <c r="G22" s="47"/>
      <c r="H22" s="51"/>
      <c r="I22" s="51"/>
      <c r="J22" s="52">
        <f>F22</f>
        <v>35000</v>
      </c>
      <c r="K22" s="51">
        <f>J22</f>
        <v>35000</v>
      </c>
      <c r="L22" s="51">
        <v>0</v>
      </c>
      <c r="M22" s="51">
        <v>0</v>
      </c>
      <c r="N22" s="51">
        <f>K22*0.062</f>
        <v>2170</v>
      </c>
      <c r="O22" s="51">
        <f>J22*0.0145</f>
        <v>507.5</v>
      </c>
      <c r="P22" s="51">
        <f>P15</f>
        <v>7508.1319999999996</v>
      </c>
      <c r="Q22" s="51">
        <f>Q15</f>
        <v>1500</v>
      </c>
      <c r="R22" s="51"/>
      <c r="S22" s="51">
        <f>S15</f>
        <v>1750</v>
      </c>
      <c r="T22" s="51">
        <f>J22-SUM(N22:S22)</f>
        <v>21564.368000000002</v>
      </c>
      <c r="U22" s="53">
        <f>K22*0.062</f>
        <v>2170</v>
      </c>
      <c r="V22" s="53">
        <f>J22*0.0145</f>
        <v>507.5</v>
      </c>
      <c r="W22" s="53">
        <f>L22*0.006</f>
        <v>0</v>
      </c>
      <c r="X22" s="53">
        <f>M22*0.054</f>
        <v>0</v>
      </c>
      <c r="Z22" s="41"/>
      <c r="AA22" s="42" t="s">
        <v>37</v>
      </c>
      <c r="AB22" s="43" t="str">
        <f t="shared" ref="AB22:AT22" si="20">B35</f>
        <v>S</v>
      </c>
      <c r="AC22" s="44">
        <f t="shared" si="20"/>
        <v>1</v>
      </c>
      <c r="AD22" s="45">
        <f t="shared" si="20"/>
        <v>140</v>
      </c>
      <c r="AE22" s="46">
        <f t="shared" si="20"/>
        <v>31</v>
      </c>
      <c r="AF22" s="46">
        <f t="shared" si="20"/>
        <v>4340</v>
      </c>
      <c r="AG22" s="47">
        <f t="shared" si="20"/>
        <v>0</v>
      </c>
      <c r="AH22" s="46">
        <f t="shared" si="20"/>
        <v>46.5</v>
      </c>
      <c r="AI22" s="46">
        <f t="shared" si="20"/>
        <v>0</v>
      </c>
      <c r="AJ22" s="46">
        <f t="shared" si="20"/>
        <v>4340</v>
      </c>
      <c r="AK22" s="46">
        <f t="shared" si="20"/>
        <v>4340</v>
      </c>
      <c r="AL22" s="46">
        <f t="shared" si="20"/>
        <v>0</v>
      </c>
      <c r="AM22" s="46">
        <f t="shared" si="20"/>
        <v>0</v>
      </c>
      <c r="AN22" s="46">
        <f t="shared" si="20"/>
        <v>269.08</v>
      </c>
      <c r="AO22" s="46">
        <f t="shared" si="20"/>
        <v>62.93</v>
      </c>
      <c r="AP22" s="46">
        <f t="shared" si="20"/>
        <v>474</v>
      </c>
      <c r="AQ22" s="46">
        <f t="shared" si="20"/>
        <v>1166.67</v>
      </c>
      <c r="AR22" s="46">
        <f t="shared" si="20"/>
        <v>0</v>
      </c>
      <c r="AS22" s="46">
        <f t="shared" si="20"/>
        <v>378.67</v>
      </c>
      <c r="AT22" s="46">
        <f t="shared" si="20"/>
        <v>1988.65</v>
      </c>
    </row>
    <row r="23" spans="1:46" s="39" customFormat="1" ht="16.5" hidden="1" thickTop="1" thickBot="1" x14ac:dyDescent="0.3">
      <c r="A23" s="54"/>
      <c r="B23" s="54"/>
      <c r="C23" s="54"/>
      <c r="D23" s="55"/>
      <c r="E23" s="55"/>
      <c r="F23" s="56">
        <f>SUM(F19:F22)</f>
        <v>47923</v>
      </c>
      <c r="G23" s="55"/>
      <c r="H23" s="56">
        <f t="shared" ref="H23:X23" si="21">SUM(H19:H22)</f>
        <v>126</v>
      </c>
      <c r="I23" s="56">
        <f t="shared" si="21"/>
        <v>154.5</v>
      </c>
      <c r="J23" s="57">
        <f t="shared" si="21"/>
        <v>48077.5</v>
      </c>
      <c r="K23" s="56">
        <f>SUM(K19:K22)</f>
        <v>48077.5</v>
      </c>
      <c r="L23" s="56">
        <f t="shared" si="21"/>
        <v>0</v>
      </c>
      <c r="M23" s="56">
        <f t="shared" si="21"/>
        <v>0</v>
      </c>
      <c r="N23" s="56">
        <f t="shared" si="21"/>
        <v>2980.8050000000003</v>
      </c>
      <c r="O23" s="56">
        <f t="shared" si="21"/>
        <v>697.12374999999997</v>
      </c>
      <c r="P23" s="56">
        <f t="shared" si="21"/>
        <v>8404.1319999999996</v>
      </c>
      <c r="Q23" s="56">
        <f t="shared" si="21"/>
        <v>5500.01</v>
      </c>
      <c r="R23" s="56">
        <f t="shared" si="21"/>
        <v>16</v>
      </c>
      <c r="S23" s="56">
        <f t="shared" si="21"/>
        <v>2774.2</v>
      </c>
      <c r="T23" s="56">
        <f t="shared" si="21"/>
        <v>27705.229250000004</v>
      </c>
      <c r="U23" s="56">
        <f t="shared" si="21"/>
        <v>2980.8050000000003</v>
      </c>
      <c r="V23" s="56">
        <f t="shared" si="21"/>
        <v>697.12374999999997</v>
      </c>
      <c r="W23" s="56">
        <f t="shared" si="21"/>
        <v>0</v>
      </c>
      <c r="X23" s="56">
        <f t="shared" si="21"/>
        <v>0</v>
      </c>
      <c r="AA23" s="58"/>
      <c r="AB23" s="59"/>
      <c r="AC23" s="60"/>
      <c r="AD23" s="60"/>
      <c r="AE23" s="61"/>
      <c r="AF23" s="62">
        <f>SUM(AF18:AF22)</f>
        <v>22630</v>
      </c>
      <c r="AG23" s="60"/>
      <c r="AH23" s="61"/>
      <c r="AI23" s="62">
        <f t="shared" ref="AI23:AT23" si="22">SUM(AI18:AI22)</f>
        <v>139.5</v>
      </c>
      <c r="AJ23" s="62">
        <f t="shared" si="22"/>
        <v>22769.5</v>
      </c>
      <c r="AK23" s="62">
        <f t="shared" si="22"/>
        <v>22769.5</v>
      </c>
      <c r="AL23" s="62">
        <f t="shared" si="22"/>
        <v>7000</v>
      </c>
      <c r="AM23" s="62">
        <f t="shared" si="22"/>
        <v>8000</v>
      </c>
      <c r="AN23" s="62">
        <f t="shared" si="22"/>
        <v>1411.7089999999998</v>
      </c>
      <c r="AO23" s="62">
        <f t="shared" si="22"/>
        <v>330.15775000000002</v>
      </c>
      <c r="AP23" s="62">
        <f t="shared" si="22"/>
        <v>2598</v>
      </c>
      <c r="AQ23" s="62">
        <f t="shared" si="22"/>
        <v>5833.35</v>
      </c>
      <c r="AR23" s="62">
        <f t="shared" si="22"/>
        <v>0</v>
      </c>
      <c r="AS23" s="62">
        <f t="shared" si="22"/>
        <v>1893.3500000000001</v>
      </c>
      <c r="AT23" s="62">
        <f t="shared" si="22"/>
        <v>10702.933249999998</v>
      </c>
    </row>
    <row r="24" spans="1:46" s="39" customFormat="1" ht="15.75" hidden="1" thickTop="1" x14ac:dyDescent="0.25">
      <c r="A24" s="8"/>
      <c r="B24" s="8"/>
      <c r="C24" s="8"/>
      <c r="D24" s="11"/>
      <c r="E24" s="8"/>
      <c r="F24" s="8"/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"/>
      <c r="V24" s="1"/>
      <c r="W24" s="1"/>
      <c r="X24" s="1"/>
      <c r="AA24" s="58"/>
      <c r="AB24" s="59"/>
      <c r="AC24" s="60"/>
      <c r="AD24" s="60"/>
      <c r="AE24" s="61"/>
      <c r="AF24" s="61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s="39" customFormat="1" ht="21" hidden="1" thickTop="1" thickBot="1" x14ac:dyDescent="0.35">
      <c r="A25" s="35" t="s">
        <v>28</v>
      </c>
      <c r="B25" s="36"/>
      <c r="C25" s="36"/>
      <c r="D25" s="37"/>
      <c r="E25" s="38"/>
      <c r="G25" s="40"/>
      <c r="U25" s="1"/>
      <c r="V25" s="1"/>
      <c r="W25" s="1"/>
      <c r="X25" s="1"/>
      <c r="Z25" s="41" t="str">
        <f>+A8</f>
        <v>Judy Jones</v>
      </c>
      <c r="AA25" s="42" t="s">
        <v>35</v>
      </c>
      <c r="AB25" s="43" t="str">
        <f t="shared" ref="AB25:AT25" si="23">B8</f>
        <v>M</v>
      </c>
      <c r="AC25" s="44">
        <f t="shared" si="23"/>
        <v>3</v>
      </c>
      <c r="AD25" s="45" t="str">
        <f t="shared" si="23"/>
        <v>Sal</v>
      </c>
      <c r="AE25" s="46">
        <f t="shared" si="23"/>
        <v>0</v>
      </c>
      <c r="AF25" s="46">
        <f t="shared" si="23"/>
        <v>35000</v>
      </c>
      <c r="AG25" s="47">
        <f t="shared" si="23"/>
        <v>0</v>
      </c>
      <c r="AH25" s="46">
        <f t="shared" si="23"/>
        <v>0</v>
      </c>
      <c r="AI25" s="46">
        <f t="shared" si="23"/>
        <v>0</v>
      </c>
      <c r="AJ25" s="46">
        <f t="shared" si="23"/>
        <v>35000</v>
      </c>
      <c r="AK25" s="46">
        <f t="shared" si="23"/>
        <v>35000</v>
      </c>
      <c r="AL25" s="46">
        <f t="shared" si="23"/>
        <v>7000</v>
      </c>
      <c r="AM25" s="46">
        <f t="shared" si="23"/>
        <v>8000</v>
      </c>
      <c r="AN25" s="46">
        <f t="shared" si="23"/>
        <v>2170</v>
      </c>
      <c r="AO25" s="46">
        <f t="shared" si="23"/>
        <v>507.5</v>
      </c>
      <c r="AP25" s="46">
        <f t="shared" si="23"/>
        <v>7508.1319999999996</v>
      </c>
      <c r="AQ25" s="46">
        <f t="shared" si="23"/>
        <v>1500</v>
      </c>
      <c r="AR25" s="46">
        <f t="shared" si="23"/>
        <v>0</v>
      </c>
      <c r="AS25" s="46">
        <f t="shared" si="23"/>
        <v>1750</v>
      </c>
      <c r="AT25" s="46">
        <f t="shared" si="23"/>
        <v>21564.368000000002</v>
      </c>
    </row>
    <row r="26" spans="1:46" s="39" customFormat="1" ht="15.75" hidden="1" thickTop="1" x14ac:dyDescent="0.25">
      <c r="A26" s="48" t="s">
        <v>30</v>
      </c>
      <c r="B26" s="49" t="s">
        <v>12</v>
      </c>
      <c r="C26" s="44">
        <v>4</v>
      </c>
      <c r="D26" s="44">
        <v>163</v>
      </c>
      <c r="E26" s="50">
        <v>25</v>
      </c>
      <c r="F26" s="51">
        <f>D26*E26</f>
        <v>4075</v>
      </c>
      <c r="G26" s="47">
        <v>3</v>
      </c>
      <c r="H26" s="51">
        <f>E26*1.5</f>
        <v>37.5</v>
      </c>
      <c r="I26" s="51">
        <f>G26*H26</f>
        <v>112.5</v>
      </c>
      <c r="J26" s="51">
        <f>F26+I26</f>
        <v>4187.5</v>
      </c>
      <c r="K26" s="51">
        <f>J26</f>
        <v>4187.5</v>
      </c>
      <c r="L26" s="51">
        <v>0</v>
      </c>
      <c r="M26" s="51">
        <v>0</v>
      </c>
      <c r="N26" s="51">
        <f>K26*0.062</f>
        <v>259.625</v>
      </c>
      <c r="O26" s="51">
        <f>J26*0.0145</f>
        <v>60.71875</v>
      </c>
      <c r="P26" s="51">
        <f t="shared" ref="P26:S27" si="24">P19</f>
        <v>187</v>
      </c>
      <c r="Q26" s="51">
        <f t="shared" si="24"/>
        <v>1416.67</v>
      </c>
      <c r="R26" s="51">
        <f t="shared" si="24"/>
        <v>8</v>
      </c>
      <c r="S26" s="51">
        <f t="shared" si="24"/>
        <v>203.13</v>
      </c>
      <c r="T26" s="51">
        <f>J26-N26-O26-P26-Q26-R26-S26</f>
        <v>2052.3562499999998</v>
      </c>
      <c r="U26" s="53">
        <f>K26*0.062</f>
        <v>259.625</v>
      </c>
      <c r="V26" s="53">
        <f>J26*0.0145</f>
        <v>60.71875</v>
      </c>
      <c r="W26" s="53">
        <f>L26*0.006</f>
        <v>0</v>
      </c>
      <c r="X26" s="53">
        <f>M26*0.054</f>
        <v>0</v>
      </c>
      <c r="Z26" s="41"/>
      <c r="AA26" s="42" t="s">
        <v>38</v>
      </c>
      <c r="AB26" s="43" t="str">
        <f t="shared" ref="AB26:AT26" si="25">B15</f>
        <v>M</v>
      </c>
      <c r="AC26" s="44">
        <f t="shared" si="25"/>
        <v>3</v>
      </c>
      <c r="AD26" s="45" t="str">
        <f t="shared" si="25"/>
        <v>Sal</v>
      </c>
      <c r="AE26" s="46">
        <f t="shared" si="25"/>
        <v>0</v>
      </c>
      <c r="AF26" s="46">
        <f t="shared" si="25"/>
        <v>35000</v>
      </c>
      <c r="AG26" s="47">
        <f t="shared" si="25"/>
        <v>0</v>
      </c>
      <c r="AH26" s="46">
        <f t="shared" si="25"/>
        <v>0</v>
      </c>
      <c r="AI26" s="46">
        <f t="shared" si="25"/>
        <v>0</v>
      </c>
      <c r="AJ26" s="46">
        <f t="shared" si="25"/>
        <v>35000</v>
      </c>
      <c r="AK26" s="46">
        <f t="shared" si="25"/>
        <v>35000</v>
      </c>
      <c r="AL26" s="46">
        <f t="shared" si="25"/>
        <v>0</v>
      </c>
      <c r="AM26" s="46">
        <f t="shared" si="25"/>
        <v>0</v>
      </c>
      <c r="AN26" s="46">
        <f t="shared" si="25"/>
        <v>2170</v>
      </c>
      <c r="AO26" s="46">
        <f t="shared" si="25"/>
        <v>507.5</v>
      </c>
      <c r="AP26" s="46">
        <f t="shared" si="25"/>
        <v>7508.1319999999996</v>
      </c>
      <c r="AQ26" s="46">
        <f t="shared" si="25"/>
        <v>1500</v>
      </c>
      <c r="AR26" s="46">
        <f t="shared" si="25"/>
        <v>0</v>
      </c>
      <c r="AS26" s="46">
        <f t="shared" si="25"/>
        <v>1750</v>
      </c>
      <c r="AT26" s="46">
        <f t="shared" si="25"/>
        <v>21564.368000000002</v>
      </c>
    </row>
    <row r="27" spans="1:46" s="39" customFormat="1" ht="15.75" hidden="1" thickTop="1" x14ac:dyDescent="0.25">
      <c r="A27" s="54" t="s">
        <v>31</v>
      </c>
      <c r="B27" s="43" t="s">
        <v>12</v>
      </c>
      <c r="C27" s="47">
        <v>4</v>
      </c>
      <c r="D27" s="47">
        <v>161</v>
      </c>
      <c r="E27" s="51">
        <v>28</v>
      </c>
      <c r="F27" s="51">
        <f>D27*E27</f>
        <v>4508</v>
      </c>
      <c r="G27" s="47">
        <v>1</v>
      </c>
      <c r="H27" s="51">
        <f>E27*1.5</f>
        <v>42</v>
      </c>
      <c r="I27" s="51">
        <f>G27*H27</f>
        <v>42</v>
      </c>
      <c r="J27" s="51">
        <f>F27+I27</f>
        <v>4550</v>
      </c>
      <c r="K27" s="51">
        <f>J27</f>
        <v>4550</v>
      </c>
      <c r="L27" s="51">
        <v>0</v>
      </c>
      <c r="M27" s="51">
        <v>0</v>
      </c>
      <c r="N27" s="51">
        <f>K27*0.062</f>
        <v>282.10000000000002</v>
      </c>
      <c r="O27" s="51">
        <f>J27*0.0145</f>
        <v>65.975000000000009</v>
      </c>
      <c r="P27" s="51">
        <f t="shared" si="24"/>
        <v>235</v>
      </c>
      <c r="Q27" s="51">
        <f t="shared" si="24"/>
        <v>1416.67</v>
      </c>
      <c r="R27" s="51">
        <f t="shared" si="24"/>
        <v>8</v>
      </c>
      <c r="S27" s="51">
        <f t="shared" si="24"/>
        <v>442.4</v>
      </c>
      <c r="T27" s="51">
        <f>J27-SUM(N27:S27)</f>
        <v>2099.855</v>
      </c>
      <c r="U27" s="53">
        <f>K27*0.062</f>
        <v>282.10000000000002</v>
      </c>
      <c r="V27" s="53">
        <f>J27*0.0145</f>
        <v>65.975000000000009</v>
      </c>
      <c r="W27" s="53">
        <f t="shared" ref="W27:W29" si="26">L27*0.006</f>
        <v>0</v>
      </c>
      <c r="X27" s="53">
        <f t="shared" ref="X27:X29" si="27">M27*0.054</f>
        <v>0</v>
      </c>
      <c r="Z27" s="41"/>
      <c r="AA27" s="42" t="s">
        <v>41</v>
      </c>
      <c r="AB27" s="43" t="str">
        <f t="shared" ref="AB27:AT27" si="28">B22</f>
        <v>M</v>
      </c>
      <c r="AC27" s="44">
        <f t="shared" si="28"/>
        <v>3</v>
      </c>
      <c r="AD27" s="45" t="str">
        <f t="shared" si="28"/>
        <v>Sal</v>
      </c>
      <c r="AE27" s="46">
        <f t="shared" si="28"/>
        <v>0</v>
      </c>
      <c r="AF27" s="46">
        <f t="shared" si="28"/>
        <v>35000</v>
      </c>
      <c r="AG27" s="47">
        <f t="shared" si="28"/>
        <v>0</v>
      </c>
      <c r="AH27" s="46">
        <f t="shared" si="28"/>
        <v>0</v>
      </c>
      <c r="AI27" s="46">
        <f t="shared" si="28"/>
        <v>0</v>
      </c>
      <c r="AJ27" s="46">
        <f t="shared" si="28"/>
        <v>35000</v>
      </c>
      <c r="AK27" s="46">
        <f t="shared" si="28"/>
        <v>35000</v>
      </c>
      <c r="AL27" s="46">
        <f t="shared" si="28"/>
        <v>0</v>
      </c>
      <c r="AM27" s="46">
        <f t="shared" si="28"/>
        <v>0</v>
      </c>
      <c r="AN27" s="46">
        <f t="shared" si="28"/>
        <v>2170</v>
      </c>
      <c r="AO27" s="46">
        <f t="shared" si="28"/>
        <v>507.5</v>
      </c>
      <c r="AP27" s="46">
        <f t="shared" si="28"/>
        <v>7508.1319999999996</v>
      </c>
      <c r="AQ27" s="46">
        <f t="shared" si="28"/>
        <v>1500</v>
      </c>
      <c r="AR27" s="46">
        <f t="shared" si="28"/>
        <v>0</v>
      </c>
      <c r="AS27" s="46">
        <f t="shared" si="28"/>
        <v>1750</v>
      </c>
      <c r="AT27" s="46">
        <f t="shared" si="28"/>
        <v>21564.368000000002</v>
      </c>
    </row>
    <row r="28" spans="1:46" s="39" customFormat="1" ht="15.75" hidden="1" thickTop="1" x14ac:dyDescent="0.25">
      <c r="A28" s="54" t="s">
        <v>32</v>
      </c>
      <c r="B28" s="43" t="s">
        <v>13</v>
      </c>
      <c r="C28" s="47">
        <v>1</v>
      </c>
      <c r="D28" s="47">
        <v>140</v>
      </c>
      <c r="E28" s="51">
        <v>31</v>
      </c>
      <c r="F28" s="51">
        <f>D28*E28</f>
        <v>4340</v>
      </c>
      <c r="G28" s="47">
        <v>0</v>
      </c>
      <c r="H28" s="51">
        <f>E28*1.5</f>
        <v>46.5</v>
      </c>
      <c r="I28" s="51">
        <f>G28*H28</f>
        <v>0</v>
      </c>
      <c r="J28" s="51">
        <f>F28+I28</f>
        <v>4340</v>
      </c>
      <c r="K28" s="51">
        <f>J28</f>
        <v>4340</v>
      </c>
      <c r="L28" s="51">
        <v>0</v>
      </c>
      <c r="M28" s="51">
        <v>0</v>
      </c>
      <c r="N28" s="51">
        <f>K28*0.062</f>
        <v>269.08</v>
      </c>
      <c r="O28" s="51">
        <f>J28*0.0145</f>
        <v>62.93</v>
      </c>
      <c r="P28" s="51">
        <f>P21</f>
        <v>474</v>
      </c>
      <c r="Q28" s="51">
        <f>Q21</f>
        <v>1166.67</v>
      </c>
      <c r="R28" s="51"/>
      <c r="S28" s="51">
        <f>S21</f>
        <v>378.67</v>
      </c>
      <c r="T28" s="51">
        <f>J28-SUM(N28:S28)</f>
        <v>1988.65</v>
      </c>
      <c r="U28" s="53">
        <f>K28*0.062</f>
        <v>269.08</v>
      </c>
      <c r="V28" s="53">
        <f>J28*0.0145</f>
        <v>62.93</v>
      </c>
      <c r="W28" s="53">
        <f t="shared" si="26"/>
        <v>0</v>
      </c>
      <c r="X28" s="53">
        <f t="shared" si="27"/>
        <v>0</v>
      </c>
      <c r="Z28" s="41"/>
      <c r="AA28" s="42" t="s">
        <v>36</v>
      </c>
      <c r="AB28" s="43" t="str">
        <f t="shared" ref="AB28:AT28" si="29">B29</f>
        <v>M</v>
      </c>
      <c r="AC28" s="44">
        <f t="shared" si="29"/>
        <v>3</v>
      </c>
      <c r="AD28" s="45" t="str">
        <f t="shared" si="29"/>
        <v>Sal</v>
      </c>
      <c r="AE28" s="46">
        <f t="shared" si="29"/>
        <v>0</v>
      </c>
      <c r="AF28" s="46">
        <f t="shared" si="29"/>
        <v>35000</v>
      </c>
      <c r="AG28" s="47">
        <f t="shared" si="29"/>
        <v>0</v>
      </c>
      <c r="AH28" s="46">
        <f t="shared" si="29"/>
        <v>0</v>
      </c>
      <c r="AI28" s="46">
        <f t="shared" si="29"/>
        <v>0</v>
      </c>
      <c r="AJ28" s="46">
        <f t="shared" si="29"/>
        <v>35000</v>
      </c>
      <c r="AK28" s="46">
        <f t="shared" si="29"/>
        <v>23400</v>
      </c>
      <c r="AL28" s="46">
        <f t="shared" si="29"/>
        <v>0</v>
      </c>
      <c r="AM28" s="46">
        <f t="shared" si="29"/>
        <v>0</v>
      </c>
      <c r="AN28" s="46">
        <f t="shared" si="29"/>
        <v>1450.8</v>
      </c>
      <c r="AO28" s="46">
        <f t="shared" si="29"/>
        <v>507.5</v>
      </c>
      <c r="AP28" s="46">
        <f t="shared" si="29"/>
        <v>7508.1319999999996</v>
      </c>
      <c r="AQ28" s="46">
        <f t="shared" si="29"/>
        <v>1500</v>
      </c>
      <c r="AR28" s="46">
        <f t="shared" si="29"/>
        <v>0</v>
      </c>
      <c r="AS28" s="46">
        <f t="shared" si="29"/>
        <v>1750</v>
      </c>
      <c r="AT28" s="46">
        <f t="shared" si="29"/>
        <v>22283.567999999999</v>
      </c>
    </row>
    <row r="29" spans="1:46" ht="15.75" hidden="1" thickTop="1" x14ac:dyDescent="0.25">
      <c r="A29" s="54" t="s">
        <v>33</v>
      </c>
      <c r="B29" s="43" t="s">
        <v>12</v>
      </c>
      <c r="C29" s="47">
        <v>3</v>
      </c>
      <c r="D29" s="47" t="s">
        <v>9</v>
      </c>
      <c r="E29" s="51"/>
      <c r="F29" s="51">
        <v>35000</v>
      </c>
      <c r="G29" s="47"/>
      <c r="H29" s="51"/>
      <c r="I29" s="51"/>
      <c r="J29" s="51">
        <f>F29</f>
        <v>35000</v>
      </c>
      <c r="K29" s="51">
        <v>23400</v>
      </c>
      <c r="L29" s="51">
        <v>0</v>
      </c>
      <c r="M29" s="51">
        <v>0</v>
      </c>
      <c r="N29" s="51">
        <f>K29*0.062</f>
        <v>1450.8</v>
      </c>
      <c r="O29" s="51">
        <f>J29*0.0145</f>
        <v>507.5</v>
      </c>
      <c r="P29" s="51">
        <f>P22</f>
        <v>7508.1319999999996</v>
      </c>
      <c r="Q29" s="51">
        <f>Q22</f>
        <v>1500</v>
      </c>
      <c r="R29" s="51"/>
      <c r="S29" s="51">
        <f>S22</f>
        <v>1750</v>
      </c>
      <c r="T29" s="51">
        <f>J29-SUM(N29:S29)</f>
        <v>22283.567999999999</v>
      </c>
      <c r="U29" s="53">
        <f>K29*0.062</f>
        <v>1450.8</v>
      </c>
      <c r="V29" s="53">
        <f>J29*0.0145</f>
        <v>507.5</v>
      </c>
      <c r="W29" s="53">
        <f t="shared" si="26"/>
        <v>0</v>
      </c>
      <c r="X29" s="53">
        <f t="shared" si="27"/>
        <v>0</v>
      </c>
      <c r="Z29" s="41"/>
      <c r="AA29" s="42" t="s">
        <v>37</v>
      </c>
      <c r="AB29" s="43" t="str">
        <f t="shared" ref="AB29:AT29" si="30">B36</f>
        <v>M</v>
      </c>
      <c r="AC29" s="44">
        <f t="shared" si="30"/>
        <v>3</v>
      </c>
      <c r="AD29" s="45" t="str">
        <f t="shared" si="30"/>
        <v>Sal</v>
      </c>
      <c r="AE29" s="46">
        <f t="shared" si="30"/>
        <v>0</v>
      </c>
      <c r="AF29" s="46">
        <f t="shared" si="30"/>
        <v>35000</v>
      </c>
      <c r="AG29" s="47">
        <f t="shared" si="30"/>
        <v>0</v>
      </c>
      <c r="AH29" s="46">
        <f t="shared" si="30"/>
        <v>0</v>
      </c>
      <c r="AI29" s="46">
        <f t="shared" si="30"/>
        <v>0</v>
      </c>
      <c r="AJ29" s="46">
        <f t="shared" si="30"/>
        <v>35000</v>
      </c>
      <c r="AK29" s="46">
        <f t="shared" si="30"/>
        <v>0</v>
      </c>
      <c r="AL29" s="46">
        <f t="shared" si="30"/>
        <v>0</v>
      </c>
      <c r="AM29" s="46">
        <f t="shared" si="30"/>
        <v>0</v>
      </c>
      <c r="AN29" s="46">
        <f t="shared" si="30"/>
        <v>0</v>
      </c>
      <c r="AO29" s="46">
        <f t="shared" si="30"/>
        <v>507.5</v>
      </c>
      <c r="AP29" s="46">
        <f t="shared" si="30"/>
        <v>7508.1319999999996</v>
      </c>
      <c r="AQ29" s="46">
        <f t="shared" si="30"/>
        <v>1500</v>
      </c>
      <c r="AR29" s="46">
        <f t="shared" si="30"/>
        <v>0</v>
      </c>
      <c r="AS29" s="46">
        <f t="shared" si="30"/>
        <v>1750</v>
      </c>
      <c r="AT29" s="46">
        <f t="shared" si="30"/>
        <v>23734.368000000002</v>
      </c>
    </row>
    <row r="30" spans="1:46" s="39" customFormat="1" ht="16.5" hidden="1" thickTop="1" thickBot="1" x14ac:dyDescent="0.3">
      <c r="A30" s="54"/>
      <c r="B30" s="54"/>
      <c r="C30" s="54"/>
      <c r="D30" s="55"/>
      <c r="E30" s="55"/>
      <c r="F30" s="56">
        <f>SUM(F26:F29)</f>
        <v>47923</v>
      </c>
      <c r="G30" s="55"/>
      <c r="H30" s="56">
        <f t="shared" ref="H30:X30" si="31">SUM(H26:H29)</f>
        <v>126</v>
      </c>
      <c r="I30" s="56">
        <f t="shared" si="31"/>
        <v>154.5</v>
      </c>
      <c r="J30" s="57">
        <f t="shared" si="31"/>
        <v>48077.5</v>
      </c>
      <c r="K30" s="56">
        <f>SUM(K26:K29)</f>
        <v>36477.5</v>
      </c>
      <c r="L30" s="56">
        <f t="shared" si="31"/>
        <v>0</v>
      </c>
      <c r="M30" s="56">
        <f t="shared" si="31"/>
        <v>0</v>
      </c>
      <c r="N30" s="56">
        <f t="shared" si="31"/>
        <v>2261.605</v>
      </c>
      <c r="O30" s="56">
        <f t="shared" si="31"/>
        <v>697.12374999999997</v>
      </c>
      <c r="P30" s="56">
        <f t="shared" si="31"/>
        <v>8404.1319999999996</v>
      </c>
      <c r="Q30" s="56">
        <f t="shared" si="31"/>
        <v>5500.01</v>
      </c>
      <c r="R30" s="56">
        <f t="shared" si="31"/>
        <v>16</v>
      </c>
      <c r="S30" s="56">
        <f t="shared" si="31"/>
        <v>2774.2</v>
      </c>
      <c r="T30" s="56">
        <f t="shared" si="31"/>
        <v>28424.429250000001</v>
      </c>
      <c r="U30" s="56">
        <f t="shared" si="31"/>
        <v>2261.605</v>
      </c>
      <c r="V30" s="56">
        <f t="shared" si="31"/>
        <v>697.12374999999997</v>
      </c>
      <c r="W30" s="56">
        <f t="shared" si="31"/>
        <v>0</v>
      </c>
      <c r="X30" s="56">
        <f t="shared" si="31"/>
        <v>0</v>
      </c>
      <c r="AA30" s="58"/>
      <c r="AB30" s="61"/>
      <c r="AC30" s="60"/>
      <c r="AD30" s="60"/>
      <c r="AE30" s="61"/>
      <c r="AF30" s="62">
        <f>SUM(AF25:AF29)</f>
        <v>175000</v>
      </c>
      <c r="AG30" s="60"/>
      <c r="AH30" s="61"/>
      <c r="AI30" s="62">
        <f t="shared" ref="AI30:AS30" si="32">SUM(AI25:AI29)</f>
        <v>0</v>
      </c>
      <c r="AJ30" s="62">
        <f t="shared" si="32"/>
        <v>175000</v>
      </c>
      <c r="AK30" s="62">
        <f t="shared" si="32"/>
        <v>128400</v>
      </c>
      <c r="AL30" s="62">
        <f t="shared" si="32"/>
        <v>7000</v>
      </c>
      <c r="AM30" s="62">
        <f t="shared" si="32"/>
        <v>8000</v>
      </c>
      <c r="AN30" s="62">
        <f t="shared" si="32"/>
        <v>7960.8</v>
      </c>
      <c r="AO30" s="62">
        <f t="shared" si="32"/>
        <v>2537.5</v>
      </c>
      <c r="AP30" s="62">
        <f t="shared" si="32"/>
        <v>37540.659999999996</v>
      </c>
      <c r="AQ30" s="62">
        <f t="shared" si="32"/>
        <v>7500</v>
      </c>
      <c r="AR30" s="62">
        <f t="shared" si="32"/>
        <v>0</v>
      </c>
      <c r="AS30" s="62">
        <f t="shared" si="32"/>
        <v>8750</v>
      </c>
      <c r="AT30" s="62">
        <f>SUM(AT25:AT29)</f>
        <v>110711.04000000001</v>
      </c>
    </row>
    <row r="31" spans="1:46" s="39" customFormat="1" ht="15.75" hidden="1" thickTop="1" x14ac:dyDescent="0.25">
      <c r="A31" s="8"/>
      <c r="B31" s="8"/>
      <c r="C31" s="8"/>
      <c r="D31" s="11"/>
      <c r="E31" s="8"/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"/>
      <c r="V31" s="1"/>
      <c r="W31" s="1"/>
      <c r="X31" s="1"/>
      <c r="AA31" s="58"/>
      <c r="AB31" s="59"/>
      <c r="AC31" s="65"/>
      <c r="AD31" s="65"/>
      <c r="AE31" s="66"/>
      <c r="AF31" s="66"/>
      <c r="AG31" s="6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1:46" s="39" customFormat="1" ht="21" hidden="1" thickTop="1" thickBot="1" x14ac:dyDescent="0.35">
      <c r="A32" s="35" t="s">
        <v>29</v>
      </c>
      <c r="B32" s="36"/>
      <c r="C32" s="36"/>
      <c r="D32" s="37"/>
      <c r="E32" s="38"/>
      <c r="G32" s="40"/>
      <c r="U32" s="1"/>
      <c r="V32" s="1"/>
      <c r="W32" s="1"/>
      <c r="X32" s="1"/>
      <c r="Z32" s="67" t="s">
        <v>43</v>
      </c>
      <c r="AA32" s="58"/>
      <c r="AB32" s="59"/>
      <c r="AC32" s="65"/>
      <c r="AD32" s="65"/>
      <c r="AE32" s="66"/>
      <c r="AF32" s="51"/>
      <c r="AG32" s="65"/>
      <c r="AH32" s="66"/>
      <c r="AI32" s="66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1:46" s="39" customFormat="1" ht="15.75" hidden="1" thickTop="1" x14ac:dyDescent="0.25">
      <c r="A33" s="48" t="s">
        <v>30</v>
      </c>
      <c r="B33" s="49" t="s">
        <v>12</v>
      </c>
      <c r="C33" s="44">
        <v>4</v>
      </c>
      <c r="D33" s="44">
        <v>163</v>
      </c>
      <c r="E33" s="50">
        <v>25</v>
      </c>
      <c r="F33" s="51">
        <f>D33*E33</f>
        <v>4075</v>
      </c>
      <c r="G33" s="47">
        <v>3</v>
      </c>
      <c r="H33" s="51">
        <f>E33*1.5</f>
        <v>37.5</v>
      </c>
      <c r="I33" s="51">
        <f>G33*H33</f>
        <v>112.5</v>
      </c>
      <c r="J33" s="51">
        <f>F33+I33</f>
        <v>4187.5</v>
      </c>
      <c r="K33" s="51">
        <f>J33</f>
        <v>4187.5</v>
      </c>
      <c r="L33" s="51">
        <v>0</v>
      </c>
      <c r="M33" s="51">
        <v>0</v>
      </c>
      <c r="N33" s="51">
        <f>K33*0.062</f>
        <v>259.625</v>
      </c>
      <c r="O33" s="51">
        <f>J33*0.0145</f>
        <v>60.71875</v>
      </c>
      <c r="P33" s="51">
        <f>P26</f>
        <v>187</v>
      </c>
      <c r="Q33" s="51">
        <f>Q26</f>
        <v>1416.67</v>
      </c>
      <c r="R33" s="51">
        <f>R26</f>
        <v>8</v>
      </c>
      <c r="S33" s="51">
        <f>S26</f>
        <v>203.13</v>
      </c>
      <c r="T33" s="51">
        <f>J33-SUM(N33:S33)</f>
        <v>2052.3562499999998</v>
      </c>
      <c r="U33" s="53">
        <f>K33*0.062</f>
        <v>259.625</v>
      </c>
      <c r="V33" s="53">
        <f>J33*0.0145</f>
        <v>60.71875</v>
      </c>
      <c r="W33" s="53">
        <f>L33*0.006</f>
        <v>0</v>
      </c>
      <c r="X33" s="53">
        <f>M33*0.054</f>
        <v>0</v>
      </c>
      <c r="Z33" s="67" t="s">
        <v>42</v>
      </c>
      <c r="AA33" s="58"/>
      <c r="AB33" s="59"/>
      <c r="AC33" s="65"/>
      <c r="AD33" s="65"/>
      <c r="AE33" s="66"/>
      <c r="AF33" s="51"/>
      <c r="AG33" s="65"/>
      <c r="AH33" s="66"/>
      <c r="AI33" s="66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1:46" s="39" customFormat="1" ht="15.75" hidden="1" thickTop="1" x14ac:dyDescent="0.25">
      <c r="A34" s="54" t="s">
        <v>31</v>
      </c>
      <c r="B34" s="43" t="s">
        <v>12</v>
      </c>
      <c r="C34" s="47">
        <v>4</v>
      </c>
      <c r="D34" s="47">
        <v>161</v>
      </c>
      <c r="E34" s="51">
        <v>28</v>
      </c>
      <c r="F34" s="51">
        <f t="shared" ref="F34:F35" si="33">D34*E34</f>
        <v>4508</v>
      </c>
      <c r="G34" s="47">
        <v>1</v>
      </c>
      <c r="H34" s="51">
        <f t="shared" ref="H34" si="34">E34*1.5</f>
        <v>42</v>
      </c>
      <c r="I34" s="51">
        <f t="shared" ref="I34" si="35">G34*H34</f>
        <v>42</v>
      </c>
      <c r="J34" s="51">
        <f t="shared" ref="J34:J36" si="36">F34+I34</f>
        <v>4550</v>
      </c>
      <c r="K34" s="51">
        <f>J34</f>
        <v>4550</v>
      </c>
      <c r="L34" s="51">
        <v>0</v>
      </c>
      <c r="M34" s="51">
        <v>0</v>
      </c>
      <c r="N34" s="51">
        <f>K34*0.062</f>
        <v>282.10000000000002</v>
      </c>
      <c r="O34" s="51">
        <f>J34*0.0145</f>
        <v>65.975000000000009</v>
      </c>
      <c r="P34" s="51">
        <f t="shared" ref="P34:S36" si="37">P27</f>
        <v>235</v>
      </c>
      <c r="Q34" s="51">
        <f t="shared" si="37"/>
        <v>1416.67</v>
      </c>
      <c r="R34" s="51">
        <f t="shared" si="37"/>
        <v>8</v>
      </c>
      <c r="S34" s="51">
        <f t="shared" si="37"/>
        <v>442.4</v>
      </c>
      <c r="T34" s="51">
        <f>J34-SUM(N34:S34)</f>
        <v>2099.855</v>
      </c>
      <c r="U34" s="53">
        <f>K34*0.062</f>
        <v>282.10000000000002</v>
      </c>
      <c r="V34" s="53">
        <f>J34*0.0145</f>
        <v>65.975000000000009</v>
      </c>
      <c r="W34" s="53">
        <f t="shared" ref="W34:W36" si="38">L34*0.006</f>
        <v>0</v>
      </c>
      <c r="X34" s="53">
        <f t="shared" ref="X34:X36" si="39">M34*0.054</f>
        <v>0</v>
      </c>
      <c r="Z34" s="67" t="s">
        <v>44</v>
      </c>
      <c r="AA34" s="58"/>
      <c r="AB34" s="59"/>
      <c r="AC34" s="65"/>
      <c r="AD34" s="65"/>
      <c r="AE34" s="66"/>
      <c r="AF34" s="51">
        <f>AF9+AF16+AF23+AF30</f>
        <v>240411</v>
      </c>
      <c r="AG34" s="65"/>
      <c r="AH34" s="66"/>
      <c r="AI34" s="66"/>
      <c r="AJ34" s="51">
        <f>AJ9+AJ16+AJ23+AJ30</f>
        <v>241206</v>
      </c>
      <c r="AK34" s="51">
        <f t="shared" ref="AK34:AS34" si="40">AK9+AK16+AK23+AK30</f>
        <v>194606</v>
      </c>
      <c r="AL34" s="51">
        <f t="shared" si="40"/>
        <v>28000</v>
      </c>
      <c r="AM34" s="51">
        <f t="shared" si="40"/>
        <v>32000</v>
      </c>
      <c r="AN34" s="51">
        <f t="shared" si="40"/>
        <v>12065.572</v>
      </c>
      <c r="AO34" s="51">
        <f t="shared" si="40"/>
        <v>3497.4870000000001</v>
      </c>
      <c r="AP34" s="51">
        <f t="shared" si="40"/>
        <v>42215.659999999996</v>
      </c>
      <c r="AQ34" s="51">
        <f t="shared" si="40"/>
        <v>27500.050000000003</v>
      </c>
      <c r="AR34" s="51">
        <f t="shared" si="40"/>
        <v>80</v>
      </c>
      <c r="AS34" s="51">
        <f t="shared" si="40"/>
        <v>13871</v>
      </c>
      <c r="AT34" s="51">
        <f>AT9+AT16+AT23+AT30</f>
        <v>141976.231</v>
      </c>
    </row>
    <row r="35" spans="1:46" s="39" customFormat="1" ht="15.75" hidden="1" thickTop="1" x14ac:dyDescent="0.25">
      <c r="A35" s="54" t="s">
        <v>32</v>
      </c>
      <c r="B35" s="43" t="s">
        <v>13</v>
      </c>
      <c r="C35" s="47">
        <v>1</v>
      </c>
      <c r="D35" s="47">
        <v>140</v>
      </c>
      <c r="E35" s="51">
        <v>31</v>
      </c>
      <c r="F35" s="51">
        <f t="shared" si="33"/>
        <v>4340</v>
      </c>
      <c r="G35" s="47">
        <v>0</v>
      </c>
      <c r="H35" s="51">
        <f>E35*1.5</f>
        <v>46.5</v>
      </c>
      <c r="I35" s="51">
        <f>G35*H35</f>
        <v>0</v>
      </c>
      <c r="J35" s="51">
        <f t="shared" si="36"/>
        <v>4340</v>
      </c>
      <c r="K35" s="51">
        <f>J35</f>
        <v>4340</v>
      </c>
      <c r="L35" s="51">
        <v>0</v>
      </c>
      <c r="M35" s="51">
        <v>0</v>
      </c>
      <c r="N35" s="51">
        <f>K35*0.062</f>
        <v>269.08</v>
      </c>
      <c r="O35" s="51">
        <f>J35*0.0145</f>
        <v>62.93</v>
      </c>
      <c r="P35" s="51">
        <f t="shared" si="37"/>
        <v>474</v>
      </c>
      <c r="Q35" s="51">
        <f t="shared" si="37"/>
        <v>1166.67</v>
      </c>
      <c r="R35" s="51">
        <f t="shared" si="37"/>
        <v>0</v>
      </c>
      <c r="S35" s="51">
        <f t="shared" si="37"/>
        <v>378.67</v>
      </c>
      <c r="T35" s="51">
        <f>J35-SUM(N35:S35)</f>
        <v>1988.65</v>
      </c>
      <c r="U35" s="53">
        <f>K35*0.062</f>
        <v>269.08</v>
      </c>
      <c r="V35" s="53">
        <f>J35*0.0145</f>
        <v>62.93</v>
      </c>
      <c r="W35" s="53">
        <f t="shared" si="38"/>
        <v>0</v>
      </c>
      <c r="X35" s="53">
        <f t="shared" si="39"/>
        <v>0</v>
      </c>
      <c r="AA35" s="58"/>
      <c r="AB35" s="59"/>
      <c r="AC35" s="65"/>
      <c r="AD35" s="65"/>
      <c r="AE35" s="66"/>
      <c r="AF35" s="66"/>
      <c r="AG35" s="6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spans="1:46" ht="15.75" hidden="1" thickTop="1" x14ac:dyDescent="0.25">
      <c r="A36" s="54" t="s">
        <v>33</v>
      </c>
      <c r="B36" s="43" t="s">
        <v>12</v>
      </c>
      <c r="C36" s="47">
        <v>3</v>
      </c>
      <c r="D36" s="47" t="s">
        <v>9</v>
      </c>
      <c r="E36" s="51"/>
      <c r="F36" s="51">
        <v>35000</v>
      </c>
      <c r="G36" s="47"/>
      <c r="H36" s="51"/>
      <c r="I36" s="51"/>
      <c r="J36" s="51">
        <f t="shared" si="36"/>
        <v>35000</v>
      </c>
      <c r="K36" s="51">
        <v>0</v>
      </c>
      <c r="L36" s="51">
        <v>0</v>
      </c>
      <c r="M36" s="51">
        <v>0</v>
      </c>
      <c r="N36" s="51">
        <f>K36*0.062</f>
        <v>0</v>
      </c>
      <c r="O36" s="51">
        <f>J36*0.0145</f>
        <v>507.5</v>
      </c>
      <c r="P36" s="51">
        <f>P29</f>
        <v>7508.1319999999996</v>
      </c>
      <c r="Q36" s="51">
        <f t="shared" si="37"/>
        <v>1500</v>
      </c>
      <c r="R36" s="51">
        <f t="shared" si="37"/>
        <v>0</v>
      </c>
      <c r="S36" s="51">
        <f t="shared" si="37"/>
        <v>1750</v>
      </c>
      <c r="T36" s="51">
        <f>J36-SUM(N36:S36)</f>
        <v>23734.368000000002</v>
      </c>
      <c r="U36" s="53">
        <f>K36*0.062</f>
        <v>0</v>
      </c>
      <c r="V36" s="53">
        <f>J36*0.0145</f>
        <v>507.5</v>
      </c>
      <c r="W36" s="53">
        <f t="shared" si="38"/>
        <v>0</v>
      </c>
      <c r="X36" s="53">
        <f t="shared" si="39"/>
        <v>0</v>
      </c>
      <c r="Z36" s="39"/>
      <c r="AA36" s="58"/>
      <c r="AB36" s="68"/>
      <c r="AC36" s="40"/>
      <c r="AD36" s="40"/>
      <c r="AE36" s="39"/>
      <c r="AF36" s="39"/>
      <c r="AG36" s="39"/>
      <c r="AH36" s="39"/>
      <c r="AI36" s="39"/>
      <c r="AJ36" s="39">
        <f>AJ34-J41</f>
        <v>0</v>
      </c>
      <c r="AK36" s="39"/>
      <c r="AL36" s="39"/>
      <c r="AM36" s="39"/>
      <c r="AN36" s="39"/>
      <c r="AO36" s="39"/>
      <c r="AP36" s="39"/>
      <c r="AQ36" s="39"/>
      <c r="AR36" s="39"/>
      <c r="AS36" s="39"/>
      <c r="AT36" s="39">
        <f>AT34-T41</f>
        <v>0</v>
      </c>
    </row>
    <row r="37" spans="1:46" ht="16.5" hidden="1" thickTop="1" thickBot="1" x14ac:dyDescent="0.3">
      <c r="A37" s="54"/>
      <c r="B37" s="54"/>
      <c r="C37" s="54"/>
      <c r="D37" s="55"/>
      <c r="E37" s="55"/>
      <c r="F37" s="56">
        <f>SUM(F33:F36)</f>
        <v>47923</v>
      </c>
      <c r="G37" s="55"/>
      <c r="H37" s="56">
        <f t="shared" ref="H37:X37" si="41">SUM(H33:H36)</f>
        <v>126</v>
      </c>
      <c r="I37" s="56">
        <f t="shared" si="41"/>
        <v>154.5</v>
      </c>
      <c r="J37" s="57">
        <f t="shared" si="41"/>
        <v>48077.5</v>
      </c>
      <c r="K37" s="56">
        <f>SUM(K33:K36)</f>
        <v>13077.5</v>
      </c>
      <c r="L37" s="56">
        <f t="shared" si="41"/>
        <v>0</v>
      </c>
      <c r="M37" s="56">
        <f t="shared" si="41"/>
        <v>0</v>
      </c>
      <c r="N37" s="56">
        <f t="shared" si="41"/>
        <v>810.80500000000006</v>
      </c>
      <c r="O37" s="56">
        <f t="shared" si="41"/>
        <v>697.12374999999997</v>
      </c>
      <c r="P37" s="56">
        <f t="shared" si="41"/>
        <v>8404.1319999999996</v>
      </c>
      <c r="Q37" s="56">
        <f t="shared" si="41"/>
        <v>5500.01</v>
      </c>
      <c r="R37" s="56">
        <f t="shared" si="41"/>
        <v>16</v>
      </c>
      <c r="S37" s="56">
        <f t="shared" si="41"/>
        <v>2774.2</v>
      </c>
      <c r="T37" s="56">
        <f t="shared" si="41"/>
        <v>29875.229250000004</v>
      </c>
      <c r="U37" s="56">
        <f t="shared" si="41"/>
        <v>810.80500000000006</v>
      </c>
      <c r="V37" s="56">
        <f t="shared" si="41"/>
        <v>697.12374999999997</v>
      </c>
      <c r="W37" s="56">
        <f t="shared" si="41"/>
        <v>0</v>
      </c>
      <c r="X37" s="56">
        <f t="shared" si="41"/>
        <v>0</v>
      </c>
      <c r="Z37" s="39"/>
      <c r="AA37" s="58"/>
      <c r="AB37" s="68"/>
      <c r="AC37" s="40"/>
      <c r="AD37" s="40"/>
      <c r="AE37" s="39"/>
      <c r="AF37" s="39"/>
      <c r="AG37" s="40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</row>
    <row r="38" spans="1:46" ht="15.75" hidden="1" thickTop="1" x14ac:dyDescent="0.25">
      <c r="Z38" s="39"/>
      <c r="AA38" s="58"/>
      <c r="AB38" s="68"/>
      <c r="AC38" s="40"/>
      <c r="AD38" s="40"/>
      <c r="AE38" s="39"/>
      <c r="AF38" s="39"/>
      <c r="AG38" s="40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</row>
    <row r="39" spans="1:46" ht="15.75" hidden="1" thickTop="1" x14ac:dyDescent="0.25">
      <c r="A39" s="51" t="s">
        <v>49</v>
      </c>
      <c r="F39" s="53">
        <f>F9+F16</f>
        <v>96642</v>
      </c>
      <c r="J39" s="53">
        <f t="shared" ref="J39:X39" si="42">J9+J16</f>
        <v>96973.5</v>
      </c>
      <c r="K39" s="53">
        <f>K9+K16</f>
        <v>96973.5</v>
      </c>
      <c r="L39" s="53">
        <f t="shared" si="42"/>
        <v>28000</v>
      </c>
      <c r="M39" s="53">
        <f t="shared" si="42"/>
        <v>32000</v>
      </c>
      <c r="N39" s="53">
        <f t="shared" si="42"/>
        <v>6012.357</v>
      </c>
      <c r="O39" s="53">
        <f t="shared" si="42"/>
        <v>1406.1157499999999</v>
      </c>
      <c r="P39" s="53">
        <f t="shared" si="42"/>
        <v>17003.263999999999</v>
      </c>
      <c r="Q39" s="53">
        <f t="shared" si="42"/>
        <v>11000.02</v>
      </c>
      <c r="R39" s="53">
        <f t="shared" si="42"/>
        <v>32</v>
      </c>
      <c r="S39" s="53">
        <f t="shared" si="42"/>
        <v>5548.4</v>
      </c>
      <c r="T39" s="53">
        <f t="shared" si="42"/>
        <v>55971.343250000005</v>
      </c>
      <c r="U39" s="53">
        <f t="shared" si="42"/>
        <v>6012.357</v>
      </c>
      <c r="V39" s="53">
        <f t="shared" si="42"/>
        <v>1406.1157499999999</v>
      </c>
      <c r="W39" s="53">
        <f t="shared" si="42"/>
        <v>168</v>
      </c>
      <c r="X39" s="53">
        <f t="shared" si="42"/>
        <v>1728</v>
      </c>
      <c r="Z39" s="39"/>
      <c r="AA39" s="58"/>
      <c r="AB39" s="68"/>
      <c r="AC39" s="40"/>
      <c r="AD39" s="40"/>
      <c r="AE39" s="39"/>
      <c r="AF39" s="39"/>
      <c r="AG39" s="40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</row>
    <row r="40" spans="1:46" ht="15.75" hidden="1" thickTop="1" x14ac:dyDescent="0.25">
      <c r="A40" s="51" t="s">
        <v>50</v>
      </c>
      <c r="F40" s="53">
        <f>F23+F30+F37</f>
        <v>143769</v>
      </c>
      <c r="J40" s="53">
        <f t="shared" ref="J40:X40" si="43">J23+J30+J37</f>
        <v>144232.5</v>
      </c>
      <c r="K40" s="53">
        <f t="shared" si="43"/>
        <v>97632.5</v>
      </c>
      <c r="L40" s="53">
        <f t="shared" si="43"/>
        <v>0</v>
      </c>
      <c r="M40" s="53">
        <f t="shared" si="43"/>
        <v>0</v>
      </c>
      <c r="N40" s="53">
        <f t="shared" si="43"/>
        <v>6053.2150000000001</v>
      </c>
      <c r="O40" s="53">
        <f t="shared" si="43"/>
        <v>2091.3712500000001</v>
      </c>
      <c r="P40" s="53">
        <f t="shared" si="43"/>
        <v>25212.396000000001</v>
      </c>
      <c r="Q40" s="53">
        <f t="shared" si="43"/>
        <v>16500.03</v>
      </c>
      <c r="R40" s="53">
        <f t="shared" si="43"/>
        <v>48</v>
      </c>
      <c r="S40" s="53">
        <f t="shared" si="43"/>
        <v>8322.5999999999985</v>
      </c>
      <c r="T40" s="53">
        <f t="shared" si="43"/>
        <v>86004.887750000009</v>
      </c>
      <c r="U40" s="53">
        <f t="shared" si="43"/>
        <v>6053.2150000000001</v>
      </c>
      <c r="V40" s="53">
        <f t="shared" si="43"/>
        <v>2091.3712500000001</v>
      </c>
      <c r="W40" s="53">
        <f t="shared" si="43"/>
        <v>0</v>
      </c>
      <c r="X40" s="53">
        <f t="shared" si="43"/>
        <v>0</v>
      </c>
      <c r="Z40" s="39"/>
      <c r="AA40" s="58"/>
      <c r="AB40" s="68"/>
      <c r="AC40" s="40"/>
      <c r="AD40" s="40"/>
      <c r="AE40" s="39"/>
      <c r="AF40" s="39"/>
      <c r="AG40" s="40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</row>
    <row r="41" spans="1:46" ht="15.75" hidden="1" thickTop="1" x14ac:dyDescent="0.25">
      <c r="A41" s="51" t="s">
        <v>48</v>
      </c>
      <c r="F41" s="53">
        <f>F9+F16+F23+F30+F37</f>
        <v>240411</v>
      </c>
      <c r="J41" s="69">
        <f>J9+J16+J23+J30+J37</f>
        <v>241206</v>
      </c>
      <c r="K41" s="69">
        <f>K9+K16+K23+K30+K37</f>
        <v>194606</v>
      </c>
      <c r="L41" s="69">
        <f t="shared" ref="L41:X41" si="44">L9+L16+L23+L30+L37</f>
        <v>28000</v>
      </c>
      <c r="M41" s="69">
        <f>M9+M16+M23+M30+M37</f>
        <v>32000</v>
      </c>
      <c r="N41" s="69">
        <f t="shared" si="44"/>
        <v>12065.572</v>
      </c>
      <c r="O41" s="69">
        <f t="shared" si="44"/>
        <v>3497.4869999999992</v>
      </c>
      <c r="P41" s="69">
        <f>P9+P16+P23+P30+P37</f>
        <v>42215.659999999996</v>
      </c>
      <c r="Q41" s="69">
        <f t="shared" si="44"/>
        <v>27500.050000000003</v>
      </c>
      <c r="R41" s="69">
        <f t="shared" si="44"/>
        <v>80</v>
      </c>
      <c r="S41" s="69">
        <f t="shared" si="44"/>
        <v>13871</v>
      </c>
      <c r="T41" s="69">
        <f t="shared" si="44"/>
        <v>141976.23100000003</v>
      </c>
      <c r="U41" s="69">
        <f t="shared" si="44"/>
        <v>12065.572</v>
      </c>
      <c r="V41" s="69">
        <f t="shared" si="44"/>
        <v>3497.4869999999992</v>
      </c>
      <c r="W41" s="69">
        <f t="shared" si="44"/>
        <v>168</v>
      </c>
      <c r="X41" s="69">
        <f t="shared" si="44"/>
        <v>1728</v>
      </c>
      <c r="Z41" s="39"/>
      <c r="AA41" s="58"/>
      <c r="AB41" s="68"/>
      <c r="AC41" s="40"/>
      <c r="AD41" s="40"/>
      <c r="AE41" s="39"/>
      <c r="AF41" s="39"/>
      <c r="AG41" s="40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.75" hidden="1" thickTop="1" x14ac:dyDescent="0.25">
      <c r="Z42" s="39"/>
      <c r="AA42" s="58"/>
      <c r="AB42" s="68"/>
      <c r="AC42" s="40"/>
      <c r="AD42" s="40"/>
      <c r="AE42" s="39"/>
      <c r="AF42" s="39"/>
      <c r="AG42" s="40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</row>
    <row r="43" spans="1:46" ht="15.75" hidden="1" thickTop="1" x14ac:dyDescent="0.25">
      <c r="T43" s="8">
        <f>+J39-S39</f>
        <v>91425.1</v>
      </c>
      <c r="Z43" s="39"/>
      <c r="AA43" s="58"/>
      <c r="AB43" s="68"/>
      <c r="AC43" s="40"/>
      <c r="AD43" s="40"/>
      <c r="AE43" s="39"/>
      <c r="AF43" s="39"/>
      <c r="AG43" s="40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</row>
    <row r="44" spans="1:46" ht="15.75" thickTop="1" x14ac:dyDescent="0.25">
      <c r="Z44" s="39"/>
      <c r="AA44" s="58"/>
      <c r="AB44" s="68"/>
      <c r="AC44" s="40"/>
      <c r="AD44" s="40"/>
      <c r="AE44" s="39"/>
      <c r="AF44" s="39"/>
      <c r="AG44" s="40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</row>
    <row r="45" spans="1:46" x14ac:dyDescent="0.25">
      <c r="Z45" s="39"/>
      <c r="AA45" s="58"/>
      <c r="AB45" s="68"/>
      <c r="AC45" s="40"/>
      <c r="AD45" s="40"/>
      <c r="AE45" s="39"/>
      <c r="AF45" s="39"/>
      <c r="AG45" s="40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</row>
    <row r="46" spans="1:46" x14ac:dyDescent="0.25">
      <c r="Z46" s="39"/>
      <c r="AA46" s="58"/>
      <c r="AB46" s="68"/>
      <c r="AC46" s="40"/>
      <c r="AD46" s="40"/>
      <c r="AE46" s="39"/>
      <c r="AF46" s="39"/>
      <c r="AG46" s="40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</row>
    <row r="47" spans="1:46" x14ac:dyDescent="0.25">
      <c r="Z47" s="39"/>
      <c r="AA47" s="58"/>
      <c r="AB47" s="68"/>
      <c r="AC47" s="40"/>
      <c r="AD47" s="40"/>
      <c r="AE47" s="39"/>
      <c r="AF47" s="39"/>
      <c r="AG47" s="40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</row>
    <row r="48" spans="1:46" x14ac:dyDescent="0.25">
      <c r="Z48" s="39"/>
      <c r="AA48" s="58"/>
      <c r="AB48" s="68"/>
      <c r="AC48" s="40"/>
      <c r="AD48" s="40"/>
      <c r="AE48" s="39"/>
      <c r="AF48" s="39"/>
      <c r="AG48" s="40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</row>
    <row r="49" spans="1:46" x14ac:dyDescent="0.25">
      <c r="Z49" s="39"/>
      <c r="AA49" s="58"/>
      <c r="AB49" s="68"/>
      <c r="AC49" s="40"/>
      <c r="AD49" s="40"/>
      <c r="AE49" s="39"/>
      <c r="AF49" s="39"/>
      <c r="AG49" s="40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</row>
    <row r="50" spans="1:46" x14ac:dyDescent="0.25">
      <c r="Z50" s="39"/>
      <c r="AA50" s="58"/>
      <c r="AB50" s="68"/>
      <c r="AC50" s="40"/>
      <c r="AD50" s="40"/>
      <c r="AE50" s="39"/>
      <c r="AF50" s="39"/>
      <c r="AG50" s="40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spans="1:46" x14ac:dyDescent="0.25">
      <c r="Z51" s="39"/>
      <c r="AA51" s="58"/>
      <c r="AB51" s="68"/>
      <c r="AC51" s="40"/>
      <c r="AD51" s="40"/>
      <c r="AE51" s="39"/>
      <c r="AF51" s="39"/>
      <c r="AG51" s="40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</row>
    <row r="52" spans="1:46" x14ac:dyDescent="0.25">
      <c r="Z52" s="39"/>
      <c r="AA52" s="58"/>
      <c r="AB52" s="68"/>
      <c r="AC52" s="40"/>
      <c r="AD52" s="40"/>
      <c r="AE52" s="39"/>
      <c r="AF52" s="39"/>
      <c r="AG52" s="40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</row>
    <row r="53" spans="1:46" x14ac:dyDescent="0.25">
      <c r="Z53" s="39"/>
      <c r="AA53" s="58"/>
      <c r="AB53" s="68"/>
      <c r="AC53" s="40"/>
      <c r="AD53" s="40"/>
      <c r="AE53" s="39"/>
      <c r="AF53" s="39"/>
      <c r="AG53" s="40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</row>
    <row r="54" spans="1:46" x14ac:dyDescent="0.25">
      <c r="Z54" s="39"/>
      <c r="AA54" s="58"/>
      <c r="AB54" s="68"/>
      <c r="AC54" s="40"/>
      <c r="AD54" s="40"/>
      <c r="AE54" s="39"/>
      <c r="AF54" s="39"/>
      <c r="AG54" s="40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</row>
    <row r="55" spans="1:46" x14ac:dyDescent="0.25">
      <c r="Z55" s="39"/>
      <c r="AA55" s="58"/>
      <c r="AB55" s="68"/>
      <c r="AC55" s="40"/>
      <c r="AD55" s="40"/>
      <c r="AE55" s="39"/>
      <c r="AF55" s="39"/>
      <c r="AG55" s="40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</row>
    <row r="56" spans="1:46" hidden="1" x14ac:dyDescent="0.25">
      <c r="Z56" s="39"/>
      <c r="AA56" s="58"/>
      <c r="AB56" s="68"/>
      <c r="AC56" s="40"/>
      <c r="AD56" s="40"/>
      <c r="AE56" s="39"/>
      <c r="AF56" s="39"/>
      <c r="AG56" s="40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</row>
    <row r="57" spans="1:46" hidden="1" x14ac:dyDescent="0.25">
      <c r="T57" s="8">
        <f>+J40-S40</f>
        <v>135909.9</v>
      </c>
      <c r="Z57" s="39"/>
      <c r="AA57" s="58"/>
      <c r="AB57" s="68"/>
      <c r="AC57" s="40"/>
      <c r="AD57" s="40"/>
      <c r="AE57" s="39"/>
      <c r="AF57" s="39"/>
      <c r="AG57" s="40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</row>
    <row r="58" spans="1:46" ht="24" hidden="1" thickBot="1" x14ac:dyDescent="0.4">
      <c r="A58" s="23"/>
      <c r="B58" s="24"/>
      <c r="C58" s="25"/>
      <c r="D58" s="25"/>
      <c r="E58" s="26"/>
      <c r="F58" s="26"/>
      <c r="G58" s="2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7"/>
      <c r="Z58" s="39"/>
      <c r="AA58" s="58"/>
      <c r="AB58" s="68"/>
      <c r="AC58" s="40"/>
      <c r="AD58" s="40"/>
      <c r="AE58" s="39"/>
      <c r="AF58" s="39"/>
      <c r="AG58" s="40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</row>
    <row r="59" spans="1:46" ht="87" hidden="1" thickBot="1" x14ac:dyDescent="0.35">
      <c r="A59" s="33" t="s">
        <v>21</v>
      </c>
      <c r="B59" s="32" t="s">
        <v>10</v>
      </c>
      <c r="C59" s="34" t="s">
        <v>11</v>
      </c>
      <c r="D59" s="34" t="s">
        <v>2</v>
      </c>
      <c r="E59" s="32" t="s">
        <v>4</v>
      </c>
      <c r="F59" s="32" t="s">
        <v>5</v>
      </c>
      <c r="G59" s="34" t="s">
        <v>3</v>
      </c>
      <c r="H59" s="32" t="s">
        <v>6</v>
      </c>
      <c r="I59" s="32" t="s">
        <v>7</v>
      </c>
      <c r="J59" s="32" t="s">
        <v>8</v>
      </c>
      <c r="K59" s="30" t="s">
        <v>39</v>
      </c>
      <c r="L59" s="32" t="s">
        <v>19</v>
      </c>
      <c r="M59" s="32" t="s">
        <v>25</v>
      </c>
      <c r="N59" s="32" t="s">
        <v>22</v>
      </c>
      <c r="O59" s="32" t="s">
        <v>23</v>
      </c>
      <c r="P59" s="32" t="s">
        <v>24</v>
      </c>
      <c r="Q59" s="32" t="s">
        <v>14</v>
      </c>
      <c r="R59" s="32" t="s">
        <v>15</v>
      </c>
      <c r="S59" s="32" t="s">
        <v>34</v>
      </c>
      <c r="T59" s="32" t="s">
        <v>16</v>
      </c>
      <c r="Z59" s="39"/>
      <c r="AA59" s="58"/>
      <c r="AB59" s="68"/>
      <c r="AC59" s="40"/>
      <c r="AD59" s="40"/>
      <c r="AE59" s="39"/>
      <c r="AF59" s="39"/>
      <c r="AG59" s="40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</row>
    <row r="60" spans="1:46" hidden="1" x14ac:dyDescent="0.25">
      <c r="Z60" s="39"/>
      <c r="AA60" s="58"/>
      <c r="AB60" s="68"/>
      <c r="AC60" s="40"/>
      <c r="AD60" s="40"/>
      <c r="AE60" s="39"/>
      <c r="AF60" s="39"/>
      <c r="AG60" s="40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</row>
    <row r="61" spans="1:46" hidden="1" x14ac:dyDescent="0.25">
      <c r="Z61" s="39"/>
      <c r="AA61" s="58"/>
      <c r="AB61" s="68"/>
      <c r="AC61" s="40"/>
      <c r="AD61" s="40"/>
      <c r="AE61" s="39"/>
      <c r="AF61" s="39"/>
      <c r="AG61" s="40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</row>
    <row r="62" spans="1:46" hidden="1" x14ac:dyDescent="0.25">
      <c r="Z62" s="39"/>
      <c r="AA62" s="58"/>
      <c r="AB62" s="68"/>
      <c r="AC62" s="40"/>
      <c r="AD62" s="40"/>
      <c r="AE62" s="39"/>
      <c r="AF62" s="39"/>
      <c r="AG62" s="40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</row>
    <row r="63" spans="1:46" hidden="1" x14ac:dyDescent="0.25">
      <c r="Z63" s="39"/>
      <c r="AA63" s="58"/>
      <c r="AB63" s="68"/>
      <c r="AC63" s="40"/>
      <c r="AD63" s="40"/>
      <c r="AE63" s="39"/>
      <c r="AF63" s="39"/>
      <c r="AG63" s="40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</row>
    <row r="64" spans="1:46" hidden="1" x14ac:dyDescent="0.25">
      <c r="Z64" s="39"/>
      <c r="AA64" s="58"/>
      <c r="AB64" s="68"/>
      <c r="AC64" s="40"/>
      <c r="AD64" s="40"/>
      <c r="AE64" s="39"/>
      <c r="AF64" s="39"/>
      <c r="AG64" s="40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</row>
    <row r="65" spans="26:46" hidden="1" x14ac:dyDescent="0.25">
      <c r="Z65" s="39"/>
      <c r="AA65" s="58"/>
      <c r="AB65" s="68"/>
      <c r="AC65" s="40"/>
      <c r="AD65" s="40"/>
      <c r="AE65" s="39"/>
      <c r="AF65" s="39"/>
      <c r="AG65" s="40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</row>
    <row r="66" spans="26:46" hidden="1" x14ac:dyDescent="0.25">
      <c r="Z66" s="39"/>
      <c r="AA66" s="58"/>
      <c r="AB66" s="68"/>
      <c r="AC66" s="40"/>
      <c r="AD66" s="40"/>
      <c r="AE66" s="39"/>
      <c r="AF66" s="39"/>
      <c r="AG66" s="40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</row>
    <row r="67" spans="26:46" hidden="1" x14ac:dyDescent="0.25">
      <c r="Z67" s="39"/>
      <c r="AA67" s="58"/>
      <c r="AB67" s="68"/>
      <c r="AC67" s="40"/>
      <c r="AD67" s="40"/>
      <c r="AE67" s="39"/>
      <c r="AF67" s="39"/>
      <c r="AG67" s="40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26:46" x14ac:dyDescent="0.25">
      <c r="Z68" s="39"/>
      <c r="AA68" s="58"/>
      <c r="AB68" s="68"/>
      <c r="AC68" s="40"/>
      <c r="AD68" s="40"/>
      <c r="AE68" s="39"/>
      <c r="AF68" s="39"/>
      <c r="AG68" s="40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</row>
    <row r="69" spans="26:46" x14ac:dyDescent="0.25">
      <c r="Z69" s="39"/>
      <c r="AA69" s="58"/>
      <c r="AB69" s="68"/>
      <c r="AC69" s="40"/>
      <c r="AD69" s="40"/>
      <c r="AE69" s="39"/>
      <c r="AF69" s="39"/>
      <c r="AG69" s="40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</row>
    <row r="70" spans="26:46" x14ac:dyDescent="0.25">
      <c r="Z70" s="39"/>
      <c r="AA70" s="58"/>
      <c r="AB70" s="68"/>
      <c r="AC70" s="40"/>
      <c r="AD70" s="40"/>
      <c r="AE70" s="39"/>
      <c r="AF70" s="39"/>
      <c r="AG70" s="40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</row>
    <row r="71" spans="26:46" x14ac:dyDescent="0.25">
      <c r="Z71" s="39"/>
      <c r="AA71" s="58"/>
      <c r="AB71" s="68"/>
      <c r="AC71" s="40"/>
      <c r="AD71" s="40"/>
      <c r="AE71" s="39"/>
      <c r="AF71" s="39"/>
      <c r="AG71" s="40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</row>
    <row r="72" spans="26:46" x14ac:dyDescent="0.25">
      <c r="Z72" s="39"/>
      <c r="AA72" s="58"/>
      <c r="AB72" s="68"/>
      <c r="AC72" s="40"/>
      <c r="AD72" s="40"/>
      <c r="AE72" s="39"/>
      <c r="AF72" s="39"/>
      <c r="AG72" s="40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</row>
    <row r="73" spans="26:46" x14ac:dyDescent="0.25">
      <c r="Z73" s="39"/>
      <c r="AA73" s="58"/>
      <c r="AB73" s="68"/>
      <c r="AC73" s="40"/>
      <c r="AD73" s="40"/>
      <c r="AE73" s="39"/>
      <c r="AF73" s="39"/>
      <c r="AG73" s="40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</row>
    <row r="74" spans="26:46" x14ac:dyDescent="0.25">
      <c r="Z74" s="39"/>
      <c r="AA74" s="58"/>
      <c r="AB74" s="68"/>
      <c r="AC74" s="40"/>
      <c r="AD74" s="40"/>
      <c r="AE74" s="39"/>
      <c r="AF74" s="39"/>
      <c r="AG74" s="40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</row>
    <row r="75" spans="26:46" x14ac:dyDescent="0.25">
      <c r="Z75" s="39"/>
      <c r="AA75" s="58"/>
      <c r="AB75" s="68"/>
      <c r="AC75" s="40"/>
      <c r="AD75" s="40"/>
      <c r="AE75" s="39"/>
      <c r="AF75" s="39"/>
      <c r="AG75" s="40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</row>
    <row r="76" spans="26:46" x14ac:dyDescent="0.25">
      <c r="Z76" s="39"/>
      <c r="AA76" s="58"/>
      <c r="AB76" s="68"/>
      <c r="AC76" s="40"/>
      <c r="AD76" s="40"/>
      <c r="AE76" s="39"/>
      <c r="AF76" s="39"/>
      <c r="AG76" s="40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</row>
    <row r="77" spans="26:46" x14ac:dyDescent="0.25">
      <c r="Z77" s="39"/>
      <c r="AA77" s="58"/>
      <c r="AB77" s="68"/>
      <c r="AC77" s="40"/>
      <c r="AD77" s="40"/>
      <c r="AE77" s="39"/>
      <c r="AF77" s="39"/>
      <c r="AG77" s="40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</row>
    <row r="78" spans="26:46" x14ac:dyDescent="0.25">
      <c r="Z78" s="39"/>
      <c r="AA78" s="58"/>
      <c r="AB78" s="68"/>
      <c r="AC78" s="40"/>
      <c r="AD78" s="40"/>
      <c r="AE78" s="39"/>
      <c r="AF78" s="39"/>
      <c r="AG78" s="40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</row>
    <row r="79" spans="26:46" x14ac:dyDescent="0.25">
      <c r="Z79" s="39"/>
      <c r="AA79" s="58"/>
      <c r="AB79" s="68"/>
      <c r="AC79" s="40"/>
      <c r="AD79" s="40"/>
      <c r="AE79" s="39"/>
      <c r="AF79" s="39"/>
      <c r="AG79" s="40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</row>
    <row r="80" spans="26:46" x14ac:dyDescent="0.25">
      <c r="Z80" s="39"/>
      <c r="AA80" s="58"/>
      <c r="AB80" s="68"/>
      <c r="AC80" s="40"/>
      <c r="AD80" s="40"/>
      <c r="AE80" s="39"/>
      <c r="AF80" s="39"/>
      <c r="AG80" s="40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</row>
    <row r="81" spans="26:46" x14ac:dyDescent="0.25">
      <c r="Z81" s="39"/>
      <c r="AA81" s="58"/>
      <c r="AB81" s="68"/>
      <c r="AC81" s="40"/>
      <c r="AD81" s="40"/>
      <c r="AE81" s="39"/>
      <c r="AF81" s="39"/>
      <c r="AG81" s="40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</row>
    <row r="82" spans="26:46" x14ac:dyDescent="0.25">
      <c r="Z82" s="39"/>
      <c r="AA82" s="58"/>
      <c r="AB82" s="68"/>
      <c r="AC82" s="40"/>
      <c r="AD82" s="40"/>
      <c r="AE82" s="39"/>
      <c r="AF82" s="39"/>
      <c r="AG82" s="40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</row>
    <row r="83" spans="26:46" x14ac:dyDescent="0.25">
      <c r="Z83" s="39"/>
      <c r="AA83" s="58"/>
      <c r="AB83" s="68"/>
      <c r="AC83" s="40"/>
      <c r="AD83" s="40"/>
      <c r="AE83" s="39"/>
      <c r="AF83" s="39"/>
      <c r="AG83" s="40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</row>
    <row r="84" spans="26:46" x14ac:dyDescent="0.25">
      <c r="Z84" s="39"/>
      <c r="AA84" s="58"/>
      <c r="AB84" s="68"/>
      <c r="AC84" s="40"/>
      <c r="AD84" s="40"/>
      <c r="AE84" s="39"/>
      <c r="AF84" s="39"/>
      <c r="AG84" s="40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</row>
    <row r="85" spans="26:46" x14ac:dyDescent="0.25">
      <c r="Z85" s="39"/>
      <c r="AA85" s="58"/>
      <c r="AB85" s="68"/>
      <c r="AC85" s="40"/>
      <c r="AD85" s="40"/>
      <c r="AE85" s="39"/>
      <c r="AF85" s="39"/>
      <c r="AG85" s="40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</row>
    <row r="86" spans="26:46" x14ac:dyDescent="0.25">
      <c r="Z86" s="39"/>
      <c r="AA86" s="58"/>
      <c r="AB86" s="68"/>
      <c r="AC86" s="40"/>
      <c r="AD86" s="40"/>
      <c r="AE86" s="39"/>
      <c r="AF86" s="39"/>
      <c r="AG86" s="40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</row>
    <row r="87" spans="26:46" x14ac:dyDescent="0.25">
      <c r="Z87" s="39"/>
      <c r="AA87" s="58"/>
      <c r="AB87" s="68"/>
      <c r="AC87" s="40"/>
      <c r="AD87" s="40"/>
      <c r="AE87" s="39"/>
      <c r="AF87" s="39"/>
      <c r="AG87" s="40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</row>
    <row r="88" spans="26:46" x14ac:dyDescent="0.25">
      <c r="Z88" s="39"/>
      <c r="AA88" s="58"/>
      <c r="AB88" s="68"/>
      <c r="AC88" s="40"/>
      <c r="AD88" s="40"/>
      <c r="AE88" s="39"/>
      <c r="AF88" s="39"/>
      <c r="AG88" s="40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</row>
    <row r="89" spans="26:46" x14ac:dyDescent="0.25">
      <c r="Z89" s="39"/>
      <c r="AA89" s="58"/>
      <c r="AB89" s="68"/>
      <c r="AC89" s="40"/>
      <c r="AD89" s="40"/>
      <c r="AE89" s="39"/>
      <c r="AF89" s="39"/>
      <c r="AG89" s="40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</row>
    <row r="90" spans="26:46" x14ac:dyDescent="0.25">
      <c r="Z90" s="39"/>
      <c r="AA90" s="58"/>
      <c r="AB90" s="68"/>
      <c r="AC90" s="40"/>
      <c r="AD90" s="40"/>
      <c r="AE90" s="39"/>
      <c r="AF90" s="39"/>
      <c r="AG90" s="40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</row>
    <row r="91" spans="26:46" x14ac:dyDescent="0.25">
      <c r="Z91" s="39"/>
      <c r="AA91" s="58"/>
      <c r="AB91" s="68"/>
      <c r="AC91" s="40"/>
      <c r="AD91" s="40"/>
      <c r="AE91" s="39"/>
      <c r="AF91" s="39"/>
      <c r="AG91" s="40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</row>
    <row r="92" spans="26:46" x14ac:dyDescent="0.25">
      <c r="Z92" s="39"/>
      <c r="AA92" s="58"/>
      <c r="AB92" s="68"/>
      <c r="AC92" s="40"/>
      <c r="AD92" s="40"/>
      <c r="AE92" s="39"/>
      <c r="AF92" s="39"/>
      <c r="AG92" s="40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</row>
    <row r="93" spans="26:46" x14ac:dyDescent="0.25">
      <c r="Z93" s="39"/>
      <c r="AA93" s="58"/>
      <c r="AB93" s="68"/>
      <c r="AC93" s="40"/>
      <c r="AD93" s="40"/>
      <c r="AE93" s="39"/>
      <c r="AF93" s="39"/>
      <c r="AG93" s="40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</row>
    <row r="94" spans="26:46" x14ac:dyDescent="0.25">
      <c r="Z94" s="39"/>
      <c r="AA94" s="58"/>
      <c r="AB94" s="68"/>
      <c r="AC94" s="40"/>
      <c r="AD94" s="40"/>
      <c r="AE94" s="39"/>
      <c r="AF94" s="39"/>
      <c r="AG94" s="40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</row>
    <row r="95" spans="26:46" x14ac:dyDescent="0.25">
      <c r="Z95" s="39"/>
      <c r="AA95" s="58"/>
      <c r="AB95" s="68"/>
      <c r="AC95" s="40"/>
      <c r="AD95" s="40"/>
      <c r="AE95" s="39"/>
      <c r="AF95" s="39"/>
      <c r="AG95" s="40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</row>
    <row r="96" spans="26:46" x14ac:dyDescent="0.25">
      <c r="Z96" s="39"/>
      <c r="AA96" s="58"/>
      <c r="AB96" s="68"/>
      <c r="AC96" s="40"/>
      <c r="AD96" s="40"/>
      <c r="AE96" s="39"/>
      <c r="AF96" s="39"/>
      <c r="AG96" s="40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</row>
    <row r="97" spans="26:46" x14ac:dyDescent="0.25">
      <c r="Z97" s="39"/>
      <c r="AA97" s="58"/>
      <c r="AB97" s="68"/>
      <c r="AC97" s="40"/>
      <c r="AD97" s="40"/>
      <c r="AE97" s="39"/>
      <c r="AF97" s="39"/>
      <c r="AG97" s="40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</row>
    <row r="98" spans="26:46" x14ac:dyDescent="0.25">
      <c r="Z98" s="39"/>
      <c r="AA98" s="58"/>
      <c r="AB98" s="68"/>
      <c r="AC98" s="40"/>
      <c r="AD98" s="40"/>
      <c r="AE98" s="39"/>
      <c r="AF98" s="39"/>
      <c r="AG98" s="40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</row>
    <row r="99" spans="26:46" x14ac:dyDescent="0.25">
      <c r="Z99" s="39"/>
      <c r="AA99" s="58"/>
      <c r="AB99" s="68"/>
      <c r="AC99" s="40"/>
      <c r="AD99" s="40"/>
      <c r="AE99" s="39"/>
      <c r="AF99" s="39"/>
      <c r="AG99" s="40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</row>
    <row r="100" spans="26:46" x14ac:dyDescent="0.25">
      <c r="Z100" s="39"/>
      <c r="AA100" s="58"/>
      <c r="AB100" s="68"/>
      <c r="AC100" s="40"/>
      <c r="AD100" s="40"/>
      <c r="AE100" s="39"/>
      <c r="AF100" s="39"/>
      <c r="AG100" s="40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</row>
    <row r="101" spans="26:46" x14ac:dyDescent="0.25">
      <c r="Z101" s="39"/>
      <c r="AA101" s="58"/>
      <c r="AB101" s="68"/>
      <c r="AC101" s="40"/>
      <c r="AD101" s="40"/>
      <c r="AE101" s="39"/>
      <c r="AF101" s="39"/>
      <c r="AG101" s="40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</row>
    <row r="102" spans="26:46" x14ac:dyDescent="0.25">
      <c r="Z102" s="39"/>
      <c r="AA102" s="58"/>
      <c r="AB102" s="68"/>
      <c r="AC102" s="40"/>
      <c r="AD102" s="40"/>
      <c r="AE102" s="39"/>
      <c r="AF102" s="39"/>
      <c r="AG102" s="40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26:46" x14ac:dyDescent="0.25">
      <c r="Z103" s="39"/>
      <c r="AA103" s="58"/>
      <c r="AB103" s="68"/>
      <c r="AC103" s="40"/>
      <c r="AD103" s="40"/>
      <c r="AE103" s="39"/>
      <c r="AF103" s="39"/>
      <c r="AG103" s="40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26:46" x14ac:dyDescent="0.25">
      <c r="Z104" s="39"/>
      <c r="AA104" s="58"/>
      <c r="AB104" s="68"/>
      <c r="AC104" s="40"/>
      <c r="AD104" s="40"/>
      <c r="AE104" s="39"/>
      <c r="AF104" s="39"/>
      <c r="AG104" s="40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26:46" x14ac:dyDescent="0.25">
      <c r="Z105" s="39"/>
      <c r="AA105" s="58"/>
      <c r="AB105" s="68"/>
      <c r="AC105" s="40"/>
      <c r="AD105" s="40"/>
      <c r="AE105" s="39"/>
      <c r="AF105" s="39"/>
      <c r="AG105" s="40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26:46" x14ac:dyDescent="0.25">
      <c r="Z106" s="39"/>
      <c r="AA106" s="58"/>
      <c r="AB106" s="68"/>
      <c r="AC106" s="40"/>
      <c r="AD106" s="40"/>
      <c r="AE106" s="39"/>
      <c r="AF106" s="39"/>
      <c r="AG106" s="40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26:46" x14ac:dyDescent="0.25">
      <c r="Z107" s="39"/>
      <c r="AA107" s="58"/>
      <c r="AB107" s="68"/>
      <c r="AC107" s="40"/>
      <c r="AD107" s="40"/>
      <c r="AE107" s="39"/>
      <c r="AF107" s="39"/>
      <c r="AG107" s="40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26:46" x14ac:dyDescent="0.25">
      <c r="Z108" s="39"/>
      <c r="AA108" s="58"/>
      <c r="AB108" s="68"/>
      <c r="AC108" s="40"/>
      <c r="AD108" s="40"/>
      <c r="AE108" s="39"/>
      <c r="AF108" s="39"/>
      <c r="AG108" s="40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26:46" x14ac:dyDescent="0.25">
      <c r="Z109" s="39"/>
      <c r="AA109" s="58"/>
      <c r="AB109" s="68"/>
      <c r="AC109" s="40"/>
      <c r="AD109" s="40"/>
      <c r="AE109" s="39"/>
      <c r="AF109" s="39"/>
      <c r="AG109" s="40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26:46" x14ac:dyDescent="0.25">
      <c r="Z110" s="39"/>
      <c r="AA110" s="58"/>
      <c r="AB110" s="68"/>
      <c r="AC110" s="40"/>
      <c r="AD110" s="40"/>
      <c r="AE110" s="39"/>
      <c r="AF110" s="39"/>
      <c r="AG110" s="40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26:46" x14ac:dyDescent="0.25">
      <c r="Z111" s="39"/>
      <c r="AA111" s="58"/>
      <c r="AB111" s="68"/>
      <c r="AC111" s="40"/>
      <c r="AD111" s="40"/>
      <c r="AE111" s="39"/>
      <c r="AF111" s="39"/>
      <c r="AG111" s="40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26:46" x14ac:dyDescent="0.25">
      <c r="Z112" s="39"/>
      <c r="AA112" s="58"/>
      <c r="AB112" s="68"/>
      <c r="AC112" s="40"/>
      <c r="AD112" s="40"/>
      <c r="AE112" s="39"/>
      <c r="AF112" s="39"/>
      <c r="AG112" s="40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26:46" x14ac:dyDescent="0.25">
      <c r="Z113" s="39"/>
      <c r="AA113" s="58"/>
      <c r="AB113" s="68"/>
      <c r="AC113" s="40"/>
      <c r="AD113" s="40"/>
      <c r="AE113" s="39"/>
      <c r="AF113" s="39"/>
      <c r="AG113" s="40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26:46" x14ac:dyDescent="0.25">
      <c r="Z114" s="39"/>
      <c r="AA114" s="58"/>
      <c r="AB114" s="68"/>
      <c r="AC114" s="40"/>
      <c r="AD114" s="40"/>
      <c r="AE114" s="39"/>
      <c r="AF114" s="39"/>
      <c r="AG114" s="40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26:46" x14ac:dyDescent="0.25">
      <c r="Z115" s="39"/>
      <c r="AA115" s="58"/>
      <c r="AB115" s="68"/>
      <c r="AC115" s="40"/>
      <c r="AD115" s="40"/>
      <c r="AE115" s="39"/>
      <c r="AF115" s="39"/>
      <c r="AG115" s="40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26:46" x14ac:dyDescent="0.25">
      <c r="Z116" s="39"/>
      <c r="AA116" s="58"/>
      <c r="AB116" s="68"/>
      <c r="AC116" s="40"/>
      <c r="AD116" s="40"/>
      <c r="AE116" s="39"/>
      <c r="AF116" s="39"/>
      <c r="AG116" s="40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26:46" x14ac:dyDescent="0.25">
      <c r="Z117" s="39"/>
      <c r="AA117" s="58"/>
      <c r="AB117" s="68"/>
      <c r="AC117" s="40"/>
      <c r="AD117" s="40"/>
      <c r="AE117" s="39"/>
      <c r="AF117" s="39"/>
      <c r="AG117" s="40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26:46" x14ac:dyDescent="0.25">
      <c r="Z118" s="39"/>
      <c r="AA118" s="58"/>
      <c r="AB118" s="68"/>
      <c r="AC118" s="40"/>
      <c r="AD118" s="40"/>
      <c r="AE118" s="39"/>
      <c r="AF118" s="39"/>
      <c r="AG118" s="40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26:46" x14ac:dyDescent="0.25">
      <c r="Z119" s="39"/>
      <c r="AA119" s="58"/>
      <c r="AB119" s="68"/>
      <c r="AC119" s="40"/>
      <c r="AD119" s="40"/>
      <c r="AE119" s="39"/>
      <c r="AF119" s="39"/>
      <c r="AG119" s="40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26:46" x14ac:dyDescent="0.25">
      <c r="Z120" s="39"/>
      <c r="AA120" s="58"/>
      <c r="AB120" s="68"/>
      <c r="AC120" s="40"/>
      <c r="AD120" s="40"/>
      <c r="AE120" s="39"/>
      <c r="AF120" s="39"/>
      <c r="AG120" s="40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26:46" x14ac:dyDescent="0.25">
      <c r="Z121" s="39"/>
      <c r="AA121" s="58"/>
      <c r="AB121" s="68"/>
      <c r="AC121" s="40"/>
      <c r="AD121" s="40"/>
      <c r="AE121" s="39"/>
      <c r="AF121" s="39"/>
      <c r="AG121" s="40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26:46" x14ac:dyDescent="0.25">
      <c r="Z122" s="39"/>
      <c r="AA122" s="58"/>
      <c r="AB122" s="68"/>
      <c r="AC122" s="40"/>
      <c r="AD122" s="40"/>
      <c r="AE122" s="39"/>
      <c r="AF122" s="39"/>
      <c r="AG122" s="40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26:46" x14ac:dyDescent="0.25">
      <c r="Z123" s="39"/>
      <c r="AA123" s="58"/>
      <c r="AB123" s="68"/>
      <c r="AC123" s="40"/>
      <c r="AD123" s="40"/>
      <c r="AE123" s="39"/>
      <c r="AF123" s="39"/>
      <c r="AG123" s="40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26:46" x14ac:dyDescent="0.25">
      <c r="Z124" s="39"/>
      <c r="AA124" s="58"/>
      <c r="AB124" s="68"/>
      <c r="AC124" s="40"/>
      <c r="AD124" s="40"/>
      <c r="AE124" s="39"/>
      <c r="AF124" s="39"/>
      <c r="AG124" s="40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26:46" x14ac:dyDescent="0.25">
      <c r="Z125" s="39"/>
      <c r="AA125" s="58"/>
      <c r="AB125" s="68"/>
      <c r="AC125" s="40"/>
      <c r="AD125" s="40"/>
      <c r="AE125" s="39"/>
      <c r="AF125" s="39"/>
      <c r="AG125" s="40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26:46" x14ac:dyDescent="0.25">
      <c r="Z126" s="39"/>
      <c r="AA126" s="58"/>
      <c r="AB126" s="68"/>
      <c r="AC126" s="40"/>
      <c r="AD126" s="40"/>
      <c r="AE126" s="39"/>
      <c r="AF126" s="39"/>
      <c r="AG126" s="40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26:46" x14ac:dyDescent="0.25">
      <c r="Z127" s="39"/>
      <c r="AA127" s="58"/>
      <c r="AB127" s="68"/>
      <c r="AC127" s="40"/>
      <c r="AD127" s="40"/>
      <c r="AE127" s="39"/>
      <c r="AF127" s="39"/>
      <c r="AG127" s="40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26:46" x14ac:dyDescent="0.25">
      <c r="Z128" s="39"/>
      <c r="AA128" s="58"/>
      <c r="AB128" s="68"/>
      <c r="AC128" s="40"/>
      <c r="AD128" s="40"/>
      <c r="AE128" s="39"/>
      <c r="AF128" s="39"/>
      <c r="AG128" s="40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26:46" x14ac:dyDescent="0.25">
      <c r="Z129" s="39"/>
      <c r="AA129" s="58"/>
      <c r="AB129" s="68"/>
      <c r="AC129" s="40"/>
      <c r="AD129" s="40"/>
      <c r="AE129" s="39"/>
      <c r="AF129" s="39"/>
      <c r="AG129" s="40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26:46" x14ac:dyDescent="0.25">
      <c r="Z130" s="39"/>
      <c r="AA130" s="58"/>
      <c r="AB130" s="68"/>
      <c r="AC130" s="40"/>
      <c r="AD130" s="40"/>
      <c r="AE130" s="39"/>
      <c r="AF130" s="39"/>
      <c r="AG130" s="40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26:46" x14ac:dyDescent="0.25">
      <c r="Z131" s="39"/>
      <c r="AA131" s="58"/>
      <c r="AB131" s="68"/>
      <c r="AC131" s="40"/>
      <c r="AD131" s="40"/>
      <c r="AE131" s="39"/>
      <c r="AF131" s="39"/>
      <c r="AG131" s="40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26:46" x14ac:dyDescent="0.25">
      <c r="Z132" s="39"/>
      <c r="AA132" s="58"/>
      <c r="AB132" s="68"/>
      <c r="AC132" s="40"/>
      <c r="AD132" s="40"/>
      <c r="AE132" s="39"/>
      <c r="AF132" s="39"/>
      <c r="AG132" s="40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26:46" x14ac:dyDescent="0.25">
      <c r="Z133" s="39"/>
      <c r="AA133" s="58"/>
      <c r="AB133" s="68"/>
      <c r="AC133" s="40"/>
      <c r="AD133" s="40"/>
      <c r="AE133" s="39"/>
      <c r="AF133" s="39"/>
      <c r="AG133" s="40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26:46" x14ac:dyDescent="0.25">
      <c r="Z134" s="39"/>
      <c r="AA134" s="58"/>
      <c r="AB134" s="68"/>
      <c r="AC134" s="40"/>
      <c r="AD134" s="40"/>
      <c r="AE134" s="39"/>
      <c r="AF134" s="39"/>
      <c r="AG134" s="40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26:46" x14ac:dyDescent="0.25">
      <c r="Z135" s="39"/>
      <c r="AA135" s="58"/>
      <c r="AB135" s="68"/>
      <c r="AC135" s="40"/>
      <c r="AD135" s="40"/>
      <c r="AE135" s="39"/>
      <c r="AF135" s="39"/>
      <c r="AG135" s="40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26:46" x14ac:dyDescent="0.25">
      <c r="Z136" s="39"/>
      <c r="AA136" s="58"/>
      <c r="AB136" s="68"/>
      <c r="AC136" s="40"/>
      <c r="AD136" s="40"/>
      <c r="AE136" s="39"/>
      <c r="AF136" s="39"/>
      <c r="AG136" s="40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26:46" x14ac:dyDescent="0.25">
      <c r="Z137" s="39"/>
      <c r="AA137" s="58"/>
      <c r="AB137" s="68"/>
      <c r="AC137" s="40"/>
      <c r="AD137" s="40"/>
      <c r="AE137" s="39"/>
      <c r="AF137" s="39"/>
      <c r="AG137" s="40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26:46" x14ac:dyDescent="0.25">
      <c r="Z138" s="39"/>
      <c r="AA138" s="58"/>
      <c r="AB138" s="68"/>
      <c r="AC138" s="40"/>
      <c r="AD138" s="40"/>
      <c r="AE138" s="39"/>
      <c r="AF138" s="39"/>
      <c r="AG138" s="40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26:46" x14ac:dyDescent="0.25">
      <c r="Z139" s="39"/>
      <c r="AA139" s="58"/>
      <c r="AB139" s="68"/>
      <c r="AC139" s="40"/>
      <c r="AD139" s="40"/>
      <c r="AE139" s="39"/>
      <c r="AF139" s="39"/>
      <c r="AG139" s="40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26:46" x14ac:dyDescent="0.25">
      <c r="Z140" s="39"/>
      <c r="AA140" s="58"/>
      <c r="AB140" s="68"/>
      <c r="AC140" s="40"/>
      <c r="AD140" s="40"/>
      <c r="AE140" s="39"/>
      <c r="AF140" s="39"/>
      <c r="AG140" s="40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26:46" x14ac:dyDescent="0.25">
      <c r="Z141" s="39"/>
      <c r="AA141" s="58"/>
      <c r="AB141" s="68"/>
      <c r="AC141" s="40"/>
      <c r="AD141" s="40"/>
      <c r="AE141" s="39"/>
      <c r="AF141" s="39"/>
      <c r="AG141" s="40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26:46" x14ac:dyDescent="0.25">
      <c r="Z142" s="39"/>
      <c r="AA142" s="58"/>
      <c r="AB142" s="68"/>
      <c r="AC142" s="40"/>
      <c r="AD142" s="40"/>
      <c r="AE142" s="39"/>
      <c r="AF142" s="39"/>
      <c r="AG142" s="40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26:46" x14ac:dyDescent="0.25">
      <c r="Z143" s="39"/>
      <c r="AA143" s="58"/>
      <c r="AB143" s="68"/>
      <c r="AC143" s="40"/>
      <c r="AD143" s="40"/>
      <c r="AE143" s="39"/>
      <c r="AF143" s="39"/>
      <c r="AG143" s="40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26:46" x14ac:dyDescent="0.25">
      <c r="Z144" s="39"/>
      <c r="AA144" s="58"/>
      <c r="AB144" s="68"/>
      <c r="AC144" s="40"/>
      <c r="AD144" s="40"/>
      <c r="AE144" s="39"/>
      <c r="AF144" s="39"/>
      <c r="AG144" s="40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26:46" x14ac:dyDescent="0.25">
      <c r="Z145" s="39"/>
      <c r="AA145" s="58"/>
      <c r="AB145" s="68"/>
      <c r="AC145" s="40"/>
      <c r="AD145" s="40"/>
      <c r="AE145" s="39"/>
      <c r="AF145" s="39"/>
      <c r="AG145" s="40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26:46" x14ac:dyDescent="0.25">
      <c r="Z146" s="39"/>
      <c r="AA146" s="58"/>
      <c r="AB146" s="68"/>
      <c r="AC146" s="40"/>
      <c r="AD146" s="40"/>
      <c r="AE146" s="39"/>
      <c r="AF146" s="39"/>
      <c r="AG146" s="40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26:46" x14ac:dyDescent="0.25">
      <c r="Z147" s="39"/>
      <c r="AA147" s="58"/>
      <c r="AB147" s="68"/>
      <c r="AC147" s="40"/>
      <c r="AD147" s="40"/>
      <c r="AE147" s="39"/>
      <c r="AF147" s="39"/>
      <c r="AG147" s="40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26:46" x14ac:dyDescent="0.25">
      <c r="Z148" s="39"/>
      <c r="AA148" s="58"/>
      <c r="AB148" s="68"/>
      <c r="AC148" s="40"/>
      <c r="AD148" s="40"/>
      <c r="AE148" s="39"/>
      <c r="AF148" s="39"/>
      <c r="AG148" s="40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26:46" x14ac:dyDescent="0.25">
      <c r="Z149" s="39"/>
      <c r="AA149" s="58"/>
      <c r="AB149" s="68"/>
      <c r="AC149" s="40"/>
      <c r="AD149" s="40"/>
      <c r="AE149" s="39"/>
      <c r="AF149" s="39"/>
      <c r="AG149" s="40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26:46" x14ac:dyDescent="0.25">
      <c r="Z150" s="39"/>
      <c r="AA150" s="58"/>
      <c r="AB150" s="68"/>
      <c r="AC150" s="40"/>
      <c r="AD150" s="40"/>
      <c r="AE150" s="39"/>
      <c r="AF150" s="39"/>
      <c r="AG150" s="40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26:46" x14ac:dyDescent="0.25">
      <c r="Z151" s="39"/>
      <c r="AA151" s="58"/>
      <c r="AB151" s="68"/>
      <c r="AC151" s="40"/>
      <c r="AD151" s="40"/>
      <c r="AE151" s="39"/>
      <c r="AF151" s="39"/>
      <c r="AG151" s="40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26:46" x14ac:dyDescent="0.25">
      <c r="Z152" s="39"/>
      <c r="AA152" s="58"/>
      <c r="AB152" s="68"/>
      <c r="AC152" s="40"/>
      <c r="AD152" s="40"/>
      <c r="AE152" s="39"/>
      <c r="AF152" s="39"/>
      <c r="AG152" s="40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26:46" x14ac:dyDescent="0.25">
      <c r="Z153" s="39"/>
      <c r="AA153" s="58"/>
      <c r="AB153" s="68"/>
      <c r="AC153" s="40"/>
      <c r="AD153" s="40"/>
      <c r="AE153" s="39"/>
      <c r="AF153" s="39"/>
      <c r="AG153" s="40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26:46" x14ac:dyDescent="0.25">
      <c r="Z154" s="39"/>
      <c r="AA154" s="58"/>
      <c r="AB154" s="68"/>
      <c r="AC154" s="40"/>
      <c r="AD154" s="40"/>
      <c r="AE154" s="39"/>
      <c r="AF154" s="39"/>
      <c r="AG154" s="40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26:46" x14ac:dyDescent="0.25">
      <c r="Z155" s="39"/>
      <c r="AA155" s="58"/>
      <c r="AB155" s="68"/>
      <c r="AC155" s="40"/>
      <c r="AD155" s="40"/>
      <c r="AE155" s="39"/>
      <c r="AF155" s="39"/>
      <c r="AG155" s="40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26:46" x14ac:dyDescent="0.25">
      <c r="Z156" s="39"/>
      <c r="AA156" s="58"/>
      <c r="AB156" s="68"/>
      <c r="AC156" s="40"/>
      <c r="AD156" s="40"/>
      <c r="AE156" s="39"/>
      <c r="AF156" s="39"/>
      <c r="AG156" s="40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26:46" x14ac:dyDescent="0.25">
      <c r="Z157" s="39"/>
      <c r="AA157" s="58"/>
      <c r="AB157" s="68"/>
      <c r="AC157" s="40"/>
      <c r="AD157" s="40"/>
      <c r="AE157" s="39"/>
      <c r="AF157" s="39"/>
      <c r="AG157" s="40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26:46" x14ac:dyDescent="0.25">
      <c r="Z158" s="39"/>
      <c r="AA158" s="58"/>
      <c r="AB158" s="68"/>
      <c r="AC158" s="40"/>
      <c r="AD158" s="40"/>
      <c r="AE158" s="39"/>
      <c r="AF158" s="39"/>
      <c r="AG158" s="40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26:46" x14ac:dyDescent="0.25">
      <c r="Z159" s="39"/>
      <c r="AA159" s="58"/>
      <c r="AB159" s="68"/>
      <c r="AC159" s="40"/>
      <c r="AD159" s="40"/>
      <c r="AE159" s="39"/>
      <c r="AF159" s="39"/>
      <c r="AG159" s="40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26:46" x14ac:dyDescent="0.25">
      <c r="Z160" s="39"/>
      <c r="AA160" s="58"/>
      <c r="AB160" s="68"/>
      <c r="AC160" s="40"/>
      <c r="AD160" s="40"/>
      <c r="AE160" s="39"/>
      <c r="AF160" s="39"/>
      <c r="AG160" s="40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26:46" x14ac:dyDescent="0.25">
      <c r="Z161" s="39"/>
      <c r="AA161" s="58"/>
      <c r="AB161" s="68"/>
      <c r="AC161" s="40"/>
      <c r="AD161" s="40"/>
      <c r="AE161" s="39"/>
      <c r="AF161" s="39"/>
      <c r="AG161" s="40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26:46" x14ac:dyDescent="0.25">
      <c r="Z162" s="39"/>
      <c r="AA162" s="58"/>
      <c r="AB162" s="68"/>
      <c r="AC162" s="40"/>
      <c r="AD162" s="40"/>
      <c r="AE162" s="39"/>
      <c r="AF162" s="39"/>
      <c r="AG162" s="40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26:46" x14ac:dyDescent="0.25">
      <c r="Z163" s="39"/>
      <c r="AA163" s="58"/>
      <c r="AB163" s="68"/>
      <c r="AC163" s="40"/>
      <c r="AD163" s="40"/>
      <c r="AE163" s="39"/>
      <c r="AF163" s="39"/>
      <c r="AG163" s="40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26:46" x14ac:dyDescent="0.25">
      <c r="Z164" s="39"/>
      <c r="AA164" s="58"/>
      <c r="AB164" s="68"/>
      <c r="AC164" s="40"/>
      <c r="AD164" s="40"/>
      <c r="AE164" s="39"/>
      <c r="AF164" s="39"/>
      <c r="AG164" s="40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26:46" x14ac:dyDescent="0.25">
      <c r="Z165" s="39"/>
      <c r="AA165" s="58"/>
      <c r="AB165" s="68"/>
      <c r="AC165" s="40"/>
      <c r="AD165" s="40"/>
      <c r="AE165" s="39"/>
      <c r="AF165" s="39"/>
      <c r="AG165" s="40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26:46" x14ac:dyDescent="0.25">
      <c r="Z166" s="39"/>
      <c r="AA166" s="58"/>
      <c r="AB166" s="68"/>
      <c r="AC166" s="40"/>
      <c r="AD166" s="40"/>
      <c r="AE166" s="39"/>
      <c r="AF166" s="39"/>
      <c r="AG166" s="40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26:46" x14ac:dyDescent="0.25">
      <c r="Z167" s="39"/>
      <c r="AA167" s="58"/>
      <c r="AB167" s="68"/>
      <c r="AC167" s="40"/>
      <c r="AD167" s="40"/>
      <c r="AE167" s="39"/>
      <c r="AF167" s="39"/>
      <c r="AG167" s="40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26:46" x14ac:dyDescent="0.25">
      <c r="Z168" s="39"/>
      <c r="AA168" s="58"/>
      <c r="AB168" s="68"/>
      <c r="AC168" s="40"/>
      <c r="AD168" s="40"/>
      <c r="AE168" s="39"/>
      <c r="AF168" s="39"/>
      <c r="AG168" s="40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26:46" x14ac:dyDescent="0.25">
      <c r="Z169" s="39"/>
      <c r="AA169" s="58"/>
      <c r="AB169" s="68"/>
      <c r="AC169" s="40"/>
      <c r="AD169" s="40"/>
      <c r="AE169" s="39"/>
      <c r="AF169" s="39"/>
      <c r="AG169" s="40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26:46" x14ac:dyDescent="0.25">
      <c r="Z170" s="39"/>
      <c r="AA170" s="58"/>
      <c r="AB170" s="68"/>
      <c r="AC170" s="40"/>
      <c r="AD170" s="40"/>
      <c r="AE170" s="39"/>
      <c r="AF170" s="39"/>
      <c r="AG170" s="40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26:46" x14ac:dyDescent="0.25">
      <c r="Z171" s="39"/>
      <c r="AA171" s="58"/>
      <c r="AB171" s="68"/>
      <c r="AC171" s="40"/>
      <c r="AD171" s="40"/>
      <c r="AE171" s="39"/>
      <c r="AF171" s="39"/>
      <c r="AG171" s="40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26:46" x14ac:dyDescent="0.25">
      <c r="Z172" s="39"/>
      <c r="AA172" s="58"/>
      <c r="AB172" s="68"/>
      <c r="AC172" s="40"/>
      <c r="AD172" s="40"/>
      <c r="AE172" s="39"/>
      <c r="AF172" s="39"/>
      <c r="AG172" s="40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26:46" x14ac:dyDescent="0.25">
      <c r="Z173" s="39"/>
      <c r="AA173" s="58"/>
      <c r="AB173" s="68"/>
      <c r="AC173" s="40"/>
      <c r="AD173" s="40"/>
      <c r="AE173" s="39"/>
      <c r="AF173" s="39"/>
      <c r="AG173" s="40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26:46" x14ac:dyDescent="0.25">
      <c r="Z174" s="39"/>
      <c r="AA174" s="58"/>
      <c r="AB174" s="68"/>
      <c r="AC174" s="40"/>
      <c r="AD174" s="40"/>
      <c r="AE174" s="39"/>
      <c r="AF174" s="39"/>
      <c r="AG174" s="40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26:46" x14ac:dyDescent="0.25">
      <c r="Z175" s="39"/>
      <c r="AA175" s="58"/>
      <c r="AB175" s="68"/>
      <c r="AC175" s="40"/>
      <c r="AD175" s="40"/>
      <c r="AE175" s="39"/>
      <c r="AF175" s="39"/>
      <c r="AG175" s="40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26:46" x14ac:dyDescent="0.25">
      <c r="Z176" s="39"/>
      <c r="AA176" s="58"/>
      <c r="AB176" s="68"/>
      <c r="AC176" s="40"/>
      <c r="AD176" s="40"/>
      <c r="AE176" s="39"/>
      <c r="AF176" s="39"/>
      <c r="AG176" s="40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26:46" x14ac:dyDescent="0.25">
      <c r="Z177" s="39"/>
      <c r="AA177" s="58"/>
      <c r="AB177" s="68"/>
      <c r="AC177" s="40"/>
      <c r="AD177" s="40"/>
      <c r="AE177" s="39"/>
      <c r="AF177" s="39"/>
      <c r="AG177" s="40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26:46" x14ac:dyDescent="0.25">
      <c r="Z178" s="39"/>
      <c r="AA178" s="58"/>
      <c r="AB178" s="68"/>
      <c r="AC178" s="40"/>
      <c r="AD178" s="40"/>
      <c r="AE178" s="39"/>
      <c r="AF178" s="39"/>
      <c r="AG178" s="40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26:46" x14ac:dyDescent="0.25">
      <c r="Z179" s="39"/>
      <c r="AA179" s="58"/>
      <c r="AB179" s="68"/>
      <c r="AC179" s="40"/>
      <c r="AD179" s="40"/>
      <c r="AE179" s="39"/>
      <c r="AF179" s="39"/>
      <c r="AG179" s="40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26:46" x14ac:dyDescent="0.25">
      <c r="Z180" s="39"/>
      <c r="AA180" s="58"/>
      <c r="AB180" s="68"/>
      <c r="AC180" s="40"/>
      <c r="AD180" s="40"/>
      <c r="AE180" s="39"/>
      <c r="AF180" s="39"/>
      <c r="AG180" s="40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26:46" x14ac:dyDescent="0.25">
      <c r="Z181" s="39"/>
      <c r="AA181" s="58"/>
      <c r="AB181" s="68"/>
      <c r="AC181" s="40"/>
      <c r="AD181" s="40"/>
      <c r="AE181" s="39"/>
      <c r="AF181" s="39"/>
      <c r="AG181" s="40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26:46" x14ac:dyDescent="0.25">
      <c r="Z182" s="39"/>
      <c r="AA182" s="58"/>
      <c r="AB182" s="68"/>
      <c r="AC182" s="40"/>
      <c r="AD182" s="40"/>
      <c r="AE182" s="39"/>
      <c r="AF182" s="39"/>
      <c r="AG182" s="40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26:46" x14ac:dyDescent="0.25">
      <c r="Z183" s="39"/>
      <c r="AA183" s="58"/>
      <c r="AB183" s="68"/>
      <c r="AC183" s="40"/>
      <c r="AD183" s="40"/>
      <c r="AE183" s="39"/>
      <c r="AF183" s="39"/>
      <c r="AG183" s="40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26:46" x14ac:dyDescent="0.25">
      <c r="Z184" s="39"/>
      <c r="AA184" s="58"/>
      <c r="AB184" s="68"/>
      <c r="AC184" s="40"/>
      <c r="AD184" s="40"/>
      <c r="AE184" s="39"/>
      <c r="AF184" s="39"/>
      <c r="AG184" s="40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26:46" x14ac:dyDescent="0.25">
      <c r="Z185" s="39"/>
      <c r="AA185" s="58"/>
      <c r="AB185" s="68"/>
      <c r="AC185" s="40"/>
      <c r="AD185" s="40"/>
      <c r="AE185" s="39"/>
      <c r="AF185" s="39"/>
      <c r="AG185" s="40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26:46" x14ac:dyDescent="0.25">
      <c r="Z186" s="39"/>
      <c r="AA186" s="58"/>
      <c r="AB186" s="68"/>
      <c r="AC186" s="40"/>
      <c r="AD186" s="40"/>
      <c r="AE186" s="39"/>
      <c r="AF186" s="39"/>
      <c r="AG186" s="40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26:46" x14ac:dyDescent="0.25">
      <c r="Z187" s="39"/>
      <c r="AA187" s="58"/>
      <c r="AB187" s="68"/>
      <c r="AC187" s="40"/>
      <c r="AD187" s="40"/>
      <c r="AE187" s="39"/>
      <c r="AF187" s="39"/>
      <c r="AG187" s="40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26:46" x14ac:dyDescent="0.25">
      <c r="Z188" s="39"/>
      <c r="AA188" s="58"/>
      <c r="AB188" s="68"/>
      <c r="AC188" s="40"/>
      <c r="AD188" s="40"/>
      <c r="AE188" s="39"/>
      <c r="AF188" s="39"/>
      <c r="AG188" s="40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26:46" x14ac:dyDescent="0.25">
      <c r="Z189" s="39"/>
      <c r="AA189" s="58"/>
      <c r="AB189" s="68"/>
      <c r="AC189" s="40"/>
      <c r="AD189" s="40"/>
      <c r="AE189" s="39"/>
      <c r="AF189" s="39"/>
      <c r="AG189" s="40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26:46" x14ac:dyDescent="0.25">
      <c r="Z190" s="39"/>
      <c r="AA190" s="58"/>
      <c r="AB190" s="68"/>
      <c r="AC190" s="40"/>
      <c r="AD190" s="40"/>
      <c r="AE190" s="39"/>
      <c r="AF190" s="39"/>
      <c r="AG190" s="40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26:46" x14ac:dyDescent="0.25">
      <c r="Z191" s="39"/>
      <c r="AA191" s="58"/>
      <c r="AB191" s="68"/>
      <c r="AC191" s="40"/>
      <c r="AD191" s="40"/>
      <c r="AE191" s="39"/>
      <c r="AF191" s="39"/>
      <c r="AG191" s="40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26:46" x14ac:dyDescent="0.25">
      <c r="Z192" s="39"/>
      <c r="AA192" s="58"/>
      <c r="AB192" s="68"/>
      <c r="AC192" s="40"/>
      <c r="AD192" s="40"/>
      <c r="AE192" s="39"/>
      <c r="AF192" s="39"/>
      <c r="AG192" s="40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26:46" x14ac:dyDescent="0.25">
      <c r="Z193" s="39"/>
      <c r="AA193" s="58"/>
      <c r="AB193" s="68"/>
      <c r="AC193" s="40"/>
      <c r="AD193" s="40"/>
      <c r="AE193" s="39"/>
      <c r="AF193" s="39"/>
      <c r="AG193" s="40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26:46" x14ac:dyDescent="0.25">
      <c r="Z194" s="39"/>
      <c r="AA194" s="58"/>
      <c r="AB194" s="68"/>
      <c r="AC194" s="40"/>
      <c r="AD194" s="40"/>
      <c r="AE194" s="39"/>
      <c r="AF194" s="39"/>
      <c r="AG194" s="40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26:46" x14ac:dyDescent="0.25">
      <c r="Z195" s="39"/>
      <c r="AA195" s="58"/>
      <c r="AB195" s="68"/>
      <c r="AC195" s="40"/>
      <c r="AD195" s="40"/>
      <c r="AE195" s="39"/>
      <c r="AF195" s="39"/>
      <c r="AG195" s="40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26:46" x14ac:dyDescent="0.25">
      <c r="Z196" s="39"/>
      <c r="AA196" s="58"/>
      <c r="AB196" s="68"/>
      <c r="AC196" s="40"/>
      <c r="AD196" s="40"/>
      <c r="AE196" s="39"/>
      <c r="AF196" s="39"/>
      <c r="AG196" s="40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26:46" x14ac:dyDescent="0.25">
      <c r="Z197" s="39"/>
      <c r="AA197" s="58"/>
      <c r="AB197" s="68"/>
      <c r="AC197" s="40"/>
      <c r="AD197" s="40"/>
      <c r="AE197" s="39"/>
      <c r="AF197" s="39"/>
      <c r="AG197" s="40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26:46" x14ac:dyDescent="0.25">
      <c r="Z198" s="39"/>
      <c r="AA198" s="58"/>
      <c r="AB198" s="68"/>
      <c r="AC198" s="40"/>
      <c r="AD198" s="40"/>
      <c r="AE198" s="39"/>
      <c r="AF198" s="39"/>
      <c r="AG198" s="40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26:46" x14ac:dyDescent="0.25">
      <c r="Z199" s="39"/>
      <c r="AA199" s="58"/>
      <c r="AB199" s="68"/>
      <c r="AC199" s="40"/>
      <c r="AD199" s="40"/>
      <c r="AE199" s="39"/>
      <c r="AF199" s="39"/>
      <c r="AG199" s="40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26:46" x14ac:dyDescent="0.25">
      <c r="Z200" s="39"/>
      <c r="AA200" s="58"/>
      <c r="AB200" s="68"/>
      <c r="AC200" s="40"/>
      <c r="AD200" s="40"/>
      <c r="AE200" s="39"/>
      <c r="AF200" s="39"/>
      <c r="AG200" s="40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26:46" x14ac:dyDescent="0.25">
      <c r="Z201" s="39"/>
      <c r="AA201" s="58"/>
      <c r="AB201" s="68"/>
      <c r="AC201" s="40"/>
      <c r="AD201" s="40"/>
      <c r="AE201" s="39"/>
      <c r="AF201" s="39"/>
      <c r="AG201" s="40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26:46" x14ac:dyDescent="0.25">
      <c r="Z202" s="39"/>
      <c r="AA202" s="58"/>
      <c r="AB202" s="68"/>
      <c r="AC202" s="40"/>
      <c r="AD202" s="40"/>
      <c r="AE202" s="39"/>
      <c r="AF202" s="39"/>
      <c r="AG202" s="40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26:46" x14ac:dyDescent="0.25">
      <c r="Z203" s="39"/>
      <c r="AA203" s="58"/>
      <c r="AB203" s="68"/>
      <c r="AC203" s="40"/>
      <c r="AD203" s="40"/>
      <c r="AE203" s="39"/>
      <c r="AF203" s="39"/>
      <c r="AG203" s="40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26:46" x14ac:dyDescent="0.25">
      <c r="Z204" s="39"/>
      <c r="AA204" s="58"/>
      <c r="AB204" s="68"/>
      <c r="AC204" s="40"/>
      <c r="AD204" s="40"/>
      <c r="AE204" s="39"/>
      <c r="AF204" s="39"/>
      <c r="AG204" s="40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26:46" x14ac:dyDescent="0.25">
      <c r="Z205" s="39"/>
      <c r="AA205" s="58"/>
      <c r="AB205" s="68"/>
      <c r="AC205" s="40"/>
      <c r="AD205" s="40"/>
      <c r="AE205" s="39"/>
      <c r="AF205" s="39"/>
      <c r="AG205" s="40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26:46" x14ac:dyDescent="0.25">
      <c r="Z206" s="39"/>
      <c r="AA206" s="58"/>
      <c r="AB206" s="68"/>
      <c r="AC206" s="40"/>
      <c r="AD206" s="40"/>
      <c r="AE206" s="39"/>
      <c r="AF206" s="39"/>
      <c r="AG206" s="40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26:46" x14ac:dyDescent="0.25">
      <c r="Z207" s="39"/>
      <c r="AA207" s="58"/>
      <c r="AB207" s="68"/>
      <c r="AC207" s="40"/>
      <c r="AD207" s="40"/>
      <c r="AE207" s="39"/>
      <c r="AF207" s="39"/>
      <c r="AG207" s="40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26:46" x14ac:dyDescent="0.25">
      <c r="Z208" s="39"/>
      <c r="AA208" s="58"/>
      <c r="AB208" s="68"/>
      <c r="AC208" s="40"/>
      <c r="AD208" s="40"/>
      <c r="AE208" s="39"/>
      <c r="AF208" s="39"/>
      <c r="AG208" s="40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26:46" x14ac:dyDescent="0.25">
      <c r="Z209" s="39"/>
      <c r="AA209" s="58"/>
      <c r="AB209" s="68"/>
      <c r="AC209" s="40"/>
      <c r="AD209" s="40"/>
      <c r="AE209" s="39"/>
      <c r="AF209" s="39"/>
      <c r="AG209" s="40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26:46" x14ac:dyDescent="0.25">
      <c r="Z210" s="39"/>
      <c r="AA210" s="58"/>
      <c r="AB210" s="68"/>
      <c r="AC210" s="40"/>
      <c r="AD210" s="40"/>
      <c r="AE210" s="39"/>
      <c r="AF210" s="39"/>
      <c r="AG210" s="40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26:46" x14ac:dyDescent="0.25">
      <c r="Z211" s="39"/>
      <c r="AA211" s="58"/>
      <c r="AB211" s="68"/>
      <c r="AC211" s="40"/>
      <c r="AD211" s="40"/>
      <c r="AE211" s="39"/>
      <c r="AF211" s="39"/>
      <c r="AG211" s="40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26:46" x14ac:dyDescent="0.25">
      <c r="Z212" s="39"/>
      <c r="AA212" s="58"/>
      <c r="AB212" s="68"/>
      <c r="AC212" s="40"/>
      <c r="AD212" s="40"/>
      <c r="AE212" s="39"/>
      <c r="AF212" s="39"/>
      <c r="AG212" s="40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26:46" x14ac:dyDescent="0.25">
      <c r="Z213" s="39"/>
      <c r="AA213" s="58"/>
      <c r="AB213" s="68"/>
      <c r="AC213" s="40"/>
      <c r="AD213" s="40"/>
      <c r="AE213" s="39"/>
      <c r="AF213" s="39"/>
      <c r="AG213" s="40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26:46" x14ac:dyDescent="0.25">
      <c r="Z214" s="39"/>
      <c r="AA214" s="58"/>
      <c r="AB214" s="68"/>
      <c r="AC214" s="40"/>
      <c r="AD214" s="40"/>
      <c r="AE214" s="39"/>
      <c r="AF214" s="39"/>
      <c r="AG214" s="40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26:46" x14ac:dyDescent="0.25">
      <c r="Z215" s="39"/>
      <c r="AA215" s="58"/>
      <c r="AB215" s="68"/>
      <c r="AC215" s="40"/>
      <c r="AD215" s="40"/>
      <c r="AE215" s="39"/>
      <c r="AF215" s="39"/>
      <c r="AG215" s="40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26:46" x14ac:dyDescent="0.25">
      <c r="Z216" s="39"/>
      <c r="AA216" s="58"/>
      <c r="AB216" s="68"/>
      <c r="AC216" s="40"/>
      <c r="AD216" s="40"/>
      <c r="AE216" s="39"/>
      <c r="AF216" s="39"/>
      <c r="AG216" s="40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26:46" x14ac:dyDescent="0.25">
      <c r="Z217" s="39"/>
      <c r="AA217" s="58"/>
      <c r="AB217" s="68"/>
      <c r="AC217" s="40"/>
      <c r="AD217" s="40"/>
      <c r="AE217" s="39"/>
      <c r="AF217" s="39"/>
      <c r="AG217" s="40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26:46" x14ac:dyDescent="0.25">
      <c r="Z218" s="39"/>
      <c r="AA218" s="58"/>
      <c r="AB218" s="68"/>
      <c r="AC218" s="40"/>
      <c r="AD218" s="40"/>
      <c r="AE218" s="39"/>
      <c r="AF218" s="39"/>
      <c r="AG218" s="40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26:46" x14ac:dyDescent="0.25">
      <c r="Z219" s="39"/>
      <c r="AA219" s="58"/>
      <c r="AB219" s="68"/>
      <c r="AC219" s="40"/>
      <c r="AD219" s="40"/>
      <c r="AE219" s="39"/>
      <c r="AF219" s="39"/>
      <c r="AG219" s="40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26:46" x14ac:dyDescent="0.25">
      <c r="Z220" s="39"/>
      <c r="AA220" s="58"/>
      <c r="AB220" s="68"/>
      <c r="AC220" s="40"/>
      <c r="AD220" s="40"/>
      <c r="AE220" s="39"/>
      <c r="AF220" s="39"/>
      <c r="AG220" s="40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26:46" x14ac:dyDescent="0.25">
      <c r="Z221" s="39"/>
      <c r="AA221" s="58"/>
      <c r="AB221" s="68"/>
      <c r="AC221" s="40"/>
      <c r="AD221" s="40"/>
      <c r="AE221" s="39"/>
      <c r="AF221" s="39"/>
      <c r="AG221" s="40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26:46" x14ac:dyDescent="0.25">
      <c r="Z222" s="39"/>
      <c r="AA222" s="58"/>
      <c r="AB222" s="68"/>
      <c r="AC222" s="40"/>
      <c r="AD222" s="40"/>
      <c r="AE222" s="39"/>
      <c r="AF222" s="39"/>
      <c r="AG222" s="40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26:46" x14ac:dyDescent="0.25">
      <c r="Z223" s="39"/>
      <c r="AA223" s="58"/>
      <c r="AB223" s="68"/>
      <c r="AC223" s="40"/>
      <c r="AD223" s="40"/>
      <c r="AE223" s="39"/>
      <c r="AF223" s="39"/>
      <c r="AG223" s="40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26:46" x14ac:dyDescent="0.25">
      <c r="Z224" s="39"/>
      <c r="AA224" s="58"/>
      <c r="AB224" s="68"/>
      <c r="AC224" s="40"/>
      <c r="AD224" s="40"/>
      <c r="AE224" s="39"/>
      <c r="AF224" s="39"/>
      <c r="AG224" s="40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26:46" x14ac:dyDescent="0.25">
      <c r="Z225" s="39"/>
      <c r="AA225" s="58"/>
      <c r="AB225" s="68"/>
      <c r="AC225" s="40"/>
      <c r="AD225" s="40"/>
      <c r="AE225" s="39"/>
      <c r="AF225" s="39"/>
      <c r="AG225" s="40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26:46" x14ac:dyDescent="0.25">
      <c r="Z226" s="39"/>
      <c r="AA226" s="58"/>
      <c r="AB226" s="68"/>
      <c r="AC226" s="40"/>
      <c r="AD226" s="40"/>
      <c r="AE226" s="39"/>
      <c r="AF226" s="39"/>
      <c r="AG226" s="40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26:46" x14ac:dyDescent="0.25">
      <c r="Z227" s="39"/>
      <c r="AA227" s="58"/>
      <c r="AB227" s="68"/>
      <c r="AC227" s="40"/>
      <c r="AD227" s="40"/>
      <c r="AE227" s="39"/>
      <c r="AF227" s="39"/>
      <c r="AG227" s="40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26:46" x14ac:dyDescent="0.25">
      <c r="Z228" s="39"/>
      <c r="AA228" s="58"/>
      <c r="AB228" s="68"/>
      <c r="AC228" s="40"/>
      <c r="AD228" s="40"/>
      <c r="AE228" s="39"/>
      <c r="AF228" s="39"/>
      <c r="AG228" s="40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26:46" x14ac:dyDescent="0.25">
      <c r="Z229" s="39"/>
      <c r="AA229" s="58"/>
      <c r="AB229" s="68"/>
      <c r="AC229" s="40"/>
      <c r="AD229" s="40"/>
      <c r="AE229" s="39"/>
      <c r="AF229" s="39"/>
      <c r="AG229" s="40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26:46" x14ac:dyDescent="0.25">
      <c r="Z230" s="39"/>
      <c r="AA230" s="58"/>
      <c r="AB230" s="68"/>
      <c r="AC230" s="40"/>
      <c r="AD230" s="40"/>
      <c r="AE230" s="39"/>
      <c r="AF230" s="39"/>
      <c r="AG230" s="40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26:46" x14ac:dyDescent="0.25">
      <c r="Z231" s="39"/>
      <c r="AA231" s="58"/>
      <c r="AB231" s="68"/>
      <c r="AC231" s="40"/>
      <c r="AD231" s="40"/>
      <c r="AE231" s="39"/>
      <c r="AF231" s="39"/>
      <c r="AG231" s="40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26:46" x14ac:dyDescent="0.25">
      <c r="Z232" s="39"/>
      <c r="AA232" s="58"/>
      <c r="AB232" s="68"/>
      <c r="AC232" s="40"/>
      <c r="AD232" s="40"/>
      <c r="AE232" s="39"/>
      <c r="AF232" s="39"/>
      <c r="AG232" s="40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26:46" x14ac:dyDescent="0.25">
      <c r="Z233" s="39"/>
      <c r="AA233" s="58"/>
      <c r="AB233" s="68"/>
      <c r="AC233" s="40"/>
      <c r="AD233" s="40"/>
      <c r="AE233" s="39"/>
      <c r="AF233" s="39"/>
      <c r="AG233" s="40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26:46" x14ac:dyDescent="0.25">
      <c r="Z234" s="39"/>
      <c r="AA234" s="58"/>
      <c r="AB234" s="68"/>
      <c r="AC234" s="40"/>
      <c r="AD234" s="40"/>
      <c r="AE234" s="39"/>
      <c r="AF234" s="39"/>
      <c r="AG234" s="40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26:46" x14ac:dyDescent="0.25">
      <c r="Z235" s="39"/>
      <c r="AA235" s="58"/>
      <c r="AB235" s="68"/>
      <c r="AC235" s="40"/>
      <c r="AD235" s="40"/>
      <c r="AE235" s="39"/>
      <c r="AF235" s="39"/>
      <c r="AG235" s="40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26:46" x14ac:dyDescent="0.25">
      <c r="Z236" s="39"/>
      <c r="AA236" s="58"/>
      <c r="AB236" s="68"/>
      <c r="AC236" s="40"/>
      <c r="AD236" s="40"/>
      <c r="AE236" s="39"/>
      <c r="AF236" s="39"/>
      <c r="AG236" s="40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26:46" x14ac:dyDescent="0.25">
      <c r="Z237" s="39"/>
      <c r="AA237" s="58"/>
      <c r="AB237" s="68"/>
      <c r="AC237" s="40"/>
      <c r="AD237" s="40"/>
      <c r="AE237" s="39"/>
      <c r="AF237" s="39"/>
      <c r="AG237" s="40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26:46" x14ac:dyDescent="0.25">
      <c r="Z238" s="39"/>
      <c r="AA238" s="58"/>
      <c r="AB238" s="68"/>
      <c r="AC238" s="40"/>
      <c r="AD238" s="40"/>
      <c r="AE238" s="39"/>
      <c r="AF238" s="39"/>
      <c r="AG238" s="40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26:46" x14ac:dyDescent="0.25">
      <c r="Z239" s="39"/>
      <c r="AA239" s="58"/>
      <c r="AB239" s="68"/>
      <c r="AC239" s="40"/>
      <c r="AD239" s="40"/>
      <c r="AE239" s="39"/>
      <c r="AF239" s="39"/>
      <c r="AG239" s="40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26:46" x14ac:dyDescent="0.25">
      <c r="Z240" s="39"/>
      <c r="AA240" s="58"/>
      <c r="AB240" s="68"/>
      <c r="AC240" s="40"/>
      <c r="AD240" s="40"/>
      <c r="AE240" s="39"/>
      <c r="AF240" s="39"/>
      <c r="AG240" s="40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26:46" x14ac:dyDescent="0.25">
      <c r="Z241" s="39"/>
      <c r="AA241" s="58"/>
      <c r="AB241" s="68"/>
      <c r="AC241" s="40"/>
      <c r="AD241" s="40"/>
      <c r="AE241" s="39"/>
      <c r="AF241" s="39"/>
      <c r="AG241" s="40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26:46" x14ac:dyDescent="0.25">
      <c r="Z242" s="39"/>
      <c r="AA242" s="58"/>
      <c r="AB242" s="68"/>
      <c r="AC242" s="40"/>
      <c r="AD242" s="40"/>
      <c r="AE242" s="39"/>
      <c r="AF242" s="39"/>
      <c r="AG242" s="40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26:46" x14ac:dyDescent="0.25">
      <c r="Z243" s="39"/>
      <c r="AA243" s="58"/>
      <c r="AB243" s="68"/>
      <c r="AC243" s="40"/>
      <c r="AD243" s="40"/>
      <c r="AE243" s="39"/>
      <c r="AF243" s="39"/>
      <c r="AG243" s="40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26:46" x14ac:dyDescent="0.25">
      <c r="Z244" s="39"/>
      <c r="AA244" s="58"/>
      <c r="AB244" s="68"/>
      <c r="AC244" s="40"/>
      <c r="AD244" s="40"/>
      <c r="AE244" s="39"/>
      <c r="AF244" s="39"/>
      <c r="AG244" s="40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26:46" x14ac:dyDescent="0.25">
      <c r="Z245" s="39"/>
      <c r="AA245" s="58"/>
      <c r="AB245" s="68"/>
      <c r="AC245" s="40"/>
      <c r="AD245" s="40"/>
      <c r="AE245" s="39"/>
      <c r="AF245" s="39"/>
      <c r="AG245" s="40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26:46" x14ac:dyDescent="0.25">
      <c r="Z246" s="39"/>
      <c r="AA246" s="58"/>
      <c r="AB246" s="68"/>
      <c r="AC246" s="40"/>
      <c r="AD246" s="40"/>
      <c r="AE246" s="39"/>
      <c r="AF246" s="39"/>
      <c r="AG246" s="40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26:46" x14ac:dyDescent="0.25">
      <c r="Z247" s="39"/>
      <c r="AA247" s="58"/>
      <c r="AB247" s="68"/>
      <c r="AC247" s="40"/>
      <c r="AD247" s="40"/>
      <c r="AE247" s="39"/>
      <c r="AF247" s="39"/>
      <c r="AG247" s="40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26:46" x14ac:dyDescent="0.25">
      <c r="Z248" s="39"/>
      <c r="AA248" s="58"/>
      <c r="AB248" s="68"/>
      <c r="AC248" s="40"/>
      <c r="AD248" s="40"/>
      <c r="AE248" s="39"/>
      <c r="AF248" s="39"/>
      <c r="AG248" s="40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26:46" x14ac:dyDescent="0.25">
      <c r="Z249" s="39"/>
      <c r="AA249" s="58"/>
      <c r="AB249" s="68"/>
      <c r="AC249" s="40"/>
      <c r="AD249" s="40"/>
      <c r="AE249" s="39"/>
      <c r="AF249" s="39"/>
      <c r="AG249" s="40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26:46" x14ac:dyDescent="0.25">
      <c r="Z250" s="39"/>
      <c r="AA250" s="58"/>
      <c r="AB250" s="68"/>
      <c r="AC250" s="40"/>
      <c r="AD250" s="40"/>
      <c r="AE250" s="39"/>
      <c r="AF250" s="39"/>
      <c r="AG250" s="40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26:46" x14ac:dyDescent="0.25">
      <c r="Z251" s="39"/>
      <c r="AA251" s="58"/>
      <c r="AB251" s="68"/>
      <c r="AC251" s="40"/>
      <c r="AD251" s="40"/>
      <c r="AE251" s="39"/>
      <c r="AF251" s="39"/>
      <c r="AG251" s="40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26:46" x14ac:dyDescent="0.25">
      <c r="Z252" s="39"/>
      <c r="AA252" s="58"/>
      <c r="AB252" s="68"/>
      <c r="AC252" s="40"/>
      <c r="AD252" s="40"/>
      <c r="AE252" s="39"/>
      <c r="AF252" s="39"/>
      <c r="AG252" s="40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26:46" x14ac:dyDescent="0.25">
      <c r="Z253" s="39"/>
      <c r="AA253" s="58"/>
      <c r="AB253" s="68"/>
      <c r="AC253" s="40"/>
      <c r="AD253" s="40"/>
      <c r="AE253" s="39"/>
      <c r="AF253" s="39"/>
      <c r="AG253" s="40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26:46" x14ac:dyDescent="0.25">
      <c r="Z254" s="39"/>
      <c r="AA254" s="58"/>
      <c r="AB254" s="68"/>
      <c r="AC254" s="40"/>
      <c r="AD254" s="40"/>
      <c r="AE254" s="39"/>
      <c r="AF254" s="39"/>
      <c r="AG254" s="40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26:46" x14ac:dyDescent="0.25">
      <c r="Z255" s="39"/>
      <c r="AA255" s="58"/>
      <c r="AB255" s="68"/>
      <c r="AC255" s="40"/>
      <c r="AD255" s="40"/>
      <c r="AE255" s="39"/>
      <c r="AF255" s="39"/>
      <c r="AG255" s="40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26:46" x14ac:dyDescent="0.25">
      <c r="Z256" s="39"/>
      <c r="AA256" s="58"/>
      <c r="AB256" s="68"/>
      <c r="AC256" s="40"/>
      <c r="AD256" s="40"/>
      <c r="AE256" s="39"/>
      <c r="AF256" s="39"/>
      <c r="AG256" s="40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26:46" x14ac:dyDescent="0.25">
      <c r="Z257" s="39"/>
      <c r="AA257" s="58"/>
      <c r="AB257" s="68"/>
      <c r="AC257" s="40"/>
      <c r="AD257" s="40"/>
      <c r="AE257" s="39"/>
      <c r="AF257" s="39"/>
      <c r="AG257" s="40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26:46" x14ac:dyDescent="0.25">
      <c r="Z258" s="39"/>
      <c r="AA258" s="58"/>
      <c r="AB258" s="68"/>
      <c r="AC258" s="40"/>
      <c r="AD258" s="40"/>
      <c r="AE258" s="39"/>
      <c r="AF258" s="39"/>
      <c r="AG258" s="40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26:46" x14ac:dyDescent="0.25">
      <c r="Z259" s="39"/>
      <c r="AA259" s="58"/>
      <c r="AB259" s="68"/>
      <c r="AC259" s="40"/>
      <c r="AD259" s="40"/>
      <c r="AE259" s="39"/>
      <c r="AF259" s="39"/>
      <c r="AG259" s="40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26:46" x14ac:dyDescent="0.25">
      <c r="Z260" s="39"/>
      <c r="AA260" s="58"/>
      <c r="AB260" s="68"/>
      <c r="AC260" s="40"/>
      <c r="AD260" s="40"/>
      <c r="AE260" s="39"/>
      <c r="AF260" s="39"/>
      <c r="AG260" s="40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26:46" x14ac:dyDescent="0.25">
      <c r="Z261" s="39"/>
      <c r="AA261" s="58"/>
      <c r="AB261" s="68"/>
      <c r="AC261" s="40"/>
      <c r="AD261" s="40"/>
      <c r="AE261" s="39"/>
      <c r="AF261" s="39"/>
      <c r="AG261" s="40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26:46" x14ac:dyDescent="0.25">
      <c r="Z262" s="39"/>
      <c r="AA262" s="58"/>
      <c r="AB262" s="68"/>
      <c r="AC262" s="40"/>
      <c r="AD262" s="40"/>
      <c r="AE262" s="39"/>
      <c r="AF262" s="39"/>
      <c r="AG262" s="40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26:46" x14ac:dyDescent="0.25">
      <c r="Z263" s="39"/>
      <c r="AA263" s="58"/>
      <c r="AB263" s="68"/>
      <c r="AC263" s="40"/>
      <c r="AD263" s="40"/>
      <c r="AE263" s="39"/>
      <c r="AF263" s="39"/>
      <c r="AG263" s="40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26:46" x14ac:dyDescent="0.25">
      <c r="Z264" s="39"/>
      <c r="AA264" s="58"/>
      <c r="AB264" s="68"/>
      <c r="AC264" s="40"/>
      <c r="AD264" s="40"/>
      <c r="AE264" s="39"/>
      <c r="AF264" s="39"/>
      <c r="AG264" s="40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26:46" x14ac:dyDescent="0.25">
      <c r="Z265" s="39"/>
      <c r="AA265" s="58"/>
      <c r="AB265" s="68"/>
      <c r="AC265" s="40"/>
      <c r="AD265" s="40"/>
      <c r="AE265" s="39"/>
      <c r="AF265" s="39"/>
      <c r="AG265" s="40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26:46" x14ac:dyDescent="0.25">
      <c r="Z266" s="39"/>
      <c r="AA266" s="58"/>
      <c r="AB266" s="68"/>
      <c r="AC266" s="40"/>
      <c r="AD266" s="40"/>
      <c r="AE266" s="39"/>
      <c r="AF266" s="39"/>
      <c r="AG266" s="40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26:46" x14ac:dyDescent="0.25">
      <c r="Z267" s="39"/>
      <c r="AA267" s="58"/>
      <c r="AB267" s="68"/>
      <c r="AC267" s="40"/>
      <c r="AD267" s="40"/>
      <c r="AE267" s="39"/>
      <c r="AF267" s="39"/>
      <c r="AG267" s="40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26:46" x14ac:dyDescent="0.25">
      <c r="Z268" s="39"/>
      <c r="AA268" s="58"/>
      <c r="AB268" s="68"/>
      <c r="AC268" s="40"/>
      <c r="AD268" s="40"/>
      <c r="AE268" s="39"/>
      <c r="AF268" s="39"/>
      <c r="AG268" s="40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26:46" x14ac:dyDescent="0.25">
      <c r="Z269" s="39"/>
      <c r="AA269" s="58"/>
      <c r="AB269" s="68"/>
      <c r="AC269" s="40"/>
      <c r="AD269" s="40"/>
      <c r="AE269" s="39"/>
      <c r="AF269" s="39"/>
      <c r="AG269" s="40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26:46" x14ac:dyDescent="0.25">
      <c r="Z270" s="39"/>
      <c r="AA270" s="58"/>
      <c r="AB270" s="68"/>
      <c r="AC270" s="40"/>
      <c r="AD270" s="40"/>
      <c r="AE270" s="39"/>
      <c r="AF270" s="39"/>
      <c r="AG270" s="40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26:46" x14ac:dyDescent="0.25">
      <c r="Z271" s="39"/>
      <c r="AA271" s="58"/>
      <c r="AB271" s="68"/>
      <c r="AC271" s="40"/>
      <c r="AD271" s="40"/>
      <c r="AE271" s="39"/>
      <c r="AF271" s="39"/>
      <c r="AG271" s="40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26:46" x14ac:dyDescent="0.25">
      <c r="Z272" s="39"/>
      <c r="AA272" s="58"/>
      <c r="AB272" s="68"/>
      <c r="AC272" s="40"/>
      <c r="AD272" s="40"/>
      <c r="AE272" s="39"/>
      <c r="AF272" s="39"/>
      <c r="AG272" s="40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26:46" x14ac:dyDescent="0.25">
      <c r="Z273" s="39"/>
      <c r="AA273" s="58"/>
      <c r="AB273" s="68"/>
      <c r="AC273" s="40"/>
      <c r="AD273" s="40"/>
      <c r="AE273" s="39"/>
      <c r="AF273" s="39"/>
      <c r="AG273" s="40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26:46" x14ac:dyDescent="0.25">
      <c r="Z274" s="39"/>
      <c r="AA274" s="58"/>
      <c r="AB274" s="68"/>
      <c r="AC274" s="40"/>
      <c r="AD274" s="40"/>
      <c r="AE274" s="39"/>
      <c r="AF274" s="39"/>
      <c r="AG274" s="40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26:46" x14ac:dyDescent="0.25">
      <c r="Z275" s="39"/>
      <c r="AA275" s="58"/>
      <c r="AB275" s="68"/>
      <c r="AC275" s="40"/>
      <c r="AD275" s="40"/>
      <c r="AE275" s="39"/>
      <c r="AF275" s="39"/>
      <c r="AG275" s="40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26:46" x14ac:dyDescent="0.25">
      <c r="Z276" s="39"/>
      <c r="AA276" s="58"/>
      <c r="AB276" s="68"/>
      <c r="AC276" s="40"/>
      <c r="AD276" s="40"/>
      <c r="AE276" s="39"/>
      <c r="AF276" s="39"/>
      <c r="AG276" s="40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26:46" x14ac:dyDescent="0.25">
      <c r="Z277" s="39"/>
      <c r="AA277" s="58"/>
      <c r="AB277" s="68"/>
      <c r="AC277" s="40"/>
      <c r="AD277" s="40"/>
      <c r="AE277" s="39"/>
      <c r="AF277" s="39"/>
      <c r="AG277" s="40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26:46" x14ac:dyDescent="0.25">
      <c r="Z278" s="39"/>
      <c r="AA278" s="58"/>
      <c r="AB278" s="68"/>
      <c r="AC278" s="40"/>
      <c r="AD278" s="40"/>
      <c r="AE278" s="39"/>
      <c r="AF278" s="39"/>
      <c r="AG278" s="40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26:46" x14ac:dyDescent="0.25">
      <c r="Z279" s="39"/>
      <c r="AA279" s="58"/>
      <c r="AB279" s="68"/>
      <c r="AC279" s="40"/>
      <c r="AD279" s="40"/>
      <c r="AE279" s="39"/>
      <c r="AF279" s="39"/>
      <c r="AG279" s="40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26:46" x14ac:dyDescent="0.25">
      <c r="Z280" s="39"/>
      <c r="AA280" s="58"/>
      <c r="AB280" s="68"/>
      <c r="AC280" s="40"/>
      <c r="AD280" s="40"/>
      <c r="AE280" s="39"/>
      <c r="AF280" s="39"/>
      <c r="AG280" s="40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26:46" x14ac:dyDescent="0.25">
      <c r="Z281" s="39"/>
      <c r="AA281" s="58"/>
      <c r="AB281" s="68"/>
      <c r="AC281" s="40"/>
      <c r="AD281" s="40"/>
      <c r="AE281" s="39"/>
      <c r="AF281" s="39"/>
      <c r="AG281" s="40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26:46" x14ac:dyDescent="0.25">
      <c r="Z282" s="39"/>
      <c r="AA282" s="58"/>
      <c r="AB282" s="68"/>
      <c r="AC282" s="40"/>
      <c r="AD282" s="40"/>
      <c r="AE282" s="39"/>
      <c r="AF282" s="39"/>
      <c r="AG282" s="40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26:46" x14ac:dyDescent="0.25">
      <c r="Z283" s="39"/>
      <c r="AA283" s="58"/>
      <c r="AB283" s="68"/>
      <c r="AC283" s="40"/>
      <c r="AD283" s="40"/>
      <c r="AE283" s="39"/>
      <c r="AF283" s="39"/>
      <c r="AG283" s="40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26:46" x14ac:dyDescent="0.25">
      <c r="Z284" s="39"/>
      <c r="AA284" s="58"/>
      <c r="AB284" s="68"/>
      <c r="AC284" s="40"/>
      <c r="AD284" s="40"/>
      <c r="AE284" s="39"/>
      <c r="AF284" s="39"/>
      <c r="AG284" s="40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26:46" x14ac:dyDescent="0.25">
      <c r="Z285" s="39"/>
      <c r="AA285" s="58"/>
      <c r="AB285" s="68"/>
      <c r="AC285" s="40"/>
      <c r="AD285" s="40"/>
      <c r="AE285" s="39"/>
      <c r="AF285" s="39"/>
      <c r="AG285" s="40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26:46" x14ac:dyDescent="0.25">
      <c r="Z286" s="39"/>
      <c r="AA286" s="58"/>
      <c r="AB286" s="68"/>
      <c r="AC286" s="40"/>
      <c r="AD286" s="40"/>
      <c r="AE286" s="39"/>
      <c r="AF286" s="39"/>
      <c r="AG286" s="40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26:46" x14ac:dyDescent="0.25">
      <c r="Z287" s="39"/>
      <c r="AA287" s="58"/>
      <c r="AB287" s="68"/>
      <c r="AC287" s="40"/>
      <c r="AD287" s="40"/>
      <c r="AE287" s="39"/>
      <c r="AF287" s="39"/>
      <c r="AG287" s="40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26:46" x14ac:dyDescent="0.25">
      <c r="Z288" s="39"/>
      <c r="AA288" s="58"/>
      <c r="AB288" s="68"/>
      <c r="AC288" s="40"/>
      <c r="AD288" s="40"/>
      <c r="AE288" s="39"/>
      <c r="AF288" s="39"/>
      <c r="AG288" s="40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26:46" x14ac:dyDescent="0.25">
      <c r="Z289" s="39"/>
      <c r="AA289" s="58"/>
      <c r="AB289" s="68"/>
      <c r="AC289" s="40"/>
      <c r="AD289" s="40"/>
      <c r="AE289" s="39"/>
      <c r="AF289" s="39"/>
      <c r="AG289" s="40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26:46" x14ac:dyDescent="0.25">
      <c r="Z290" s="39"/>
      <c r="AA290" s="58"/>
      <c r="AB290" s="68"/>
      <c r="AC290" s="40"/>
      <c r="AD290" s="40"/>
      <c r="AE290" s="39"/>
      <c r="AF290" s="39"/>
      <c r="AG290" s="40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26:46" x14ac:dyDescent="0.25">
      <c r="Z291" s="39"/>
      <c r="AA291" s="58"/>
      <c r="AB291" s="68"/>
      <c r="AC291" s="40"/>
      <c r="AD291" s="40"/>
      <c r="AE291" s="39"/>
      <c r="AF291" s="39"/>
      <c r="AG291" s="40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26:46" x14ac:dyDescent="0.25">
      <c r="Z292" s="39"/>
      <c r="AA292" s="58"/>
      <c r="AB292" s="68"/>
      <c r="AC292" s="40"/>
      <c r="AD292" s="40"/>
      <c r="AE292" s="39"/>
      <c r="AF292" s="39"/>
      <c r="AG292" s="40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26:46" x14ac:dyDescent="0.25">
      <c r="Z293" s="39"/>
      <c r="AA293" s="58"/>
      <c r="AB293" s="68"/>
      <c r="AC293" s="40"/>
      <c r="AD293" s="40"/>
      <c r="AE293" s="39"/>
      <c r="AF293" s="39"/>
      <c r="AG293" s="40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26:46" x14ac:dyDescent="0.25">
      <c r="Z294" s="39"/>
      <c r="AA294" s="58"/>
      <c r="AB294" s="68"/>
      <c r="AC294" s="40"/>
      <c r="AD294" s="40"/>
      <c r="AE294" s="39"/>
      <c r="AF294" s="39"/>
      <c r="AG294" s="40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26:46" x14ac:dyDescent="0.25">
      <c r="Z295" s="39"/>
      <c r="AA295" s="58"/>
      <c r="AB295" s="68"/>
      <c r="AC295" s="40"/>
      <c r="AD295" s="40"/>
      <c r="AE295" s="39"/>
      <c r="AF295" s="39"/>
      <c r="AG295" s="40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26:46" x14ac:dyDescent="0.25">
      <c r="Z296" s="39"/>
      <c r="AA296" s="58"/>
      <c r="AB296" s="68"/>
      <c r="AC296" s="40"/>
      <c r="AD296" s="40"/>
      <c r="AE296" s="39"/>
      <c r="AF296" s="39"/>
      <c r="AG296" s="40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26:46" x14ac:dyDescent="0.25">
      <c r="Z297" s="39"/>
      <c r="AA297" s="58"/>
      <c r="AB297" s="68"/>
      <c r="AC297" s="40"/>
      <c r="AD297" s="40"/>
      <c r="AE297" s="39"/>
      <c r="AF297" s="39"/>
      <c r="AG297" s="40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26:46" x14ac:dyDescent="0.25">
      <c r="Z298" s="39"/>
      <c r="AA298" s="58"/>
      <c r="AB298" s="68"/>
      <c r="AC298" s="40"/>
      <c r="AD298" s="40"/>
      <c r="AE298" s="39"/>
      <c r="AF298" s="39"/>
      <c r="AG298" s="40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26:46" x14ac:dyDescent="0.25">
      <c r="Z299" s="39"/>
      <c r="AA299" s="58"/>
      <c r="AB299" s="68"/>
      <c r="AC299" s="40"/>
      <c r="AD299" s="40"/>
      <c r="AE299" s="39"/>
      <c r="AF299" s="39"/>
      <c r="AG299" s="40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26:46" x14ac:dyDescent="0.25">
      <c r="Z300" s="39"/>
      <c r="AA300" s="58"/>
      <c r="AB300" s="68"/>
      <c r="AC300" s="40"/>
      <c r="AD300" s="40"/>
      <c r="AE300" s="39"/>
      <c r="AF300" s="39"/>
      <c r="AG300" s="40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26:46" x14ac:dyDescent="0.25">
      <c r="Z301" s="39"/>
      <c r="AA301" s="58"/>
      <c r="AB301" s="68"/>
      <c r="AC301" s="40"/>
      <c r="AD301" s="40"/>
      <c r="AE301" s="39"/>
      <c r="AF301" s="39"/>
      <c r="AG301" s="40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26:46" x14ac:dyDescent="0.25">
      <c r="Z302" s="39"/>
      <c r="AA302" s="58"/>
      <c r="AB302" s="68"/>
      <c r="AC302" s="40"/>
      <c r="AD302" s="40"/>
      <c r="AE302" s="39"/>
      <c r="AF302" s="39"/>
      <c r="AG302" s="40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</row>
    <row r="303" spans="26:46" x14ac:dyDescent="0.25">
      <c r="Z303" s="39"/>
      <c r="AA303" s="58"/>
      <c r="AB303" s="68"/>
      <c r="AC303" s="40"/>
      <c r="AD303" s="40"/>
      <c r="AE303" s="39"/>
      <c r="AF303" s="39"/>
      <c r="AG303" s="40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</row>
    <row r="304" spans="26:46" x14ac:dyDescent="0.25">
      <c r="Z304" s="39"/>
      <c r="AA304" s="58"/>
      <c r="AB304" s="68"/>
      <c r="AC304" s="40"/>
      <c r="AD304" s="40"/>
      <c r="AE304" s="39"/>
      <c r="AF304" s="39"/>
      <c r="AG304" s="40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</row>
    <row r="305" spans="26:46" x14ac:dyDescent="0.25">
      <c r="Z305" s="39"/>
      <c r="AA305" s="58"/>
      <c r="AB305" s="68"/>
      <c r="AC305" s="40"/>
      <c r="AD305" s="40"/>
      <c r="AE305" s="39"/>
      <c r="AF305" s="39"/>
      <c r="AG305" s="40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</row>
    <row r="306" spans="26:46" x14ac:dyDescent="0.25">
      <c r="Z306" s="39"/>
      <c r="AA306" s="58"/>
      <c r="AB306" s="68"/>
      <c r="AC306" s="40"/>
      <c r="AD306" s="40"/>
      <c r="AE306" s="39"/>
      <c r="AF306" s="39"/>
      <c r="AG306" s="40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</row>
    <row r="307" spans="26:46" x14ac:dyDescent="0.25">
      <c r="Z307" s="39"/>
      <c r="AA307" s="58"/>
      <c r="AB307" s="68"/>
      <c r="AC307" s="40"/>
      <c r="AD307" s="40"/>
      <c r="AE307" s="39"/>
      <c r="AF307" s="39"/>
      <c r="AG307" s="40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</row>
    <row r="308" spans="26:46" x14ac:dyDescent="0.25">
      <c r="Z308" s="39"/>
      <c r="AA308" s="58"/>
      <c r="AB308" s="68"/>
      <c r="AC308" s="40"/>
      <c r="AD308" s="40"/>
      <c r="AE308" s="39"/>
      <c r="AF308" s="39"/>
      <c r="AG308" s="40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</row>
    <row r="309" spans="26:46" x14ac:dyDescent="0.25">
      <c r="Z309" s="39"/>
      <c r="AA309" s="58"/>
      <c r="AB309" s="68"/>
      <c r="AC309" s="40"/>
      <c r="AD309" s="40"/>
      <c r="AE309" s="39"/>
      <c r="AF309" s="39"/>
      <c r="AG309" s="40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</row>
    <row r="310" spans="26:46" x14ac:dyDescent="0.25">
      <c r="Z310" s="39"/>
      <c r="AA310" s="58"/>
      <c r="AB310" s="68"/>
      <c r="AC310" s="40"/>
      <c r="AD310" s="40"/>
      <c r="AE310" s="39"/>
      <c r="AF310" s="39"/>
      <c r="AG310" s="40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26:46" x14ac:dyDescent="0.25">
      <c r="Z311" s="39"/>
      <c r="AA311" s="58"/>
      <c r="AB311" s="68"/>
      <c r="AC311" s="40"/>
      <c r="AD311" s="40"/>
      <c r="AE311" s="39"/>
      <c r="AF311" s="39"/>
      <c r="AG311" s="40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</row>
    <row r="312" spans="26:46" x14ac:dyDescent="0.25">
      <c r="Z312" s="39"/>
      <c r="AA312" s="58"/>
      <c r="AB312" s="68"/>
      <c r="AC312" s="40"/>
      <c r="AD312" s="40"/>
      <c r="AE312" s="39"/>
      <c r="AF312" s="39"/>
      <c r="AG312" s="40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</row>
    <row r="313" spans="26:46" x14ac:dyDescent="0.25">
      <c r="Z313" s="39"/>
      <c r="AA313" s="58"/>
      <c r="AB313" s="68"/>
      <c r="AC313" s="40"/>
      <c r="AD313" s="40"/>
      <c r="AE313" s="39"/>
      <c r="AF313" s="39"/>
      <c r="AG313" s="40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</row>
    <row r="314" spans="26:46" x14ac:dyDescent="0.25">
      <c r="Z314" s="39"/>
      <c r="AA314" s="58"/>
      <c r="AB314" s="68"/>
      <c r="AC314" s="40"/>
      <c r="AD314" s="40"/>
      <c r="AE314" s="39"/>
      <c r="AF314" s="39"/>
      <c r="AG314" s="40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</row>
    <row r="315" spans="26:46" x14ac:dyDescent="0.25">
      <c r="Z315" s="39"/>
      <c r="AA315" s="58"/>
      <c r="AB315" s="68"/>
      <c r="AC315" s="40"/>
      <c r="AD315" s="40"/>
      <c r="AE315" s="39"/>
      <c r="AF315" s="39"/>
      <c r="AG315" s="40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</row>
    <row r="316" spans="26:46" x14ac:dyDescent="0.25">
      <c r="Z316" s="39"/>
      <c r="AA316" s="58"/>
      <c r="AB316" s="68"/>
      <c r="AC316" s="40"/>
      <c r="AD316" s="40"/>
      <c r="AE316" s="39"/>
      <c r="AF316" s="39"/>
      <c r="AG316" s="40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</row>
    <row r="317" spans="26:46" x14ac:dyDescent="0.25">
      <c r="Z317" s="39"/>
      <c r="AA317" s="58"/>
      <c r="AB317" s="68"/>
      <c r="AC317" s="40"/>
      <c r="AD317" s="40"/>
      <c r="AE317" s="39"/>
      <c r="AF317" s="39"/>
      <c r="AG317" s="40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</row>
    <row r="318" spans="26:46" x14ac:dyDescent="0.25">
      <c r="Z318" s="39"/>
      <c r="AA318" s="58"/>
      <c r="AB318" s="68"/>
      <c r="AC318" s="40"/>
      <c r="AD318" s="40"/>
      <c r="AE318" s="39"/>
      <c r="AF318" s="39"/>
      <c r="AG318" s="40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26:46" x14ac:dyDescent="0.25">
      <c r="Z319" s="39"/>
      <c r="AA319" s="58"/>
      <c r="AB319" s="68"/>
      <c r="AC319" s="40"/>
      <c r="AD319" s="40"/>
      <c r="AE319" s="39"/>
      <c r="AF319" s="39"/>
      <c r="AG319" s="40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</row>
    <row r="320" spans="26:46" x14ac:dyDescent="0.25">
      <c r="Z320" s="39"/>
      <c r="AA320" s="58"/>
      <c r="AB320" s="68"/>
      <c r="AC320" s="40"/>
      <c r="AD320" s="40"/>
      <c r="AE320" s="39"/>
      <c r="AF320" s="39"/>
      <c r="AG320" s="40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</row>
    <row r="321" spans="26:46" x14ac:dyDescent="0.25">
      <c r="Z321" s="39"/>
      <c r="AA321" s="58"/>
      <c r="AB321" s="68"/>
      <c r="AC321" s="40"/>
      <c r="AD321" s="40"/>
      <c r="AE321" s="39"/>
      <c r="AF321" s="39"/>
      <c r="AG321" s="40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</row>
    <row r="322" spans="26:46" x14ac:dyDescent="0.25">
      <c r="Z322" s="39"/>
      <c r="AA322" s="58"/>
      <c r="AB322" s="68"/>
      <c r="AC322" s="40"/>
      <c r="AD322" s="40"/>
      <c r="AE322" s="39"/>
      <c r="AF322" s="39"/>
      <c r="AG322" s="40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</row>
    <row r="323" spans="26:46" x14ac:dyDescent="0.25">
      <c r="Z323" s="39"/>
      <c r="AA323" s="58"/>
      <c r="AB323" s="68"/>
      <c r="AC323" s="40"/>
      <c r="AD323" s="40"/>
      <c r="AE323" s="39"/>
      <c r="AF323" s="39"/>
      <c r="AG323" s="40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</row>
    <row r="324" spans="26:46" x14ac:dyDescent="0.25">
      <c r="Z324" s="39"/>
      <c r="AA324" s="58"/>
      <c r="AB324" s="68"/>
      <c r="AC324" s="40"/>
      <c r="AD324" s="40"/>
      <c r="AE324" s="39"/>
      <c r="AF324" s="39"/>
      <c r="AG324" s="40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</row>
    <row r="325" spans="26:46" x14ac:dyDescent="0.25">
      <c r="Z325" s="39"/>
      <c r="AA325" s="58"/>
      <c r="AB325" s="68"/>
      <c r="AC325" s="40"/>
      <c r="AD325" s="40"/>
      <c r="AE325" s="39"/>
      <c r="AF325" s="39"/>
      <c r="AG325" s="40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</row>
    <row r="326" spans="26:46" x14ac:dyDescent="0.25">
      <c r="Z326" s="39"/>
      <c r="AA326" s="58"/>
      <c r="AB326" s="68"/>
      <c r="AC326" s="40"/>
      <c r="AD326" s="40"/>
      <c r="AE326" s="39"/>
      <c r="AF326" s="39"/>
      <c r="AG326" s="40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26:46" x14ac:dyDescent="0.25">
      <c r="Z327" s="39"/>
      <c r="AA327" s="58"/>
      <c r="AB327" s="68"/>
      <c r="AC327" s="40"/>
      <c r="AD327" s="40"/>
      <c r="AE327" s="39"/>
      <c r="AF327" s="39"/>
      <c r="AG327" s="40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</row>
    <row r="328" spans="26:46" x14ac:dyDescent="0.25">
      <c r="Z328" s="39"/>
      <c r="AA328" s="58"/>
      <c r="AB328" s="68"/>
      <c r="AC328" s="40"/>
      <c r="AD328" s="40"/>
      <c r="AE328" s="39"/>
      <c r="AF328" s="39"/>
      <c r="AG328" s="40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</row>
    <row r="329" spans="26:46" x14ac:dyDescent="0.25">
      <c r="Z329" s="39"/>
      <c r="AA329" s="58"/>
      <c r="AB329" s="68"/>
      <c r="AC329" s="40"/>
      <c r="AD329" s="40"/>
      <c r="AE329" s="39"/>
      <c r="AF329" s="39"/>
      <c r="AG329" s="40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</row>
    <row r="330" spans="26:46" x14ac:dyDescent="0.25">
      <c r="Z330" s="39"/>
      <c r="AA330" s="58"/>
      <c r="AB330" s="68"/>
      <c r="AC330" s="40"/>
      <c r="AD330" s="40"/>
      <c r="AE330" s="39"/>
      <c r="AF330" s="39"/>
      <c r="AG330" s="40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</row>
    <row r="331" spans="26:46" x14ac:dyDescent="0.25">
      <c r="Z331" s="39"/>
      <c r="AA331" s="58"/>
      <c r="AB331" s="68"/>
      <c r="AC331" s="40"/>
      <c r="AD331" s="40"/>
      <c r="AE331" s="39"/>
      <c r="AF331" s="39"/>
      <c r="AG331" s="40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26:46" x14ac:dyDescent="0.25">
      <c r="Z332" s="39"/>
      <c r="AA332" s="58"/>
      <c r="AB332" s="68"/>
      <c r="AC332" s="40"/>
      <c r="AD332" s="40"/>
      <c r="AE332" s="39"/>
      <c r="AF332" s="39"/>
      <c r="AG332" s="40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</row>
    <row r="333" spans="26:46" x14ac:dyDescent="0.25">
      <c r="Z333" s="39"/>
      <c r="AA333" s="58"/>
      <c r="AB333" s="68"/>
      <c r="AC333" s="40"/>
      <c r="AD333" s="40"/>
      <c r="AE333" s="39"/>
      <c r="AF333" s="39"/>
      <c r="AG333" s="40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</row>
    <row r="334" spans="26:46" x14ac:dyDescent="0.25">
      <c r="Z334" s="39"/>
      <c r="AA334" s="58"/>
      <c r="AB334" s="68"/>
      <c r="AC334" s="40"/>
      <c r="AD334" s="40"/>
      <c r="AE334" s="39"/>
      <c r="AF334" s="39"/>
      <c r="AG334" s="40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</row>
    <row r="335" spans="26:46" x14ac:dyDescent="0.25">
      <c r="Z335" s="39"/>
      <c r="AA335" s="58"/>
      <c r="AB335" s="68"/>
      <c r="AC335" s="40"/>
      <c r="AD335" s="40"/>
      <c r="AE335" s="39"/>
      <c r="AF335" s="39"/>
      <c r="AG335" s="40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</row>
    <row r="336" spans="26:46" x14ac:dyDescent="0.25">
      <c r="Z336" s="39"/>
      <c r="AA336" s="58"/>
      <c r="AB336" s="68"/>
      <c r="AC336" s="40"/>
      <c r="AD336" s="40"/>
      <c r="AE336" s="39"/>
      <c r="AF336" s="39"/>
      <c r="AG336" s="40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</row>
    <row r="337" spans="26:46" x14ac:dyDescent="0.25">
      <c r="Z337" s="39"/>
      <c r="AA337" s="58"/>
      <c r="AB337" s="68"/>
      <c r="AC337" s="40"/>
      <c r="AD337" s="40"/>
      <c r="AE337" s="39"/>
      <c r="AF337" s="39"/>
      <c r="AG337" s="40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26:46" x14ac:dyDescent="0.25">
      <c r="Z338" s="39"/>
      <c r="AA338" s="58"/>
      <c r="AB338" s="68"/>
      <c r="AC338" s="40"/>
      <c r="AD338" s="40"/>
      <c r="AE338" s="39"/>
      <c r="AF338" s="39"/>
      <c r="AG338" s="40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</row>
    <row r="339" spans="26:46" x14ac:dyDescent="0.25">
      <c r="Z339" s="39"/>
      <c r="AA339" s="58"/>
      <c r="AB339" s="68"/>
      <c r="AC339" s="40"/>
      <c r="AD339" s="40"/>
      <c r="AE339" s="39"/>
      <c r="AF339" s="39"/>
      <c r="AG339" s="40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</row>
    <row r="340" spans="26:46" x14ac:dyDescent="0.25">
      <c r="Z340" s="39"/>
      <c r="AA340" s="58"/>
      <c r="AB340" s="68"/>
      <c r="AC340" s="40"/>
      <c r="AD340" s="40"/>
      <c r="AE340" s="39"/>
      <c r="AF340" s="39"/>
      <c r="AG340" s="40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</row>
    <row r="341" spans="26:46" x14ac:dyDescent="0.25">
      <c r="Z341" s="39"/>
      <c r="AA341" s="58"/>
      <c r="AB341" s="68"/>
      <c r="AC341" s="40"/>
      <c r="AD341" s="40"/>
      <c r="AE341" s="39"/>
      <c r="AF341" s="39"/>
      <c r="AG341" s="40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</row>
    <row r="342" spans="26:46" x14ac:dyDescent="0.25">
      <c r="Z342" s="39"/>
      <c r="AA342" s="58"/>
      <c r="AB342" s="68"/>
      <c r="AC342" s="40"/>
      <c r="AD342" s="40"/>
      <c r="AE342" s="39"/>
      <c r="AF342" s="39"/>
      <c r="AG342" s="40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</row>
    <row r="343" spans="26:46" x14ac:dyDescent="0.25">
      <c r="Z343" s="39"/>
      <c r="AA343" s="58"/>
      <c r="AB343" s="68"/>
      <c r="AC343" s="40"/>
      <c r="AD343" s="40"/>
      <c r="AE343" s="39"/>
      <c r="AF343" s="39"/>
      <c r="AG343" s="40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</row>
    <row r="344" spans="26:46" x14ac:dyDescent="0.25">
      <c r="Z344" s="39"/>
      <c r="AA344" s="58"/>
      <c r="AB344" s="68"/>
      <c r="AC344" s="40"/>
      <c r="AD344" s="40"/>
      <c r="AE344" s="39"/>
      <c r="AF344" s="39"/>
      <c r="AG344" s="40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</row>
    <row r="345" spans="26:46" x14ac:dyDescent="0.25">
      <c r="Z345" s="39"/>
      <c r="AA345" s="58"/>
      <c r="AB345" s="68"/>
      <c r="AC345" s="40"/>
      <c r="AD345" s="40"/>
      <c r="AE345" s="39"/>
      <c r="AF345" s="39"/>
      <c r="AG345" s="40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</row>
    <row r="346" spans="26:46" x14ac:dyDescent="0.25">
      <c r="Z346" s="39"/>
      <c r="AA346" s="58"/>
      <c r="AB346" s="68"/>
      <c r="AC346" s="40"/>
      <c r="AD346" s="40"/>
      <c r="AE346" s="39"/>
      <c r="AF346" s="39"/>
      <c r="AG346" s="40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</row>
    <row r="347" spans="26:46" x14ac:dyDescent="0.25">
      <c r="Z347" s="39"/>
      <c r="AA347" s="58"/>
      <c r="AB347" s="68"/>
      <c r="AC347" s="40"/>
      <c r="AD347" s="40"/>
      <c r="AE347" s="39"/>
      <c r="AF347" s="39"/>
      <c r="AG347" s="40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</row>
    <row r="348" spans="26:46" x14ac:dyDescent="0.25">
      <c r="Z348" s="39"/>
      <c r="AA348" s="58"/>
      <c r="AB348" s="68"/>
      <c r="AC348" s="40"/>
      <c r="AD348" s="40"/>
      <c r="AE348" s="39"/>
      <c r="AF348" s="39"/>
      <c r="AG348" s="40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</row>
    <row r="349" spans="26:46" x14ac:dyDescent="0.25">
      <c r="Z349" s="39"/>
      <c r="AA349" s="58"/>
      <c r="AB349" s="68"/>
      <c r="AC349" s="40"/>
      <c r="AD349" s="40"/>
      <c r="AE349" s="39"/>
      <c r="AF349" s="39"/>
      <c r="AG349" s="40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</row>
    <row r="350" spans="26:46" x14ac:dyDescent="0.25">
      <c r="Z350" s="39"/>
      <c r="AA350" s="58"/>
      <c r="AB350" s="68"/>
      <c r="AC350" s="40"/>
      <c r="AD350" s="40"/>
      <c r="AE350" s="39"/>
      <c r="AF350" s="39"/>
      <c r="AG350" s="40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</row>
    <row r="351" spans="26:46" x14ac:dyDescent="0.25">
      <c r="Z351" s="39"/>
      <c r="AA351" s="58"/>
      <c r="AB351" s="68"/>
      <c r="AC351" s="40"/>
      <c r="AD351" s="40"/>
      <c r="AE351" s="39"/>
      <c r="AF351" s="39"/>
      <c r="AG351" s="40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</row>
    <row r="352" spans="26:46" x14ac:dyDescent="0.25">
      <c r="Z352" s="39"/>
      <c r="AA352" s="58"/>
      <c r="AB352" s="68"/>
      <c r="AC352" s="40"/>
      <c r="AD352" s="40"/>
      <c r="AE352" s="39"/>
      <c r="AF352" s="39"/>
      <c r="AG352" s="40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</row>
    <row r="353" spans="26:46" x14ac:dyDescent="0.25">
      <c r="Z353" s="39"/>
      <c r="AA353" s="58"/>
      <c r="AB353" s="68"/>
      <c r="AC353" s="40"/>
      <c r="AD353" s="40"/>
      <c r="AE353" s="39"/>
      <c r="AF353" s="39"/>
      <c r="AG353" s="40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</row>
    <row r="354" spans="26:46" x14ac:dyDescent="0.25">
      <c r="Z354" s="39"/>
      <c r="AA354" s="58"/>
      <c r="AB354" s="68"/>
      <c r="AC354" s="40"/>
      <c r="AD354" s="40"/>
      <c r="AE354" s="39"/>
      <c r="AF354" s="39"/>
      <c r="AG354" s="40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</row>
    <row r="355" spans="26:46" x14ac:dyDescent="0.25">
      <c r="Z355" s="39"/>
      <c r="AA355" s="58"/>
      <c r="AB355" s="68"/>
      <c r="AC355" s="40"/>
      <c r="AD355" s="40"/>
      <c r="AE355" s="39"/>
      <c r="AF355" s="39"/>
      <c r="AG355" s="40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</row>
    <row r="356" spans="26:46" x14ac:dyDescent="0.25">
      <c r="Z356" s="39"/>
      <c r="AA356" s="58"/>
      <c r="AB356" s="68"/>
      <c r="AC356" s="40"/>
      <c r="AD356" s="40"/>
      <c r="AE356" s="39"/>
      <c r="AF356" s="39"/>
      <c r="AG356" s="40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</row>
    <row r="357" spans="26:46" x14ac:dyDescent="0.25">
      <c r="Z357" s="39"/>
      <c r="AA357" s="58"/>
      <c r="AB357" s="68"/>
      <c r="AC357" s="40"/>
      <c r="AD357" s="40"/>
      <c r="AE357" s="39"/>
      <c r="AF357" s="39"/>
      <c r="AG357" s="40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</row>
    <row r="358" spans="26:46" x14ac:dyDescent="0.25">
      <c r="Z358" s="39"/>
      <c r="AA358" s="58"/>
      <c r="AB358" s="68"/>
      <c r="AC358" s="40"/>
      <c r="AD358" s="40"/>
      <c r="AE358" s="39"/>
      <c r="AF358" s="39"/>
      <c r="AG358" s="40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</row>
    <row r="359" spans="26:46" x14ac:dyDescent="0.25">
      <c r="Z359" s="39"/>
      <c r="AA359" s="58"/>
      <c r="AB359" s="68"/>
      <c r="AC359" s="40"/>
      <c r="AD359" s="40"/>
      <c r="AE359" s="39"/>
      <c r="AF359" s="39"/>
      <c r="AG359" s="40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</row>
    <row r="360" spans="26:46" x14ac:dyDescent="0.25">
      <c r="Z360" s="39"/>
      <c r="AA360" s="58"/>
      <c r="AB360" s="68"/>
      <c r="AC360" s="40"/>
      <c r="AD360" s="40"/>
      <c r="AE360" s="39"/>
      <c r="AF360" s="39"/>
      <c r="AG360" s="40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</row>
    <row r="361" spans="26:46" x14ac:dyDescent="0.25">
      <c r="Z361" s="39"/>
      <c r="AA361" s="58"/>
      <c r="AB361" s="68"/>
      <c r="AC361" s="40"/>
      <c r="AD361" s="40"/>
      <c r="AE361" s="39"/>
      <c r="AF361" s="39"/>
      <c r="AG361" s="40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</row>
    <row r="362" spans="26:46" x14ac:dyDescent="0.25">
      <c r="Z362" s="39"/>
      <c r="AA362" s="58"/>
      <c r="AB362" s="68"/>
      <c r="AC362" s="40"/>
      <c r="AD362" s="40"/>
      <c r="AE362" s="39"/>
      <c r="AF362" s="39"/>
      <c r="AG362" s="40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</row>
    <row r="363" spans="26:46" x14ac:dyDescent="0.25">
      <c r="Z363" s="39"/>
      <c r="AA363" s="58"/>
      <c r="AB363" s="68"/>
      <c r="AC363" s="40"/>
      <c r="AD363" s="40"/>
      <c r="AE363" s="39"/>
      <c r="AF363" s="39"/>
      <c r="AG363" s="40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</row>
    <row r="364" spans="26:46" x14ac:dyDescent="0.25">
      <c r="Z364" s="39"/>
      <c r="AA364" s="58"/>
      <c r="AB364" s="68"/>
      <c r="AC364" s="40"/>
      <c r="AD364" s="40"/>
      <c r="AE364" s="39"/>
      <c r="AF364" s="39"/>
      <c r="AG364" s="40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</row>
    <row r="365" spans="26:46" x14ac:dyDescent="0.25">
      <c r="Z365" s="39"/>
      <c r="AA365" s="58"/>
      <c r="AB365" s="68"/>
      <c r="AC365" s="40"/>
      <c r="AD365" s="40"/>
      <c r="AE365" s="39"/>
      <c r="AF365" s="39"/>
      <c r="AG365" s="40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</row>
    <row r="366" spans="26:46" x14ac:dyDescent="0.25">
      <c r="Z366" s="39"/>
      <c r="AA366" s="58"/>
      <c r="AB366" s="68"/>
      <c r="AC366" s="40"/>
      <c r="AD366" s="40"/>
      <c r="AE366" s="39"/>
      <c r="AF366" s="39"/>
      <c r="AG366" s="40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</row>
    <row r="367" spans="26:46" x14ac:dyDescent="0.25">
      <c r="Z367" s="39"/>
      <c r="AA367" s="58"/>
      <c r="AB367" s="68"/>
      <c r="AC367" s="40"/>
      <c r="AD367" s="40"/>
      <c r="AE367" s="39"/>
      <c r="AF367" s="39"/>
      <c r="AG367" s="40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</row>
    <row r="368" spans="26:46" x14ac:dyDescent="0.25">
      <c r="Z368" s="39"/>
      <c r="AA368" s="58"/>
      <c r="AB368" s="68"/>
      <c r="AC368" s="40"/>
      <c r="AD368" s="40"/>
      <c r="AE368" s="39"/>
      <c r="AF368" s="39"/>
      <c r="AG368" s="40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</row>
    <row r="369" spans="26:46" x14ac:dyDescent="0.25">
      <c r="Z369" s="39"/>
      <c r="AA369" s="58"/>
      <c r="AB369" s="68"/>
      <c r="AC369" s="40"/>
      <c r="AD369" s="40"/>
      <c r="AE369" s="39"/>
      <c r="AF369" s="39"/>
      <c r="AG369" s="40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</row>
    <row r="370" spans="26:46" x14ac:dyDescent="0.25">
      <c r="Z370" s="39"/>
      <c r="AA370" s="58"/>
      <c r="AB370" s="68"/>
      <c r="AC370" s="40"/>
      <c r="AD370" s="40"/>
      <c r="AE370" s="39"/>
      <c r="AF370" s="39"/>
      <c r="AG370" s="40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</row>
    <row r="371" spans="26:46" x14ac:dyDescent="0.25">
      <c r="Z371" s="39"/>
      <c r="AA371" s="58"/>
      <c r="AB371" s="68"/>
      <c r="AC371" s="40"/>
      <c r="AD371" s="40"/>
      <c r="AE371" s="39"/>
      <c r="AF371" s="39"/>
      <c r="AG371" s="40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</row>
    <row r="372" spans="26:46" x14ac:dyDescent="0.25">
      <c r="Z372" s="39"/>
      <c r="AA372" s="58"/>
      <c r="AB372" s="68"/>
      <c r="AC372" s="40"/>
      <c r="AD372" s="40"/>
      <c r="AE372" s="39"/>
      <c r="AF372" s="39"/>
      <c r="AG372" s="40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</row>
    <row r="373" spans="26:46" x14ac:dyDescent="0.25">
      <c r="Z373" s="39"/>
      <c r="AA373" s="58"/>
      <c r="AB373" s="68"/>
      <c r="AC373" s="40"/>
      <c r="AD373" s="40"/>
      <c r="AE373" s="39"/>
      <c r="AF373" s="39"/>
      <c r="AG373" s="40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</row>
    <row r="374" spans="26:46" x14ac:dyDescent="0.25">
      <c r="Z374" s="39"/>
      <c r="AA374" s="58"/>
      <c r="AB374" s="68"/>
      <c r="AC374" s="40"/>
      <c r="AD374" s="40"/>
      <c r="AE374" s="39"/>
      <c r="AF374" s="39"/>
      <c r="AG374" s="40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</row>
    <row r="375" spans="26:46" x14ac:dyDescent="0.25">
      <c r="Z375" s="39"/>
      <c r="AA375" s="58"/>
      <c r="AB375" s="68"/>
      <c r="AC375" s="40"/>
      <c r="AD375" s="40"/>
      <c r="AE375" s="39"/>
      <c r="AF375" s="39"/>
      <c r="AG375" s="40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</row>
    <row r="376" spans="26:46" x14ac:dyDescent="0.25">
      <c r="Z376" s="39"/>
      <c r="AA376" s="58"/>
      <c r="AB376" s="68"/>
      <c r="AC376" s="40"/>
      <c r="AD376" s="40"/>
      <c r="AE376" s="39"/>
      <c r="AF376" s="39"/>
      <c r="AG376" s="40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</row>
    <row r="377" spans="26:46" x14ac:dyDescent="0.25">
      <c r="Z377" s="39"/>
    </row>
  </sheetData>
  <sheetProtection algorithmName="SHA-512" hashValue="CpDThrkGF04NCPIC1CMEWghZl05xbCUS7gnfp3LwfC6PRg1F8QzvV9xqrSOjLECD9WLXuLsxigTGg8nsAAMshw==" saltValue="iFrmDu5gFU+A0l3F3PysWA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equal">
      <formula>0</formula>
    </cfRule>
  </conditionalFormatting>
  <conditionalFormatting sqref="AT36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02B9-0FC7-401E-8C12-F1336AC64DFD}">
  <sheetPr>
    <tabColor rgb="FFCCFFFF"/>
    <pageSetUpPr fitToPage="1"/>
  </sheetPr>
  <dimension ref="A1:AT377"/>
  <sheetViews>
    <sheetView topLeftCell="S1" zoomScale="130" zoomScaleNormal="130" workbookViewId="0">
      <pane ySplit="3" topLeftCell="A4" activePane="bottomLeft" state="frozen"/>
      <selection pane="bottomLeft" activeCell="U5" sqref="U5:X9"/>
    </sheetView>
  </sheetViews>
  <sheetFormatPr defaultColWidth="9.140625" defaultRowHeight="15" x14ac:dyDescent="0.25"/>
  <cols>
    <col min="1" max="1" width="27" style="8" customWidth="1"/>
    <col min="2" max="2" width="7.28515625" style="8" customWidth="1"/>
    <col min="3" max="3" width="8.5703125" style="8" customWidth="1"/>
    <col min="4" max="4" width="9.140625" style="11"/>
    <col min="5" max="5" width="9.140625" style="8"/>
    <col min="6" max="6" width="13.28515625" style="8" customWidth="1"/>
    <col min="7" max="7" width="10.85546875" style="11" customWidth="1"/>
    <col min="8" max="8" width="12.140625" style="8" customWidth="1"/>
    <col min="9" max="9" width="11.7109375" style="8" customWidth="1"/>
    <col min="10" max="10" width="13" style="8" customWidth="1"/>
    <col min="11" max="11" width="12.85546875" style="8" customWidth="1"/>
    <col min="12" max="13" width="12" style="8" customWidth="1"/>
    <col min="14" max="14" width="11.7109375" style="8" customWidth="1"/>
    <col min="15" max="16" width="11.42578125" style="8" customWidth="1"/>
    <col min="17" max="17" width="12" style="8" customWidth="1"/>
    <col min="18" max="18" width="9.140625" style="8"/>
    <col min="19" max="19" width="11.5703125" style="8" bestFit="1" customWidth="1"/>
    <col min="20" max="20" width="18" style="8" bestFit="1" customWidth="1"/>
    <col min="21" max="24" width="13.42578125" style="1" customWidth="1"/>
    <col min="25" max="25" width="3.7109375" style="8" customWidth="1"/>
    <col min="26" max="26" width="17.28515625" style="8" customWidth="1"/>
    <col min="27" max="27" width="12.5703125" style="9" bestFit="1" customWidth="1"/>
    <col min="28" max="28" width="8.5703125" style="10" customWidth="1"/>
    <col min="29" max="29" width="8.42578125" style="11" customWidth="1"/>
    <col min="30" max="30" width="9.140625" style="11"/>
    <col min="31" max="31" width="9.140625" style="8"/>
    <col min="32" max="32" width="12.85546875" style="8" customWidth="1"/>
    <col min="33" max="33" width="11.42578125" style="11" customWidth="1"/>
    <col min="34" max="34" width="11.7109375" style="8" customWidth="1"/>
    <col min="35" max="35" width="12.42578125" style="8" customWidth="1"/>
    <col min="36" max="37" width="12.7109375" style="8" customWidth="1"/>
    <col min="38" max="39" width="12" style="8" customWidth="1"/>
    <col min="40" max="40" width="11.7109375" style="8" customWidth="1"/>
    <col min="41" max="42" width="11.5703125" style="8" customWidth="1"/>
    <col min="43" max="43" width="11.7109375" style="8" customWidth="1"/>
    <col min="44" max="44" width="9.140625" style="8"/>
    <col min="45" max="45" width="11.5703125" style="8" bestFit="1" customWidth="1"/>
    <col min="46" max="46" width="12.7109375" style="8" bestFit="1" customWidth="1"/>
    <col min="47" max="16384" width="9.140625" style="8"/>
  </cols>
  <sheetData>
    <row r="1" spans="1:46" ht="32.25" thickBot="1" x14ac:dyDescent="0.55000000000000004">
      <c r="A1" s="4" t="s">
        <v>0</v>
      </c>
      <c r="B1" s="5"/>
      <c r="C1" s="4"/>
      <c r="D1" s="6"/>
      <c r="E1" s="7"/>
      <c r="F1" s="7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46" ht="32.25" thickBot="1" x14ac:dyDescent="0.55000000000000004">
      <c r="D2" s="12" t="s">
        <v>17</v>
      </c>
      <c r="E2" s="13"/>
      <c r="F2" s="13"/>
      <c r="G2" s="13"/>
      <c r="H2" s="13"/>
      <c r="I2" s="13"/>
      <c r="J2" s="13"/>
      <c r="K2" s="13"/>
      <c r="L2" s="13"/>
      <c r="M2" s="14"/>
      <c r="N2" s="15" t="s">
        <v>18</v>
      </c>
      <c r="O2" s="16"/>
      <c r="P2" s="16"/>
      <c r="Q2" s="16"/>
      <c r="R2" s="16"/>
      <c r="S2" s="17"/>
      <c r="T2" s="18" t="s">
        <v>16</v>
      </c>
      <c r="U2" s="19" t="s">
        <v>45</v>
      </c>
      <c r="V2" s="20"/>
      <c r="W2" s="20"/>
      <c r="X2" s="21"/>
      <c r="Z2" s="22" t="s">
        <v>20</v>
      </c>
      <c r="AA2" s="23"/>
      <c r="AB2" s="24"/>
      <c r="AC2" s="25"/>
      <c r="AD2" s="25"/>
      <c r="AE2" s="26"/>
      <c r="AF2" s="26"/>
      <c r="AG2" s="25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7"/>
    </row>
    <row r="3" spans="1:46" ht="87" thickBot="1" x14ac:dyDescent="0.35">
      <c r="A3" s="28" t="s">
        <v>1</v>
      </c>
      <c r="B3" s="29" t="s">
        <v>10</v>
      </c>
      <c r="C3" s="29" t="s">
        <v>11</v>
      </c>
      <c r="D3" s="29" t="s">
        <v>2</v>
      </c>
      <c r="E3" s="30" t="s">
        <v>4</v>
      </c>
      <c r="F3" s="30" t="s">
        <v>5</v>
      </c>
      <c r="G3" s="29" t="s">
        <v>3</v>
      </c>
      <c r="H3" s="30" t="s">
        <v>6</v>
      </c>
      <c r="I3" s="30" t="s">
        <v>7</v>
      </c>
      <c r="J3" s="30" t="s">
        <v>8</v>
      </c>
      <c r="K3" s="30" t="s">
        <v>39</v>
      </c>
      <c r="L3" s="30" t="s">
        <v>19</v>
      </c>
      <c r="M3" s="30" t="s">
        <v>25</v>
      </c>
      <c r="N3" s="30" t="s">
        <v>22</v>
      </c>
      <c r="O3" s="30" t="s">
        <v>23</v>
      </c>
      <c r="P3" s="30" t="s">
        <v>24</v>
      </c>
      <c r="Q3" s="30" t="s">
        <v>14</v>
      </c>
      <c r="R3" s="30" t="s">
        <v>15</v>
      </c>
      <c r="S3" s="30" t="s">
        <v>34</v>
      </c>
      <c r="T3" s="31" t="s">
        <v>16</v>
      </c>
      <c r="U3" s="30" t="s">
        <v>22</v>
      </c>
      <c r="V3" s="30" t="s">
        <v>23</v>
      </c>
      <c r="W3" s="32" t="s">
        <v>46</v>
      </c>
      <c r="X3" s="32" t="s">
        <v>47</v>
      </c>
      <c r="Z3" s="32" t="s">
        <v>1</v>
      </c>
      <c r="AA3" s="33" t="s">
        <v>21</v>
      </c>
      <c r="AB3" s="32" t="s">
        <v>10</v>
      </c>
      <c r="AC3" s="34" t="s">
        <v>11</v>
      </c>
      <c r="AD3" s="34" t="s">
        <v>2</v>
      </c>
      <c r="AE3" s="32" t="s">
        <v>4</v>
      </c>
      <c r="AF3" s="32" t="s">
        <v>5</v>
      </c>
      <c r="AG3" s="34" t="s">
        <v>3</v>
      </c>
      <c r="AH3" s="32" t="s">
        <v>6</v>
      </c>
      <c r="AI3" s="32" t="s">
        <v>7</v>
      </c>
      <c r="AJ3" s="32" t="s">
        <v>8</v>
      </c>
      <c r="AK3" s="30" t="s">
        <v>39</v>
      </c>
      <c r="AL3" s="32" t="s">
        <v>19</v>
      </c>
      <c r="AM3" s="32" t="s">
        <v>25</v>
      </c>
      <c r="AN3" s="32" t="s">
        <v>22</v>
      </c>
      <c r="AO3" s="32" t="s">
        <v>23</v>
      </c>
      <c r="AP3" s="32" t="s">
        <v>24</v>
      </c>
      <c r="AQ3" s="32" t="s">
        <v>14</v>
      </c>
      <c r="AR3" s="32" t="s">
        <v>15</v>
      </c>
      <c r="AS3" s="32" t="s">
        <v>34</v>
      </c>
      <c r="AT3" s="32" t="s">
        <v>16</v>
      </c>
    </row>
    <row r="4" spans="1:46" s="39" customFormat="1" ht="20.25" thickBot="1" x14ac:dyDescent="0.35">
      <c r="A4" s="35" t="s">
        <v>26</v>
      </c>
      <c r="B4" s="36"/>
      <c r="C4" s="36"/>
      <c r="D4" s="37"/>
      <c r="E4" s="38"/>
      <c r="G4" s="40"/>
      <c r="U4" s="1"/>
      <c r="V4" s="1"/>
      <c r="W4" s="1"/>
      <c r="X4" s="1"/>
      <c r="Z4" s="41" t="str">
        <f>A5</f>
        <v>Anthony Moor</v>
      </c>
      <c r="AA4" s="42" t="s">
        <v>35</v>
      </c>
      <c r="AB4" s="73" t="str">
        <f t="shared" ref="AB4:AT4" si="0">B5</f>
        <v>M</v>
      </c>
      <c r="AC4" s="71">
        <f t="shared" si="0"/>
        <v>4</v>
      </c>
      <c r="AD4" s="75">
        <f t="shared" si="0"/>
        <v>161</v>
      </c>
      <c r="AE4" s="76">
        <f t="shared" si="0"/>
        <v>25</v>
      </c>
      <c r="AF4" s="76">
        <f t="shared" si="0"/>
        <v>4025</v>
      </c>
      <c r="AG4" s="72">
        <f t="shared" si="0"/>
        <v>1</v>
      </c>
      <c r="AH4" s="76">
        <f t="shared" si="0"/>
        <v>37.5</v>
      </c>
      <c r="AI4" s="76">
        <f t="shared" si="0"/>
        <v>37.5</v>
      </c>
      <c r="AJ4" s="76">
        <f t="shared" si="0"/>
        <v>4062.5</v>
      </c>
      <c r="AK4" s="76">
        <f t="shared" si="0"/>
        <v>4062.5</v>
      </c>
      <c r="AL4" s="76">
        <f t="shared" si="0"/>
        <v>4062.5</v>
      </c>
      <c r="AM4" s="76">
        <f t="shared" si="0"/>
        <v>4062.5</v>
      </c>
      <c r="AN4" s="76">
        <f t="shared" si="0"/>
        <v>251.875</v>
      </c>
      <c r="AO4" s="76">
        <f t="shared" si="0"/>
        <v>58.90625</v>
      </c>
      <c r="AP4" s="76">
        <f t="shared" si="0"/>
        <v>173</v>
      </c>
      <c r="AQ4" s="76">
        <f t="shared" si="0"/>
        <v>1416.67</v>
      </c>
      <c r="AR4" s="76">
        <f t="shared" si="0"/>
        <v>8</v>
      </c>
      <c r="AS4" s="76">
        <f t="shared" si="0"/>
        <v>203.13</v>
      </c>
      <c r="AT4" s="76">
        <f t="shared" si="0"/>
        <v>1950.9187499999998</v>
      </c>
    </row>
    <row r="5" spans="1:46" s="39" customFormat="1" x14ac:dyDescent="0.25">
      <c r="A5" s="48" t="s">
        <v>30</v>
      </c>
      <c r="B5" s="70" t="s">
        <v>12</v>
      </c>
      <c r="C5" s="71">
        <v>4</v>
      </c>
      <c r="D5" s="71">
        <v>161</v>
      </c>
      <c r="E5" s="63">
        <v>25</v>
      </c>
      <c r="F5" s="64">
        <f>D5*E5</f>
        <v>4025</v>
      </c>
      <c r="G5" s="72">
        <v>1</v>
      </c>
      <c r="H5" s="64">
        <f>E5*1.5</f>
        <v>37.5</v>
      </c>
      <c r="I5" s="64">
        <f>G5*H5</f>
        <v>37.5</v>
      </c>
      <c r="J5" s="64">
        <f>F5+I5</f>
        <v>4062.5</v>
      </c>
      <c r="K5" s="64">
        <f>J5</f>
        <v>4062.5</v>
      </c>
      <c r="L5" s="64">
        <f>J5</f>
        <v>4062.5</v>
      </c>
      <c r="M5" s="64">
        <f>J5</f>
        <v>4062.5</v>
      </c>
      <c r="N5" s="64">
        <f>K5*0.062</f>
        <v>251.875</v>
      </c>
      <c r="O5" s="64">
        <f>J5*0.0145</f>
        <v>58.90625</v>
      </c>
      <c r="P5" s="64">
        <v>173</v>
      </c>
      <c r="Q5" s="64">
        <v>1416.67</v>
      </c>
      <c r="R5" s="64">
        <v>8</v>
      </c>
      <c r="S5" s="64">
        <v>203.13</v>
      </c>
      <c r="T5" s="64">
        <f>J5-N5-O5-P5-Q5-R5-S5</f>
        <v>1950.9187499999998</v>
      </c>
      <c r="U5" s="2"/>
      <c r="V5" s="2"/>
      <c r="W5" s="2"/>
      <c r="X5" s="2"/>
      <c r="Z5" s="41"/>
      <c r="AA5" s="42" t="s">
        <v>38</v>
      </c>
      <c r="AB5" s="73" t="str">
        <f t="shared" ref="AB5:AT5" si="1">B12</f>
        <v>M</v>
      </c>
      <c r="AC5" s="71">
        <f t="shared" si="1"/>
        <v>4</v>
      </c>
      <c r="AD5" s="75">
        <f t="shared" si="1"/>
        <v>163</v>
      </c>
      <c r="AE5" s="76">
        <f t="shared" si="1"/>
        <v>25</v>
      </c>
      <c r="AF5" s="76">
        <f t="shared" si="1"/>
        <v>4075</v>
      </c>
      <c r="AG5" s="72">
        <f t="shared" si="1"/>
        <v>3</v>
      </c>
      <c r="AH5" s="76">
        <f t="shared" si="1"/>
        <v>37.5</v>
      </c>
      <c r="AI5" s="76">
        <f t="shared" si="1"/>
        <v>112.5</v>
      </c>
      <c r="AJ5" s="76">
        <f t="shared" si="1"/>
        <v>4187.5</v>
      </c>
      <c r="AK5" s="76">
        <f t="shared" si="1"/>
        <v>4187.5</v>
      </c>
      <c r="AL5" s="76">
        <f t="shared" si="1"/>
        <v>2937.5</v>
      </c>
      <c r="AM5" s="76">
        <f t="shared" si="1"/>
        <v>3937.5</v>
      </c>
      <c r="AN5" s="76">
        <f t="shared" si="1"/>
        <v>259.625</v>
      </c>
      <c r="AO5" s="76">
        <f t="shared" si="1"/>
        <v>60.71875</v>
      </c>
      <c r="AP5" s="76">
        <f t="shared" si="1"/>
        <v>187</v>
      </c>
      <c r="AQ5" s="76">
        <f t="shared" si="1"/>
        <v>1416.67</v>
      </c>
      <c r="AR5" s="76">
        <f t="shared" si="1"/>
        <v>8</v>
      </c>
      <c r="AS5" s="76">
        <f t="shared" si="1"/>
        <v>203.13</v>
      </c>
      <c r="AT5" s="76">
        <f t="shared" si="1"/>
        <v>2052.3562499999998</v>
      </c>
    </row>
    <row r="6" spans="1:46" s="39" customFormat="1" x14ac:dyDescent="0.25">
      <c r="A6" s="54" t="s">
        <v>31</v>
      </c>
      <c r="B6" s="73" t="s">
        <v>12</v>
      </c>
      <c r="C6" s="72">
        <v>4</v>
      </c>
      <c r="D6" s="72">
        <v>158</v>
      </c>
      <c r="E6" s="64">
        <v>28</v>
      </c>
      <c r="F6" s="64">
        <f>D6*E6</f>
        <v>4424</v>
      </c>
      <c r="G6" s="72">
        <v>0</v>
      </c>
      <c r="H6" s="64">
        <f>E6*1.5</f>
        <v>42</v>
      </c>
      <c r="I6" s="64">
        <f>G6*H6</f>
        <v>0</v>
      </c>
      <c r="J6" s="64">
        <f>F6+I6</f>
        <v>4424</v>
      </c>
      <c r="K6" s="64">
        <f>J6</f>
        <v>4424</v>
      </c>
      <c r="L6" s="64">
        <f>J6</f>
        <v>4424</v>
      </c>
      <c r="M6" s="64">
        <f>J6</f>
        <v>4424</v>
      </c>
      <c r="N6" s="64">
        <f>K6*0.062</f>
        <v>274.28800000000001</v>
      </c>
      <c r="O6" s="64">
        <f>J6*0.0145</f>
        <v>64.14800000000001</v>
      </c>
      <c r="P6" s="64">
        <v>216</v>
      </c>
      <c r="Q6" s="64">
        <v>1416.67</v>
      </c>
      <c r="R6" s="64">
        <v>8</v>
      </c>
      <c r="S6" s="64">
        <v>442.4</v>
      </c>
      <c r="T6" s="64">
        <f>J6-SUM(N6:S6)</f>
        <v>2002.4939999999997</v>
      </c>
      <c r="U6" s="2"/>
      <c r="V6" s="2"/>
      <c r="W6" s="2"/>
      <c r="X6" s="2"/>
      <c r="Z6" s="41"/>
      <c r="AA6" s="42" t="s">
        <v>41</v>
      </c>
      <c r="AB6" s="73" t="str">
        <f t="shared" ref="AB6:AT6" si="2">B19</f>
        <v>M</v>
      </c>
      <c r="AC6" s="71">
        <f t="shared" si="2"/>
        <v>4</v>
      </c>
      <c r="AD6" s="75">
        <f t="shared" si="2"/>
        <v>163</v>
      </c>
      <c r="AE6" s="76">
        <f t="shared" si="2"/>
        <v>25</v>
      </c>
      <c r="AF6" s="76">
        <f t="shared" si="2"/>
        <v>4075</v>
      </c>
      <c r="AG6" s="72">
        <f t="shared" si="2"/>
        <v>3</v>
      </c>
      <c r="AH6" s="76">
        <f t="shared" si="2"/>
        <v>37.5</v>
      </c>
      <c r="AI6" s="76">
        <f t="shared" si="2"/>
        <v>112.5</v>
      </c>
      <c r="AJ6" s="76">
        <f t="shared" si="2"/>
        <v>4187.5</v>
      </c>
      <c r="AK6" s="76">
        <f t="shared" si="2"/>
        <v>4187.5</v>
      </c>
      <c r="AL6" s="76">
        <f t="shared" si="2"/>
        <v>0</v>
      </c>
      <c r="AM6" s="76">
        <f t="shared" si="2"/>
        <v>0</v>
      </c>
      <c r="AN6" s="76">
        <f t="shared" si="2"/>
        <v>259.625</v>
      </c>
      <c r="AO6" s="76">
        <f t="shared" si="2"/>
        <v>60.71875</v>
      </c>
      <c r="AP6" s="76">
        <f t="shared" si="2"/>
        <v>187</v>
      </c>
      <c r="AQ6" s="76">
        <f t="shared" si="2"/>
        <v>1416.67</v>
      </c>
      <c r="AR6" s="76">
        <f t="shared" si="2"/>
        <v>8</v>
      </c>
      <c r="AS6" s="76">
        <f t="shared" si="2"/>
        <v>203.13</v>
      </c>
      <c r="AT6" s="76">
        <f t="shared" si="2"/>
        <v>2052.3562499999998</v>
      </c>
    </row>
    <row r="7" spans="1:46" s="39" customFormat="1" x14ac:dyDescent="0.25">
      <c r="A7" s="54" t="s">
        <v>32</v>
      </c>
      <c r="B7" s="73" t="s">
        <v>13</v>
      </c>
      <c r="C7" s="72">
        <v>1</v>
      </c>
      <c r="D7" s="72">
        <v>170</v>
      </c>
      <c r="E7" s="64">
        <v>31</v>
      </c>
      <c r="F7" s="64">
        <f>D7*E7</f>
        <v>5270</v>
      </c>
      <c r="G7" s="72">
        <v>3</v>
      </c>
      <c r="H7" s="64">
        <f>E7*1.5</f>
        <v>46.5</v>
      </c>
      <c r="I7" s="64">
        <f>G7*H7</f>
        <v>139.5</v>
      </c>
      <c r="J7" s="64">
        <f>F7+I7</f>
        <v>5409.5</v>
      </c>
      <c r="K7" s="64">
        <f>J7</f>
        <v>5409.5</v>
      </c>
      <c r="L7" s="64">
        <f>J7</f>
        <v>5409.5</v>
      </c>
      <c r="M7" s="64">
        <f>J7</f>
        <v>5409.5</v>
      </c>
      <c r="N7" s="64">
        <f>K7*0.062</f>
        <v>335.38900000000001</v>
      </c>
      <c r="O7" s="64">
        <f>J7*0.0145</f>
        <v>78.437750000000008</v>
      </c>
      <c r="P7" s="64">
        <v>702</v>
      </c>
      <c r="Q7" s="64">
        <v>1166.67</v>
      </c>
      <c r="R7" s="64"/>
      <c r="S7" s="64">
        <v>378.67</v>
      </c>
      <c r="T7" s="64">
        <f>J7-SUM(N7:S7)</f>
        <v>2748.3332499999997</v>
      </c>
      <c r="U7" s="2"/>
      <c r="V7" s="2"/>
      <c r="W7" s="2"/>
      <c r="X7" s="2"/>
      <c r="Z7" s="41"/>
      <c r="AA7" s="42" t="s">
        <v>36</v>
      </c>
      <c r="AB7" s="73" t="str">
        <f t="shared" ref="AB7:AT7" si="3">B26</f>
        <v>M</v>
      </c>
      <c r="AC7" s="71">
        <f t="shared" si="3"/>
        <v>4</v>
      </c>
      <c r="AD7" s="75">
        <f t="shared" si="3"/>
        <v>163</v>
      </c>
      <c r="AE7" s="76">
        <f t="shared" si="3"/>
        <v>25</v>
      </c>
      <c r="AF7" s="76">
        <f t="shared" si="3"/>
        <v>4075</v>
      </c>
      <c r="AG7" s="72">
        <f t="shared" si="3"/>
        <v>3</v>
      </c>
      <c r="AH7" s="76">
        <f t="shared" si="3"/>
        <v>37.5</v>
      </c>
      <c r="AI7" s="76">
        <f t="shared" si="3"/>
        <v>112.5</v>
      </c>
      <c r="AJ7" s="76">
        <f t="shared" si="3"/>
        <v>4187.5</v>
      </c>
      <c r="AK7" s="76">
        <f t="shared" si="3"/>
        <v>4187.5</v>
      </c>
      <c r="AL7" s="76">
        <f t="shared" si="3"/>
        <v>0</v>
      </c>
      <c r="AM7" s="76">
        <f t="shared" si="3"/>
        <v>0</v>
      </c>
      <c r="AN7" s="76">
        <f t="shared" si="3"/>
        <v>259.625</v>
      </c>
      <c r="AO7" s="76">
        <f t="shared" si="3"/>
        <v>60.71875</v>
      </c>
      <c r="AP7" s="76">
        <f t="shared" si="3"/>
        <v>187</v>
      </c>
      <c r="AQ7" s="76">
        <f t="shared" si="3"/>
        <v>1416.67</v>
      </c>
      <c r="AR7" s="76">
        <f t="shared" si="3"/>
        <v>8</v>
      </c>
      <c r="AS7" s="76">
        <f t="shared" si="3"/>
        <v>203.13</v>
      </c>
      <c r="AT7" s="76">
        <f t="shared" si="3"/>
        <v>2052.3562499999998</v>
      </c>
    </row>
    <row r="8" spans="1:46" s="39" customFormat="1" x14ac:dyDescent="0.25">
      <c r="A8" s="54" t="s">
        <v>33</v>
      </c>
      <c r="B8" s="73" t="s">
        <v>12</v>
      </c>
      <c r="C8" s="72">
        <v>3</v>
      </c>
      <c r="D8" s="72" t="s">
        <v>9</v>
      </c>
      <c r="E8" s="64"/>
      <c r="F8" s="64">
        <v>35000</v>
      </c>
      <c r="G8" s="72"/>
      <c r="H8" s="64"/>
      <c r="I8" s="64"/>
      <c r="J8" s="64">
        <f>F8</f>
        <v>35000</v>
      </c>
      <c r="K8" s="64">
        <f>J8</f>
        <v>35000</v>
      </c>
      <c r="L8" s="64">
        <v>7000</v>
      </c>
      <c r="M8" s="64">
        <v>8000</v>
      </c>
      <c r="N8" s="64">
        <f>K8*0.062</f>
        <v>2170</v>
      </c>
      <c r="O8" s="64">
        <f>J8*0.0145</f>
        <v>507.5</v>
      </c>
      <c r="P8" s="64">
        <f>((J8-345.8*3)-27213)*0.32+5348.26</f>
        <v>7508.1319999999996</v>
      </c>
      <c r="Q8" s="64">
        <v>1500</v>
      </c>
      <c r="R8" s="64"/>
      <c r="S8" s="64">
        <v>1750</v>
      </c>
      <c r="T8" s="64">
        <f>J8-SUM(N8:S8)</f>
        <v>21564.368000000002</v>
      </c>
      <c r="U8" s="2"/>
      <c r="V8" s="2"/>
      <c r="W8" s="2"/>
      <c r="X8" s="2"/>
      <c r="Z8" s="41"/>
      <c r="AA8" s="42" t="s">
        <v>37</v>
      </c>
      <c r="AB8" s="73" t="str">
        <f t="shared" ref="AB8:AT8" si="4">B33</f>
        <v>M</v>
      </c>
      <c r="AC8" s="71">
        <f t="shared" si="4"/>
        <v>4</v>
      </c>
      <c r="AD8" s="75">
        <f t="shared" si="4"/>
        <v>163</v>
      </c>
      <c r="AE8" s="76">
        <f t="shared" si="4"/>
        <v>25</v>
      </c>
      <c r="AF8" s="76">
        <f t="shared" si="4"/>
        <v>4075</v>
      </c>
      <c r="AG8" s="72">
        <f t="shared" si="4"/>
        <v>3</v>
      </c>
      <c r="AH8" s="76">
        <f t="shared" si="4"/>
        <v>37.5</v>
      </c>
      <c r="AI8" s="76">
        <f t="shared" si="4"/>
        <v>112.5</v>
      </c>
      <c r="AJ8" s="76">
        <f t="shared" si="4"/>
        <v>4187.5</v>
      </c>
      <c r="AK8" s="76">
        <f t="shared" si="4"/>
        <v>4187.5</v>
      </c>
      <c r="AL8" s="76">
        <f t="shared" si="4"/>
        <v>0</v>
      </c>
      <c r="AM8" s="76">
        <f t="shared" si="4"/>
        <v>0</v>
      </c>
      <c r="AN8" s="76">
        <f t="shared" si="4"/>
        <v>259.625</v>
      </c>
      <c r="AO8" s="76">
        <f t="shared" si="4"/>
        <v>60.71875</v>
      </c>
      <c r="AP8" s="76">
        <f t="shared" si="4"/>
        <v>187</v>
      </c>
      <c r="AQ8" s="76">
        <f t="shared" si="4"/>
        <v>1416.67</v>
      </c>
      <c r="AR8" s="76">
        <f t="shared" si="4"/>
        <v>8</v>
      </c>
      <c r="AS8" s="76">
        <f t="shared" si="4"/>
        <v>203.13</v>
      </c>
      <c r="AT8" s="76">
        <f t="shared" si="4"/>
        <v>2052.3562499999998</v>
      </c>
    </row>
    <row r="9" spans="1:46" s="39" customFormat="1" ht="15.75" thickBot="1" x14ac:dyDescent="0.3">
      <c r="A9" s="54"/>
      <c r="B9" s="64"/>
      <c r="C9" s="64"/>
      <c r="D9" s="72"/>
      <c r="E9" s="72"/>
      <c r="F9" s="74">
        <f>SUM(F5:F8)</f>
        <v>48719</v>
      </c>
      <c r="G9" s="72"/>
      <c r="H9" s="74">
        <f t="shared" ref="H9:T9" si="5">SUM(H5:H8)</f>
        <v>126</v>
      </c>
      <c r="I9" s="74">
        <f t="shared" si="5"/>
        <v>177</v>
      </c>
      <c r="J9" s="74">
        <f t="shared" si="5"/>
        <v>48896</v>
      </c>
      <c r="K9" s="74">
        <f>SUM(K5:K8)</f>
        <v>48896</v>
      </c>
      <c r="L9" s="74">
        <f t="shared" si="5"/>
        <v>20896</v>
      </c>
      <c r="M9" s="74">
        <f t="shared" si="5"/>
        <v>21896</v>
      </c>
      <c r="N9" s="74">
        <f t="shared" si="5"/>
        <v>3031.5520000000001</v>
      </c>
      <c r="O9" s="74">
        <f t="shared" si="5"/>
        <v>708.99199999999996</v>
      </c>
      <c r="P9" s="74">
        <f t="shared" si="5"/>
        <v>8599.1319999999996</v>
      </c>
      <c r="Q9" s="74">
        <f t="shared" si="5"/>
        <v>5500.01</v>
      </c>
      <c r="R9" s="74">
        <f t="shared" si="5"/>
        <v>16</v>
      </c>
      <c r="S9" s="74">
        <f t="shared" si="5"/>
        <v>2774.2</v>
      </c>
      <c r="T9" s="74">
        <f t="shared" si="5"/>
        <v>28266.114000000001</v>
      </c>
      <c r="U9" s="3"/>
      <c r="V9" s="3"/>
      <c r="W9" s="3"/>
      <c r="X9" s="3"/>
      <c r="AA9" s="58"/>
      <c r="AB9" s="59"/>
      <c r="AC9" s="60"/>
      <c r="AD9" s="60"/>
      <c r="AE9" s="61"/>
      <c r="AF9" s="62">
        <f>SUM(AF4:AF8)</f>
        <v>20325</v>
      </c>
      <c r="AG9" s="60"/>
      <c r="AH9" s="61"/>
      <c r="AI9" s="62">
        <f t="shared" ref="AI9:AT9" si="6">SUM(AI4:AI8)</f>
        <v>487.5</v>
      </c>
      <c r="AJ9" s="62">
        <f t="shared" si="6"/>
        <v>20812.5</v>
      </c>
      <c r="AK9" s="62">
        <f t="shared" si="6"/>
        <v>20812.5</v>
      </c>
      <c r="AL9" s="62">
        <f t="shared" si="6"/>
        <v>7000</v>
      </c>
      <c r="AM9" s="62">
        <f t="shared" si="6"/>
        <v>8000</v>
      </c>
      <c r="AN9" s="62">
        <f t="shared" si="6"/>
        <v>1290.375</v>
      </c>
      <c r="AO9" s="62">
        <f t="shared" si="6"/>
        <v>301.78125</v>
      </c>
      <c r="AP9" s="62">
        <f t="shared" si="6"/>
        <v>921</v>
      </c>
      <c r="AQ9" s="62">
        <f t="shared" si="6"/>
        <v>7083.35</v>
      </c>
      <c r="AR9" s="62">
        <f t="shared" si="6"/>
        <v>40</v>
      </c>
      <c r="AS9" s="62">
        <f t="shared" si="6"/>
        <v>1015.65</v>
      </c>
      <c r="AT9" s="62">
        <f t="shared" si="6"/>
        <v>10160.34375</v>
      </c>
    </row>
    <row r="10" spans="1:46" s="39" customFormat="1" ht="15.75" hidden="1" thickTop="1" x14ac:dyDescent="0.25">
      <c r="D10" s="40"/>
      <c r="G10" s="40"/>
      <c r="U10" s="1"/>
      <c r="V10" s="1"/>
      <c r="W10" s="1"/>
      <c r="X10" s="1"/>
      <c r="AA10" s="58"/>
      <c r="AB10" s="59"/>
      <c r="AC10" s="60"/>
      <c r="AD10" s="60"/>
      <c r="AE10" s="61"/>
      <c r="AF10" s="61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</row>
    <row r="11" spans="1:46" s="39" customFormat="1" ht="21" hidden="1" thickTop="1" thickBot="1" x14ac:dyDescent="0.35">
      <c r="A11" s="35" t="s">
        <v>27</v>
      </c>
      <c r="B11" s="36"/>
      <c r="C11" s="36"/>
      <c r="D11" s="37"/>
      <c r="E11" s="38"/>
      <c r="G11" s="40"/>
      <c r="U11" s="1"/>
      <c r="V11" s="1"/>
      <c r="W11" s="1"/>
      <c r="X11" s="1"/>
      <c r="Z11" s="41" t="str">
        <f>A13</f>
        <v>Sindy Lewis</v>
      </c>
      <c r="AA11" s="42" t="s">
        <v>35</v>
      </c>
      <c r="AB11" s="43" t="str">
        <f t="shared" ref="AB11:AT11" si="7">B6</f>
        <v>M</v>
      </c>
      <c r="AC11" s="44">
        <f t="shared" si="7"/>
        <v>4</v>
      </c>
      <c r="AD11" s="45">
        <f t="shared" si="7"/>
        <v>158</v>
      </c>
      <c r="AE11" s="46">
        <f t="shared" si="7"/>
        <v>28</v>
      </c>
      <c r="AF11" s="46">
        <f t="shared" si="7"/>
        <v>4424</v>
      </c>
      <c r="AG11" s="47">
        <f t="shared" si="7"/>
        <v>0</v>
      </c>
      <c r="AH11" s="46">
        <f t="shared" si="7"/>
        <v>42</v>
      </c>
      <c r="AI11" s="46">
        <f t="shared" si="7"/>
        <v>0</v>
      </c>
      <c r="AJ11" s="46">
        <f t="shared" si="7"/>
        <v>4424</v>
      </c>
      <c r="AK11" s="46">
        <f t="shared" si="7"/>
        <v>4424</v>
      </c>
      <c r="AL11" s="46">
        <f t="shared" si="7"/>
        <v>4424</v>
      </c>
      <c r="AM11" s="46">
        <f t="shared" si="7"/>
        <v>4424</v>
      </c>
      <c r="AN11" s="46">
        <f t="shared" si="7"/>
        <v>274.28800000000001</v>
      </c>
      <c r="AO11" s="46">
        <f t="shared" si="7"/>
        <v>64.14800000000001</v>
      </c>
      <c r="AP11" s="46">
        <f t="shared" si="7"/>
        <v>216</v>
      </c>
      <c r="AQ11" s="46">
        <f t="shared" si="7"/>
        <v>1416.67</v>
      </c>
      <c r="AR11" s="46">
        <f t="shared" si="7"/>
        <v>8</v>
      </c>
      <c r="AS11" s="46">
        <f t="shared" si="7"/>
        <v>442.4</v>
      </c>
      <c r="AT11" s="46">
        <f t="shared" si="7"/>
        <v>2002.4939999999997</v>
      </c>
    </row>
    <row r="12" spans="1:46" s="39" customFormat="1" ht="15.75" hidden="1" thickTop="1" x14ac:dyDescent="0.25">
      <c r="A12" s="63" t="s">
        <v>30</v>
      </c>
      <c r="B12" s="49" t="s">
        <v>12</v>
      </c>
      <c r="C12" s="44">
        <v>4</v>
      </c>
      <c r="D12" s="44">
        <v>163</v>
      </c>
      <c r="E12" s="50">
        <v>25</v>
      </c>
      <c r="F12" s="51">
        <f>D12*E12</f>
        <v>4075</v>
      </c>
      <c r="G12" s="47">
        <v>3</v>
      </c>
      <c r="H12" s="51">
        <f>E12*1.5</f>
        <v>37.5</v>
      </c>
      <c r="I12" s="51">
        <f>G12*H12</f>
        <v>112.5</v>
      </c>
      <c r="J12" s="52">
        <f>F12+I12</f>
        <v>4187.5</v>
      </c>
      <c r="K12" s="51">
        <f>J12</f>
        <v>4187.5</v>
      </c>
      <c r="L12" s="51">
        <f>7000-L5</f>
        <v>2937.5</v>
      </c>
      <c r="M12" s="51">
        <f>8000-M5</f>
        <v>3937.5</v>
      </c>
      <c r="N12" s="51">
        <f>K12*0.062</f>
        <v>259.625</v>
      </c>
      <c r="O12" s="51">
        <f>J12*0.0145</f>
        <v>60.71875</v>
      </c>
      <c r="P12" s="51">
        <v>187</v>
      </c>
      <c r="Q12" s="51">
        <f t="shared" ref="Q12:S13" si="8">Q5</f>
        <v>1416.67</v>
      </c>
      <c r="R12" s="51">
        <f t="shared" si="8"/>
        <v>8</v>
      </c>
      <c r="S12" s="51">
        <f t="shared" si="8"/>
        <v>203.13</v>
      </c>
      <c r="T12" s="51">
        <f>J12-SUM(N12:S12)</f>
        <v>2052.3562499999998</v>
      </c>
      <c r="U12" s="53">
        <f>K12*0.062</f>
        <v>259.625</v>
      </c>
      <c r="V12" s="53">
        <f>J12*0.0145</f>
        <v>60.71875</v>
      </c>
      <c r="W12" s="53">
        <f>L12*0.006</f>
        <v>17.625</v>
      </c>
      <c r="X12" s="53">
        <f>M12*0.054</f>
        <v>212.625</v>
      </c>
      <c r="Z12" s="41"/>
      <c r="AA12" s="42" t="s">
        <v>38</v>
      </c>
      <c r="AB12" s="43" t="str">
        <f t="shared" ref="AB12:AT12" si="9">B13</f>
        <v>M</v>
      </c>
      <c r="AC12" s="44">
        <f t="shared" si="9"/>
        <v>4</v>
      </c>
      <c r="AD12" s="45">
        <f t="shared" si="9"/>
        <v>161</v>
      </c>
      <c r="AE12" s="46">
        <f t="shared" si="9"/>
        <v>28</v>
      </c>
      <c r="AF12" s="46">
        <f t="shared" si="9"/>
        <v>4508</v>
      </c>
      <c r="AG12" s="47">
        <f t="shared" si="9"/>
        <v>1</v>
      </c>
      <c r="AH12" s="46">
        <f t="shared" si="9"/>
        <v>42</v>
      </c>
      <c r="AI12" s="46">
        <f t="shared" si="9"/>
        <v>42</v>
      </c>
      <c r="AJ12" s="46">
        <f t="shared" si="9"/>
        <v>4550</v>
      </c>
      <c r="AK12" s="46">
        <f t="shared" si="9"/>
        <v>4550</v>
      </c>
      <c r="AL12" s="46">
        <f t="shared" si="9"/>
        <v>2576</v>
      </c>
      <c r="AM12" s="46">
        <f t="shared" si="9"/>
        <v>3576</v>
      </c>
      <c r="AN12" s="46">
        <f t="shared" si="9"/>
        <v>282.10000000000002</v>
      </c>
      <c r="AO12" s="46">
        <f t="shared" si="9"/>
        <v>65.975000000000009</v>
      </c>
      <c r="AP12" s="46">
        <f t="shared" si="9"/>
        <v>235</v>
      </c>
      <c r="AQ12" s="46">
        <f t="shared" si="9"/>
        <v>1416.67</v>
      </c>
      <c r="AR12" s="46">
        <f t="shared" si="9"/>
        <v>8</v>
      </c>
      <c r="AS12" s="46">
        <f t="shared" si="9"/>
        <v>442.4</v>
      </c>
      <c r="AT12" s="46">
        <f t="shared" si="9"/>
        <v>2099.855</v>
      </c>
    </row>
    <row r="13" spans="1:46" s="39" customFormat="1" ht="15.75" hidden="1" thickTop="1" x14ac:dyDescent="0.25">
      <c r="A13" s="64" t="s">
        <v>31</v>
      </c>
      <c r="B13" s="43" t="s">
        <v>12</v>
      </c>
      <c r="C13" s="47">
        <v>4</v>
      </c>
      <c r="D13" s="47">
        <v>161</v>
      </c>
      <c r="E13" s="51">
        <v>28</v>
      </c>
      <c r="F13" s="51">
        <f>D13*E13</f>
        <v>4508</v>
      </c>
      <c r="G13" s="47">
        <v>1</v>
      </c>
      <c r="H13" s="51">
        <f>E13*1.5</f>
        <v>42</v>
      </c>
      <c r="I13" s="51">
        <f>G13*H13</f>
        <v>42</v>
      </c>
      <c r="J13" s="52">
        <f>F13+I13</f>
        <v>4550</v>
      </c>
      <c r="K13" s="51">
        <f>J13</f>
        <v>4550</v>
      </c>
      <c r="L13" s="51">
        <f>7000-L6</f>
        <v>2576</v>
      </c>
      <c r="M13" s="51">
        <f>8000-M6</f>
        <v>3576</v>
      </c>
      <c r="N13" s="51">
        <f>K13*0.062</f>
        <v>282.10000000000002</v>
      </c>
      <c r="O13" s="51">
        <f>J13*0.0145</f>
        <v>65.975000000000009</v>
      </c>
      <c r="P13" s="51">
        <v>235</v>
      </c>
      <c r="Q13" s="51">
        <f t="shared" si="8"/>
        <v>1416.67</v>
      </c>
      <c r="R13" s="51">
        <f t="shared" si="8"/>
        <v>8</v>
      </c>
      <c r="S13" s="51">
        <f t="shared" si="8"/>
        <v>442.4</v>
      </c>
      <c r="T13" s="51">
        <f>J13-SUM(N13:S13)</f>
        <v>2099.855</v>
      </c>
      <c r="U13" s="53">
        <f>K13*0.062</f>
        <v>282.10000000000002</v>
      </c>
      <c r="V13" s="53">
        <f>J13*0.0145</f>
        <v>65.975000000000009</v>
      </c>
      <c r="W13" s="53">
        <f>L13*0.006</f>
        <v>15.456</v>
      </c>
      <c r="X13" s="53">
        <f>M13*0.054</f>
        <v>193.10399999999998</v>
      </c>
      <c r="Z13" s="41"/>
      <c r="AA13" s="42" t="s">
        <v>41</v>
      </c>
      <c r="AB13" s="43" t="str">
        <f t="shared" ref="AB13:AT13" si="10">B20</f>
        <v>M</v>
      </c>
      <c r="AC13" s="44">
        <f t="shared" si="10"/>
        <v>4</v>
      </c>
      <c r="AD13" s="45">
        <f t="shared" si="10"/>
        <v>161</v>
      </c>
      <c r="AE13" s="46">
        <f t="shared" si="10"/>
        <v>28</v>
      </c>
      <c r="AF13" s="46">
        <f t="shared" si="10"/>
        <v>4508</v>
      </c>
      <c r="AG13" s="47">
        <f t="shared" si="10"/>
        <v>1</v>
      </c>
      <c r="AH13" s="46">
        <f t="shared" si="10"/>
        <v>42</v>
      </c>
      <c r="AI13" s="46">
        <f t="shared" si="10"/>
        <v>42</v>
      </c>
      <c r="AJ13" s="46">
        <f t="shared" si="10"/>
        <v>4550</v>
      </c>
      <c r="AK13" s="46">
        <f t="shared" si="10"/>
        <v>4550</v>
      </c>
      <c r="AL13" s="46">
        <f t="shared" si="10"/>
        <v>0</v>
      </c>
      <c r="AM13" s="46">
        <f t="shared" si="10"/>
        <v>0</v>
      </c>
      <c r="AN13" s="46">
        <f t="shared" si="10"/>
        <v>282.10000000000002</v>
      </c>
      <c r="AO13" s="46">
        <f t="shared" si="10"/>
        <v>65.975000000000009</v>
      </c>
      <c r="AP13" s="46">
        <f t="shared" si="10"/>
        <v>235</v>
      </c>
      <c r="AQ13" s="46">
        <f t="shared" si="10"/>
        <v>1416.67</v>
      </c>
      <c r="AR13" s="46">
        <f t="shared" si="10"/>
        <v>8</v>
      </c>
      <c r="AS13" s="46">
        <f t="shared" si="10"/>
        <v>442.4</v>
      </c>
      <c r="AT13" s="46">
        <f t="shared" si="10"/>
        <v>2099.855</v>
      </c>
    </row>
    <row r="14" spans="1:46" s="39" customFormat="1" ht="15.75" hidden="1" thickTop="1" x14ac:dyDescent="0.25">
      <c r="A14" s="64" t="s">
        <v>32</v>
      </c>
      <c r="B14" s="43" t="s">
        <v>13</v>
      </c>
      <c r="C14" s="47">
        <v>1</v>
      </c>
      <c r="D14" s="47">
        <v>140</v>
      </c>
      <c r="E14" s="51">
        <v>31</v>
      </c>
      <c r="F14" s="51">
        <f>D14*E14</f>
        <v>4340</v>
      </c>
      <c r="G14" s="47">
        <v>0</v>
      </c>
      <c r="H14" s="51">
        <f>E14*1.5</f>
        <v>46.5</v>
      </c>
      <c r="I14" s="51">
        <f>G14*H14</f>
        <v>0</v>
      </c>
      <c r="J14" s="52">
        <f>F14+I14</f>
        <v>4340</v>
      </c>
      <c r="K14" s="51">
        <f>J14</f>
        <v>4340</v>
      </c>
      <c r="L14" s="51">
        <f>7000-L7</f>
        <v>1590.5</v>
      </c>
      <c r="M14" s="51">
        <f>8000-M7</f>
        <v>2590.5</v>
      </c>
      <c r="N14" s="51">
        <f>K14*0.062</f>
        <v>269.08</v>
      </c>
      <c r="O14" s="51">
        <f>J14*0.0145</f>
        <v>62.93</v>
      </c>
      <c r="P14" s="51">
        <v>474</v>
      </c>
      <c r="Q14" s="51">
        <f>Q7</f>
        <v>1166.67</v>
      </c>
      <c r="R14" s="51"/>
      <c r="S14" s="51">
        <f>S7</f>
        <v>378.67</v>
      </c>
      <c r="T14" s="51">
        <f>J14-SUM(N14:S14)</f>
        <v>1988.65</v>
      </c>
      <c r="U14" s="53">
        <f>K14*0.062</f>
        <v>269.08</v>
      </c>
      <c r="V14" s="53">
        <f>J14*0.0145</f>
        <v>62.93</v>
      </c>
      <c r="W14" s="53">
        <f>L14*0.006</f>
        <v>9.543000000000001</v>
      </c>
      <c r="X14" s="53">
        <f>M14*0.054</f>
        <v>139.887</v>
      </c>
      <c r="Z14" s="41"/>
      <c r="AA14" s="42" t="s">
        <v>36</v>
      </c>
      <c r="AB14" s="43" t="str">
        <f t="shared" ref="AB14:AT14" si="11">B27</f>
        <v>M</v>
      </c>
      <c r="AC14" s="44">
        <f t="shared" si="11"/>
        <v>4</v>
      </c>
      <c r="AD14" s="45">
        <f t="shared" si="11"/>
        <v>161</v>
      </c>
      <c r="AE14" s="46">
        <f t="shared" si="11"/>
        <v>28</v>
      </c>
      <c r="AF14" s="46">
        <f t="shared" si="11"/>
        <v>4508</v>
      </c>
      <c r="AG14" s="47">
        <f t="shared" si="11"/>
        <v>1</v>
      </c>
      <c r="AH14" s="46">
        <f t="shared" si="11"/>
        <v>42</v>
      </c>
      <c r="AI14" s="46">
        <f t="shared" si="11"/>
        <v>42</v>
      </c>
      <c r="AJ14" s="46">
        <f t="shared" si="11"/>
        <v>4550</v>
      </c>
      <c r="AK14" s="46">
        <f t="shared" si="11"/>
        <v>4550</v>
      </c>
      <c r="AL14" s="46">
        <f t="shared" si="11"/>
        <v>0</v>
      </c>
      <c r="AM14" s="46">
        <f t="shared" si="11"/>
        <v>0</v>
      </c>
      <c r="AN14" s="46">
        <f t="shared" si="11"/>
        <v>282.10000000000002</v>
      </c>
      <c r="AO14" s="46">
        <f t="shared" si="11"/>
        <v>65.975000000000009</v>
      </c>
      <c r="AP14" s="46">
        <f t="shared" si="11"/>
        <v>235</v>
      </c>
      <c r="AQ14" s="46">
        <f t="shared" si="11"/>
        <v>1416.67</v>
      </c>
      <c r="AR14" s="46">
        <f t="shared" si="11"/>
        <v>8</v>
      </c>
      <c r="AS14" s="46">
        <f t="shared" si="11"/>
        <v>442.4</v>
      </c>
      <c r="AT14" s="46">
        <f t="shared" si="11"/>
        <v>2099.855</v>
      </c>
    </row>
    <row r="15" spans="1:46" s="39" customFormat="1" ht="15.75" hidden="1" thickTop="1" x14ac:dyDescent="0.25">
      <c r="A15" s="64" t="s">
        <v>33</v>
      </c>
      <c r="B15" s="43" t="s">
        <v>12</v>
      </c>
      <c r="C15" s="47">
        <v>3</v>
      </c>
      <c r="D15" s="47" t="s">
        <v>9</v>
      </c>
      <c r="E15" s="51"/>
      <c r="F15" s="51">
        <v>35000</v>
      </c>
      <c r="G15" s="47"/>
      <c r="H15" s="51"/>
      <c r="I15" s="51"/>
      <c r="J15" s="52">
        <f>F15</f>
        <v>35000</v>
      </c>
      <c r="K15" s="51">
        <f>J15</f>
        <v>35000</v>
      </c>
      <c r="L15" s="51">
        <v>0</v>
      </c>
      <c r="M15" s="51">
        <v>0</v>
      </c>
      <c r="N15" s="51">
        <f>K15*0.062</f>
        <v>2170</v>
      </c>
      <c r="O15" s="51">
        <f>J15*0.0145</f>
        <v>507.5</v>
      </c>
      <c r="P15" s="51">
        <f>((J15-345.8*3)-27213)*0.32+5348.26</f>
        <v>7508.1319999999996</v>
      </c>
      <c r="Q15" s="51">
        <f>Q8</f>
        <v>1500</v>
      </c>
      <c r="R15" s="51"/>
      <c r="S15" s="51">
        <f>S8</f>
        <v>1750</v>
      </c>
      <c r="T15" s="51">
        <f>J15-SUM(N15:S15)</f>
        <v>21564.368000000002</v>
      </c>
      <c r="U15" s="53">
        <f>K15*0.062</f>
        <v>2170</v>
      </c>
      <c r="V15" s="53">
        <f>J15*0.0145</f>
        <v>507.5</v>
      </c>
      <c r="W15" s="53">
        <f>L15*0.006</f>
        <v>0</v>
      </c>
      <c r="X15" s="53">
        <f>M15*0.054</f>
        <v>0</v>
      </c>
      <c r="Z15" s="41"/>
      <c r="AA15" s="42" t="s">
        <v>37</v>
      </c>
      <c r="AB15" s="43" t="str">
        <f t="shared" ref="AB15:AT15" si="12">B34</f>
        <v>M</v>
      </c>
      <c r="AC15" s="44">
        <f t="shared" si="12"/>
        <v>4</v>
      </c>
      <c r="AD15" s="45">
        <f t="shared" si="12"/>
        <v>161</v>
      </c>
      <c r="AE15" s="46">
        <f t="shared" si="12"/>
        <v>28</v>
      </c>
      <c r="AF15" s="46">
        <f t="shared" si="12"/>
        <v>4508</v>
      </c>
      <c r="AG15" s="47">
        <f t="shared" si="12"/>
        <v>1</v>
      </c>
      <c r="AH15" s="46">
        <f t="shared" si="12"/>
        <v>42</v>
      </c>
      <c r="AI15" s="46">
        <f t="shared" si="12"/>
        <v>42</v>
      </c>
      <c r="AJ15" s="46">
        <f t="shared" si="12"/>
        <v>4550</v>
      </c>
      <c r="AK15" s="46">
        <f t="shared" si="12"/>
        <v>4550</v>
      </c>
      <c r="AL15" s="46">
        <f t="shared" si="12"/>
        <v>0</v>
      </c>
      <c r="AM15" s="46">
        <f t="shared" si="12"/>
        <v>0</v>
      </c>
      <c r="AN15" s="46">
        <f t="shared" si="12"/>
        <v>282.10000000000002</v>
      </c>
      <c r="AO15" s="46">
        <f t="shared" si="12"/>
        <v>65.975000000000009</v>
      </c>
      <c r="AP15" s="46">
        <f t="shared" si="12"/>
        <v>235</v>
      </c>
      <c r="AQ15" s="46">
        <f t="shared" si="12"/>
        <v>1416.67</v>
      </c>
      <c r="AR15" s="46">
        <f t="shared" si="12"/>
        <v>8</v>
      </c>
      <c r="AS15" s="46">
        <f t="shared" si="12"/>
        <v>442.4</v>
      </c>
      <c r="AT15" s="46">
        <f t="shared" si="12"/>
        <v>2099.855</v>
      </c>
    </row>
    <row r="16" spans="1:46" s="39" customFormat="1" ht="16.5" hidden="1" thickTop="1" thickBot="1" x14ac:dyDescent="0.3">
      <c r="A16" s="54"/>
      <c r="B16" s="54"/>
      <c r="C16" s="54"/>
      <c r="D16" s="55"/>
      <c r="E16" s="55"/>
      <c r="F16" s="56">
        <f>SUM(F12:F15)</f>
        <v>47923</v>
      </c>
      <c r="G16" s="55"/>
      <c r="H16" s="56">
        <f t="shared" ref="H16:X16" si="13">SUM(H12:H15)</f>
        <v>126</v>
      </c>
      <c r="I16" s="56">
        <f t="shared" si="13"/>
        <v>154.5</v>
      </c>
      <c r="J16" s="57">
        <f t="shared" si="13"/>
        <v>48077.5</v>
      </c>
      <c r="K16" s="56">
        <f>SUM(K12:K15)</f>
        <v>48077.5</v>
      </c>
      <c r="L16" s="56">
        <f t="shared" si="13"/>
        <v>7104</v>
      </c>
      <c r="M16" s="56">
        <f t="shared" si="13"/>
        <v>10104</v>
      </c>
      <c r="N16" s="56">
        <f t="shared" si="13"/>
        <v>2980.8050000000003</v>
      </c>
      <c r="O16" s="56">
        <f t="shared" si="13"/>
        <v>697.12374999999997</v>
      </c>
      <c r="P16" s="56">
        <f t="shared" si="13"/>
        <v>8404.1319999999996</v>
      </c>
      <c r="Q16" s="56">
        <f t="shared" si="13"/>
        <v>5500.01</v>
      </c>
      <c r="R16" s="56">
        <f t="shared" si="13"/>
        <v>16</v>
      </c>
      <c r="S16" s="56">
        <f t="shared" si="13"/>
        <v>2774.2</v>
      </c>
      <c r="T16" s="56">
        <f t="shared" si="13"/>
        <v>27705.229250000004</v>
      </c>
      <c r="U16" s="56">
        <f t="shared" si="13"/>
        <v>2980.8050000000003</v>
      </c>
      <c r="V16" s="56">
        <f t="shared" si="13"/>
        <v>697.12374999999997</v>
      </c>
      <c r="W16" s="56">
        <f t="shared" si="13"/>
        <v>42.624000000000002</v>
      </c>
      <c r="X16" s="56">
        <f t="shared" si="13"/>
        <v>545.61599999999999</v>
      </c>
      <c r="AA16" s="58"/>
      <c r="AB16" s="59"/>
      <c r="AC16" s="60"/>
      <c r="AD16" s="60"/>
      <c r="AE16" s="61"/>
      <c r="AF16" s="62">
        <f>SUM(AF11:AF15)</f>
        <v>22456</v>
      </c>
      <c r="AG16" s="60"/>
      <c r="AH16" s="61"/>
      <c r="AI16" s="62">
        <f t="shared" ref="AI16:AT16" si="14">SUM(AI11:AI15)</f>
        <v>168</v>
      </c>
      <c r="AJ16" s="62">
        <f t="shared" si="14"/>
        <v>22624</v>
      </c>
      <c r="AK16" s="62">
        <f t="shared" si="14"/>
        <v>22624</v>
      </c>
      <c r="AL16" s="62">
        <f t="shared" si="14"/>
        <v>7000</v>
      </c>
      <c r="AM16" s="62">
        <f t="shared" si="14"/>
        <v>8000</v>
      </c>
      <c r="AN16" s="62">
        <f t="shared" si="14"/>
        <v>1402.6880000000001</v>
      </c>
      <c r="AO16" s="62">
        <f t="shared" si="14"/>
        <v>328.04800000000006</v>
      </c>
      <c r="AP16" s="62">
        <f t="shared" si="14"/>
        <v>1156</v>
      </c>
      <c r="AQ16" s="62">
        <f t="shared" si="14"/>
        <v>7083.35</v>
      </c>
      <c r="AR16" s="62">
        <f t="shared" si="14"/>
        <v>40</v>
      </c>
      <c r="AS16" s="62">
        <f t="shared" si="14"/>
        <v>2212</v>
      </c>
      <c r="AT16" s="62">
        <f t="shared" si="14"/>
        <v>10401.913999999999</v>
      </c>
    </row>
    <row r="17" spans="1:46" ht="15.75" hidden="1" thickTop="1" x14ac:dyDescent="0.25">
      <c r="Z17" s="39"/>
      <c r="AA17" s="58"/>
      <c r="AB17" s="59"/>
      <c r="AC17" s="60"/>
      <c r="AD17" s="60"/>
      <c r="AE17" s="61"/>
      <c r="AF17" s="61"/>
      <c r="AG17" s="60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s="39" customFormat="1" ht="21" hidden="1" thickTop="1" thickBot="1" x14ac:dyDescent="0.35">
      <c r="A18" s="35" t="s">
        <v>40</v>
      </c>
      <c r="B18" s="36"/>
      <c r="C18" s="36"/>
      <c r="D18" s="37"/>
      <c r="E18" s="38"/>
      <c r="F18" s="8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"/>
      <c r="V18" s="1"/>
      <c r="W18" s="1"/>
      <c r="X18" s="1"/>
      <c r="Z18" s="41" t="str">
        <f>A7</f>
        <v>Jill Jackson</v>
      </c>
      <c r="AA18" s="42" t="s">
        <v>35</v>
      </c>
      <c r="AB18" s="43" t="str">
        <f t="shared" ref="AB18:AT18" si="15">B7</f>
        <v>S</v>
      </c>
      <c r="AC18" s="44">
        <f t="shared" si="15"/>
        <v>1</v>
      </c>
      <c r="AD18" s="45">
        <f t="shared" si="15"/>
        <v>170</v>
      </c>
      <c r="AE18" s="46">
        <f t="shared" si="15"/>
        <v>31</v>
      </c>
      <c r="AF18" s="46">
        <f t="shared" si="15"/>
        <v>5270</v>
      </c>
      <c r="AG18" s="47">
        <f t="shared" si="15"/>
        <v>3</v>
      </c>
      <c r="AH18" s="46">
        <f t="shared" si="15"/>
        <v>46.5</v>
      </c>
      <c r="AI18" s="46">
        <f t="shared" si="15"/>
        <v>139.5</v>
      </c>
      <c r="AJ18" s="46">
        <f t="shared" si="15"/>
        <v>5409.5</v>
      </c>
      <c r="AK18" s="46">
        <f t="shared" si="15"/>
        <v>5409.5</v>
      </c>
      <c r="AL18" s="46">
        <f t="shared" si="15"/>
        <v>5409.5</v>
      </c>
      <c r="AM18" s="46">
        <f t="shared" si="15"/>
        <v>5409.5</v>
      </c>
      <c r="AN18" s="46">
        <f t="shared" si="15"/>
        <v>335.38900000000001</v>
      </c>
      <c r="AO18" s="46">
        <f t="shared" si="15"/>
        <v>78.437750000000008</v>
      </c>
      <c r="AP18" s="46">
        <f t="shared" si="15"/>
        <v>702</v>
      </c>
      <c r="AQ18" s="46">
        <f t="shared" si="15"/>
        <v>1166.67</v>
      </c>
      <c r="AR18" s="46">
        <f t="shared" si="15"/>
        <v>0</v>
      </c>
      <c r="AS18" s="46">
        <f t="shared" si="15"/>
        <v>378.67</v>
      </c>
      <c r="AT18" s="46">
        <f t="shared" si="15"/>
        <v>2748.3332499999997</v>
      </c>
    </row>
    <row r="19" spans="1:46" s="39" customFormat="1" ht="15.75" hidden="1" thickTop="1" x14ac:dyDescent="0.25">
      <c r="A19" s="48" t="s">
        <v>30</v>
      </c>
      <c r="B19" s="49" t="s">
        <v>12</v>
      </c>
      <c r="C19" s="44">
        <v>4</v>
      </c>
      <c r="D19" s="44">
        <v>163</v>
      </c>
      <c r="E19" s="50">
        <v>25</v>
      </c>
      <c r="F19" s="51">
        <f>D19*E19</f>
        <v>4075</v>
      </c>
      <c r="G19" s="47">
        <v>3</v>
      </c>
      <c r="H19" s="51">
        <f>E19*1.5</f>
        <v>37.5</v>
      </c>
      <c r="I19" s="51">
        <f>G19*H19</f>
        <v>112.5</v>
      </c>
      <c r="J19" s="52">
        <f>F19+I19</f>
        <v>4187.5</v>
      </c>
      <c r="K19" s="51">
        <f>J19</f>
        <v>4187.5</v>
      </c>
      <c r="L19" s="51">
        <v>0</v>
      </c>
      <c r="M19" s="51">
        <v>0</v>
      </c>
      <c r="N19" s="51">
        <f>K19*0.062</f>
        <v>259.625</v>
      </c>
      <c r="O19" s="51">
        <f>J19*0.0145</f>
        <v>60.71875</v>
      </c>
      <c r="P19" s="51">
        <f t="shared" ref="P19:S20" si="16">P12</f>
        <v>187</v>
      </c>
      <c r="Q19" s="51">
        <f t="shared" si="16"/>
        <v>1416.67</v>
      </c>
      <c r="R19" s="51">
        <f t="shared" si="16"/>
        <v>8</v>
      </c>
      <c r="S19" s="51">
        <f t="shared" si="16"/>
        <v>203.13</v>
      </c>
      <c r="T19" s="51">
        <f>J19-SUM(N19:S19)</f>
        <v>2052.3562499999998</v>
      </c>
      <c r="U19" s="53">
        <f>K19*0.062</f>
        <v>259.625</v>
      </c>
      <c r="V19" s="53">
        <f>J19*0.0145</f>
        <v>60.71875</v>
      </c>
      <c r="W19" s="53">
        <f>L19*0.006</f>
        <v>0</v>
      </c>
      <c r="X19" s="53">
        <f>M19*0.054</f>
        <v>0</v>
      </c>
      <c r="Z19" s="41"/>
      <c r="AA19" s="42" t="s">
        <v>38</v>
      </c>
      <c r="AB19" s="43" t="str">
        <f t="shared" ref="AB19:AT19" si="17">B14</f>
        <v>S</v>
      </c>
      <c r="AC19" s="44">
        <f t="shared" si="17"/>
        <v>1</v>
      </c>
      <c r="AD19" s="45">
        <f t="shared" si="17"/>
        <v>140</v>
      </c>
      <c r="AE19" s="46">
        <f t="shared" si="17"/>
        <v>31</v>
      </c>
      <c r="AF19" s="46">
        <f t="shared" si="17"/>
        <v>4340</v>
      </c>
      <c r="AG19" s="47">
        <f t="shared" si="17"/>
        <v>0</v>
      </c>
      <c r="AH19" s="46">
        <f t="shared" si="17"/>
        <v>46.5</v>
      </c>
      <c r="AI19" s="46">
        <f t="shared" si="17"/>
        <v>0</v>
      </c>
      <c r="AJ19" s="46">
        <f t="shared" si="17"/>
        <v>4340</v>
      </c>
      <c r="AK19" s="46">
        <f t="shared" si="17"/>
        <v>4340</v>
      </c>
      <c r="AL19" s="46">
        <f t="shared" si="17"/>
        <v>1590.5</v>
      </c>
      <c r="AM19" s="46">
        <f t="shared" si="17"/>
        <v>2590.5</v>
      </c>
      <c r="AN19" s="46">
        <f t="shared" si="17"/>
        <v>269.08</v>
      </c>
      <c r="AO19" s="46">
        <f t="shared" si="17"/>
        <v>62.93</v>
      </c>
      <c r="AP19" s="46">
        <f t="shared" si="17"/>
        <v>474</v>
      </c>
      <c r="AQ19" s="46">
        <f t="shared" si="17"/>
        <v>1166.67</v>
      </c>
      <c r="AR19" s="46">
        <f t="shared" si="17"/>
        <v>0</v>
      </c>
      <c r="AS19" s="46">
        <f t="shared" si="17"/>
        <v>378.67</v>
      </c>
      <c r="AT19" s="46">
        <f t="shared" si="17"/>
        <v>1988.65</v>
      </c>
    </row>
    <row r="20" spans="1:46" s="39" customFormat="1" ht="15.75" hidden="1" thickTop="1" x14ac:dyDescent="0.25">
      <c r="A20" s="54" t="s">
        <v>31</v>
      </c>
      <c r="B20" s="43" t="s">
        <v>12</v>
      </c>
      <c r="C20" s="47">
        <v>4</v>
      </c>
      <c r="D20" s="47">
        <v>161</v>
      </c>
      <c r="E20" s="51">
        <v>28</v>
      </c>
      <c r="F20" s="51">
        <f>D20*E20</f>
        <v>4508</v>
      </c>
      <c r="G20" s="47">
        <v>1</v>
      </c>
      <c r="H20" s="51">
        <f>E20*1.5</f>
        <v>42</v>
      </c>
      <c r="I20" s="51">
        <f>G20*H20</f>
        <v>42</v>
      </c>
      <c r="J20" s="52">
        <f>F20+I20</f>
        <v>4550</v>
      </c>
      <c r="K20" s="51">
        <f>J20</f>
        <v>4550</v>
      </c>
      <c r="L20" s="51">
        <v>0</v>
      </c>
      <c r="M20" s="51">
        <v>0</v>
      </c>
      <c r="N20" s="51">
        <f>K20*0.062</f>
        <v>282.10000000000002</v>
      </c>
      <c r="O20" s="51">
        <f>J20*0.0145</f>
        <v>65.975000000000009</v>
      </c>
      <c r="P20" s="51">
        <f t="shared" si="16"/>
        <v>235</v>
      </c>
      <c r="Q20" s="51">
        <f t="shared" si="16"/>
        <v>1416.67</v>
      </c>
      <c r="R20" s="51">
        <f t="shared" si="16"/>
        <v>8</v>
      </c>
      <c r="S20" s="51">
        <f t="shared" si="16"/>
        <v>442.4</v>
      </c>
      <c r="T20" s="51">
        <f>J20-SUM(N20:S20)</f>
        <v>2099.855</v>
      </c>
      <c r="U20" s="53">
        <f>K20*0.062</f>
        <v>282.10000000000002</v>
      </c>
      <c r="V20" s="53">
        <f>J20*0.0145</f>
        <v>65.975000000000009</v>
      </c>
      <c r="W20" s="53">
        <f>L20*0.006</f>
        <v>0</v>
      </c>
      <c r="X20" s="53">
        <f>M20*0.054</f>
        <v>0</v>
      </c>
      <c r="Z20" s="41"/>
      <c r="AA20" s="42" t="s">
        <v>41</v>
      </c>
      <c r="AB20" s="43" t="str">
        <f t="shared" ref="AB20:AT20" si="18">B21</f>
        <v>S</v>
      </c>
      <c r="AC20" s="44">
        <f t="shared" si="18"/>
        <v>1</v>
      </c>
      <c r="AD20" s="45">
        <f t="shared" si="18"/>
        <v>140</v>
      </c>
      <c r="AE20" s="46">
        <f t="shared" si="18"/>
        <v>31</v>
      </c>
      <c r="AF20" s="46">
        <f t="shared" si="18"/>
        <v>4340</v>
      </c>
      <c r="AG20" s="47">
        <f t="shared" si="18"/>
        <v>0</v>
      </c>
      <c r="AH20" s="46">
        <f t="shared" si="18"/>
        <v>46.5</v>
      </c>
      <c r="AI20" s="46">
        <f t="shared" si="18"/>
        <v>0</v>
      </c>
      <c r="AJ20" s="46">
        <f t="shared" si="18"/>
        <v>4340</v>
      </c>
      <c r="AK20" s="46">
        <f t="shared" si="18"/>
        <v>4340</v>
      </c>
      <c r="AL20" s="46">
        <f t="shared" si="18"/>
        <v>0</v>
      </c>
      <c r="AM20" s="46">
        <f t="shared" si="18"/>
        <v>0</v>
      </c>
      <c r="AN20" s="46">
        <f t="shared" si="18"/>
        <v>269.08</v>
      </c>
      <c r="AO20" s="46">
        <f t="shared" si="18"/>
        <v>62.93</v>
      </c>
      <c r="AP20" s="46">
        <f t="shared" si="18"/>
        <v>474</v>
      </c>
      <c r="AQ20" s="46">
        <f t="shared" si="18"/>
        <v>1166.67</v>
      </c>
      <c r="AR20" s="46">
        <f t="shared" si="18"/>
        <v>0</v>
      </c>
      <c r="AS20" s="46">
        <f t="shared" si="18"/>
        <v>378.67</v>
      </c>
      <c r="AT20" s="46">
        <f t="shared" si="18"/>
        <v>1988.65</v>
      </c>
    </row>
    <row r="21" spans="1:46" s="39" customFormat="1" ht="15.75" hidden="1" thickTop="1" x14ac:dyDescent="0.25">
      <c r="A21" s="54" t="s">
        <v>32</v>
      </c>
      <c r="B21" s="43" t="s">
        <v>13</v>
      </c>
      <c r="C21" s="47">
        <v>1</v>
      </c>
      <c r="D21" s="47">
        <v>140</v>
      </c>
      <c r="E21" s="51">
        <v>31</v>
      </c>
      <c r="F21" s="51">
        <f>D21*E21</f>
        <v>4340</v>
      </c>
      <c r="G21" s="47">
        <v>0</v>
      </c>
      <c r="H21" s="51">
        <f>E21*1.5</f>
        <v>46.5</v>
      </c>
      <c r="I21" s="51">
        <f>G21*H21</f>
        <v>0</v>
      </c>
      <c r="J21" s="52">
        <f>F21+I21</f>
        <v>4340</v>
      </c>
      <c r="K21" s="51">
        <f>J21</f>
        <v>4340</v>
      </c>
      <c r="L21" s="51">
        <v>0</v>
      </c>
      <c r="M21" s="51">
        <v>0</v>
      </c>
      <c r="N21" s="51">
        <f>K21*0.062</f>
        <v>269.08</v>
      </c>
      <c r="O21" s="51">
        <f>K21*0.0145</f>
        <v>62.93</v>
      </c>
      <c r="P21" s="51">
        <f>P14</f>
        <v>474</v>
      </c>
      <c r="Q21" s="51">
        <f>Q14</f>
        <v>1166.67</v>
      </c>
      <c r="R21" s="51"/>
      <c r="S21" s="51">
        <f>S14</f>
        <v>378.67</v>
      </c>
      <c r="T21" s="51">
        <f>J21-SUM(N21:S21)</f>
        <v>1988.65</v>
      </c>
      <c r="U21" s="53">
        <f>K21*0.062</f>
        <v>269.08</v>
      </c>
      <c r="V21" s="53">
        <f>J21*0.0145</f>
        <v>62.93</v>
      </c>
      <c r="W21" s="53">
        <f>L21*0.006</f>
        <v>0</v>
      </c>
      <c r="X21" s="53">
        <f>M21*0.054</f>
        <v>0</v>
      </c>
      <c r="Z21" s="41"/>
      <c r="AA21" s="42" t="s">
        <v>36</v>
      </c>
      <c r="AB21" s="43" t="str">
        <f t="shared" ref="AB21:AT21" si="19">B28</f>
        <v>S</v>
      </c>
      <c r="AC21" s="44">
        <f t="shared" si="19"/>
        <v>1</v>
      </c>
      <c r="AD21" s="45">
        <f t="shared" si="19"/>
        <v>140</v>
      </c>
      <c r="AE21" s="46">
        <f t="shared" si="19"/>
        <v>31</v>
      </c>
      <c r="AF21" s="46">
        <f t="shared" si="19"/>
        <v>4340</v>
      </c>
      <c r="AG21" s="47">
        <f t="shared" si="19"/>
        <v>0</v>
      </c>
      <c r="AH21" s="46">
        <f t="shared" si="19"/>
        <v>46.5</v>
      </c>
      <c r="AI21" s="46">
        <f t="shared" si="19"/>
        <v>0</v>
      </c>
      <c r="AJ21" s="46">
        <f t="shared" si="19"/>
        <v>4340</v>
      </c>
      <c r="AK21" s="46">
        <f t="shared" si="19"/>
        <v>4340</v>
      </c>
      <c r="AL21" s="46">
        <f t="shared" si="19"/>
        <v>0</v>
      </c>
      <c r="AM21" s="46">
        <f t="shared" si="19"/>
        <v>0</v>
      </c>
      <c r="AN21" s="46">
        <f t="shared" si="19"/>
        <v>269.08</v>
      </c>
      <c r="AO21" s="46">
        <f t="shared" si="19"/>
        <v>62.93</v>
      </c>
      <c r="AP21" s="46">
        <f t="shared" si="19"/>
        <v>474</v>
      </c>
      <c r="AQ21" s="46">
        <f t="shared" si="19"/>
        <v>1166.67</v>
      </c>
      <c r="AR21" s="46">
        <f t="shared" si="19"/>
        <v>0</v>
      </c>
      <c r="AS21" s="46">
        <f t="shared" si="19"/>
        <v>378.67</v>
      </c>
      <c r="AT21" s="46">
        <f t="shared" si="19"/>
        <v>1988.65</v>
      </c>
    </row>
    <row r="22" spans="1:46" ht="15.75" hidden="1" thickTop="1" x14ac:dyDescent="0.25">
      <c r="A22" s="54" t="s">
        <v>33</v>
      </c>
      <c r="B22" s="43" t="s">
        <v>12</v>
      </c>
      <c r="C22" s="47">
        <v>3</v>
      </c>
      <c r="D22" s="47" t="s">
        <v>9</v>
      </c>
      <c r="E22" s="51"/>
      <c r="F22" s="51">
        <v>35000</v>
      </c>
      <c r="G22" s="47"/>
      <c r="H22" s="51"/>
      <c r="I22" s="51"/>
      <c r="J22" s="52">
        <f>F22</f>
        <v>35000</v>
      </c>
      <c r="K22" s="51">
        <f>J22</f>
        <v>35000</v>
      </c>
      <c r="L22" s="51">
        <v>0</v>
      </c>
      <c r="M22" s="51">
        <v>0</v>
      </c>
      <c r="N22" s="51">
        <f>K22*0.062</f>
        <v>2170</v>
      </c>
      <c r="O22" s="51">
        <f>J22*0.0145</f>
        <v>507.5</v>
      </c>
      <c r="P22" s="51">
        <f>P15</f>
        <v>7508.1319999999996</v>
      </c>
      <c r="Q22" s="51">
        <f>Q15</f>
        <v>1500</v>
      </c>
      <c r="R22" s="51"/>
      <c r="S22" s="51">
        <f>S15</f>
        <v>1750</v>
      </c>
      <c r="T22" s="51">
        <f>J22-SUM(N22:S22)</f>
        <v>21564.368000000002</v>
      </c>
      <c r="U22" s="53">
        <f>K22*0.062</f>
        <v>2170</v>
      </c>
      <c r="V22" s="53">
        <f>J22*0.0145</f>
        <v>507.5</v>
      </c>
      <c r="W22" s="53">
        <f>L22*0.006</f>
        <v>0</v>
      </c>
      <c r="X22" s="53">
        <f>M22*0.054</f>
        <v>0</v>
      </c>
      <c r="Z22" s="41"/>
      <c r="AA22" s="42" t="s">
        <v>37</v>
      </c>
      <c r="AB22" s="43" t="str">
        <f t="shared" ref="AB22:AT22" si="20">B35</f>
        <v>S</v>
      </c>
      <c r="AC22" s="44">
        <f t="shared" si="20"/>
        <v>1</v>
      </c>
      <c r="AD22" s="45">
        <f t="shared" si="20"/>
        <v>140</v>
      </c>
      <c r="AE22" s="46">
        <f t="shared" si="20"/>
        <v>31</v>
      </c>
      <c r="AF22" s="46">
        <f t="shared" si="20"/>
        <v>4340</v>
      </c>
      <c r="AG22" s="47">
        <f t="shared" si="20"/>
        <v>0</v>
      </c>
      <c r="AH22" s="46">
        <f t="shared" si="20"/>
        <v>46.5</v>
      </c>
      <c r="AI22" s="46">
        <f t="shared" si="20"/>
        <v>0</v>
      </c>
      <c r="AJ22" s="46">
        <f t="shared" si="20"/>
        <v>4340</v>
      </c>
      <c r="AK22" s="46">
        <f t="shared" si="20"/>
        <v>4340</v>
      </c>
      <c r="AL22" s="46">
        <f t="shared" si="20"/>
        <v>0</v>
      </c>
      <c r="AM22" s="46">
        <f t="shared" si="20"/>
        <v>0</v>
      </c>
      <c r="AN22" s="46">
        <f t="shared" si="20"/>
        <v>269.08</v>
      </c>
      <c r="AO22" s="46">
        <f t="shared" si="20"/>
        <v>62.93</v>
      </c>
      <c r="AP22" s="46">
        <f t="shared" si="20"/>
        <v>474</v>
      </c>
      <c r="AQ22" s="46">
        <f t="shared" si="20"/>
        <v>1166.67</v>
      </c>
      <c r="AR22" s="46">
        <f t="shared" si="20"/>
        <v>0</v>
      </c>
      <c r="AS22" s="46">
        <f t="shared" si="20"/>
        <v>378.67</v>
      </c>
      <c r="AT22" s="46">
        <f t="shared" si="20"/>
        <v>1988.65</v>
      </c>
    </row>
    <row r="23" spans="1:46" s="39" customFormat="1" ht="16.5" hidden="1" thickTop="1" thickBot="1" x14ac:dyDescent="0.3">
      <c r="A23" s="54"/>
      <c r="B23" s="54"/>
      <c r="C23" s="54"/>
      <c r="D23" s="55"/>
      <c r="E23" s="55"/>
      <c r="F23" s="56">
        <f>SUM(F19:F22)</f>
        <v>47923</v>
      </c>
      <c r="G23" s="55"/>
      <c r="H23" s="56">
        <f t="shared" ref="H23:X23" si="21">SUM(H19:H22)</f>
        <v>126</v>
      </c>
      <c r="I23" s="56">
        <f t="shared" si="21"/>
        <v>154.5</v>
      </c>
      <c r="J23" s="57">
        <f t="shared" si="21"/>
        <v>48077.5</v>
      </c>
      <c r="K23" s="56">
        <f>SUM(K19:K22)</f>
        <v>48077.5</v>
      </c>
      <c r="L23" s="56">
        <f t="shared" si="21"/>
        <v>0</v>
      </c>
      <c r="M23" s="56">
        <f t="shared" si="21"/>
        <v>0</v>
      </c>
      <c r="N23" s="56">
        <f t="shared" si="21"/>
        <v>2980.8050000000003</v>
      </c>
      <c r="O23" s="56">
        <f t="shared" si="21"/>
        <v>697.12374999999997</v>
      </c>
      <c r="P23" s="56">
        <f t="shared" si="21"/>
        <v>8404.1319999999996</v>
      </c>
      <c r="Q23" s="56">
        <f t="shared" si="21"/>
        <v>5500.01</v>
      </c>
      <c r="R23" s="56">
        <f t="shared" si="21"/>
        <v>16</v>
      </c>
      <c r="S23" s="56">
        <f t="shared" si="21"/>
        <v>2774.2</v>
      </c>
      <c r="T23" s="56">
        <f t="shared" si="21"/>
        <v>27705.229250000004</v>
      </c>
      <c r="U23" s="56">
        <f t="shared" si="21"/>
        <v>2980.8050000000003</v>
      </c>
      <c r="V23" s="56">
        <f t="shared" si="21"/>
        <v>697.12374999999997</v>
      </c>
      <c r="W23" s="56">
        <f t="shared" si="21"/>
        <v>0</v>
      </c>
      <c r="X23" s="56">
        <f t="shared" si="21"/>
        <v>0</v>
      </c>
      <c r="AA23" s="58"/>
      <c r="AB23" s="59"/>
      <c r="AC23" s="60"/>
      <c r="AD23" s="60"/>
      <c r="AE23" s="61"/>
      <c r="AF23" s="62">
        <f>SUM(AF18:AF22)</f>
        <v>22630</v>
      </c>
      <c r="AG23" s="60"/>
      <c r="AH23" s="61"/>
      <c r="AI23" s="62">
        <f t="shared" ref="AI23:AT23" si="22">SUM(AI18:AI22)</f>
        <v>139.5</v>
      </c>
      <c r="AJ23" s="62">
        <f t="shared" si="22"/>
        <v>22769.5</v>
      </c>
      <c r="AK23" s="62">
        <f t="shared" si="22"/>
        <v>22769.5</v>
      </c>
      <c r="AL23" s="62">
        <f t="shared" si="22"/>
        <v>7000</v>
      </c>
      <c r="AM23" s="62">
        <f t="shared" si="22"/>
        <v>8000</v>
      </c>
      <c r="AN23" s="62">
        <f t="shared" si="22"/>
        <v>1411.7089999999998</v>
      </c>
      <c r="AO23" s="62">
        <f t="shared" si="22"/>
        <v>330.15775000000002</v>
      </c>
      <c r="AP23" s="62">
        <f t="shared" si="22"/>
        <v>2598</v>
      </c>
      <c r="AQ23" s="62">
        <f t="shared" si="22"/>
        <v>5833.35</v>
      </c>
      <c r="AR23" s="62">
        <f t="shared" si="22"/>
        <v>0</v>
      </c>
      <c r="AS23" s="62">
        <f t="shared" si="22"/>
        <v>1893.3500000000001</v>
      </c>
      <c r="AT23" s="62">
        <f t="shared" si="22"/>
        <v>10702.933249999998</v>
      </c>
    </row>
    <row r="24" spans="1:46" s="39" customFormat="1" ht="15.75" hidden="1" thickTop="1" x14ac:dyDescent="0.25">
      <c r="A24" s="8"/>
      <c r="B24" s="8"/>
      <c r="C24" s="8"/>
      <c r="D24" s="11"/>
      <c r="E24" s="8"/>
      <c r="F24" s="8"/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"/>
      <c r="V24" s="1"/>
      <c r="W24" s="1"/>
      <c r="X24" s="1"/>
      <c r="AA24" s="58"/>
      <c r="AB24" s="59"/>
      <c r="AC24" s="60"/>
      <c r="AD24" s="60"/>
      <c r="AE24" s="61"/>
      <c r="AF24" s="61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s="39" customFormat="1" ht="21" hidden="1" thickTop="1" thickBot="1" x14ac:dyDescent="0.35">
      <c r="A25" s="35" t="s">
        <v>28</v>
      </c>
      <c r="B25" s="36"/>
      <c r="C25" s="36"/>
      <c r="D25" s="37"/>
      <c r="E25" s="38"/>
      <c r="G25" s="40"/>
      <c r="U25" s="1"/>
      <c r="V25" s="1"/>
      <c r="W25" s="1"/>
      <c r="X25" s="1"/>
      <c r="Z25" s="41" t="str">
        <f>+A8</f>
        <v>Judy Jones</v>
      </c>
      <c r="AA25" s="42" t="s">
        <v>35</v>
      </c>
      <c r="AB25" s="43" t="str">
        <f t="shared" ref="AB25:AT25" si="23">B8</f>
        <v>M</v>
      </c>
      <c r="AC25" s="44">
        <f t="shared" si="23"/>
        <v>3</v>
      </c>
      <c r="AD25" s="45" t="str">
        <f t="shared" si="23"/>
        <v>Sal</v>
      </c>
      <c r="AE25" s="46">
        <f t="shared" si="23"/>
        <v>0</v>
      </c>
      <c r="AF25" s="46">
        <f t="shared" si="23"/>
        <v>35000</v>
      </c>
      <c r="AG25" s="47">
        <f t="shared" si="23"/>
        <v>0</v>
      </c>
      <c r="AH25" s="46">
        <f t="shared" si="23"/>
        <v>0</v>
      </c>
      <c r="AI25" s="46">
        <f t="shared" si="23"/>
        <v>0</v>
      </c>
      <c r="AJ25" s="46">
        <f t="shared" si="23"/>
        <v>35000</v>
      </c>
      <c r="AK25" s="46">
        <f t="shared" si="23"/>
        <v>35000</v>
      </c>
      <c r="AL25" s="46">
        <f t="shared" si="23"/>
        <v>7000</v>
      </c>
      <c r="AM25" s="46">
        <f t="shared" si="23"/>
        <v>8000</v>
      </c>
      <c r="AN25" s="46">
        <f t="shared" si="23"/>
        <v>2170</v>
      </c>
      <c r="AO25" s="46">
        <f t="shared" si="23"/>
        <v>507.5</v>
      </c>
      <c r="AP25" s="46">
        <f t="shared" si="23"/>
        <v>7508.1319999999996</v>
      </c>
      <c r="AQ25" s="46">
        <f t="shared" si="23"/>
        <v>1500</v>
      </c>
      <c r="AR25" s="46">
        <f t="shared" si="23"/>
        <v>0</v>
      </c>
      <c r="AS25" s="46">
        <f t="shared" si="23"/>
        <v>1750</v>
      </c>
      <c r="AT25" s="46">
        <f t="shared" si="23"/>
        <v>21564.368000000002</v>
      </c>
    </row>
    <row r="26" spans="1:46" s="39" customFormat="1" ht="15.75" hidden="1" thickTop="1" x14ac:dyDescent="0.25">
      <c r="A26" s="48" t="s">
        <v>30</v>
      </c>
      <c r="B26" s="49" t="s">
        <v>12</v>
      </c>
      <c r="C26" s="44">
        <v>4</v>
      </c>
      <c r="D26" s="44">
        <v>163</v>
      </c>
      <c r="E26" s="50">
        <v>25</v>
      </c>
      <c r="F26" s="51">
        <f>D26*E26</f>
        <v>4075</v>
      </c>
      <c r="G26" s="47">
        <v>3</v>
      </c>
      <c r="H26" s="51">
        <f>E26*1.5</f>
        <v>37.5</v>
      </c>
      <c r="I26" s="51">
        <f>G26*H26</f>
        <v>112.5</v>
      </c>
      <c r="J26" s="51">
        <f>F26+I26</f>
        <v>4187.5</v>
      </c>
      <c r="K26" s="51">
        <f>J26</f>
        <v>4187.5</v>
      </c>
      <c r="L26" s="51">
        <v>0</v>
      </c>
      <c r="M26" s="51">
        <v>0</v>
      </c>
      <c r="N26" s="51">
        <f>K26*0.062</f>
        <v>259.625</v>
      </c>
      <c r="O26" s="51">
        <f>J26*0.0145</f>
        <v>60.71875</v>
      </c>
      <c r="P26" s="51">
        <f t="shared" ref="P26:S27" si="24">P19</f>
        <v>187</v>
      </c>
      <c r="Q26" s="51">
        <f t="shared" si="24"/>
        <v>1416.67</v>
      </c>
      <c r="R26" s="51">
        <f t="shared" si="24"/>
        <v>8</v>
      </c>
      <c r="S26" s="51">
        <f t="shared" si="24"/>
        <v>203.13</v>
      </c>
      <c r="T26" s="51">
        <f>J26-N26-O26-P26-Q26-R26-S26</f>
        <v>2052.3562499999998</v>
      </c>
      <c r="U26" s="53">
        <f>K26*0.062</f>
        <v>259.625</v>
      </c>
      <c r="V26" s="53">
        <f>J26*0.0145</f>
        <v>60.71875</v>
      </c>
      <c r="W26" s="53">
        <f>L26*0.006</f>
        <v>0</v>
      </c>
      <c r="X26" s="53">
        <f>M26*0.054</f>
        <v>0</v>
      </c>
      <c r="Z26" s="41"/>
      <c r="AA26" s="42" t="s">
        <v>38</v>
      </c>
      <c r="AB26" s="43" t="str">
        <f t="shared" ref="AB26:AT26" si="25">B15</f>
        <v>M</v>
      </c>
      <c r="AC26" s="44">
        <f t="shared" si="25"/>
        <v>3</v>
      </c>
      <c r="AD26" s="45" t="str">
        <f t="shared" si="25"/>
        <v>Sal</v>
      </c>
      <c r="AE26" s="46">
        <f t="shared" si="25"/>
        <v>0</v>
      </c>
      <c r="AF26" s="46">
        <f t="shared" si="25"/>
        <v>35000</v>
      </c>
      <c r="AG26" s="47">
        <f t="shared" si="25"/>
        <v>0</v>
      </c>
      <c r="AH26" s="46">
        <f t="shared" si="25"/>
        <v>0</v>
      </c>
      <c r="AI26" s="46">
        <f t="shared" si="25"/>
        <v>0</v>
      </c>
      <c r="AJ26" s="46">
        <f t="shared" si="25"/>
        <v>35000</v>
      </c>
      <c r="AK26" s="46">
        <f t="shared" si="25"/>
        <v>35000</v>
      </c>
      <c r="AL26" s="46">
        <f t="shared" si="25"/>
        <v>0</v>
      </c>
      <c r="AM26" s="46">
        <f t="shared" si="25"/>
        <v>0</v>
      </c>
      <c r="AN26" s="46">
        <f t="shared" si="25"/>
        <v>2170</v>
      </c>
      <c r="AO26" s="46">
        <f t="shared" si="25"/>
        <v>507.5</v>
      </c>
      <c r="AP26" s="46">
        <f t="shared" si="25"/>
        <v>7508.1319999999996</v>
      </c>
      <c r="AQ26" s="46">
        <f t="shared" si="25"/>
        <v>1500</v>
      </c>
      <c r="AR26" s="46">
        <f t="shared" si="25"/>
        <v>0</v>
      </c>
      <c r="AS26" s="46">
        <f t="shared" si="25"/>
        <v>1750</v>
      </c>
      <c r="AT26" s="46">
        <f t="shared" si="25"/>
        <v>21564.368000000002</v>
      </c>
    </row>
    <row r="27" spans="1:46" s="39" customFormat="1" ht="15.75" hidden="1" thickTop="1" x14ac:dyDescent="0.25">
      <c r="A27" s="54" t="s">
        <v>31</v>
      </c>
      <c r="B27" s="43" t="s">
        <v>12</v>
      </c>
      <c r="C27" s="47">
        <v>4</v>
      </c>
      <c r="D27" s="47">
        <v>161</v>
      </c>
      <c r="E27" s="51">
        <v>28</v>
      </c>
      <c r="F27" s="51">
        <f>D27*E27</f>
        <v>4508</v>
      </c>
      <c r="G27" s="47">
        <v>1</v>
      </c>
      <c r="H27" s="51">
        <f>E27*1.5</f>
        <v>42</v>
      </c>
      <c r="I27" s="51">
        <f>G27*H27</f>
        <v>42</v>
      </c>
      <c r="J27" s="51">
        <f>F27+I27</f>
        <v>4550</v>
      </c>
      <c r="K27" s="51">
        <f>J27</f>
        <v>4550</v>
      </c>
      <c r="L27" s="51">
        <v>0</v>
      </c>
      <c r="M27" s="51">
        <v>0</v>
      </c>
      <c r="N27" s="51">
        <f>K27*0.062</f>
        <v>282.10000000000002</v>
      </c>
      <c r="O27" s="51">
        <f>J27*0.0145</f>
        <v>65.975000000000009</v>
      </c>
      <c r="P27" s="51">
        <f t="shared" si="24"/>
        <v>235</v>
      </c>
      <c r="Q27" s="51">
        <f t="shared" si="24"/>
        <v>1416.67</v>
      </c>
      <c r="R27" s="51">
        <f t="shared" si="24"/>
        <v>8</v>
      </c>
      <c r="S27" s="51">
        <f t="shared" si="24"/>
        <v>442.4</v>
      </c>
      <c r="T27" s="51">
        <f>J27-SUM(N27:S27)</f>
        <v>2099.855</v>
      </c>
      <c r="U27" s="53">
        <f>K27*0.062</f>
        <v>282.10000000000002</v>
      </c>
      <c r="V27" s="53">
        <f>J27*0.0145</f>
        <v>65.975000000000009</v>
      </c>
      <c r="W27" s="53">
        <f t="shared" ref="W27:W29" si="26">L27*0.006</f>
        <v>0</v>
      </c>
      <c r="X27" s="53">
        <f t="shared" ref="X27:X29" si="27">M27*0.054</f>
        <v>0</v>
      </c>
      <c r="Z27" s="41"/>
      <c r="AA27" s="42" t="s">
        <v>41</v>
      </c>
      <c r="AB27" s="43" t="str">
        <f t="shared" ref="AB27:AT27" si="28">B22</f>
        <v>M</v>
      </c>
      <c r="AC27" s="44">
        <f t="shared" si="28"/>
        <v>3</v>
      </c>
      <c r="AD27" s="45" t="str">
        <f t="shared" si="28"/>
        <v>Sal</v>
      </c>
      <c r="AE27" s="46">
        <f t="shared" si="28"/>
        <v>0</v>
      </c>
      <c r="AF27" s="46">
        <f t="shared" si="28"/>
        <v>35000</v>
      </c>
      <c r="AG27" s="47">
        <f t="shared" si="28"/>
        <v>0</v>
      </c>
      <c r="AH27" s="46">
        <f t="shared" si="28"/>
        <v>0</v>
      </c>
      <c r="AI27" s="46">
        <f t="shared" si="28"/>
        <v>0</v>
      </c>
      <c r="AJ27" s="46">
        <f t="shared" si="28"/>
        <v>35000</v>
      </c>
      <c r="AK27" s="46">
        <f t="shared" si="28"/>
        <v>35000</v>
      </c>
      <c r="AL27" s="46">
        <f t="shared" si="28"/>
        <v>0</v>
      </c>
      <c r="AM27" s="46">
        <f t="shared" si="28"/>
        <v>0</v>
      </c>
      <c r="AN27" s="46">
        <f t="shared" si="28"/>
        <v>2170</v>
      </c>
      <c r="AO27" s="46">
        <f t="shared" si="28"/>
        <v>507.5</v>
      </c>
      <c r="AP27" s="46">
        <f t="shared" si="28"/>
        <v>7508.1319999999996</v>
      </c>
      <c r="AQ27" s="46">
        <f t="shared" si="28"/>
        <v>1500</v>
      </c>
      <c r="AR27" s="46">
        <f t="shared" si="28"/>
        <v>0</v>
      </c>
      <c r="AS27" s="46">
        <f t="shared" si="28"/>
        <v>1750</v>
      </c>
      <c r="AT27" s="46">
        <f t="shared" si="28"/>
        <v>21564.368000000002</v>
      </c>
    </row>
    <row r="28" spans="1:46" s="39" customFormat="1" ht="15.75" hidden="1" thickTop="1" x14ac:dyDescent="0.25">
      <c r="A28" s="54" t="s">
        <v>32</v>
      </c>
      <c r="B28" s="43" t="s">
        <v>13</v>
      </c>
      <c r="C28" s="47">
        <v>1</v>
      </c>
      <c r="D28" s="47">
        <v>140</v>
      </c>
      <c r="E28" s="51">
        <v>31</v>
      </c>
      <c r="F28" s="51">
        <f>D28*E28</f>
        <v>4340</v>
      </c>
      <c r="G28" s="47">
        <v>0</v>
      </c>
      <c r="H28" s="51">
        <f>E28*1.5</f>
        <v>46.5</v>
      </c>
      <c r="I28" s="51">
        <f>G28*H28</f>
        <v>0</v>
      </c>
      <c r="J28" s="51">
        <f>F28+I28</f>
        <v>4340</v>
      </c>
      <c r="K28" s="51">
        <f>J28</f>
        <v>4340</v>
      </c>
      <c r="L28" s="51">
        <v>0</v>
      </c>
      <c r="M28" s="51">
        <v>0</v>
      </c>
      <c r="N28" s="51">
        <f>K28*0.062</f>
        <v>269.08</v>
      </c>
      <c r="O28" s="51">
        <f>J28*0.0145</f>
        <v>62.93</v>
      </c>
      <c r="P28" s="51">
        <f>P21</f>
        <v>474</v>
      </c>
      <c r="Q28" s="51">
        <f>Q21</f>
        <v>1166.67</v>
      </c>
      <c r="R28" s="51"/>
      <c r="S28" s="51">
        <f>S21</f>
        <v>378.67</v>
      </c>
      <c r="T28" s="51">
        <f>J28-SUM(N28:S28)</f>
        <v>1988.65</v>
      </c>
      <c r="U28" s="53">
        <f>K28*0.062</f>
        <v>269.08</v>
      </c>
      <c r="V28" s="53">
        <f>J28*0.0145</f>
        <v>62.93</v>
      </c>
      <c r="W28" s="53">
        <f t="shared" si="26"/>
        <v>0</v>
      </c>
      <c r="X28" s="53">
        <f t="shared" si="27"/>
        <v>0</v>
      </c>
      <c r="Z28" s="41"/>
      <c r="AA28" s="42" t="s">
        <v>36</v>
      </c>
      <c r="AB28" s="43" t="str">
        <f t="shared" ref="AB28:AT28" si="29">B29</f>
        <v>M</v>
      </c>
      <c r="AC28" s="44">
        <f t="shared" si="29"/>
        <v>3</v>
      </c>
      <c r="AD28" s="45" t="str">
        <f t="shared" si="29"/>
        <v>Sal</v>
      </c>
      <c r="AE28" s="46">
        <f t="shared" si="29"/>
        <v>0</v>
      </c>
      <c r="AF28" s="46">
        <f t="shared" si="29"/>
        <v>35000</v>
      </c>
      <c r="AG28" s="47">
        <f t="shared" si="29"/>
        <v>0</v>
      </c>
      <c r="AH28" s="46">
        <f t="shared" si="29"/>
        <v>0</v>
      </c>
      <c r="AI28" s="46">
        <f t="shared" si="29"/>
        <v>0</v>
      </c>
      <c r="AJ28" s="46">
        <f t="shared" si="29"/>
        <v>35000</v>
      </c>
      <c r="AK28" s="46">
        <f t="shared" si="29"/>
        <v>23400</v>
      </c>
      <c r="AL28" s="46">
        <f t="shared" si="29"/>
        <v>0</v>
      </c>
      <c r="AM28" s="46">
        <f t="shared" si="29"/>
        <v>0</v>
      </c>
      <c r="AN28" s="46">
        <f t="shared" si="29"/>
        <v>1450.8</v>
      </c>
      <c r="AO28" s="46">
        <f t="shared" si="29"/>
        <v>507.5</v>
      </c>
      <c r="AP28" s="46">
        <f t="shared" si="29"/>
        <v>7508.1319999999996</v>
      </c>
      <c r="AQ28" s="46">
        <f t="shared" si="29"/>
        <v>1500</v>
      </c>
      <c r="AR28" s="46">
        <f t="shared" si="29"/>
        <v>0</v>
      </c>
      <c r="AS28" s="46">
        <f t="shared" si="29"/>
        <v>1750</v>
      </c>
      <c r="AT28" s="46">
        <f t="shared" si="29"/>
        <v>22283.567999999999</v>
      </c>
    </row>
    <row r="29" spans="1:46" ht="15.75" hidden="1" thickTop="1" x14ac:dyDescent="0.25">
      <c r="A29" s="54" t="s">
        <v>33</v>
      </c>
      <c r="B29" s="43" t="s">
        <v>12</v>
      </c>
      <c r="C29" s="47">
        <v>3</v>
      </c>
      <c r="D29" s="47" t="s">
        <v>9</v>
      </c>
      <c r="E29" s="51"/>
      <c r="F29" s="51">
        <v>35000</v>
      </c>
      <c r="G29" s="47"/>
      <c r="H29" s="51"/>
      <c r="I29" s="51"/>
      <c r="J29" s="51">
        <f>F29</f>
        <v>35000</v>
      </c>
      <c r="K29" s="51">
        <v>23400</v>
      </c>
      <c r="L29" s="51">
        <v>0</v>
      </c>
      <c r="M29" s="51">
        <v>0</v>
      </c>
      <c r="N29" s="51">
        <f>K29*0.062</f>
        <v>1450.8</v>
      </c>
      <c r="O29" s="51">
        <f>J29*0.0145</f>
        <v>507.5</v>
      </c>
      <c r="P29" s="51">
        <f>P22</f>
        <v>7508.1319999999996</v>
      </c>
      <c r="Q29" s="51">
        <f>Q22</f>
        <v>1500</v>
      </c>
      <c r="R29" s="51"/>
      <c r="S29" s="51">
        <f>S22</f>
        <v>1750</v>
      </c>
      <c r="T29" s="51">
        <f>J29-SUM(N29:S29)</f>
        <v>22283.567999999999</v>
      </c>
      <c r="U29" s="53">
        <f>K29*0.062</f>
        <v>1450.8</v>
      </c>
      <c r="V29" s="53">
        <f>J29*0.0145</f>
        <v>507.5</v>
      </c>
      <c r="W29" s="53">
        <f t="shared" si="26"/>
        <v>0</v>
      </c>
      <c r="X29" s="53">
        <f t="shared" si="27"/>
        <v>0</v>
      </c>
      <c r="Z29" s="41"/>
      <c r="AA29" s="42" t="s">
        <v>37</v>
      </c>
      <c r="AB29" s="43" t="str">
        <f t="shared" ref="AB29:AT29" si="30">B36</f>
        <v>M</v>
      </c>
      <c r="AC29" s="44">
        <f t="shared" si="30"/>
        <v>3</v>
      </c>
      <c r="AD29" s="45" t="str">
        <f t="shared" si="30"/>
        <v>Sal</v>
      </c>
      <c r="AE29" s="46">
        <f t="shared" si="30"/>
        <v>0</v>
      </c>
      <c r="AF29" s="46">
        <f t="shared" si="30"/>
        <v>35000</v>
      </c>
      <c r="AG29" s="47">
        <f t="shared" si="30"/>
        <v>0</v>
      </c>
      <c r="AH29" s="46">
        <f t="shared" si="30"/>
        <v>0</v>
      </c>
      <c r="AI29" s="46">
        <f t="shared" si="30"/>
        <v>0</v>
      </c>
      <c r="AJ29" s="46">
        <f t="shared" si="30"/>
        <v>35000</v>
      </c>
      <c r="AK29" s="46">
        <f t="shared" si="30"/>
        <v>0</v>
      </c>
      <c r="AL29" s="46">
        <f t="shared" si="30"/>
        <v>0</v>
      </c>
      <c r="AM29" s="46">
        <f t="shared" si="30"/>
        <v>0</v>
      </c>
      <c r="AN29" s="46">
        <f t="shared" si="30"/>
        <v>0</v>
      </c>
      <c r="AO29" s="46">
        <f t="shared" si="30"/>
        <v>507.5</v>
      </c>
      <c r="AP29" s="46">
        <f t="shared" si="30"/>
        <v>7508.1319999999996</v>
      </c>
      <c r="AQ29" s="46">
        <f t="shared" si="30"/>
        <v>1500</v>
      </c>
      <c r="AR29" s="46">
        <f t="shared" si="30"/>
        <v>0</v>
      </c>
      <c r="AS29" s="46">
        <f t="shared" si="30"/>
        <v>1750</v>
      </c>
      <c r="AT29" s="46">
        <f t="shared" si="30"/>
        <v>23734.368000000002</v>
      </c>
    </row>
    <row r="30" spans="1:46" s="39" customFormat="1" ht="16.5" hidden="1" thickTop="1" thickBot="1" x14ac:dyDescent="0.3">
      <c r="A30" s="54"/>
      <c r="B30" s="54"/>
      <c r="C30" s="54"/>
      <c r="D30" s="55"/>
      <c r="E30" s="55"/>
      <c r="F30" s="56">
        <f>SUM(F26:F29)</f>
        <v>47923</v>
      </c>
      <c r="G30" s="55"/>
      <c r="H30" s="56">
        <f t="shared" ref="H30:X30" si="31">SUM(H26:H29)</f>
        <v>126</v>
      </c>
      <c r="I30" s="56">
        <f t="shared" si="31"/>
        <v>154.5</v>
      </c>
      <c r="J30" s="57">
        <f t="shared" si="31"/>
        <v>48077.5</v>
      </c>
      <c r="K30" s="56">
        <f>SUM(K26:K29)</f>
        <v>36477.5</v>
      </c>
      <c r="L30" s="56">
        <f t="shared" si="31"/>
        <v>0</v>
      </c>
      <c r="M30" s="56">
        <f t="shared" si="31"/>
        <v>0</v>
      </c>
      <c r="N30" s="56">
        <f t="shared" si="31"/>
        <v>2261.605</v>
      </c>
      <c r="O30" s="56">
        <f t="shared" si="31"/>
        <v>697.12374999999997</v>
      </c>
      <c r="P30" s="56">
        <f t="shared" si="31"/>
        <v>8404.1319999999996</v>
      </c>
      <c r="Q30" s="56">
        <f t="shared" si="31"/>
        <v>5500.01</v>
      </c>
      <c r="R30" s="56">
        <f t="shared" si="31"/>
        <v>16</v>
      </c>
      <c r="S30" s="56">
        <f t="shared" si="31"/>
        <v>2774.2</v>
      </c>
      <c r="T30" s="56">
        <f t="shared" si="31"/>
        <v>28424.429250000001</v>
      </c>
      <c r="U30" s="56">
        <f t="shared" si="31"/>
        <v>2261.605</v>
      </c>
      <c r="V30" s="56">
        <f t="shared" si="31"/>
        <v>697.12374999999997</v>
      </c>
      <c r="W30" s="56">
        <f t="shared" si="31"/>
        <v>0</v>
      </c>
      <c r="X30" s="56">
        <f t="shared" si="31"/>
        <v>0</v>
      </c>
      <c r="AA30" s="58"/>
      <c r="AB30" s="61"/>
      <c r="AC30" s="60"/>
      <c r="AD30" s="60"/>
      <c r="AE30" s="61"/>
      <c r="AF30" s="62">
        <f>SUM(AF25:AF29)</f>
        <v>175000</v>
      </c>
      <c r="AG30" s="60"/>
      <c r="AH30" s="61"/>
      <c r="AI30" s="62">
        <f t="shared" ref="AI30:AS30" si="32">SUM(AI25:AI29)</f>
        <v>0</v>
      </c>
      <c r="AJ30" s="62">
        <f t="shared" si="32"/>
        <v>175000</v>
      </c>
      <c r="AK30" s="62">
        <f t="shared" si="32"/>
        <v>128400</v>
      </c>
      <c r="AL30" s="62">
        <f t="shared" si="32"/>
        <v>7000</v>
      </c>
      <c r="AM30" s="62">
        <f t="shared" si="32"/>
        <v>8000</v>
      </c>
      <c r="AN30" s="62">
        <f t="shared" si="32"/>
        <v>7960.8</v>
      </c>
      <c r="AO30" s="62">
        <f t="shared" si="32"/>
        <v>2537.5</v>
      </c>
      <c r="AP30" s="62">
        <f t="shared" si="32"/>
        <v>37540.659999999996</v>
      </c>
      <c r="AQ30" s="62">
        <f t="shared" si="32"/>
        <v>7500</v>
      </c>
      <c r="AR30" s="62">
        <f t="shared" si="32"/>
        <v>0</v>
      </c>
      <c r="AS30" s="62">
        <f t="shared" si="32"/>
        <v>8750</v>
      </c>
      <c r="AT30" s="62">
        <f>SUM(AT25:AT29)</f>
        <v>110711.04000000001</v>
      </c>
    </row>
    <row r="31" spans="1:46" s="39" customFormat="1" ht="15.75" hidden="1" thickTop="1" x14ac:dyDescent="0.25">
      <c r="A31" s="8"/>
      <c r="B31" s="8"/>
      <c r="C31" s="8"/>
      <c r="D31" s="11"/>
      <c r="E31" s="8"/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"/>
      <c r="V31" s="1"/>
      <c r="W31" s="1"/>
      <c r="X31" s="1"/>
      <c r="AA31" s="58"/>
      <c r="AB31" s="59"/>
      <c r="AC31" s="65"/>
      <c r="AD31" s="65"/>
      <c r="AE31" s="66"/>
      <c r="AF31" s="66"/>
      <c r="AG31" s="6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1:46" s="39" customFormat="1" ht="21" hidden="1" thickTop="1" thickBot="1" x14ac:dyDescent="0.35">
      <c r="A32" s="35" t="s">
        <v>29</v>
      </c>
      <c r="B32" s="36"/>
      <c r="C32" s="36"/>
      <c r="D32" s="37"/>
      <c r="E32" s="38"/>
      <c r="G32" s="40"/>
      <c r="U32" s="1"/>
      <c r="V32" s="1"/>
      <c r="W32" s="1"/>
      <c r="X32" s="1"/>
      <c r="Z32" s="67" t="s">
        <v>43</v>
      </c>
      <c r="AA32" s="58"/>
      <c r="AB32" s="59"/>
      <c r="AC32" s="65"/>
      <c r="AD32" s="65"/>
      <c r="AE32" s="66"/>
      <c r="AF32" s="51"/>
      <c r="AG32" s="65"/>
      <c r="AH32" s="66"/>
      <c r="AI32" s="66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1:46" s="39" customFormat="1" ht="15.75" hidden="1" thickTop="1" x14ac:dyDescent="0.25">
      <c r="A33" s="48" t="s">
        <v>30</v>
      </c>
      <c r="B33" s="49" t="s">
        <v>12</v>
      </c>
      <c r="C33" s="44">
        <v>4</v>
      </c>
      <c r="D33" s="44">
        <v>163</v>
      </c>
      <c r="E33" s="50">
        <v>25</v>
      </c>
      <c r="F33" s="51">
        <f>D33*E33</f>
        <v>4075</v>
      </c>
      <c r="G33" s="47">
        <v>3</v>
      </c>
      <c r="H33" s="51">
        <f>E33*1.5</f>
        <v>37.5</v>
      </c>
      <c r="I33" s="51">
        <f>G33*H33</f>
        <v>112.5</v>
      </c>
      <c r="J33" s="51">
        <f>F33+I33</f>
        <v>4187.5</v>
      </c>
      <c r="K33" s="51">
        <f>J33</f>
        <v>4187.5</v>
      </c>
      <c r="L33" s="51">
        <v>0</v>
      </c>
      <c r="M33" s="51">
        <v>0</v>
      </c>
      <c r="N33" s="51">
        <f>K33*0.062</f>
        <v>259.625</v>
      </c>
      <c r="O33" s="51">
        <f>J33*0.0145</f>
        <v>60.71875</v>
      </c>
      <c r="P33" s="51">
        <f>P26</f>
        <v>187</v>
      </c>
      <c r="Q33" s="51">
        <f>Q26</f>
        <v>1416.67</v>
      </c>
      <c r="R33" s="51">
        <f>R26</f>
        <v>8</v>
      </c>
      <c r="S33" s="51">
        <f>S26</f>
        <v>203.13</v>
      </c>
      <c r="T33" s="51">
        <f>J33-SUM(N33:S33)</f>
        <v>2052.3562499999998</v>
      </c>
      <c r="U33" s="53">
        <f>K33*0.062</f>
        <v>259.625</v>
      </c>
      <c r="V33" s="53">
        <f>J33*0.0145</f>
        <v>60.71875</v>
      </c>
      <c r="W33" s="53">
        <f>L33*0.006</f>
        <v>0</v>
      </c>
      <c r="X33" s="53">
        <f>M33*0.054</f>
        <v>0</v>
      </c>
      <c r="Z33" s="67" t="s">
        <v>42</v>
      </c>
      <c r="AA33" s="58"/>
      <c r="AB33" s="59"/>
      <c r="AC33" s="65"/>
      <c r="AD33" s="65"/>
      <c r="AE33" s="66"/>
      <c r="AF33" s="51"/>
      <c r="AG33" s="65"/>
      <c r="AH33" s="66"/>
      <c r="AI33" s="66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1:46" s="39" customFormat="1" ht="15.75" hidden="1" thickTop="1" x14ac:dyDescent="0.25">
      <c r="A34" s="54" t="s">
        <v>31</v>
      </c>
      <c r="B34" s="43" t="s">
        <v>12</v>
      </c>
      <c r="C34" s="47">
        <v>4</v>
      </c>
      <c r="D34" s="47">
        <v>161</v>
      </c>
      <c r="E34" s="51">
        <v>28</v>
      </c>
      <c r="F34" s="51">
        <f t="shared" ref="F34:F35" si="33">D34*E34</f>
        <v>4508</v>
      </c>
      <c r="G34" s="47">
        <v>1</v>
      </c>
      <c r="H34" s="51">
        <f t="shared" ref="H34" si="34">E34*1.5</f>
        <v>42</v>
      </c>
      <c r="I34" s="51">
        <f t="shared" ref="I34" si="35">G34*H34</f>
        <v>42</v>
      </c>
      <c r="J34" s="51">
        <f t="shared" ref="J34:J36" si="36">F34+I34</f>
        <v>4550</v>
      </c>
      <c r="K34" s="51">
        <f>J34</f>
        <v>4550</v>
      </c>
      <c r="L34" s="51">
        <v>0</v>
      </c>
      <c r="M34" s="51">
        <v>0</v>
      </c>
      <c r="N34" s="51">
        <f>K34*0.062</f>
        <v>282.10000000000002</v>
      </c>
      <c r="O34" s="51">
        <f>J34*0.0145</f>
        <v>65.975000000000009</v>
      </c>
      <c r="P34" s="51">
        <f t="shared" ref="P34:S36" si="37">P27</f>
        <v>235</v>
      </c>
      <c r="Q34" s="51">
        <f t="shared" si="37"/>
        <v>1416.67</v>
      </c>
      <c r="R34" s="51">
        <f t="shared" si="37"/>
        <v>8</v>
      </c>
      <c r="S34" s="51">
        <f t="shared" si="37"/>
        <v>442.4</v>
      </c>
      <c r="T34" s="51">
        <f>J34-SUM(N34:S34)</f>
        <v>2099.855</v>
      </c>
      <c r="U34" s="53">
        <f>K34*0.062</f>
        <v>282.10000000000002</v>
      </c>
      <c r="V34" s="53">
        <f>J34*0.0145</f>
        <v>65.975000000000009</v>
      </c>
      <c r="W34" s="53">
        <f t="shared" ref="W34:W36" si="38">L34*0.006</f>
        <v>0</v>
      </c>
      <c r="X34" s="53">
        <f t="shared" ref="X34:X36" si="39">M34*0.054</f>
        <v>0</v>
      </c>
      <c r="Z34" s="67" t="s">
        <v>44</v>
      </c>
      <c r="AA34" s="58"/>
      <c r="AB34" s="59"/>
      <c r="AC34" s="65"/>
      <c r="AD34" s="65"/>
      <c r="AE34" s="66"/>
      <c r="AF34" s="51">
        <f>AF9+AF16+AF23+AF30</f>
        <v>240411</v>
      </c>
      <c r="AG34" s="65"/>
      <c r="AH34" s="66"/>
      <c r="AI34" s="66"/>
      <c r="AJ34" s="51">
        <f>AJ9+AJ16+AJ23+AJ30</f>
        <v>241206</v>
      </c>
      <c r="AK34" s="51">
        <f t="shared" ref="AK34:AS34" si="40">AK9+AK16+AK23+AK30</f>
        <v>194606</v>
      </c>
      <c r="AL34" s="51">
        <f t="shared" si="40"/>
        <v>28000</v>
      </c>
      <c r="AM34" s="51">
        <f t="shared" si="40"/>
        <v>32000</v>
      </c>
      <c r="AN34" s="51">
        <f t="shared" si="40"/>
        <v>12065.572</v>
      </c>
      <c r="AO34" s="51">
        <f t="shared" si="40"/>
        <v>3497.4870000000001</v>
      </c>
      <c r="AP34" s="51">
        <f t="shared" si="40"/>
        <v>42215.659999999996</v>
      </c>
      <c r="AQ34" s="51">
        <f t="shared" si="40"/>
        <v>27500.050000000003</v>
      </c>
      <c r="AR34" s="51">
        <f t="shared" si="40"/>
        <v>80</v>
      </c>
      <c r="AS34" s="51">
        <f t="shared" si="40"/>
        <v>13871</v>
      </c>
      <c r="AT34" s="51">
        <f>AT9+AT16+AT23+AT30</f>
        <v>141976.231</v>
      </c>
    </row>
    <row r="35" spans="1:46" s="39" customFormat="1" ht="15.75" hidden="1" thickTop="1" x14ac:dyDescent="0.25">
      <c r="A35" s="54" t="s">
        <v>32</v>
      </c>
      <c r="B35" s="43" t="s">
        <v>13</v>
      </c>
      <c r="C35" s="47">
        <v>1</v>
      </c>
      <c r="D35" s="47">
        <v>140</v>
      </c>
      <c r="E35" s="51">
        <v>31</v>
      </c>
      <c r="F35" s="51">
        <f t="shared" si="33"/>
        <v>4340</v>
      </c>
      <c r="G35" s="47">
        <v>0</v>
      </c>
      <c r="H35" s="51">
        <f>E35*1.5</f>
        <v>46.5</v>
      </c>
      <c r="I35" s="51">
        <f>G35*H35</f>
        <v>0</v>
      </c>
      <c r="J35" s="51">
        <f t="shared" si="36"/>
        <v>4340</v>
      </c>
      <c r="K35" s="51">
        <f>J35</f>
        <v>4340</v>
      </c>
      <c r="L35" s="51">
        <v>0</v>
      </c>
      <c r="M35" s="51">
        <v>0</v>
      </c>
      <c r="N35" s="51">
        <f>K35*0.062</f>
        <v>269.08</v>
      </c>
      <c r="O35" s="51">
        <f>J35*0.0145</f>
        <v>62.93</v>
      </c>
      <c r="P35" s="51">
        <f t="shared" si="37"/>
        <v>474</v>
      </c>
      <c r="Q35" s="51">
        <f t="shared" si="37"/>
        <v>1166.67</v>
      </c>
      <c r="R35" s="51">
        <f t="shared" si="37"/>
        <v>0</v>
      </c>
      <c r="S35" s="51">
        <f t="shared" si="37"/>
        <v>378.67</v>
      </c>
      <c r="T35" s="51">
        <f>J35-SUM(N35:S35)</f>
        <v>1988.65</v>
      </c>
      <c r="U35" s="53">
        <f>K35*0.062</f>
        <v>269.08</v>
      </c>
      <c r="V35" s="53">
        <f>J35*0.0145</f>
        <v>62.93</v>
      </c>
      <c r="W35" s="53">
        <f t="shared" si="38"/>
        <v>0</v>
      </c>
      <c r="X35" s="53">
        <f t="shared" si="39"/>
        <v>0</v>
      </c>
      <c r="AA35" s="58"/>
      <c r="AB35" s="59"/>
      <c r="AC35" s="65"/>
      <c r="AD35" s="65"/>
      <c r="AE35" s="66"/>
      <c r="AF35" s="66"/>
      <c r="AG35" s="6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spans="1:46" ht="15.75" hidden="1" thickTop="1" x14ac:dyDescent="0.25">
      <c r="A36" s="54" t="s">
        <v>33</v>
      </c>
      <c r="B36" s="43" t="s">
        <v>12</v>
      </c>
      <c r="C36" s="47">
        <v>3</v>
      </c>
      <c r="D36" s="47" t="s">
        <v>9</v>
      </c>
      <c r="E36" s="51"/>
      <c r="F36" s="51">
        <v>35000</v>
      </c>
      <c r="G36" s="47"/>
      <c r="H36" s="51"/>
      <c r="I36" s="51"/>
      <c r="J36" s="51">
        <f t="shared" si="36"/>
        <v>35000</v>
      </c>
      <c r="K36" s="51">
        <v>0</v>
      </c>
      <c r="L36" s="51">
        <v>0</v>
      </c>
      <c r="M36" s="51">
        <v>0</v>
      </c>
      <c r="N36" s="51">
        <f>K36*0.062</f>
        <v>0</v>
      </c>
      <c r="O36" s="51">
        <f>J36*0.0145</f>
        <v>507.5</v>
      </c>
      <c r="P36" s="51">
        <f>P29</f>
        <v>7508.1319999999996</v>
      </c>
      <c r="Q36" s="51">
        <f t="shared" si="37"/>
        <v>1500</v>
      </c>
      <c r="R36" s="51">
        <f t="shared" si="37"/>
        <v>0</v>
      </c>
      <c r="S36" s="51">
        <f t="shared" si="37"/>
        <v>1750</v>
      </c>
      <c r="T36" s="51">
        <f>J36-SUM(N36:S36)</f>
        <v>23734.368000000002</v>
      </c>
      <c r="U36" s="53">
        <f>K36*0.062</f>
        <v>0</v>
      </c>
      <c r="V36" s="53">
        <f>J36*0.0145</f>
        <v>507.5</v>
      </c>
      <c r="W36" s="53">
        <f t="shared" si="38"/>
        <v>0</v>
      </c>
      <c r="X36" s="53">
        <f t="shared" si="39"/>
        <v>0</v>
      </c>
      <c r="Z36" s="39"/>
      <c r="AA36" s="58"/>
      <c r="AB36" s="68"/>
      <c r="AC36" s="40"/>
      <c r="AD36" s="40"/>
      <c r="AE36" s="39"/>
      <c r="AF36" s="39"/>
      <c r="AG36" s="39"/>
      <c r="AH36" s="39"/>
      <c r="AI36" s="39"/>
      <c r="AJ36" s="39">
        <f>AJ34-J41</f>
        <v>0</v>
      </c>
      <c r="AK36" s="39"/>
      <c r="AL36" s="39"/>
      <c r="AM36" s="39"/>
      <c r="AN36" s="39"/>
      <c r="AO36" s="39"/>
      <c r="AP36" s="39"/>
      <c r="AQ36" s="39"/>
      <c r="AR36" s="39"/>
      <c r="AS36" s="39"/>
      <c r="AT36" s="39">
        <f>AT34-T41</f>
        <v>0</v>
      </c>
    </row>
    <row r="37" spans="1:46" ht="16.5" hidden="1" thickTop="1" thickBot="1" x14ac:dyDescent="0.3">
      <c r="A37" s="54"/>
      <c r="B37" s="54"/>
      <c r="C37" s="54"/>
      <c r="D37" s="55"/>
      <c r="E37" s="55"/>
      <c r="F37" s="56">
        <f>SUM(F33:F36)</f>
        <v>47923</v>
      </c>
      <c r="G37" s="55"/>
      <c r="H37" s="56">
        <f t="shared" ref="H37:X37" si="41">SUM(H33:H36)</f>
        <v>126</v>
      </c>
      <c r="I37" s="56">
        <f t="shared" si="41"/>
        <v>154.5</v>
      </c>
      <c r="J37" s="57">
        <f t="shared" si="41"/>
        <v>48077.5</v>
      </c>
      <c r="K37" s="56">
        <f>SUM(K33:K36)</f>
        <v>13077.5</v>
      </c>
      <c r="L37" s="56">
        <f t="shared" si="41"/>
        <v>0</v>
      </c>
      <c r="M37" s="56">
        <f t="shared" si="41"/>
        <v>0</v>
      </c>
      <c r="N37" s="56">
        <f t="shared" si="41"/>
        <v>810.80500000000006</v>
      </c>
      <c r="O37" s="56">
        <f t="shared" si="41"/>
        <v>697.12374999999997</v>
      </c>
      <c r="P37" s="56">
        <f t="shared" si="41"/>
        <v>8404.1319999999996</v>
      </c>
      <c r="Q37" s="56">
        <f t="shared" si="41"/>
        <v>5500.01</v>
      </c>
      <c r="R37" s="56">
        <f t="shared" si="41"/>
        <v>16</v>
      </c>
      <c r="S37" s="56">
        <f t="shared" si="41"/>
        <v>2774.2</v>
      </c>
      <c r="T37" s="56">
        <f t="shared" si="41"/>
        <v>29875.229250000004</v>
      </c>
      <c r="U37" s="56">
        <f t="shared" si="41"/>
        <v>810.80500000000006</v>
      </c>
      <c r="V37" s="56">
        <f t="shared" si="41"/>
        <v>697.12374999999997</v>
      </c>
      <c r="W37" s="56">
        <f t="shared" si="41"/>
        <v>0</v>
      </c>
      <c r="X37" s="56">
        <f t="shared" si="41"/>
        <v>0</v>
      </c>
      <c r="Z37" s="39"/>
      <c r="AA37" s="58"/>
      <c r="AB37" s="68"/>
      <c r="AC37" s="40"/>
      <c r="AD37" s="40"/>
      <c r="AE37" s="39"/>
      <c r="AF37" s="39"/>
      <c r="AG37" s="40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</row>
    <row r="38" spans="1:46" ht="15.75" hidden="1" thickTop="1" x14ac:dyDescent="0.25">
      <c r="Z38" s="39"/>
      <c r="AA38" s="58"/>
      <c r="AB38" s="68"/>
      <c r="AC38" s="40"/>
      <c r="AD38" s="40"/>
      <c r="AE38" s="39"/>
      <c r="AF38" s="39"/>
      <c r="AG38" s="40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</row>
    <row r="39" spans="1:46" ht="15.75" hidden="1" thickTop="1" x14ac:dyDescent="0.25">
      <c r="A39" s="51" t="s">
        <v>49</v>
      </c>
      <c r="F39" s="53">
        <f>F9+F16</f>
        <v>96642</v>
      </c>
      <c r="J39" s="53">
        <f t="shared" ref="J39:X39" si="42">J9+J16</f>
        <v>96973.5</v>
      </c>
      <c r="K39" s="53">
        <f>K9+K16</f>
        <v>96973.5</v>
      </c>
      <c r="L39" s="53">
        <f t="shared" si="42"/>
        <v>28000</v>
      </c>
      <c r="M39" s="53">
        <f t="shared" si="42"/>
        <v>32000</v>
      </c>
      <c r="N39" s="53">
        <f t="shared" si="42"/>
        <v>6012.357</v>
      </c>
      <c r="O39" s="53">
        <f t="shared" si="42"/>
        <v>1406.1157499999999</v>
      </c>
      <c r="P39" s="53">
        <f t="shared" si="42"/>
        <v>17003.263999999999</v>
      </c>
      <c r="Q39" s="53">
        <f t="shared" si="42"/>
        <v>11000.02</v>
      </c>
      <c r="R39" s="53">
        <f t="shared" si="42"/>
        <v>32</v>
      </c>
      <c r="S39" s="53">
        <f t="shared" si="42"/>
        <v>5548.4</v>
      </c>
      <c r="T39" s="53">
        <f t="shared" si="42"/>
        <v>55971.343250000005</v>
      </c>
      <c r="U39" s="53">
        <f t="shared" si="42"/>
        <v>2980.8050000000003</v>
      </c>
      <c r="V39" s="53">
        <f t="shared" si="42"/>
        <v>697.12374999999997</v>
      </c>
      <c r="W39" s="53">
        <f t="shared" si="42"/>
        <v>42.624000000000002</v>
      </c>
      <c r="X39" s="53">
        <f t="shared" si="42"/>
        <v>545.61599999999999</v>
      </c>
      <c r="Z39" s="39"/>
      <c r="AA39" s="58"/>
      <c r="AB39" s="68"/>
      <c r="AC39" s="40"/>
      <c r="AD39" s="40"/>
      <c r="AE39" s="39"/>
      <c r="AF39" s="39"/>
      <c r="AG39" s="40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</row>
    <row r="40" spans="1:46" ht="15.75" hidden="1" thickTop="1" x14ac:dyDescent="0.25">
      <c r="A40" s="51" t="s">
        <v>50</v>
      </c>
      <c r="F40" s="53">
        <f>F23+F30+F37</f>
        <v>143769</v>
      </c>
      <c r="J40" s="53">
        <f t="shared" ref="J40:X40" si="43">J23+J30+J37</f>
        <v>144232.5</v>
      </c>
      <c r="K40" s="53">
        <f t="shared" si="43"/>
        <v>97632.5</v>
      </c>
      <c r="L40" s="53">
        <f t="shared" si="43"/>
        <v>0</v>
      </c>
      <c r="M40" s="53">
        <f t="shared" si="43"/>
        <v>0</v>
      </c>
      <c r="N40" s="53">
        <f t="shared" si="43"/>
        <v>6053.2150000000001</v>
      </c>
      <c r="O40" s="53">
        <f t="shared" si="43"/>
        <v>2091.3712500000001</v>
      </c>
      <c r="P40" s="53">
        <f t="shared" si="43"/>
        <v>25212.396000000001</v>
      </c>
      <c r="Q40" s="53">
        <f t="shared" si="43"/>
        <v>16500.03</v>
      </c>
      <c r="R40" s="53">
        <f t="shared" si="43"/>
        <v>48</v>
      </c>
      <c r="S40" s="53">
        <f t="shared" si="43"/>
        <v>8322.5999999999985</v>
      </c>
      <c r="T40" s="53">
        <f t="shared" si="43"/>
        <v>86004.887750000009</v>
      </c>
      <c r="U40" s="53">
        <f t="shared" si="43"/>
        <v>6053.2150000000001</v>
      </c>
      <c r="V40" s="53">
        <f t="shared" si="43"/>
        <v>2091.3712500000001</v>
      </c>
      <c r="W40" s="53">
        <f t="shared" si="43"/>
        <v>0</v>
      </c>
      <c r="X40" s="53">
        <f t="shared" si="43"/>
        <v>0</v>
      </c>
      <c r="Z40" s="39"/>
      <c r="AA40" s="58"/>
      <c r="AB40" s="68"/>
      <c r="AC40" s="40"/>
      <c r="AD40" s="40"/>
      <c r="AE40" s="39"/>
      <c r="AF40" s="39"/>
      <c r="AG40" s="40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</row>
    <row r="41" spans="1:46" ht="15.75" hidden="1" thickTop="1" x14ac:dyDescent="0.25">
      <c r="A41" s="51" t="s">
        <v>48</v>
      </c>
      <c r="F41" s="53">
        <f>F9+F16+F23+F30+F37</f>
        <v>240411</v>
      </c>
      <c r="J41" s="69">
        <f>J9+J16+J23+J30+J37</f>
        <v>241206</v>
      </c>
      <c r="K41" s="69">
        <f>K9+K16+K23+K30+K37</f>
        <v>194606</v>
      </c>
      <c r="L41" s="69">
        <f t="shared" ref="L41:X41" si="44">L9+L16+L23+L30+L37</f>
        <v>28000</v>
      </c>
      <c r="M41" s="69">
        <f>M9+M16+M23+M30+M37</f>
        <v>32000</v>
      </c>
      <c r="N41" s="69">
        <f t="shared" si="44"/>
        <v>12065.572</v>
      </c>
      <c r="O41" s="69">
        <f t="shared" si="44"/>
        <v>3497.4869999999992</v>
      </c>
      <c r="P41" s="69">
        <f>P9+P16+P23+P30+P37</f>
        <v>42215.659999999996</v>
      </c>
      <c r="Q41" s="69">
        <f t="shared" si="44"/>
        <v>27500.050000000003</v>
      </c>
      <c r="R41" s="69">
        <f t="shared" si="44"/>
        <v>80</v>
      </c>
      <c r="S41" s="69">
        <f t="shared" si="44"/>
        <v>13871</v>
      </c>
      <c r="T41" s="69">
        <f t="shared" si="44"/>
        <v>141976.23100000003</v>
      </c>
      <c r="U41" s="69">
        <f t="shared" si="44"/>
        <v>9034.02</v>
      </c>
      <c r="V41" s="69">
        <f t="shared" si="44"/>
        <v>2788.4949999999999</v>
      </c>
      <c r="W41" s="69">
        <f t="shared" si="44"/>
        <v>42.624000000000002</v>
      </c>
      <c r="X41" s="69">
        <f t="shared" si="44"/>
        <v>545.61599999999999</v>
      </c>
      <c r="Z41" s="39"/>
      <c r="AA41" s="58"/>
      <c r="AB41" s="68"/>
      <c r="AC41" s="40"/>
      <c r="AD41" s="40"/>
      <c r="AE41" s="39"/>
      <c r="AF41" s="39"/>
      <c r="AG41" s="40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.75" hidden="1" thickTop="1" x14ac:dyDescent="0.25">
      <c r="Z42" s="39"/>
      <c r="AA42" s="58"/>
      <c r="AB42" s="68"/>
      <c r="AC42" s="40"/>
      <c r="AD42" s="40"/>
      <c r="AE42" s="39"/>
      <c r="AF42" s="39"/>
      <c r="AG42" s="40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</row>
    <row r="43" spans="1:46" ht="15.75" hidden="1" thickTop="1" x14ac:dyDescent="0.25">
      <c r="T43" s="8">
        <f>+J39-S39</f>
        <v>91425.1</v>
      </c>
      <c r="Z43" s="39"/>
      <c r="AA43" s="58"/>
      <c r="AB43" s="68"/>
      <c r="AC43" s="40"/>
      <c r="AD43" s="40"/>
      <c r="AE43" s="39"/>
      <c r="AF43" s="39"/>
      <c r="AG43" s="40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</row>
    <row r="44" spans="1:46" ht="15.75" thickTop="1" x14ac:dyDescent="0.25">
      <c r="Z44" s="39"/>
      <c r="AA44" s="58"/>
      <c r="AB44" s="68"/>
      <c r="AC44" s="40"/>
      <c r="AD44" s="40"/>
      <c r="AE44" s="39"/>
      <c r="AF44" s="39"/>
      <c r="AG44" s="40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</row>
    <row r="45" spans="1:46" x14ac:dyDescent="0.25">
      <c r="Z45" s="39"/>
      <c r="AA45" s="58"/>
      <c r="AB45" s="68"/>
      <c r="AC45" s="40"/>
      <c r="AD45" s="40"/>
      <c r="AE45" s="39"/>
      <c r="AF45" s="39"/>
      <c r="AG45" s="40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</row>
    <row r="46" spans="1:46" x14ac:dyDescent="0.25">
      <c r="Z46" s="39"/>
      <c r="AA46" s="58"/>
      <c r="AB46" s="68"/>
      <c r="AC46" s="40"/>
      <c r="AD46" s="40"/>
      <c r="AE46" s="39"/>
      <c r="AF46" s="39"/>
      <c r="AG46" s="40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</row>
    <row r="47" spans="1:46" x14ac:dyDescent="0.25">
      <c r="Z47" s="39"/>
      <c r="AA47" s="58"/>
      <c r="AB47" s="68"/>
      <c r="AC47" s="40"/>
      <c r="AD47" s="40"/>
      <c r="AE47" s="39"/>
      <c r="AF47" s="39"/>
      <c r="AG47" s="40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</row>
    <row r="48" spans="1:46" x14ac:dyDescent="0.25">
      <c r="Z48" s="39"/>
      <c r="AA48" s="58"/>
      <c r="AB48" s="68"/>
      <c r="AC48" s="40"/>
      <c r="AD48" s="40"/>
      <c r="AE48" s="39"/>
      <c r="AF48" s="39"/>
      <c r="AG48" s="40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</row>
    <row r="49" spans="1:46" x14ac:dyDescent="0.25">
      <c r="Z49" s="39"/>
      <c r="AA49" s="58"/>
      <c r="AB49" s="68"/>
      <c r="AC49" s="40"/>
      <c r="AD49" s="40"/>
      <c r="AE49" s="39"/>
      <c r="AF49" s="39"/>
      <c r="AG49" s="40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</row>
    <row r="50" spans="1:46" x14ac:dyDescent="0.25">
      <c r="Z50" s="39"/>
      <c r="AA50" s="58"/>
      <c r="AB50" s="68"/>
      <c r="AC50" s="40"/>
      <c r="AD50" s="40"/>
      <c r="AE50" s="39"/>
      <c r="AF50" s="39"/>
      <c r="AG50" s="40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spans="1:46" x14ac:dyDescent="0.25">
      <c r="Z51" s="39"/>
      <c r="AA51" s="58"/>
      <c r="AB51" s="68"/>
      <c r="AC51" s="40"/>
      <c r="AD51" s="40"/>
      <c r="AE51" s="39"/>
      <c r="AF51" s="39"/>
      <c r="AG51" s="40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</row>
    <row r="52" spans="1:46" x14ac:dyDescent="0.25">
      <c r="Z52" s="39"/>
      <c r="AA52" s="58"/>
      <c r="AB52" s="68"/>
      <c r="AC52" s="40"/>
      <c r="AD52" s="40"/>
      <c r="AE52" s="39"/>
      <c r="AF52" s="39"/>
      <c r="AG52" s="40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</row>
    <row r="53" spans="1:46" x14ac:dyDescent="0.25">
      <c r="Z53" s="39"/>
      <c r="AA53" s="58"/>
      <c r="AB53" s="68"/>
      <c r="AC53" s="40"/>
      <c r="AD53" s="40"/>
      <c r="AE53" s="39"/>
      <c r="AF53" s="39"/>
      <c r="AG53" s="40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</row>
    <row r="54" spans="1:46" x14ac:dyDescent="0.25">
      <c r="Z54" s="39"/>
      <c r="AA54" s="58"/>
      <c r="AB54" s="68"/>
      <c r="AC54" s="40"/>
      <c r="AD54" s="40"/>
      <c r="AE54" s="39"/>
      <c r="AF54" s="39"/>
      <c r="AG54" s="40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</row>
    <row r="55" spans="1:46" x14ac:dyDescent="0.25">
      <c r="Z55" s="39"/>
      <c r="AA55" s="58"/>
      <c r="AB55" s="68"/>
      <c r="AC55" s="40"/>
      <c r="AD55" s="40"/>
      <c r="AE55" s="39"/>
      <c r="AF55" s="39"/>
      <c r="AG55" s="40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</row>
    <row r="56" spans="1:46" hidden="1" x14ac:dyDescent="0.25">
      <c r="Z56" s="39"/>
      <c r="AA56" s="58"/>
      <c r="AB56" s="68"/>
      <c r="AC56" s="40"/>
      <c r="AD56" s="40"/>
      <c r="AE56" s="39"/>
      <c r="AF56" s="39"/>
      <c r="AG56" s="40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</row>
    <row r="57" spans="1:46" hidden="1" x14ac:dyDescent="0.25">
      <c r="T57" s="8">
        <f>+J40-S40</f>
        <v>135909.9</v>
      </c>
      <c r="Z57" s="39"/>
      <c r="AA57" s="58"/>
      <c r="AB57" s="68"/>
      <c r="AC57" s="40"/>
      <c r="AD57" s="40"/>
      <c r="AE57" s="39"/>
      <c r="AF57" s="39"/>
      <c r="AG57" s="40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</row>
    <row r="58" spans="1:46" ht="24" hidden="1" thickBot="1" x14ac:dyDescent="0.4">
      <c r="A58" s="23"/>
      <c r="B58" s="24"/>
      <c r="C58" s="25"/>
      <c r="D58" s="25"/>
      <c r="E58" s="26"/>
      <c r="F58" s="26"/>
      <c r="G58" s="2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7"/>
      <c r="Z58" s="39"/>
      <c r="AA58" s="58"/>
      <c r="AB58" s="68"/>
      <c r="AC58" s="40"/>
      <c r="AD58" s="40"/>
      <c r="AE58" s="39"/>
      <c r="AF58" s="39"/>
      <c r="AG58" s="40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</row>
    <row r="59" spans="1:46" ht="87" hidden="1" thickBot="1" x14ac:dyDescent="0.35">
      <c r="A59" s="33" t="s">
        <v>21</v>
      </c>
      <c r="B59" s="32" t="s">
        <v>10</v>
      </c>
      <c r="C59" s="34" t="s">
        <v>11</v>
      </c>
      <c r="D59" s="34" t="s">
        <v>2</v>
      </c>
      <c r="E59" s="32" t="s">
        <v>4</v>
      </c>
      <c r="F59" s="32" t="s">
        <v>5</v>
      </c>
      <c r="G59" s="34" t="s">
        <v>3</v>
      </c>
      <c r="H59" s="32" t="s">
        <v>6</v>
      </c>
      <c r="I59" s="32" t="s">
        <v>7</v>
      </c>
      <c r="J59" s="32" t="s">
        <v>8</v>
      </c>
      <c r="K59" s="30" t="s">
        <v>39</v>
      </c>
      <c r="L59" s="32" t="s">
        <v>19</v>
      </c>
      <c r="M59" s="32" t="s">
        <v>25</v>
      </c>
      <c r="N59" s="32" t="s">
        <v>22</v>
      </c>
      <c r="O59" s="32" t="s">
        <v>23</v>
      </c>
      <c r="P59" s="32" t="s">
        <v>24</v>
      </c>
      <c r="Q59" s="32" t="s">
        <v>14</v>
      </c>
      <c r="R59" s="32" t="s">
        <v>15</v>
      </c>
      <c r="S59" s="32" t="s">
        <v>34</v>
      </c>
      <c r="T59" s="32" t="s">
        <v>16</v>
      </c>
      <c r="Z59" s="39"/>
      <c r="AA59" s="58"/>
      <c r="AB59" s="68"/>
      <c r="AC59" s="40"/>
      <c r="AD59" s="40"/>
      <c r="AE59" s="39"/>
      <c r="AF59" s="39"/>
      <c r="AG59" s="40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</row>
    <row r="60" spans="1:46" hidden="1" x14ac:dyDescent="0.25">
      <c r="Z60" s="39"/>
      <c r="AA60" s="58"/>
      <c r="AB60" s="68"/>
      <c r="AC60" s="40"/>
      <c r="AD60" s="40"/>
      <c r="AE60" s="39"/>
      <c r="AF60" s="39"/>
      <c r="AG60" s="40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</row>
    <row r="61" spans="1:46" hidden="1" x14ac:dyDescent="0.25">
      <c r="Z61" s="39"/>
      <c r="AA61" s="58"/>
      <c r="AB61" s="68"/>
      <c r="AC61" s="40"/>
      <c r="AD61" s="40"/>
      <c r="AE61" s="39"/>
      <c r="AF61" s="39"/>
      <c r="AG61" s="40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</row>
    <row r="62" spans="1:46" hidden="1" x14ac:dyDescent="0.25">
      <c r="Z62" s="39"/>
      <c r="AA62" s="58"/>
      <c r="AB62" s="68"/>
      <c r="AC62" s="40"/>
      <c r="AD62" s="40"/>
      <c r="AE62" s="39"/>
      <c r="AF62" s="39"/>
      <c r="AG62" s="40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</row>
    <row r="63" spans="1:46" hidden="1" x14ac:dyDescent="0.25">
      <c r="Z63" s="39"/>
      <c r="AA63" s="58"/>
      <c r="AB63" s="68"/>
      <c r="AC63" s="40"/>
      <c r="AD63" s="40"/>
      <c r="AE63" s="39"/>
      <c r="AF63" s="39"/>
      <c r="AG63" s="40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</row>
    <row r="64" spans="1:46" hidden="1" x14ac:dyDescent="0.25">
      <c r="Z64" s="39"/>
      <c r="AA64" s="58"/>
      <c r="AB64" s="68"/>
      <c r="AC64" s="40"/>
      <c r="AD64" s="40"/>
      <c r="AE64" s="39"/>
      <c r="AF64" s="39"/>
      <c r="AG64" s="40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</row>
    <row r="65" spans="26:46" hidden="1" x14ac:dyDescent="0.25">
      <c r="Z65" s="39"/>
      <c r="AA65" s="58"/>
      <c r="AB65" s="68"/>
      <c r="AC65" s="40"/>
      <c r="AD65" s="40"/>
      <c r="AE65" s="39"/>
      <c r="AF65" s="39"/>
      <c r="AG65" s="40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</row>
    <row r="66" spans="26:46" hidden="1" x14ac:dyDescent="0.25">
      <c r="Z66" s="39"/>
      <c r="AA66" s="58"/>
      <c r="AB66" s="68"/>
      <c r="AC66" s="40"/>
      <c r="AD66" s="40"/>
      <c r="AE66" s="39"/>
      <c r="AF66" s="39"/>
      <c r="AG66" s="40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</row>
    <row r="67" spans="26:46" hidden="1" x14ac:dyDescent="0.25">
      <c r="Z67" s="39"/>
      <c r="AA67" s="58"/>
      <c r="AB67" s="68"/>
      <c r="AC67" s="40"/>
      <c r="AD67" s="40"/>
      <c r="AE67" s="39"/>
      <c r="AF67" s="39"/>
      <c r="AG67" s="40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26:46" x14ac:dyDescent="0.25">
      <c r="Z68" s="39"/>
      <c r="AA68" s="58"/>
      <c r="AB68" s="68"/>
      <c r="AC68" s="40"/>
      <c r="AD68" s="40"/>
      <c r="AE68" s="39"/>
      <c r="AF68" s="39"/>
      <c r="AG68" s="40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</row>
    <row r="69" spans="26:46" x14ac:dyDescent="0.25">
      <c r="Z69" s="39"/>
      <c r="AA69" s="58"/>
      <c r="AB69" s="68"/>
      <c r="AC69" s="40"/>
      <c r="AD69" s="40"/>
      <c r="AE69" s="39"/>
      <c r="AF69" s="39"/>
      <c r="AG69" s="40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</row>
    <row r="70" spans="26:46" x14ac:dyDescent="0.25">
      <c r="Z70" s="39"/>
      <c r="AA70" s="58"/>
      <c r="AB70" s="68"/>
      <c r="AC70" s="40"/>
      <c r="AD70" s="40"/>
      <c r="AE70" s="39"/>
      <c r="AF70" s="39"/>
      <c r="AG70" s="40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</row>
    <row r="71" spans="26:46" x14ac:dyDescent="0.25">
      <c r="Z71" s="39"/>
      <c r="AA71" s="58"/>
      <c r="AB71" s="68"/>
      <c r="AC71" s="40"/>
      <c r="AD71" s="40"/>
      <c r="AE71" s="39"/>
      <c r="AF71" s="39"/>
      <c r="AG71" s="40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</row>
    <row r="72" spans="26:46" x14ac:dyDescent="0.25">
      <c r="Z72" s="39"/>
      <c r="AA72" s="58"/>
      <c r="AB72" s="68"/>
      <c r="AC72" s="40"/>
      <c r="AD72" s="40"/>
      <c r="AE72" s="39"/>
      <c r="AF72" s="39"/>
      <c r="AG72" s="40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</row>
    <row r="73" spans="26:46" x14ac:dyDescent="0.25">
      <c r="Z73" s="39"/>
      <c r="AA73" s="58"/>
      <c r="AB73" s="68"/>
      <c r="AC73" s="40"/>
      <c r="AD73" s="40"/>
      <c r="AE73" s="39"/>
      <c r="AF73" s="39"/>
      <c r="AG73" s="40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</row>
    <row r="74" spans="26:46" x14ac:dyDescent="0.25">
      <c r="Z74" s="39"/>
      <c r="AA74" s="58"/>
      <c r="AB74" s="68"/>
      <c r="AC74" s="40"/>
      <c r="AD74" s="40"/>
      <c r="AE74" s="39"/>
      <c r="AF74" s="39"/>
      <c r="AG74" s="40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</row>
    <row r="75" spans="26:46" x14ac:dyDescent="0.25">
      <c r="Z75" s="39"/>
      <c r="AA75" s="58"/>
      <c r="AB75" s="68"/>
      <c r="AC75" s="40"/>
      <c r="AD75" s="40"/>
      <c r="AE75" s="39"/>
      <c r="AF75" s="39"/>
      <c r="AG75" s="40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</row>
    <row r="76" spans="26:46" x14ac:dyDescent="0.25">
      <c r="Z76" s="39"/>
      <c r="AA76" s="58"/>
      <c r="AB76" s="68"/>
      <c r="AC76" s="40"/>
      <c r="AD76" s="40"/>
      <c r="AE76" s="39"/>
      <c r="AF76" s="39"/>
      <c r="AG76" s="40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</row>
    <row r="77" spans="26:46" x14ac:dyDescent="0.25">
      <c r="Z77" s="39"/>
      <c r="AA77" s="58"/>
      <c r="AB77" s="68"/>
      <c r="AC77" s="40"/>
      <c r="AD77" s="40"/>
      <c r="AE77" s="39"/>
      <c r="AF77" s="39"/>
      <c r="AG77" s="40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</row>
    <row r="78" spans="26:46" x14ac:dyDescent="0.25">
      <c r="Z78" s="39"/>
      <c r="AA78" s="58"/>
      <c r="AB78" s="68"/>
      <c r="AC78" s="40"/>
      <c r="AD78" s="40"/>
      <c r="AE78" s="39"/>
      <c r="AF78" s="39"/>
      <c r="AG78" s="40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</row>
    <row r="79" spans="26:46" x14ac:dyDescent="0.25">
      <c r="Z79" s="39"/>
      <c r="AA79" s="58"/>
      <c r="AB79" s="68"/>
      <c r="AC79" s="40"/>
      <c r="AD79" s="40"/>
      <c r="AE79" s="39"/>
      <c r="AF79" s="39"/>
      <c r="AG79" s="40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</row>
    <row r="80" spans="26:46" x14ac:dyDescent="0.25">
      <c r="Z80" s="39"/>
      <c r="AA80" s="58"/>
      <c r="AB80" s="68"/>
      <c r="AC80" s="40"/>
      <c r="AD80" s="40"/>
      <c r="AE80" s="39"/>
      <c r="AF80" s="39"/>
      <c r="AG80" s="40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</row>
    <row r="81" spans="26:46" x14ac:dyDescent="0.25">
      <c r="Z81" s="39"/>
      <c r="AA81" s="58"/>
      <c r="AB81" s="68"/>
      <c r="AC81" s="40"/>
      <c r="AD81" s="40"/>
      <c r="AE81" s="39"/>
      <c r="AF81" s="39"/>
      <c r="AG81" s="40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</row>
    <row r="82" spans="26:46" x14ac:dyDescent="0.25">
      <c r="Z82" s="39"/>
      <c r="AA82" s="58"/>
      <c r="AB82" s="68"/>
      <c r="AC82" s="40"/>
      <c r="AD82" s="40"/>
      <c r="AE82" s="39"/>
      <c r="AF82" s="39"/>
      <c r="AG82" s="40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</row>
    <row r="83" spans="26:46" x14ac:dyDescent="0.25">
      <c r="Z83" s="39"/>
      <c r="AA83" s="58"/>
      <c r="AB83" s="68"/>
      <c r="AC83" s="40"/>
      <c r="AD83" s="40"/>
      <c r="AE83" s="39"/>
      <c r="AF83" s="39"/>
      <c r="AG83" s="40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</row>
    <row r="84" spans="26:46" x14ac:dyDescent="0.25">
      <c r="Z84" s="39"/>
      <c r="AA84" s="58"/>
      <c r="AB84" s="68"/>
      <c r="AC84" s="40"/>
      <c r="AD84" s="40"/>
      <c r="AE84" s="39"/>
      <c r="AF84" s="39"/>
      <c r="AG84" s="40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</row>
    <row r="85" spans="26:46" x14ac:dyDescent="0.25">
      <c r="Z85" s="39"/>
      <c r="AA85" s="58"/>
      <c r="AB85" s="68"/>
      <c r="AC85" s="40"/>
      <c r="AD85" s="40"/>
      <c r="AE85" s="39"/>
      <c r="AF85" s="39"/>
      <c r="AG85" s="40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</row>
    <row r="86" spans="26:46" x14ac:dyDescent="0.25">
      <c r="Z86" s="39"/>
      <c r="AA86" s="58"/>
      <c r="AB86" s="68"/>
      <c r="AC86" s="40"/>
      <c r="AD86" s="40"/>
      <c r="AE86" s="39"/>
      <c r="AF86" s="39"/>
      <c r="AG86" s="40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</row>
    <row r="87" spans="26:46" x14ac:dyDescent="0.25">
      <c r="Z87" s="39"/>
      <c r="AA87" s="58"/>
      <c r="AB87" s="68"/>
      <c r="AC87" s="40"/>
      <c r="AD87" s="40"/>
      <c r="AE87" s="39"/>
      <c r="AF87" s="39"/>
      <c r="AG87" s="40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</row>
    <row r="88" spans="26:46" x14ac:dyDescent="0.25">
      <c r="Z88" s="39"/>
      <c r="AA88" s="58"/>
      <c r="AB88" s="68"/>
      <c r="AC88" s="40"/>
      <c r="AD88" s="40"/>
      <c r="AE88" s="39"/>
      <c r="AF88" s="39"/>
      <c r="AG88" s="40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</row>
    <row r="89" spans="26:46" x14ac:dyDescent="0.25">
      <c r="Z89" s="39"/>
      <c r="AA89" s="58"/>
      <c r="AB89" s="68"/>
      <c r="AC89" s="40"/>
      <c r="AD89" s="40"/>
      <c r="AE89" s="39"/>
      <c r="AF89" s="39"/>
      <c r="AG89" s="40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</row>
    <row r="90" spans="26:46" x14ac:dyDescent="0.25">
      <c r="Z90" s="39"/>
      <c r="AA90" s="58"/>
      <c r="AB90" s="68"/>
      <c r="AC90" s="40"/>
      <c r="AD90" s="40"/>
      <c r="AE90" s="39"/>
      <c r="AF90" s="39"/>
      <c r="AG90" s="40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</row>
    <row r="91" spans="26:46" x14ac:dyDescent="0.25">
      <c r="Z91" s="39"/>
      <c r="AA91" s="58"/>
      <c r="AB91" s="68"/>
      <c r="AC91" s="40"/>
      <c r="AD91" s="40"/>
      <c r="AE91" s="39"/>
      <c r="AF91" s="39"/>
      <c r="AG91" s="40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</row>
    <row r="92" spans="26:46" x14ac:dyDescent="0.25">
      <c r="Z92" s="39"/>
      <c r="AA92" s="58"/>
      <c r="AB92" s="68"/>
      <c r="AC92" s="40"/>
      <c r="AD92" s="40"/>
      <c r="AE92" s="39"/>
      <c r="AF92" s="39"/>
      <c r="AG92" s="40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</row>
    <row r="93" spans="26:46" x14ac:dyDescent="0.25">
      <c r="Z93" s="39"/>
      <c r="AA93" s="58"/>
      <c r="AB93" s="68"/>
      <c r="AC93" s="40"/>
      <c r="AD93" s="40"/>
      <c r="AE93" s="39"/>
      <c r="AF93" s="39"/>
      <c r="AG93" s="40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</row>
    <row r="94" spans="26:46" x14ac:dyDescent="0.25">
      <c r="Z94" s="39"/>
      <c r="AA94" s="58"/>
      <c r="AB94" s="68"/>
      <c r="AC94" s="40"/>
      <c r="AD94" s="40"/>
      <c r="AE94" s="39"/>
      <c r="AF94" s="39"/>
      <c r="AG94" s="40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</row>
    <row r="95" spans="26:46" x14ac:dyDescent="0.25">
      <c r="Z95" s="39"/>
      <c r="AA95" s="58"/>
      <c r="AB95" s="68"/>
      <c r="AC95" s="40"/>
      <c r="AD95" s="40"/>
      <c r="AE95" s="39"/>
      <c r="AF95" s="39"/>
      <c r="AG95" s="40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</row>
    <row r="96" spans="26:46" x14ac:dyDescent="0.25">
      <c r="Z96" s="39"/>
      <c r="AA96" s="58"/>
      <c r="AB96" s="68"/>
      <c r="AC96" s="40"/>
      <c r="AD96" s="40"/>
      <c r="AE96" s="39"/>
      <c r="AF96" s="39"/>
      <c r="AG96" s="40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</row>
    <row r="97" spans="26:46" x14ac:dyDescent="0.25">
      <c r="Z97" s="39"/>
      <c r="AA97" s="58"/>
      <c r="AB97" s="68"/>
      <c r="AC97" s="40"/>
      <c r="AD97" s="40"/>
      <c r="AE97" s="39"/>
      <c r="AF97" s="39"/>
      <c r="AG97" s="40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</row>
    <row r="98" spans="26:46" x14ac:dyDescent="0.25">
      <c r="Z98" s="39"/>
      <c r="AA98" s="58"/>
      <c r="AB98" s="68"/>
      <c r="AC98" s="40"/>
      <c r="AD98" s="40"/>
      <c r="AE98" s="39"/>
      <c r="AF98" s="39"/>
      <c r="AG98" s="40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</row>
    <row r="99" spans="26:46" x14ac:dyDescent="0.25">
      <c r="Z99" s="39"/>
      <c r="AA99" s="58"/>
      <c r="AB99" s="68"/>
      <c r="AC99" s="40"/>
      <c r="AD99" s="40"/>
      <c r="AE99" s="39"/>
      <c r="AF99" s="39"/>
      <c r="AG99" s="40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</row>
    <row r="100" spans="26:46" x14ac:dyDescent="0.25">
      <c r="Z100" s="39"/>
      <c r="AA100" s="58"/>
      <c r="AB100" s="68"/>
      <c r="AC100" s="40"/>
      <c r="AD100" s="40"/>
      <c r="AE100" s="39"/>
      <c r="AF100" s="39"/>
      <c r="AG100" s="40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</row>
    <row r="101" spans="26:46" x14ac:dyDescent="0.25">
      <c r="Z101" s="39"/>
      <c r="AA101" s="58"/>
      <c r="AB101" s="68"/>
      <c r="AC101" s="40"/>
      <c r="AD101" s="40"/>
      <c r="AE101" s="39"/>
      <c r="AF101" s="39"/>
      <c r="AG101" s="40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</row>
    <row r="102" spans="26:46" x14ac:dyDescent="0.25">
      <c r="Z102" s="39"/>
      <c r="AA102" s="58"/>
      <c r="AB102" s="68"/>
      <c r="AC102" s="40"/>
      <c r="AD102" s="40"/>
      <c r="AE102" s="39"/>
      <c r="AF102" s="39"/>
      <c r="AG102" s="40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26:46" x14ac:dyDescent="0.25">
      <c r="Z103" s="39"/>
      <c r="AA103" s="58"/>
      <c r="AB103" s="68"/>
      <c r="AC103" s="40"/>
      <c r="AD103" s="40"/>
      <c r="AE103" s="39"/>
      <c r="AF103" s="39"/>
      <c r="AG103" s="40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26:46" x14ac:dyDescent="0.25">
      <c r="Z104" s="39"/>
      <c r="AA104" s="58"/>
      <c r="AB104" s="68"/>
      <c r="AC104" s="40"/>
      <c r="AD104" s="40"/>
      <c r="AE104" s="39"/>
      <c r="AF104" s="39"/>
      <c r="AG104" s="40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26:46" x14ac:dyDescent="0.25">
      <c r="Z105" s="39"/>
      <c r="AA105" s="58"/>
      <c r="AB105" s="68"/>
      <c r="AC105" s="40"/>
      <c r="AD105" s="40"/>
      <c r="AE105" s="39"/>
      <c r="AF105" s="39"/>
      <c r="AG105" s="40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26:46" x14ac:dyDescent="0.25">
      <c r="Z106" s="39"/>
      <c r="AA106" s="58"/>
      <c r="AB106" s="68"/>
      <c r="AC106" s="40"/>
      <c r="AD106" s="40"/>
      <c r="AE106" s="39"/>
      <c r="AF106" s="39"/>
      <c r="AG106" s="40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26:46" x14ac:dyDescent="0.25">
      <c r="Z107" s="39"/>
      <c r="AA107" s="58"/>
      <c r="AB107" s="68"/>
      <c r="AC107" s="40"/>
      <c r="AD107" s="40"/>
      <c r="AE107" s="39"/>
      <c r="AF107" s="39"/>
      <c r="AG107" s="40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26:46" x14ac:dyDescent="0.25">
      <c r="Z108" s="39"/>
      <c r="AA108" s="58"/>
      <c r="AB108" s="68"/>
      <c r="AC108" s="40"/>
      <c r="AD108" s="40"/>
      <c r="AE108" s="39"/>
      <c r="AF108" s="39"/>
      <c r="AG108" s="40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26:46" x14ac:dyDescent="0.25">
      <c r="Z109" s="39"/>
      <c r="AA109" s="58"/>
      <c r="AB109" s="68"/>
      <c r="AC109" s="40"/>
      <c r="AD109" s="40"/>
      <c r="AE109" s="39"/>
      <c r="AF109" s="39"/>
      <c r="AG109" s="40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26:46" x14ac:dyDescent="0.25">
      <c r="Z110" s="39"/>
      <c r="AA110" s="58"/>
      <c r="AB110" s="68"/>
      <c r="AC110" s="40"/>
      <c r="AD110" s="40"/>
      <c r="AE110" s="39"/>
      <c r="AF110" s="39"/>
      <c r="AG110" s="40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26:46" x14ac:dyDescent="0.25">
      <c r="Z111" s="39"/>
      <c r="AA111" s="58"/>
      <c r="AB111" s="68"/>
      <c r="AC111" s="40"/>
      <c r="AD111" s="40"/>
      <c r="AE111" s="39"/>
      <c r="AF111" s="39"/>
      <c r="AG111" s="40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26:46" x14ac:dyDescent="0.25">
      <c r="Z112" s="39"/>
      <c r="AA112" s="58"/>
      <c r="AB112" s="68"/>
      <c r="AC112" s="40"/>
      <c r="AD112" s="40"/>
      <c r="AE112" s="39"/>
      <c r="AF112" s="39"/>
      <c r="AG112" s="40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26:46" x14ac:dyDescent="0.25">
      <c r="Z113" s="39"/>
      <c r="AA113" s="58"/>
      <c r="AB113" s="68"/>
      <c r="AC113" s="40"/>
      <c r="AD113" s="40"/>
      <c r="AE113" s="39"/>
      <c r="AF113" s="39"/>
      <c r="AG113" s="40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26:46" x14ac:dyDescent="0.25">
      <c r="Z114" s="39"/>
      <c r="AA114" s="58"/>
      <c r="AB114" s="68"/>
      <c r="AC114" s="40"/>
      <c r="AD114" s="40"/>
      <c r="AE114" s="39"/>
      <c r="AF114" s="39"/>
      <c r="AG114" s="40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26:46" x14ac:dyDescent="0.25">
      <c r="Z115" s="39"/>
      <c r="AA115" s="58"/>
      <c r="AB115" s="68"/>
      <c r="AC115" s="40"/>
      <c r="AD115" s="40"/>
      <c r="AE115" s="39"/>
      <c r="AF115" s="39"/>
      <c r="AG115" s="40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26:46" x14ac:dyDescent="0.25">
      <c r="Z116" s="39"/>
      <c r="AA116" s="58"/>
      <c r="AB116" s="68"/>
      <c r="AC116" s="40"/>
      <c r="AD116" s="40"/>
      <c r="AE116" s="39"/>
      <c r="AF116" s="39"/>
      <c r="AG116" s="40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26:46" x14ac:dyDescent="0.25">
      <c r="Z117" s="39"/>
      <c r="AA117" s="58"/>
      <c r="AB117" s="68"/>
      <c r="AC117" s="40"/>
      <c r="AD117" s="40"/>
      <c r="AE117" s="39"/>
      <c r="AF117" s="39"/>
      <c r="AG117" s="40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26:46" x14ac:dyDescent="0.25">
      <c r="Z118" s="39"/>
      <c r="AA118" s="58"/>
      <c r="AB118" s="68"/>
      <c r="AC118" s="40"/>
      <c r="AD118" s="40"/>
      <c r="AE118" s="39"/>
      <c r="AF118" s="39"/>
      <c r="AG118" s="40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26:46" x14ac:dyDescent="0.25">
      <c r="Z119" s="39"/>
      <c r="AA119" s="58"/>
      <c r="AB119" s="68"/>
      <c r="AC119" s="40"/>
      <c r="AD119" s="40"/>
      <c r="AE119" s="39"/>
      <c r="AF119" s="39"/>
      <c r="AG119" s="40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26:46" x14ac:dyDescent="0.25">
      <c r="Z120" s="39"/>
      <c r="AA120" s="58"/>
      <c r="AB120" s="68"/>
      <c r="AC120" s="40"/>
      <c r="AD120" s="40"/>
      <c r="AE120" s="39"/>
      <c r="AF120" s="39"/>
      <c r="AG120" s="40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26:46" x14ac:dyDescent="0.25">
      <c r="Z121" s="39"/>
      <c r="AA121" s="58"/>
      <c r="AB121" s="68"/>
      <c r="AC121" s="40"/>
      <c r="AD121" s="40"/>
      <c r="AE121" s="39"/>
      <c r="AF121" s="39"/>
      <c r="AG121" s="40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26:46" x14ac:dyDescent="0.25">
      <c r="Z122" s="39"/>
      <c r="AA122" s="58"/>
      <c r="AB122" s="68"/>
      <c r="AC122" s="40"/>
      <c r="AD122" s="40"/>
      <c r="AE122" s="39"/>
      <c r="AF122" s="39"/>
      <c r="AG122" s="40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26:46" x14ac:dyDescent="0.25">
      <c r="Z123" s="39"/>
      <c r="AA123" s="58"/>
      <c r="AB123" s="68"/>
      <c r="AC123" s="40"/>
      <c r="AD123" s="40"/>
      <c r="AE123" s="39"/>
      <c r="AF123" s="39"/>
      <c r="AG123" s="40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26:46" x14ac:dyDescent="0.25">
      <c r="Z124" s="39"/>
      <c r="AA124" s="58"/>
      <c r="AB124" s="68"/>
      <c r="AC124" s="40"/>
      <c r="AD124" s="40"/>
      <c r="AE124" s="39"/>
      <c r="AF124" s="39"/>
      <c r="AG124" s="40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26:46" x14ac:dyDescent="0.25">
      <c r="Z125" s="39"/>
      <c r="AA125" s="58"/>
      <c r="AB125" s="68"/>
      <c r="AC125" s="40"/>
      <c r="AD125" s="40"/>
      <c r="AE125" s="39"/>
      <c r="AF125" s="39"/>
      <c r="AG125" s="40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26:46" x14ac:dyDescent="0.25">
      <c r="Z126" s="39"/>
      <c r="AA126" s="58"/>
      <c r="AB126" s="68"/>
      <c r="AC126" s="40"/>
      <c r="AD126" s="40"/>
      <c r="AE126" s="39"/>
      <c r="AF126" s="39"/>
      <c r="AG126" s="40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26:46" x14ac:dyDescent="0.25">
      <c r="Z127" s="39"/>
      <c r="AA127" s="58"/>
      <c r="AB127" s="68"/>
      <c r="AC127" s="40"/>
      <c r="AD127" s="40"/>
      <c r="AE127" s="39"/>
      <c r="AF127" s="39"/>
      <c r="AG127" s="40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26:46" x14ac:dyDescent="0.25">
      <c r="Z128" s="39"/>
      <c r="AA128" s="58"/>
      <c r="AB128" s="68"/>
      <c r="AC128" s="40"/>
      <c r="AD128" s="40"/>
      <c r="AE128" s="39"/>
      <c r="AF128" s="39"/>
      <c r="AG128" s="40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26:46" x14ac:dyDescent="0.25">
      <c r="Z129" s="39"/>
      <c r="AA129" s="58"/>
      <c r="AB129" s="68"/>
      <c r="AC129" s="40"/>
      <c r="AD129" s="40"/>
      <c r="AE129" s="39"/>
      <c r="AF129" s="39"/>
      <c r="AG129" s="40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26:46" x14ac:dyDescent="0.25">
      <c r="Z130" s="39"/>
      <c r="AA130" s="58"/>
      <c r="AB130" s="68"/>
      <c r="AC130" s="40"/>
      <c r="AD130" s="40"/>
      <c r="AE130" s="39"/>
      <c r="AF130" s="39"/>
      <c r="AG130" s="40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26:46" x14ac:dyDescent="0.25">
      <c r="Z131" s="39"/>
      <c r="AA131" s="58"/>
      <c r="AB131" s="68"/>
      <c r="AC131" s="40"/>
      <c r="AD131" s="40"/>
      <c r="AE131" s="39"/>
      <c r="AF131" s="39"/>
      <c r="AG131" s="40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26:46" x14ac:dyDescent="0.25">
      <c r="Z132" s="39"/>
      <c r="AA132" s="58"/>
      <c r="AB132" s="68"/>
      <c r="AC132" s="40"/>
      <c r="AD132" s="40"/>
      <c r="AE132" s="39"/>
      <c r="AF132" s="39"/>
      <c r="AG132" s="40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26:46" x14ac:dyDescent="0.25">
      <c r="Z133" s="39"/>
      <c r="AA133" s="58"/>
      <c r="AB133" s="68"/>
      <c r="AC133" s="40"/>
      <c r="AD133" s="40"/>
      <c r="AE133" s="39"/>
      <c r="AF133" s="39"/>
      <c r="AG133" s="40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26:46" x14ac:dyDescent="0.25">
      <c r="Z134" s="39"/>
      <c r="AA134" s="58"/>
      <c r="AB134" s="68"/>
      <c r="AC134" s="40"/>
      <c r="AD134" s="40"/>
      <c r="AE134" s="39"/>
      <c r="AF134" s="39"/>
      <c r="AG134" s="40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26:46" x14ac:dyDescent="0.25">
      <c r="Z135" s="39"/>
      <c r="AA135" s="58"/>
      <c r="AB135" s="68"/>
      <c r="AC135" s="40"/>
      <c r="AD135" s="40"/>
      <c r="AE135" s="39"/>
      <c r="AF135" s="39"/>
      <c r="AG135" s="40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26:46" x14ac:dyDescent="0.25">
      <c r="Z136" s="39"/>
      <c r="AA136" s="58"/>
      <c r="AB136" s="68"/>
      <c r="AC136" s="40"/>
      <c r="AD136" s="40"/>
      <c r="AE136" s="39"/>
      <c r="AF136" s="39"/>
      <c r="AG136" s="40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26:46" x14ac:dyDescent="0.25">
      <c r="Z137" s="39"/>
      <c r="AA137" s="58"/>
      <c r="AB137" s="68"/>
      <c r="AC137" s="40"/>
      <c r="AD137" s="40"/>
      <c r="AE137" s="39"/>
      <c r="AF137" s="39"/>
      <c r="AG137" s="40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26:46" x14ac:dyDescent="0.25">
      <c r="Z138" s="39"/>
      <c r="AA138" s="58"/>
      <c r="AB138" s="68"/>
      <c r="AC138" s="40"/>
      <c r="AD138" s="40"/>
      <c r="AE138" s="39"/>
      <c r="AF138" s="39"/>
      <c r="AG138" s="40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26:46" x14ac:dyDescent="0.25">
      <c r="Z139" s="39"/>
      <c r="AA139" s="58"/>
      <c r="AB139" s="68"/>
      <c r="AC139" s="40"/>
      <c r="AD139" s="40"/>
      <c r="AE139" s="39"/>
      <c r="AF139" s="39"/>
      <c r="AG139" s="40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26:46" x14ac:dyDescent="0.25">
      <c r="Z140" s="39"/>
      <c r="AA140" s="58"/>
      <c r="AB140" s="68"/>
      <c r="AC140" s="40"/>
      <c r="AD140" s="40"/>
      <c r="AE140" s="39"/>
      <c r="AF140" s="39"/>
      <c r="AG140" s="40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26:46" x14ac:dyDescent="0.25">
      <c r="Z141" s="39"/>
      <c r="AA141" s="58"/>
      <c r="AB141" s="68"/>
      <c r="AC141" s="40"/>
      <c r="AD141" s="40"/>
      <c r="AE141" s="39"/>
      <c r="AF141" s="39"/>
      <c r="AG141" s="40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26:46" x14ac:dyDescent="0.25">
      <c r="Z142" s="39"/>
      <c r="AA142" s="58"/>
      <c r="AB142" s="68"/>
      <c r="AC142" s="40"/>
      <c r="AD142" s="40"/>
      <c r="AE142" s="39"/>
      <c r="AF142" s="39"/>
      <c r="AG142" s="40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26:46" x14ac:dyDescent="0.25">
      <c r="Z143" s="39"/>
      <c r="AA143" s="58"/>
      <c r="AB143" s="68"/>
      <c r="AC143" s="40"/>
      <c r="AD143" s="40"/>
      <c r="AE143" s="39"/>
      <c r="AF143" s="39"/>
      <c r="AG143" s="40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26:46" x14ac:dyDescent="0.25">
      <c r="Z144" s="39"/>
      <c r="AA144" s="58"/>
      <c r="AB144" s="68"/>
      <c r="AC144" s="40"/>
      <c r="AD144" s="40"/>
      <c r="AE144" s="39"/>
      <c r="AF144" s="39"/>
      <c r="AG144" s="40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26:46" x14ac:dyDescent="0.25">
      <c r="Z145" s="39"/>
      <c r="AA145" s="58"/>
      <c r="AB145" s="68"/>
      <c r="AC145" s="40"/>
      <c r="AD145" s="40"/>
      <c r="AE145" s="39"/>
      <c r="AF145" s="39"/>
      <c r="AG145" s="40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26:46" x14ac:dyDescent="0.25">
      <c r="Z146" s="39"/>
      <c r="AA146" s="58"/>
      <c r="AB146" s="68"/>
      <c r="AC146" s="40"/>
      <c r="AD146" s="40"/>
      <c r="AE146" s="39"/>
      <c r="AF146" s="39"/>
      <c r="AG146" s="40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26:46" x14ac:dyDescent="0.25">
      <c r="Z147" s="39"/>
      <c r="AA147" s="58"/>
      <c r="AB147" s="68"/>
      <c r="AC147" s="40"/>
      <c r="AD147" s="40"/>
      <c r="AE147" s="39"/>
      <c r="AF147" s="39"/>
      <c r="AG147" s="40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26:46" x14ac:dyDescent="0.25">
      <c r="Z148" s="39"/>
      <c r="AA148" s="58"/>
      <c r="AB148" s="68"/>
      <c r="AC148" s="40"/>
      <c r="AD148" s="40"/>
      <c r="AE148" s="39"/>
      <c r="AF148" s="39"/>
      <c r="AG148" s="40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26:46" x14ac:dyDescent="0.25">
      <c r="Z149" s="39"/>
      <c r="AA149" s="58"/>
      <c r="AB149" s="68"/>
      <c r="AC149" s="40"/>
      <c r="AD149" s="40"/>
      <c r="AE149" s="39"/>
      <c r="AF149" s="39"/>
      <c r="AG149" s="40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26:46" x14ac:dyDescent="0.25">
      <c r="Z150" s="39"/>
      <c r="AA150" s="58"/>
      <c r="AB150" s="68"/>
      <c r="AC150" s="40"/>
      <c r="AD150" s="40"/>
      <c r="AE150" s="39"/>
      <c r="AF150" s="39"/>
      <c r="AG150" s="40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26:46" x14ac:dyDescent="0.25">
      <c r="Z151" s="39"/>
      <c r="AA151" s="58"/>
      <c r="AB151" s="68"/>
      <c r="AC151" s="40"/>
      <c r="AD151" s="40"/>
      <c r="AE151" s="39"/>
      <c r="AF151" s="39"/>
      <c r="AG151" s="40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26:46" x14ac:dyDescent="0.25">
      <c r="Z152" s="39"/>
      <c r="AA152" s="58"/>
      <c r="AB152" s="68"/>
      <c r="AC152" s="40"/>
      <c r="AD152" s="40"/>
      <c r="AE152" s="39"/>
      <c r="AF152" s="39"/>
      <c r="AG152" s="40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26:46" x14ac:dyDescent="0.25">
      <c r="Z153" s="39"/>
      <c r="AA153" s="58"/>
      <c r="AB153" s="68"/>
      <c r="AC153" s="40"/>
      <c r="AD153" s="40"/>
      <c r="AE153" s="39"/>
      <c r="AF153" s="39"/>
      <c r="AG153" s="40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26:46" x14ac:dyDescent="0.25">
      <c r="Z154" s="39"/>
      <c r="AA154" s="58"/>
      <c r="AB154" s="68"/>
      <c r="AC154" s="40"/>
      <c r="AD154" s="40"/>
      <c r="AE154" s="39"/>
      <c r="AF154" s="39"/>
      <c r="AG154" s="40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26:46" x14ac:dyDescent="0.25">
      <c r="Z155" s="39"/>
      <c r="AA155" s="58"/>
      <c r="AB155" s="68"/>
      <c r="AC155" s="40"/>
      <c r="AD155" s="40"/>
      <c r="AE155" s="39"/>
      <c r="AF155" s="39"/>
      <c r="AG155" s="40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26:46" x14ac:dyDescent="0.25">
      <c r="Z156" s="39"/>
      <c r="AA156" s="58"/>
      <c r="AB156" s="68"/>
      <c r="AC156" s="40"/>
      <c r="AD156" s="40"/>
      <c r="AE156" s="39"/>
      <c r="AF156" s="39"/>
      <c r="AG156" s="40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26:46" x14ac:dyDescent="0.25">
      <c r="Z157" s="39"/>
      <c r="AA157" s="58"/>
      <c r="AB157" s="68"/>
      <c r="AC157" s="40"/>
      <c r="AD157" s="40"/>
      <c r="AE157" s="39"/>
      <c r="AF157" s="39"/>
      <c r="AG157" s="40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26:46" x14ac:dyDescent="0.25">
      <c r="Z158" s="39"/>
      <c r="AA158" s="58"/>
      <c r="AB158" s="68"/>
      <c r="AC158" s="40"/>
      <c r="AD158" s="40"/>
      <c r="AE158" s="39"/>
      <c r="AF158" s="39"/>
      <c r="AG158" s="40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26:46" x14ac:dyDescent="0.25">
      <c r="Z159" s="39"/>
      <c r="AA159" s="58"/>
      <c r="AB159" s="68"/>
      <c r="AC159" s="40"/>
      <c r="AD159" s="40"/>
      <c r="AE159" s="39"/>
      <c r="AF159" s="39"/>
      <c r="AG159" s="40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26:46" x14ac:dyDescent="0.25">
      <c r="Z160" s="39"/>
      <c r="AA160" s="58"/>
      <c r="AB160" s="68"/>
      <c r="AC160" s="40"/>
      <c r="AD160" s="40"/>
      <c r="AE160" s="39"/>
      <c r="AF160" s="39"/>
      <c r="AG160" s="40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26:46" x14ac:dyDescent="0.25">
      <c r="Z161" s="39"/>
      <c r="AA161" s="58"/>
      <c r="AB161" s="68"/>
      <c r="AC161" s="40"/>
      <c r="AD161" s="40"/>
      <c r="AE161" s="39"/>
      <c r="AF161" s="39"/>
      <c r="AG161" s="40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26:46" x14ac:dyDescent="0.25">
      <c r="Z162" s="39"/>
      <c r="AA162" s="58"/>
      <c r="AB162" s="68"/>
      <c r="AC162" s="40"/>
      <c r="AD162" s="40"/>
      <c r="AE162" s="39"/>
      <c r="AF162" s="39"/>
      <c r="AG162" s="40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26:46" x14ac:dyDescent="0.25">
      <c r="Z163" s="39"/>
      <c r="AA163" s="58"/>
      <c r="AB163" s="68"/>
      <c r="AC163" s="40"/>
      <c r="AD163" s="40"/>
      <c r="AE163" s="39"/>
      <c r="AF163" s="39"/>
      <c r="AG163" s="40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26:46" x14ac:dyDescent="0.25">
      <c r="Z164" s="39"/>
      <c r="AA164" s="58"/>
      <c r="AB164" s="68"/>
      <c r="AC164" s="40"/>
      <c r="AD164" s="40"/>
      <c r="AE164" s="39"/>
      <c r="AF164" s="39"/>
      <c r="AG164" s="40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26:46" x14ac:dyDescent="0.25">
      <c r="Z165" s="39"/>
      <c r="AA165" s="58"/>
      <c r="AB165" s="68"/>
      <c r="AC165" s="40"/>
      <c r="AD165" s="40"/>
      <c r="AE165" s="39"/>
      <c r="AF165" s="39"/>
      <c r="AG165" s="40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26:46" x14ac:dyDescent="0.25">
      <c r="Z166" s="39"/>
      <c r="AA166" s="58"/>
      <c r="AB166" s="68"/>
      <c r="AC166" s="40"/>
      <c r="AD166" s="40"/>
      <c r="AE166" s="39"/>
      <c r="AF166" s="39"/>
      <c r="AG166" s="40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26:46" x14ac:dyDescent="0.25">
      <c r="Z167" s="39"/>
      <c r="AA167" s="58"/>
      <c r="AB167" s="68"/>
      <c r="AC167" s="40"/>
      <c r="AD167" s="40"/>
      <c r="AE167" s="39"/>
      <c r="AF167" s="39"/>
      <c r="AG167" s="40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26:46" x14ac:dyDescent="0.25">
      <c r="Z168" s="39"/>
      <c r="AA168" s="58"/>
      <c r="AB168" s="68"/>
      <c r="AC168" s="40"/>
      <c r="AD168" s="40"/>
      <c r="AE168" s="39"/>
      <c r="AF168" s="39"/>
      <c r="AG168" s="40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26:46" x14ac:dyDescent="0.25">
      <c r="Z169" s="39"/>
      <c r="AA169" s="58"/>
      <c r="AB169" s="68"/>
      <c r="AC169" s="40"/>
      <c r="AD169" s="40"/>
      <c r="AE169" s="39"/>
      <c r="AF169" s="39"/>
      <c r="AG169" s="40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26:46" x14ac:dyDescent="0.25">
      <c r="Z170" s="39"/>
      <c r="AA170" s="58"/>
      <c r="AB170" s="68"/>
      <c r="AC170" s="40"/>
      <c r="AD170" s="40"/>
      <c r="AE170" s="39"/>
      <c r="AF170" s="39"/>
      <c r="AG170" s="40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26:46" x14ac:dyDescent="0.25">
      <c r="Z171" s="39"/>
      <c r="AA171" s="58"/>
      <c r="AB171" s="68"/>
      <c r="AC171" s="40"/>
      <c r="AD171" s="40"/>
      <c r="AE171" s="39"/>
      <c r="AF171" s="39"/>
      <c r="AG171" s="40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26:46" x14ac:dyDescent="0.25">
      <c r="Z172" s="39"/>
      <c r="AA172" s="58"/>
      <c r="AB172" s="68"/>
      <c r="AC172" s="40"/>
      <c r="AD172" s="40"/>
      <c r="AE172" s="39"/>
      <c r="AF172" s="39"/>
      <c r="AG172" s="40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26:46" x14ac:dyDescent="0.25">
      <c r="Z173" s="39"/>
      <c r="AA173" s="58"/>
      <c r="AB173" s="68"/>
      <c r="AC173" s="40"/>
      <c r="AD173" s="40"/>
      <c r="AE173" s="39"/>
      <c r="AF173" s="39"/>
      <c r="AG173" s="40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26:46" x14ac:dyDescent="0.25">
      <c r="Z174" s="39"/>
      <c r="AA174" s="58"/>
      <c r="AB174" s="68"/>
      <c r="AC174" s="40"/>
      <c r="AD174" s="40"/>
      <c r="AE174" s="39"/>
      <c r="AF174" s="39"/>
      <c r="AG174" s="40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26:46" x14ac:dyDescent="0.25">
      <c r="Z175" s="39"/>
      <c r="AA175" s="58"/>
      <c r="AB175" s="68"/>
      <c r="AC175" s="40"/>
      <c r="AD175" s="40"/>
      <c r="AE175" s="39"/>
      <c r="AF175" s="39"/>
      <c r="AG175" s="40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26:46" x14ac:dyDescent="0.25">
      <c r="Z176" s="39"/>
      <c r="AA176" s="58"/>
      <c r="AB176" s="68"/>
      <c r="AC176" s="40"/>
      <c r="AD176" s="40"/>
      <c r="AE176" s="39"/>
      <c r="AF176" s="39"/>
      <c r="AG176" s="40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26:46" x14ac:dyDescent="0.25">
      <c r="Z177" s="39"/>
      <c r="AA177" s="58"/>
      <c r="AB177" s="68"/>
      <c r="AC177" s="40"/>
      <c r="AD177" s="40"/>
      <c r="AE177" s="39"/>
      <c r="AF177" s="39"/>
      <c r="AG177" s="40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26:46" x14ac:dyDescent="0.25">
      <c r="Z178" s="39"/>
      <c r="AA178" s="58"/>
      <c r="AB178" s="68"/>
      <c r="AC178" s="40"/>
      <c r="AD178" s="40"/>
      <c r="AE178" s="39"/>
      <c r="AF178" s="39"/>
      <c r="AG178" s="40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26:46" x14ac:dyDescent="0.25">
      <c r="Z179" s="39"/>
      <c r="AA179" s="58"/>
      <c r="AB179" s="68"/>
      <c r="AC179" s="40"/>
      <c r="AD179" s="40"/>
      <c r="AE179" s="39"/>
      <c r="AF179" s="39"/>
      <c r="AG179" s="40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26:46" x14ac:dyDescent="0.25">
      <c r="Z180" s="39"/>
      <c r="AA180" s="58"/>
      <c r="AB180" s="68"/>
      <c r="AC180" s="40"/>
      <c r="AD180" s="40"/>
      <c r="AE180" s="39"/>
      <c r="AF180" s="39"/>
      <c r="AG180" s="40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26:46" x14ac:dyDescent="0.25">
      <c r="Z181" s="39"/>
      <c r="AA181" s="58"/>
      <c r="AB181" s="68"/>
      <c r="AC181" s="40"/>
      <c r="AD181" s="40"/>
      <c r="AE181" s="39"/>
      <c r="AF181" s="39"/>
      <c r="AG181" s="40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26:46" x14ac:dyDescent="0.25">
      <c r="Z182" s="39"/>
      <c r="AA182" s="58"/>
      <c r="AB182" s="68"/>
      <c r="AC182" s="40"/>
      <c r="AD182" s="40"/>
      <c r="AE182" s="39"/>
      <c r="AF182" s="39"/>
      <c r="AG182" s="40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26:46" x14ac:dyDescent="0.25">
      <c r="Z183" s="39"/>
      <c r="AA183" s="58"/>
      <c r="AB183" s="68"/>
      <c r="AC183" s="40"/>
      <c r="AD183" s="40"/>
      <c r="AE183" s="39"/>
      <c r="AF183" s="39"/>
      <c r="AG183" s="40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26:46" x14ac:dyDescent="0.25">
      <c r="Z184" s="39"/>
      <c r="AA184" s="58"/>
      <c r="AB184" s="68"/>
      <c r="AC184" s="40"/>
      <c r="AD184" s="40"/>
      <c r="AE184" s="39"/>
      <c r="AF184" s="39"/>
      <c r="AG184" s="40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26:46" x14ac:dyDescent="0.25">
      <c r="Z185" s="39"/>
      <c r="AA185" s="58"/>
      <c r="AB185" s="68"/>
      <c r="AC185" s="40"/>
      <c r="AD185" s="40"/>
      <c r="AE185" s="39"/>
      <c r="AF185" s="39"/>
      <c r="AG185" s="40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26:46" x14ac:dyDescent="0.25">
      <c r="Z186" s="39"/>
      <c r="AA186" s="58"/>
      <c r="AB186" s="68"/>
      <c r="AC186" s="40"/>
      <c r="AD186" s="40"/>
      <c r="AE186" s="39"/>
      <c r="AF186" s="39"/>
      <c r="AG186" s="40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26:46" x14ac:dyDescent="0.25">
      <c r="Z187" s="39"/>
      <c r="AA187" s="58"/>
      <c r="AB187" s="68"/>
      <c r="AC187" s="40"/>
      <c r="AD187" s="40"/>
      <c r="AE187" s="39"/>
      <c r="AF187" s="39"/>
      <c r="AG187" s="40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26:46" x14ac:dyDescent="0.25">
      <c r="Z188" s="39"/>
      <c r="AA188" s="58"/>
      <c r="AB188" s="68"/>
      <c r="AC188" s="40"/>
      <c r="AD188" s="40"/>
      <c r="AE188" s="39"/>
      <c r="AF188" s="39"/>
      <c r="AG188" s="40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26:46" x14ac:dyDescent="0.25">
      <c r="Z189" s="39"/>
      <c r="AA189" s="58"/>
      <c r="AB189" s="68"/>
      <c r="AC189" s="40"/>
      <c r="AD189" s="40"/>
      <c r="AE189" s="39"/>
      <c r="AF189" s="39"/>
      <c r="AG189" s="40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26:46" x14ac:dyDescent="0.25">
      <c r="Z190" s="39"/>
      <c r="AA190" s="58"/>
      <c r="AB190" s="68"/>
      <c r="AC190" s="40"/>
      <c r="AD190" s="40"/>
      <c r="AE190" s="39"/>
      <c r="AF190" s="39"/>
      <c r="AG190" s="40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26:46" x14ac:dyDescent="0.25">
      <c r="Z191" s="39"/>
      <c r="AA191" s="58"/>
      <c r="AB191" s="68"/>
      <c r="AC191" s="40"/>
      <c r="AD191" s="40"/>
      <c r="AE191" s="39"/>
      <c r="AF191" s="39"/>
      <c r="AG191" s="40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26:46" x14ac:dyDescent="0.25">
      <c r="Z192" s="39"/>
      <c r="AA192" s="58"/>
      <c r="AB192" s="68"/>
      <c r="AC192" s="40"/>
      <c r="AD192" s="40"/>
      <c r="AE192" s="39"/>
      <c r="AF192" s="39"/>
      <c r="AG192" s="40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26:46" x14ac:dyDescent="0.25">
      <c r="Z193" s="39"/>
      <c r="AA193" s="58"/>
      <c r="AB193" s="68"/>
      <c r="AC193" s="40"/>
      <c r="AD193" s="40"/>
      <c r="AE193" s="39"/>
      <c r="AF193" s="39"/>
      <c r="AG193" s="40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26:46" x14ac:dyDescent="0.25">
      <c r="Z194" s="39"/>
      <c r="AA194" s="58"/>
      <c r="AB194" s="68"/>
      <c r="AC194" s="40"/>
      <c r="AD194" s="40"/>
      <c r="AE194" s="39"/>
      <c r="AF194" s="39"/>
      <c r="AG194" s="40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26:46" x14ac:dyDescent="0.25">
      <c r="Z195" s="39"/>
      <c r="AA195" s="58"/>
      <c r="AB195" s="68"/>
      <c r="AC195" s="40"/>
      <c r="AD195" s="40"/>
      <c r="AE195" s="39"/>
      <c r="AF195" s="39"/>
      <c r="AG195" s="40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26:46" x14ac:dyDescent="0.25">
      <c r="Z196" s="39"/>
      <c r="AA196" s="58"/>
      <c r="AB196" s="68"/>
      <c r="AC196" s="40"/>
      <c r="AD196" s="40"/>
      <c r="AE196" s="39"/>
      <c r="AF196" s="39"/>
      <c r="AG196" s="40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26:46" x14ac:dyDescent="0.25">
      <c r="Z197" s="39"/>
      <c r="AA197" s="58"/>
      <c r="AB197" s="68"/>
      <c r="AC197" s="40"/>
      <c r="AD197" s="40"/>
      <c r="AE197" s="39"/>
      <c r="AF197" s="39"/>
      <c r="AG197" s="40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26:46" x14ac:dyDescent="0.25">
      <c r="Z198" s="39"/>
      <c r="AA198" s="58"/>
      <c r="AB198" s="68"/>
      <c r="AC198" s="40"/>
      <c r="AD198" s="40"/>
      <c r="AE198" s="39"/>
      <c r="AF198" s="39"/>
      <c r="AG198" s="40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26:46" x14ac:dyDescent="0.25">
      <c r="Z199" s="39"/>
      <c r="AA199" s="58"/>
      <c r="AB199" s="68"/>
      <c r="AC199" s="40"/>
      <c r="AD199" s="40"/>
      <c r="AE199" s="39"/>
      <c r="AF199" s="39"/>
      <c r="AG199" s="40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26:46" x14ac:dyDescent="0.25">
      <c r="Z200" s="39"/>
      <c r="AA200" s="58"/>
      <c r="AB200" s="68"/>
      <c r="AC200" s="40"/>
      <c r="AD200" s="40"/>
      <c r="AE200" s="39"/>
      <c r="AF200" s="39"/>
      <c r="AG200" s="40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26:46" x14ac:dyDescent="0.25">
      <c r="Z201" s="39"/>
      <c r="AA201" s="58"/>
      <c r="AB201" s="68"/>
      <c r="AC201" s="40"/>
      <c r="AD201" s="40"/>
      <c r="AE201" s="39"/>
      <c r="AF201" s="39"/>
      <c r="AG201" s="40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26:46" x14ac:dyDescent="0.25">
      <c r="Z202" s="39"/>
      <c r="AA202" s="58"/>
      <c r="AB202" s="68"/>
      <c r="AC202" s="40"/>
      <c r="AD202" s="40"/>
      <c r="AE202" s="39"/>
      <c r="AF202" s="39"/>
      <c r="AG202" s="40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26:46" x14ac:dyDescent="0.25">
      <c r="Z203" s="39"/>
      <c r="AA203" s="58"/>
      <c r="AB203" s="68"/>
      <c r="AC203" s="40"/>
      <c r="AD203" s="40"/>
      <c r="AE203" s="39"/>
      <c r="AF203" s="39"/>
      <c r="AG203" s="40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26:46" x14ac:dyDescent="0.25">
      <c r="Z204" s="39"/>
      <c r="AA204" s="58"/>
      <c r="AB204" s="68"/>
      <c r="AC204" s="40"/>
      <c r="AD204" s="40"/>
      <c r="AE204" s="39"/>
      <c r="AF204" s="39"/>
      <c r="AG204" s="40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26:46" x14ac:dyDescent="0.25">
      <c r="Z205" s="39"/>
      <c r="AA205" s="58"/>
      <c r="AB205" s="68"/>
      <c r="AC205" s="40"/>
      <c r="AD205" s="40"/>
      <c r="AE205" s="39"/>
      <c r="AF205" s="39"/>
      <c r="AG205" s="40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26:46" x14ac:dyDescent="0.25">
      <c r="Z206" s="39"/>
      <c r="AA206" s="58"/>
      <c r="AB206" s="68"/>
      <c r="AC206" s="40"/>
      <c r="AD206" s="40"/>
      <c r="AE206" s="39"/>
      <c r="AF206" s="39"/>
      <c r="AG206" s="40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26:46" x14ac:dyDescent="0.25">
      <c r="Z207" s="39"/>
      <c r="AA207" s="58"/>
      <c r="AB207" s="68"/>
      <c r="AC207" s="40"/>
      <c r="AD207" s="40"/>
      <c r="AE207" s="39"/>
      <c r="AF207" s="39"/>
      <c r="AG207" s="40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26:46" x14ac:dyDescent="0.25">
      <c r="Z208" s="39"/>
      <c r="AA208" s="58"/>
      <c r="AB208" s="68"/>
      <c r="AC208" s="40"/>
      <c r="AD208" s="40"/>
      <c r="AE208" s="39"/>
      <c r="AF208" s="39"/>
      <c r="AG208" s="40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26:46" x14ac:dyDescent="0.25">
      <c r="Z209" s="39"/>
      <c r="AA209" s="58"/>
      <c r="AB209" s="68"/>
      <c r="AC209" s="40"/>
      <c r="AD209" s="40"/>
      <c r="AE209" s="39"/>
      <c r="AF209" s="39"/>
      <c r="AG209" s="40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26:46" x14ac:dyDescent="0.25">
      <c r="Z210" s="39"/>
      <c r="AA210" s="58"/>
      <c r="AB210" s="68"/>
      <c r="AC210" s="40"/>
      <c r="AD210" s="40"/>
      <c r="AE210" s="39"/>
      <c r="AF210" s="39"/>
      <c r="AG210" s="40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26:46" x14ac:dyDescent="0.25">
      <c r="Z211" s="39"/>
      <c r="AA211" s="58"/>
      <c r="AB211" s="68"/>
      <c r="AC211" s="40"/>
      <c r="AD211" s="40"/>
      <c r="AE211" s="39"/>
      <c r="AF211" s="39"/>
      <c r="AG211" s="40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26:46" x14ac:dyDescent="0.25">
      <c r="Z212" s="39"/>
      <c r="AA212" s="58"/>
      <c r="AB212" s="68"/>
      <c r="AC212" s="40"/>
      <c r="AD212" s="40"/>
      <c r="AE212" s="39"/>
      <c r="AF212" s="39"/>
      <c r="AG212" s="40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26:46" x14ac:dyDescent="0.25">
      <c r="Z213" s="39"/>
      <c r="AA213" s="58"/>
      <c r="AB213" s="68"/>
      <c r="AC213" s="40"/>
      <c r="AD213" s="40"/>
      <c r="AE213" s="39"/>
      <c r="AF213" s="39"/>
      <c r="AG213" s="40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26:46" x14ac:dyDescent="0.25">
      <c r="Z214" s="39"/>
      <c r="AA214" s="58"/>
      <c r="AB214" s="68"/>
      <c r="AC214" s="40"/>
      <c r="AD214" s="40"/>
      <c r="AE214" s="39"/>
      <c r="AF214" s="39"/>
      <c r="AG214" s="40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26:46" x14ac:dyDescent="0.25">
      <c r="Z215" s="39"/>
      <c r="AA215" s="58"/>
      <c r="AB215" s="68"/>
      <c r="AC215" s="40"/>
      <c r="AD215" s="40"/>
      <c r="AE215" s="39"/>
      <c r="AF215" s="39"/>
      <c r="AG215" s="40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26:46" x14ac:dyDescent="0.25">
      <c r="Z216" s="39"/>
      <c r="AA216" s="58"/>
      <c r="AB216" s="68"/>
      <c r="AC216" s="40"/>
      <c r="AD216" s="40"/>
      <c r="AE216" s="39"/>
      <c r="AF216" s="39"/>
      <c r="AG216" s="40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26:46" x14ac:dyDescent="0.25">
      <c r="Z217" s="39"/>
      <c r="AA217" s="58"/>
      <c r="AB217" s="68"/>
      <c r="AC217" s="40"/>
      <c r="AD217" s="40"/>
      <c r="AE217" s="39"/>
      <c r="AF217" s="39"/>
      <c r="AG217" s="40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26:46" x14ac:dyDescent="0.25">
      <c r="Z218" s="39"/>
      <c r="AA218" s="58"/>
      <c r="AB218" s="68"/>
      <c r="AC218" s="40"/>
      <c r="AD218" s="40"/>
      <c r="AE218" s="39"/>
      <c r="AF218" s="39"/>
      <c r="AG218" s="40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26:46" x14ac:dyDescent="0.25">
      <c r="Z219" s="39"/>
      <c r="AA219" s="58"/>
      <c r="AB219" s="68"/>
      <c r="AC219" s="40"/>
      <c r="AD219" s="40"/>
      <c r="AE219" s="39"/>
      <c r="AF219" s="39"/>
      <c r="AG219" s="40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26:46" x14ac:dyDescent="0.25">
      <c r="Z220" s="39"/>
      <c r="AA220" s="58"/>
      <c r="AB220" s="68"/>
      <c r="AC220" s="40"/>
      <c r="AD220" s="40"/>
      <c r="AE220" s="39"/>
      <c r="AF220" s="39"/>
      <c r="AG220" s="40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26:46" x14ac:dyDescent="0.25">
      <c r="Z221" s="39"/>
      <c r="AA221" s="58"/>
      <c r="AB221" s="68"/>
      <c r="AC221" s="40"/>
      <c r="AD221" s="40"/>
      <c r="AE221" s="39"/>
      <c r="AF221" s="39"/>
      <c r="AG221" s="40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26:46" x14ac:dyDescent="0.25">
      <c r="Z222" s="39"/>
      <c r="AA222" s="58"/>
      <c r="AB222" s="68"/>
      <c r="AC222" s="40"/>
      <c r="AD222" s="40"/>
      <c r="AE222" s="39"/>
      <c r="AF222" s="39"/>
      <c r="AG222" s="40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26:46" x14ac:dyDescent="0.25">
      <c r="Z223" s="39"/>
      <c r="AA223" s="58"/>
      <c r="AB223" s="68"/>
      <c r="AC223" s="40"/>
      <c r="AD223" s="40"/>
      <c r="AE223" s="39"/>
      <c r="AF223" s="39"/>
      <c r="AG223" s="40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26:46" x14ac:dyDescent="0.25">
      <c r="Z224" s="39"/>
      <c r="AA224" s="58"/>
      <c r="AB224" s="68"/>
      <c r="AC224" s="40"/>
      <c r="AD224" s="40"/>
      <c r="AE224" s="39"/>
      <c r="AF224" s="39"/>
      <c r="AG224" s="40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26:46" x14ac:dyDescent="0.25">
      <c r="Z225" s="39"/>
      <c r="AA225" s="58"/>
      <c r="AB225" s="68"/>
      <c r="AC225" s="40"/>
      <c r="AD225" s="40"/>
      <c r="AE225" s="39"/>
      <c r="AF225" s="39"/>
      <c r="AG225" s="40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26:46" x14ac:dyDescent="0.25">
      <c r="Z226" s="39"/>
      <c r="AA226" s="58"/>
      <c r="AB226" s="68"/>
      <c r="AC226" s="40"/>
      <c r="AD226" s="40"/>
      <c r="AE226" s="39"/>
      <c r="AF226" s="39"/>
      <c r="AG226" s="40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26:46" x14ac:dyDescent="0.25">
      <c r="Z227" s="39"/>
      <c r="AA227" s="58"/>
      <c r="AB227" s="68"/>
      <c r="AC227" s="40"/>
      <c r="AD227" s="40"/>
      <c r="AE227" s="39"/>
      <c r="AF227" s="39"/>
      <c r="AG227" s="40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26:46" x14ac:dyDescent="0.25">
      <c r="Z228" s="39"/>
      <c r="AA228" s="58"/>
      <c r="AB228" s="68"/>
      <c r="AC228" s="40"/>
      <c r="AD228" s="40"/>
      <c r="AE228" s="39"/>
      <c r="AF228" s="39"/>
      <c r="AG228" s="40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26:46" x14ac:dyDescent="0.25">
      <c r="Z229" s="39"/>
      <c r="AA229" s="58"/>
      <c r="AB229" s="68"/>
      <c r="AC229" s="40"/>
      <c r="AD229" s="40"/>
      <c r="AE229" s="39"/>
      <c r="AF229" s="39"/>
      <c r="AG229" s="40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26:46" x14ac:dyDescent="0.25">
      <c r="Z230" s="39"/>
      <c r="AA230" s="58"/>
      <c r="AB230" s="68"/>
      <c r="AC230" s="40"/>
      <c r="AD230" s="40"/>
      <c r="AE230" s="39"/>
      <c r="AF230" s="39"/>
      <c r="AG230" s="40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26:46" x14ac:dyDescent="0.25">
      <c r="Z231" s="39"/>
      <c r="AA231" s="58"/>
      <c r="AB231" s="68"/>
      <c r="AC231" s="40"/>
      <c r="AD231" s="40"/>
      <c r="AE231" s="39"/>
      <c r="AF231" s="39"/>
      <c r="AG231" s="40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26:46" x14ac:dyDescent="0.25">
      <c r="Z232" s="39"/>
      <c r="AA232" s="58"/>
      <c r="AB232" s="68"/>
      <c r="AC232" s="40"/>
      <c r="AD232" s="40"/>
      <c r="AE232" s="39"/>
      <c r="AF232" s="39"/>
      <c r="AG232" s="40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26:46" x14ac:dyDescent="0.25">
      <c r="Z233" s="39"/>
      <c r="AA233" s="58"/>
      <c r="AB233" s="68"/>
      <c r="AC233" s="40"/>
      <c r="AD233" s="40"/>
      <c r="AE233" s="39"/>
      <c r="AF233" s="39"/>
      <c r="AG233" s="40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26:46" x14ac:dyDescent="0.25">
      <c r="Z234" s="39"/>
      <c r="AA234" s="58"/>
      <c r="AB234" s="68"/>
      <c r="AC234" s="40"/>
      <c r="AD234" s="40"/>
      <c r="AE234" s="39"/>
      <c r="AF234" s="39"/>
      <c r="AG234" s="40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26:46" x14ac:dyDescent="0.25">
      <c r="Z235" s="39"/>
      <c r="AA235" s="58"/>
      <c r="AB235" s="68"/>
      <c r="AC235" s="40"/>
      <c r="AD235" s="40"/>
      <c r="AE235" s="39"/>
      <c r="AF235" s="39"/>
      <c r="AG235" s="40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26:46" x14ac:dyDescent="0.25">
      <c r="Z236" s="39"/>
      <c r="AA236" s="58"/>
      <c r="AB236" s="68"/>
      <c r="AC236" s="40"/>
      <c r="AD236" s="40"/>
      <c r="AE236" s="39"/>
      <c r="AF236" s="39"/>
      <c r="AG236" s="40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26:46" x14ac:dyDescent="0.25">
      <c r="Z237" s="39"/>
      <c r="AA237" s="58"/>
      <c r="AB237" s="68"/>
      <c r="AC237" s="40"/>
      <c r="AD237" s="40"/>
      <c r="AE237" s="39"/>
      <c r="AF237" s="39"/>
      <c r="AG237" s="40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26:46" x14ac:dyDescent="0.25">
      <c r="Z238" s="39"/>
      <c r="AA238" s="58"/>
      <c r="AB238" s="68"/>
      <c r="AC238" s="40"/>
      <c r="AD238" s="40"/>
      <c r="AE238" s="39"/>
      <c r="AF238" s="39"/>
      <c r="AG238" s="40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26:46" x14ac:dyDescent="0.25">
      <c r="Z239" s="39"/>
      <c r="AA239" s="58"/>
      <c r="AB239" s="68"/>
      <c r="AC239" s="40"/>
      <c r="AD239" s="40"/>
      <c r="AE239" s="39"/>
      <c r="AF239" s="39"/>
      <c r="AG239" s="40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26:46" x14ac:dyDescent="0.25">
      <c r="Z240" s="39"/>
      <c r="AA240" s="58"/>
      <c r="AB240" s="68"/>
      <c r="AC240" s="40"/>
      <c r="AD240" s="40"/>
      <c r="AE240" s="39"/>
      <c r="AF240" s="39"/>
      <c r="AG240" s="40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26:46" x14ac:dyDescent="0.25">
      <c r="Z241" s="39"/>
      <c r="AA241" s="58"/>
      <c r="AB241" s="68"/>
      <c r="AC241" s="40"/>
      <c r="AD241" s="40"/>
      <c r="AE241" s="39"/>
      <c r="AF241" s="39"/>
      <c r="AG241" s="40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26:46" x14ac:dyDescent="0.25">
      <c r="Z242" s="39"/>
      <c r="AA242" s="58"/>
      <c r="AB242" s="68"/>
      <c r="AC242" s="40"/>
      <c r="AD242" s="40"/>
      <c r="AE242" s="39"/>
      <c r="AF242" s="39"/>
      <c r="AG242" s="40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26:46" x14ac:dyDescent="0.25">
      <c r="Z243" s="39"/>
      <c r="AA243" s="58"/>
      <c r="AB243" s="68"/>
      <c r="AC243" s="40"/>
      <c r="AD243" s="40"/>
      <c r="AE243" s="39"/>
      <c r="AF243" s="39"/>
      <c r="AG243" s="40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26:46" x14ac:dyDescent="0.25">
      <c r="Z244" s="39"/>
      <c r="AA244" s="58"/>
      <c r="AB244" s="68"/>
      <c r="AC244" s="40"/>
      <c r="AD244" s="40"/>
      <c r="AE244" s="39"/>
      <c r="AF244" s="39"/>
      <c r="AG244" s="40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26:46" x14ac:dyDescent="0.25">
      <c r="Z245" s="39"/>
      <c r="AA245" s="58"/>
      <c r="AB245" s="68"/>
      <c r="AC245" s="40"/>
      <c r="AD245" s="40"/>
      <c r="AE245" s="39"/>
      <c r="AF245" s="39"/>
      <c r="AG245" s="40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26:46" x14ac:dyDescent="0.25">
      <c r="Z246" s="39"/>
      <c r="AA246" s="58"/>
      <c r="AB246" s="68"/>
      <c r="AC246" s="40"/>
      <c r="AD246" s="40"/>
      <c r="AE246" s="39"/>
      <c r="AF246" s="39"/>
      <c r="AG246" s="40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26:46" x14ac:dyDescent="0.25">
      <c r="Z247" s="39"/>
      <c r="AA247" s="58"/>
      <c r="AB247" s="68"/>
      <c r="AC247" s="40"/>
      <c r="AD247" s="40"/>
      <c r="AE247" s="39"/>
      <c r="AF247" s="39"/>
      <c r="AG247" s="40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26:46" x14ac:dyDescent="0.25">
      <c r="Z248" s="39"/>
      <c r="AA248" s="58"/>
      <c r="AB248" s="68"/>
      <c r="AC248" s="40"/>
      <c r="AD248" s="40"/>
      <c r="AE248" s="39"/>
      <c r="AF248" s="39"/>
      <c r="AG248" s="40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26:46" x14ac:dyDescent="0.25">
      <c r="Z249" s="39"/>
      <c r="AA249" s="58"/>
      <c r="AB249" s="68"/>
      <c r="AC249" s="40"/>
      <c r="AD249" s="40"/>
      <c r="AE249" s="39"/>
      <c r="AF249" s="39"/>
      <c r="AG249" s="40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26:46" x14ac:dyDescent="0.25">
      <c r="Z250" s="39"/>
      <c r="AA250" s="58"/>
      <c r="AB250" s="68"/>
      <c r="AC250" s="40"/>
      <c r="AD250" s="40"/>
      <c r="AE250" s="39"/>
      <c r="AF250" s="39"/>
      <c r="AG250" s="40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26:46" x14ac:dyDescent="0.25">
      <c r="Z251" s="39"/>
      <c r="AA251" s="58"/>
      <c r="AB251" s="68"/>
      <c r="AC251" s="40"/>
      <c r="AD251" s="40"/>
      <c r="AE251" s="39"/>
      <c r="AF251" s="39"/>
      <c r="AG251" s="40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26:46" x14ac:dyDescent="0.25">
      <c r="Z252" s="39"/>
      <c r="AA252" s="58"/>
      <c r="AB252" s="68"/>
      <c r="AC252" s="40"/>
      <c r="AD252" s="40"/>
      <c r="AE252" s="39"/>
      <c r="AF252" s="39"/>
      <c r="AG252" s="40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26:46" x14ac:dyDescent="0.25">
      <c r="Z253" s="39"/>
      <c r="AA253" s="58"/>
      <c r="AB253" s="68"/>
      <c r="AC253" s="40"/>
      <c r="AD253" s="40"/>
      <c r="AE253" s="39"/>
      <c r="AF253" s="39"/>
      <c r="AG253" s="40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26:46" x14ac:dyDescent="0.25">
      <c r="Z254" s="39"/>
      <c r="AA254" s="58"/>
      <c r="AB254" s="68"/>
      <c r="AC254" s="40"/>
      <c r="AD254" s="40"/>
      <c r="AE254" s="39"/>
      <c r="AF254" s="39"/>
      <c r="AG254" s="40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26:46" x14ac:dyDescent="0.25">
      <c r="Z255" s="39"/>
      <c r="AA255" s="58"/>
      <c r="AB255" s="68"/>
      <c r="AC255" s="40"/>
      <c r="AD255" s="40"/>
      <c r="AE255" s="39"/>
      <c r="AF255" s="39"/>
      <c r="AG255" s="40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26:46" x14ac:dyDescent="0.25">
      <c r="Z256" s="39"/>
      <c r="AA256" s="58"/>
      <c r="AB256" s="68"/>
      <c r="AC256" s="40"/>
      <c r="AD256" s="40"/>
      <c r="AE256" s="39"/>
      <c r="AF256" s="39"/>
      <c r="AG256" s="40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26:46" x14ac:dyDescent="0.25">
      <c r="Z257" s="39"/>
      <c r="AA257" s="58"/>
      <c r="AB257" s="68"/>
      <c r="AC257" s="40"/>
      <c r="AD257" s="40"/>
      <c r="AE257" s="39"/>
      <c r="AF257" s="39"/>
      <c r="AG257" s="40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26:46" x14ac:dyDescent="0.25">
      <c r="Z258" s="39"/>
      <c r="AA258" s="58"/>
      <c r="AB258" s="68"/>
      <c r="AC258" s="40"/>
      <c r="AD258" s="40"/>
      <c r="AE258" s="39"/>
      <c r="AF258" s="39"/>
      <c r="AG258" s="40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26:46" x14ac:dyDescent="0.25">
      <c r="Z259" s="39"/>
      <c r="AA259" s="58"/>
      <c r="AB259" s="68"/>
      <c r="AC259" s="40"/>
      <c r="AD259" s="40"/>
      <c r="AE259" s="39"/>
      <c r="AF259" s="39"/>
      <c r="AG259" s="40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26:46" x14ac:dyDescent="0.25">
      <c r="Z260" s="39"/>
      <c r="AA260" s="58"/>
      <c r="AB260" s="68"/>
      <c r="AC260" s="40"/>
      <c r="AD260" s="40"/>
      <c r="AE260" s="39"/>
      <c r="AF260" s="39"/>
      <c r="AG260" s="40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26:46" x14ac:dyDescent="0.25">
      <c r="Z261" s="39"/>
      <c r="AA261" s="58"/>
      <c r="AB261" s="68"/>
      <c r="AC261" s="40"/>
      <c r="AD261" s="40"/>
      <c r="AE261" s="39"/>
      <c r="AF261" s="39"/>
      <c r="AG261" s="40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26:46" x14ac:dyDescent="0.25">
      <c r="Z262" s="39"/>
      <c r="AA262" s="58"/>
      <c r="AB262" s="68"/>
      <c r="AC262" s="40"/>
      <c r="AD262" s="40"/>
      <c r="AE262" s="39"/>
      <c r="AF262" s="39"/>
      <c r="AG262" s="40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26:46" x14ac:dyDescent="0.25">
      <c r="Z263" s="39"/>
      <c r="AA263" s="58"/>
      <c r="AB263" s="68"/>
      <c r="AC263" s="40"/>
      <c r="AD263" s="40"/>
      <c r="AE263" s="39"/>
      <c r="AF263" s="39"/>
      <c r="AG263" s="40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26:46" x14ac:dyDescent="0.25">
      <c r="Z264" s="39"/>
      <c r="AA264" s="58"/>
      <c r="AB264" s="68"/>
      <c r="AC264" s="40"/>
      <c r="AD264" s="40"/>
      <c r="AE264" s="39"/>
      <c r="AF264" s="39"/>
      <c r="AG264" s="40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26:46" x14ac:dyDescent="0.25">
      <c r="Z265" s="39"/>
      <c r="AA265" s="58"/>
      <c r="AB265" s="68"/>
      <c r="AC265" s="40"/>
      <c r="AD265" s="40"/>
      <c r="AE265" s="39"/>
      <c r="AF265" s="39"/>
      <c r="AG265" s="40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26:46" x14ac:dyDescent="0.25">
      <c r="Z266" s="39"/>
      <c r="AA266" s="58"/>
      <c r="AB266" s="68"/>
      <c r="AC266" s="40"/>
      <c r="AD266" s="40"/>
      <c r="AE266" s="39"/>
      <c r="AF266" s="39"/>
      <c r="AG266" s="40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26:46" x14ac:dyDescent="0.25">
      <c r="Z267" s="39"/>
      <c r="AA267" s="58"/>
      <c r="AB267" s="68"/>
      <c r="AC267" s="40"/>
      <c r="AD267" s="40"/>
      <c r="AE267" s="39"/>
      <c r="AF267" s="39"/>
      <c r="AG267" s="40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26:46" x14ac:dyDescent="0.25">
      <c r="Z268" s="39"/>
      <c r="AA268" s="58"/>
      <c r="AB268" s="68"/>
      <c r="AC268" s="40"/>
      <c r="AD268" s="40"/>
      <c r="AE268" s="39"/>
      <c r="AF268" s="39"/>
      <c r="AG268" s="40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26:46" x14ac:dyDescent="0.25">
      <c r="Z269" s="39"/>
      <c r="AA269" s="58"/>
      <c r="AB269" s="68"/>
      <c r="AC269" s="40"/>
      <c r="AD269" s="40"/>
      <c r="AE269" s="39"/>
      <c r="AF269" s="39"/>
      <c r="AG269" s="40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26:46" x14ac:dyDescent="0.25">
      <c r="Z270" s="39"/>
      <c r="AA270" s="58"/>
      <c r="AB270" s="68"/>
      <c r="AC270" s="40"/>
      <c r="AD270" s="40"/>
      <c r="AE270" s="39"/>
      <c r="AF270" s="39"/>
      <c r="AG270" s="40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26:46" x14ac:dyDescent="0.25">
      <c r="Z271" s="39"/>
      <c r="AA271" s="58"/>
      <c r="AB271" s="68"/>
      <c r="AC271" s="40"/>
      <c r="AD271" s="40"/>
      <c r="AE271" s="39"/>
      <c r="AF271" s="39"/>
      <c r="AG271" s="40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26:46" x14ac:dyDescent="0.25">
      <c r="Z272" s="39"/>
      <c r="AA272" s="58"/>
      <c r="AB272" s="68"/>
      <c r="AC272" s="40"/>
      <c r="AD272" s="40"/>
      <c r="AE272" s="39"/>
      <c r="AF272" s="39"/>
      <c r="AG272" s="40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26:46" x14ac:dyDescent="0.25">
      <c r="Z273" s="39"/>
      <c r="AA273" s="58"/>
      <c r="AB273" s="68"/>
      <c r="AC273" s="40"/>
      <c r="AD273" s="40"/>
      <c r="AE273" s="39"/>
      <c r="AF273" s="39"/>
      <c r="AG273" s="40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26:46" x14ac:dyDescent="0.25">
      <c r="Z274" s="39"/>
      <c r="AA274" s="58"/>
      <c r="AB274" s="68"/>
      <c r="AC274" s="40"/>
      <c r="AD274" s="40"/>
      <c r="AE274" s="39"/>
      <c r="AF274" s="39"/>
      <c r="AG274" s="40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26:46" x14ac:dyDescent="0.25">
      <c r="Z275" s="39"/>
      <c r="AA275" s="58"/>
      <c r="AB275" s="68"/>
      <c r="AC275" s="40"/>
      <c r="AD275" s="40"/>
      <c r="AE275" s="39"/>
      <c r="AF275" s="39"/>
      <c r="AG275" s="40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26:46" x14ac:dyDescent="0.25">
      <c r="Z276" s="39"/>
      <c r="AA276" s="58"/>
      <c r="AB276" s="68"/>
      <c r="AC276" s="40"/>
      <c r="AD276" s="40"/>
      <c r="AE276" s="39"/>
      <c r="AF276" s="39"/>
      <c r="AG276" s="40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26:46" x14ac:dyDescent="0.25">
      <c r="Z277" s="39"/>
      <c r="AA277" s="58"/>
      <c r="AB277" s="68"/>
      <c r="AC277" s="40"/>
      <c r="AD277" s="40"/>
      <c r="AE277" s="39"/>
      <c r="AF277" s="39"/>
      <c r="AG277" s="40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26:46" x14ac:dyDescent="0.25">
      <c r="Z278" s="39"/>
      <c r="AA278" s="58"/>
      <c r="AB278" s="68"/>
      <c r="AC278" s="40"/>
      <c r="AD278" s="40"/>
      <c r="AE278" s="39"/>
      <c r="AF278" s="39"/>
      <c r="AG278" s="40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26:46" x14ac:dyDescent="0.25">
      <c r="Z279" s="39"/>
      <c r="AA279" s="58"/>
      <c r="AB279" s="68"/>
      <c r="AC279" s="40"/>
      <c r="AD279" s="40"/>
      <c r="AE279" s="39"/>
      <c r="AF279" s="39"/>
      <c r="AG279" s="40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26:46" x14ac:dyDescent="0.25">
      <c r="Z280" s="39"/>
      <c r="AA280" s="58"/>
      <c r="AB280" s="68"/>
      <c r="AC280" s="40"/>
      <c r="AD280" s="40"/>
      <c r="AE280" s="39"/>
      <c r="AF280" s="39"/>
      <c r="AG280" s="40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26:46" x14ac:dyDescent="0.25">
      <c r="Z281" s="39"/>
      <c r="AA281" s="58"/>
      <c r="AB281" s="68"/>
      <c r="AC281" s="40"/>
      <c r="AD281" s="40"/>
      <c r="AE281" s="39"/>
      <c r="AF281" s="39"/>
      <c r="AG281" s="40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26:46" x14ac:dyDescent="0.25">
      <c r="Z282" s="39"/>
      <c r="AA282" s="58"/>
      <c r="AB282" s="68"/>
      <c r="AC282" s="40"/>
      <c r="AD282" s="40"/>
      <c r="AE282" s="39"/>
      <c r="AF282" s="39"/>
      <c r="AG282" s="40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26:46" x14ac:dyDescent="0.25">
      <c r="Z283" s="39"/>
      <c r="AA283" s="58"/>
      <c r="AB283" s="68"/>
      <c r="AC283" s="40"/>
      <c r="AD283" s="40"/>
      <c r="AE283" s="39"/>
      <c r="AF283" s="39"/>
      <c r="AG283" s="40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26:46" x14ac:dyDescent="0.25">
      <c r="Z284" s="39"/>
      <c r="AA284" s="58"/>
      <c r="AB284" s="68"/>
      <c r="AC284" s="40"/>
      <c r="AD284" s="40"/>
      <c r="AE284" s="39"/>
      <c r="AF284" s="39"/>
      <c r="AG284" s="40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26:46" x14ac:dyDescent="0.25">
      <c r="Z285" s="39"/>
      <c r="AA285" s="58"/>
      <c r="AB285" s="68"/>
      <c r="AC285" s="40"/>
      <c r="AD285" s="40"/>
      <c r="AE285" s="39"/>
      <c r="AF285" s="39"/>
      <c r="AG285" s="40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26:46" x14ac:dyDescent="0.25">
      <c r="Z286" s="39"/>
      <c r="AA286" s="58"/>
      <c r="AB286" s="68"/>
      <c r="AC286" s="40"/>
      <c r="AD286" s="40"/>
      <c r="AE286" s="39"/>
      <c r="AF286" s="39"/>
      <c r="AG286" s="40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26:46" x14ac:dyDescent="0.25">
      <c r="Z287" s="39"/>
      <c r="AA287" s="58"/>
      <c r="AB287" s="68"/>
      <c r="AC287" s="40"/>
      <c r="AD287" s="40"/>
      <c r="AE287" s="39"/>
      <c r="AF287" s="39"/>
      <c r="AG287" s="40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26:46" x14ac:dyDescent="0.25">
      <c r="Z288" s="39"/>
      <c r="AA288" s="58"/>
      <c r="AB288" s="68"/>
      <c r="AC288" s="40"/>
      <c r="AD288" s="40"/>
      <c r="AE288" s="39"/>
      <c r="AF288" s="39"/>
      <c r="AG288" s="40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26:46" x14ac:dyDescent="0.25">
      <c r="Z289" s="39"/>
      <c r="AA289" s="58"/>
      <c r="AB289" s="68"/>
      <c r="AC289" s="40"/>
      <c r="AD289" s="40"/>
      <c r="AE289" s="39"/>
      <c r="AF289" s="39"/>
      <c r="AG289" s="40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26:46" x14ac:dyDescent="0.25">
      <c r="Z290" s="39"/>
      <c r="AA290" s="58"/>
      <c r="AB290" s="68"/>
      <c r="AC290" s="40"/>
      <c r="AD290" s="40"/>
      <c r="AE290" s="39"/>
      <c r="AF290" s="39"/>
      <c r="AG290" s="40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26:46" x14ac:dyDescent="0.25">
      <c r="Z291" s="39"/>
      <c r="AA291" s="58"/>
      <c r="AB291" s="68"/>
      <c r="AC291" s="40"/>
      <c r="AD291" s="40"/>
      <c r="AE291" s="39"/>
      <c r="AF291" s="39"/>
      <c r="AG291" s="40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26:46" x14ac:dyDescent="0.25">
      <c r="Z292" s="39"/>
      <c r="AA292" s="58"/>
      <c r="AB292" s="68"/>
      <c r="AC292" s="40"/>
      <c r="AD292" s="40"/>
      <c r="AE292" s="39"/>
      <c r="AF292" s="39"/>
      <c r="AG292" s="40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26:46" x14ac:dyDescent="0.25">
      <c r="Z293" s="39"/>
      <c r="AA293" s="58"/>
      <c r="AB293" s="68"/>
      <c r="AC293" s="40"/>
      <c r="AD293" s="40"/>
      <c r="AE293" s="39"/>
      <c r="AF293" s="39"/>
      <c r="AG293" s="40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26:46" x14ac:dyDescent="0.25">
      <c r="Z294" s="39"/>
      <c r="AA294" s="58"/>
      <c r="AB294" s="68"/>
      <c r="AC294" s="40"/>
      <c r="AD294" s="40"/>
      <c r="AE294" s="39"/>
      <c r="AF294" s="39"/>
      <c r="AG294" s="40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26:46" x14ac:dyDescent="0.25">
      <c r="Z295" s="39"/>
      <c r="AA295" s="58"/>
      <c r="AB295" s="68"/>
      <c r="AC295" s="40"/>
      <c r="AD295" s="40"/>
      <c r="AE295" s="39"/>
      <c r="AF295" s="39"/>
      <c r="AG295" s="40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26:46" x14ac:dyDescent="0.25">
      <c r="Z296" s="39"/>
      <c r="AA296" s="58"/>
      <c r="AB296" s="68"/>
      <c r="AC296" s="40"/>
      <c r="AD296" s="40"/>
      <c r="AE296" s="39"/>
      <c r="AF296" s="39"/>
      <c r="AG296" s="40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26:46" x14ac:dyDescent="0.25">
      <c r="Z297" s="39"/>
      <c r="AA297" s="58"/>
      <c r="AB297" s="68"/>
      <c r="AC297" s="40"/>
      <c r="AD297" s="40"/>
      <c r="AE297" s="39"/>
      <c r="AF297" s="39"/>
      <c r="AG297" s="40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26:46" x14ac:dyDescent="0.25">
      <c r="Z298" s="39"/>
      <c r="AA298" s="58"/>
      <c r="AB298" s="68"/>
      <c r="AC298" s="40"/>
      <c r="AD298" s="40"/>
      <c r="AE298" s="39"/>
      <c r="AF298" s="39"/>
      <c r="AG298" s="40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26:46" x14ac:dyDescent="0.25">
      <c r="Z299" s="39"/>
      <c r="AA299" s="58"/>
      <c r="AB299" s="68"/>
      <c r="AC299" s="40"/>
      <c r="AD299" s="40"/>
      <c r="AE299" s="39"/>
      <c r="AF299" s="39"/>
      <c r="AG299" s="40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26:46" x14ac:dyDescent="0.25">
      <c r="Z300" s="39"/>
      <c r="AA300" s="58"/>
      <c r="AB300" s="68"/>
      <c r="AC300" s="40"/>
      <c r="AD300" s="40"/>
      <c r="AE300" s="39"/>
      <c r="AF300" s="39"/>
      <c r="AG300" s="40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26:46" x14ac:dyDescent="0.25">
      <c r="Z301" s="39"/>
      <c r="AA301" s="58"/>
      <c r="AB301" s="68"/>
      <c r="AC301" s="40"/>
      <c r="AD301" s="40"/>
      <c r="AE301" s="39"/>
      <c r="AF301" s="39"/>
      <c r="AG301" s="40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26:46" x14ac:dyDescent="0.25">
      <c r="Z302" s="39"/>
      <c r="AA302" s="58"/>
      <c r="AB302" s="68"/>
      <c r="AC302" s="40"/>
      <c r="AD302" s="40"/>
      <c r="AE302" s="39"/>
      <c r="AF302" s="39"/>
      <c r="AG302" s="40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</row>
    <row r="303" spans="26:46" x14ac:dyDescent="0.25">
      <c r="Z303" s="39"/>
      <c r="AA303" s="58"/>
      <c r="AB303" s="68"/>
      <c r="AC303" s="40"/>
      <c r="AD303" s="40"/>
      <c r="AE303" s="39"/>
      <c r="AF303" s="39"/>
      <c r="AG303" s="40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</row>
    <row r="304" spans="26:46" x14ac:dyDescent="0.25">
      <c r="Z304" s="39"/>
      <c r="AA304" s="58"/>
      <c r="AB304" s="68"/>
      <c r="AC304" s="40"/>
      <c r="AD304" s="40"/>
      <c r="AE304" s="39"/>
      <c r="AF304" s="39"/>
      <c r="AG304" s="40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</row>
    <row r="305" spans="26:46" x14ac:dyDescent="0.25">
      <c r="Z305" s="39"/>
      <c r="AA305" s="58"/>
      <c r="AB305" s="68"/>
      <c r="AC305" s="40"/>
      <c r="AD305" s="40"/>
      <c r="AE305" s="39"/>
      <c r="AF305" s="39"/>
      <c r="AG305" s="40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</row>
    <row r="306" spans="26:46" x14ac:dyDescent="0.25">
      <c r="Z306" s="39"/>
      <c r="AA306" s="58"/>
      <c r="AB306" s="68"/>
      <c r="AC306" s="40"/>
      <c r="AD306" s="40"/>
      <c r="AE306" s="39"/>
      <c r="AF306" s="39"/>
      <c r="AG306" s="40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</row>
    <row r="307" spans="26:46" x14ac:dyDescent="0.25">
      <c r="Z307" s="39"/>
      <c r="AA307" s="58"/>
      <c r="AB307" s="68"/>
      <c r="AC307" s="40"/>
      <c r="AD307" s="40"/>
      <c r="AE307" s="39"/>
      <c r="AF307" s="39"/>
      <c r="AG307" s="40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</row>
    <row r="308" spans="26:46" x14ac:dyDescent="0.25">
      <c r="Z308" s="39"/>
      <c r="AA308" s="58"/>
      <c r="AB308" s="68"/>
      <c r="AC308" s="40"/>
      <c r="AD308" s="40"/>
      <c r="AE308" s="39"/>
      <c r="AF308" s="39"/>
      <c r="AG308" s="40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</row>
    <row r="309" spans="26:46" x14ac:dyDescent="0.25">
      <c r="Z309" s="39"/>
      <c r="AA309" s="58"/>
      <c r="AB309" s="68"/>
      <c r="AC309" s="40"/>
      <c r="AD309" s="40"/>
      <c r="AE309" s="39"/>
      <c r="AF309" s="39"/>
      <c r="AG309" s="40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</row>
    <row r="310" spans="26:46" x14ac:dyDescent="0.25">
      <c r="Z310" s="39"/>
      <c r="AA310" s="58"/>
      <c r="AB310" s="68"/>
      <c r="AC310" s="40"/>
      <c r="AD310" s="40"/>
      <c r="AE310" s="39"/>
      <c r="AF310" s="39"/>
      <c r="AG310" s="40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26:46" x14ac:dyDescent="0.25">
      <c r="Z311" s="39"/>
      <c r="AA311" s="58"/>
      <c r="AB311" s="68"/>
      <c r="AC311" s="40"/>
      <c r="AD311" s="40"/>
      <c r="AE311" s="39"/>
      <c r="AF311" s="39"/>
      <c r="AG311" s="40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</row>
    <row r="312" spans="26:46" x14ac:dyDescent="0.25">
      <c r="Z312" s="39"/>
      <c r="AA312" s="58"/>
      <c r="AB312" s="68"/>
      <c r="AC312" s="40"/>
      <c r="AD312" s="40"/>
      <c r="AE312" s="39"/>
      <c r="AF312" s="39"/>
      <c r="AG312" s="40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</row>
    <row r="313" spans="26:46" x14ac:dyDescent="0.25">
      <c r="Z313" s="39"/>
      <c r="AA313" s="58"/>
      <c r="AB313" s="68"/>
      <c r="AC313" s="40"/>
      <c r="AD313" s="40"/>
      <c r="AE313" s="39"/>
      <c r="AF313" s="39"/>
      <c r="AG313" s="40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</row>
    <row r="314" spans="26:46" x14ac:dyDescent="0.25">
      <c r="Z314" s="39"/>
      <c r="AA314" s="58"/>
      <c r="AB314" s="68"/>
      <c r="AC314" s="40"/>
      <c r="AD314" s="40"/>
      <c r="AE314" s="39"/>
      <c r="AF314" s="39"/>
      <c r="AG314" s="40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</row>
    <row r="315" spans="26:46" x14ac:dyDescent="0.25">
      <c r="Z315" s="39"/>
      <c r="AA315" s="58"/>
      <c r="AB315" s="68"/>
      <c r="AC315" s="40"/>
      <c r="AD315" s="40"/>
      <c r="AE315" s="39"/>
      <c r="AF315" s="39"/>
      <c r="AG315" s="40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</row>
    <row r="316" spans="26:46" x14ac:dyDescent="0.25">
      <c r="Z316" s="39"/>
      <c r="AA316" s="58"/>
      <c r="AB316" s="68"/>
      <c r="AC316" s="40"/>
      <c r="AD316" s="40"/>
      <c r="AE316" s="39"/>
      <c r="AF316" s="39"/>
      <c r="AG316" s="40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</row>
    <row r="317" spans="26:46" x14ac:dyDescent="0.25">
      <c r="Z317" s="39"/>
      <c r="AA317" s="58"/>
      <c r="AB317" s="68"/>
      <c r="AC317" s="40"/>
      <c r="AD317" s="40"/>
      <c r="AE317" s="39"/>
      <c r="AF317" s="39"/>
      <c r="AG317" s="40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</row>
    <row r="318" spans="26:46" x14ac:dyDescent="0.25">
      <c r="Z318" s="39"/>
      <c r="AA318" s="58"/>
      <c r="AB318" s="68"/>
      <c r="AC318" s="40"/>
      <c r="AD318" s="40"/>
      <c r="AE318" s="39"/>
      <c r="AF318" s="39"/>
      <c r="AG318" s="40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26:46" x14ac:dyDescent="0.25">
      <c r="Z319" s="39"/>
      <c r="AA319" s="58"/>
      <c r="AB319" s="68"/>
      <c r="AC319" s="40"/>
      <c r="AD319" s="40"/>
      <c r="AE319" s="39"/>
      <c r="AF319" s="39"/>
      <c r="AG319" s="40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</row>
    <row r="320" spans="26:46" x14ac:dyDescent="0.25">
      <c r="Z320" s="39"/>
      <c r="AA320" s="58"/>
      <c r="AB320" s="68"/>
      <c r="AC320" s="40"/>
      <c r="AD320" s="40"/>
      <c r="AE320" s="39"/>
      <c r="AF320" s="39"/>
      <c r="AG320" s="40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</row>
    <row r="321" spans="26:46" x14ac:dyDescent="0.25">
      <c r="Z321" s="39"/>
      <c r="AA321" s="58"/>
      <c r="AB321" s="68"/>
      <c r="AC321" s="40"/>
      <c r="AD321" s="40"/>
      <c r="AE321" s="39"/>
      <c r="AF321" s="39"/>
      <c r="AG321" s="40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</row>
    <row r="322" spans="26:46" x14ac:dyDescent="0.25">
      <c r="Z322" s="39"/>
      <c r="AA322" s="58"/>
      <c r="AB322" s="68"/>
      <c r="AC322" s="40"/>
      <c r="AD322" s="40"/>
      <c r="AE322" s="39"/>
      <c r="AF322" s="39"/>
      <c r="AG322" s="40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</row>
    <row r="323" spans="26:46" x14ac:dyDescent="0.25">
      <c r="Z323" s="39"/>
      <c r="AA323" s="58"/>
      <c r="AB323" s="68"/>
      <c r="AC323" s="40"/>
      <c r="AD323" s="40"/>
      <c r="AE323" s="39"/>
      <c r="AF323" s="39"/>
      <c r="AG323" s="40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</row>
    <row r="324" spans="26:46" x14ac:dyDescent="0.25">
      <c r="Z324" s="39"/>
      <c r="AA324" s="58"/>
      <c r="AB324" s="68"/>
      <c r="AC324" s="40"/>
      <c r="AD324" s="40"/>
      <c r="AE324" s="39"/>
      <c r="AF324" s="39"/>
      <c r="AG324" s="40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</row>
    <row r="325" spans="26:46" x14ac:dyDescent="0.25">
      <c r="Z325" s="39"/>
      <c r="AA325" s="58"/>
      <c r="AB325" s="68"/>
      <c r="AC325" s="40"/>
      <c r="AD325" s="40"/>
      <c r="AE325" s="39"/>
      <c r="AF325" s="39"/>
      <c r="AG325" s="40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</row>
    <row r="326" spans="26:46" x14ac:dyDescent="0.25">
      <c r="Z326" s="39"/>
      <c r="AA326" s="58"/>
      <c r="AB326" s="68"/>
      <c r="AC326" s="40"/>
      <c r="AD326" s="40"/>
      <c r="AE326" s="39"/>
      <c r="AF326" s="39"/>
      <c r="AG326" s="40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26:46" x14ac:dyDescent="0.25">
      <c r="Z327" s="39"/>
      <c r="AA327" s="58"/>
      <c r="AB327" s="68"/>
      <c r="AC327" s="40"/>
      <c r="AD327" s="40"/>
      <c r="AE327" s="39"/>
      <c r="AF327" s="39"/>
      <c r="AG327" s="40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</row>
    <row r="328" spans="26:46" x14ac:dyDescent="0.25">
      <c r="Z328" s="39"/>
      <c r="AA328" s="58"/>
      <c r="AB328" s="68"/>
      <c r="AC328" s="40"/>
      <c r="AD328" s="40"/>
      <c r="AE328" s="39"/>
      <c r="AF328" s="39"/>
      <c r="AG328" s="40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</row>
    <row r="329" spans="26:46" x14ac:dyDescent="0.25">
      <c r="Z329" s="39"/>
      <c r="AA329" s="58"/>
      <c r="AB329" s="68"/>
      <c r="AC329" s="40"/>
      <c r="AD329" s="40"/>
      <c r="AE329" s="39"/>
      <c r="AF329" s="39"/>
      <c r="AG329" s="40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</row>
    <row r="330" spans="26:46" x14ac:dyDescent="0.25">
      <c r="Z330" s="39"/>
      <c r="AA330" s="58"/>
      <c r="AB330" s="68"/>
      <c r="AC330" s="40"/>
      <c r="AD330" s="40"/>
      <c r="AE330" s="39"/>
      <c r="AF330" s="39"/>
      <c r="AG330" s="40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</row>
    <row r="331" spans="26:46" x14ac:dyDescent="0.25">
      <c r="Z331" s="39"/>
      <c r="AA331" s="58"/>
      <c r="AB331" s="68"/>
      <c r="AC331" s="40"/>
      <c r="AD331" s="40"/>
      <c r="AE331" s="39"/>
      <c r="AF331" s="39"/>
      <c r="AG331" s="40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26:46" x14ac:dyDescent="0.25">
      <c r="Z332" s="39"/>
      <c r="AA332" s="58"/>
      <c r="AB332" s="68"/>
      <c r="AC332" s="40"/>
      <c r="AD332" s="40"/>
      <c r="AE332" s="39"/>
      <c r="AF332" s="39"/>
      <c r="AG332" s="40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</row>
    <row r="333" spans="26:46" x14ac:dyDescent="0.25">
      <c r="Z333" s="39"/>
      <c r="AA333" s="58"/>
      <c r="AB333" s="68"/>
      <c r="AC333" s="40"/>
      <c r="AD333" s="40"/>
      <c r="AE333" s="39"/>
      <c r="AF333" s="39"/>
      <c r="AG333" s="40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</row>
    <row r="334" spans="26:46" x14ac:dyDescent="0.25">
      <c r="Z334" s="39"/>
      <c r="AA334" s="58"/>
      <c r="AB334" s="68"/>
      <c r="AC334" s="40"/>
      <c r="AD334" s="40"/>
      <c r="AE334" s="39"/>
      <c r="AF334" s="39"/>
      <c r="AG334" s="40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</row>
    <row r="335" spans="26:46" x14ac:dyDescent="0.25">
      <c r="Z335" s="39"/>
      <c r="AA335" s="58"/>
      <c r="AB335" s="68"/>
      <c r="AC335" s="40"/>
      <c r="AD335" s="40"/>
      <c r="AE335" s="39"/>
      <c r="AF335" s="39"/>
      <c r="AG335" s="40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</row>
    <row r="336" spans="26:46" x14ac:dyDescent="0.25">
      <c r="Z336" s="39"/>
      <c r="AA336" s="58"/>
      <c r="AB336" s="68"/>
      <c r="AC336" s="40"/>
      <c r="AD336" s="40"/>
      <c r="AE336" s="39"/>
      <c r="AF336" s="39"/>
      <c r="AG336" s="40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</row>
    <row r="337" spans="26:46" x14ac:dyDescent="0.25">
      <c r="Z337" s="39"/>
      <c r="AA337" s="58"/>
      <c r="AB337" s="68"/>
      <c r="AC337" s="40"/>
      <c r="AD337" s="40"/>
      <c r="AE337" s="39"/>
      <c r="AF337" s="39"/>
      <c r="AG337" s="40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26:46" x14ac:dyDescent="0.25">
      <c r="Z338" s="39"/>
      <c r="AA338" s="58"/>
      <c r="AB338" s="68"/>
      <c r="AC338" s="40"/>
      <c r="AD338" s="40"/>
      <c r="AE338" s="39"/>
      <c r="AF338" s="39"/>
      <c r="AG338" s="40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</row>
    <row r="339" spans="26:46" x14ac:dyDescent="0.25">
      <c r="Z339" s="39"/>
      <c r="AA339" s="58"/>
      <c r="AB339" s="68"/>
      <c r="AC339" s="40"/>
      <c r="AD339" s="40"/>
      <c r="AE339" s="39"/>
      <c r="AF339" s="39"/>
      <c r="AG339" s="40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</row>
    <row r="340" spans="26:46" x14ac:dyDescent="0.25">
      <c r="Z340" s="39"/>
      <c r="AA340" s="58"/>
      <c r="AB340" s="68"/>
      <c r="AC340" s="40"/>
      <c r="AD340" s="40"/>
      <c r="AE340" s="39"/>
      <c r="AF340" s="39"/>
      <c r="AG340" s="40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</row>
    <row r="341" spans="26:46" x14ac:dyDescent="0.25">
      <c r="Z341" s="39"/>
      <c r="AA341" s="58"/>
      <c r="AB341" s="68"/>
      <c r="AC341" s="40"/>
      <c r="AD341" s="40"/>
      <c r="AE341" s="39"/>
      <c r="AF341" s="39"/>
      <c r="AG341" s="40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</row>
    <row r="342" spans="26:46" x14ac:dyDescent="0.25">
      <c r="Z342" s="39"/>
      <c r="AA342" s="58"/>
      <c r="AB342" s="68"/>
      <c r="AC342" s="40"/>
      <c r="AD342" s="40"/>
      <c r="AE342" s="39"/>
      <c r="AF342" s="39"/>
      <c r="AG342" s="40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</row>
    <row r="343" spans="26:46" x14ac:dyDescent="0.25">
      <c r="Z343" s="39"/>
      <c r="AA343" s="58"/>
      <c r="AB343" s="68"/>
      <c r="AC343" s="40"/>
      <c r="AD343" s="40"/>
      <c r="AE343" s="39"/>
      <c r="AF343" s="39"/>
      <c r="AG343" s="40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</row>
    <row r="344" spans="26:46" x14ac:dyDescent="0.25">
      <c r="Z344" s="39"/>
      <c r="AA344" s="58"/>
      <c r="AB344" s="68"/>
      <c r="AC344" s="40"/>
      <c r="AD344" s="40"/>
      <c r="AE344" s="39"/>
      <c r="AF344" s="39"/>
      <c r="AG344" s="40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</row>
    <row r="345" spans="26:46" x14ac:dyDescent="0.25">
      <c r="Z345" s="39"/>
      <c r="AA345" s="58"/>
      <c r="AB345" s="68"/>
      <c r="AC345" s="40"/>
      <c r="AD345" s="40"/>
      <c r="AE345" s="39"/>
      <c r="AF345" s="39"/>
      <c r="AG345" s="40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</row>
    <row r="346" spans="26:46" x14ac:dyDescent="0.25">
      <c r="Z346" s="39"/>
      <c r="AA346" s="58"/>
      <c r="AB346" s="68"/>
      <c r="AC346" s="40"/>
      <c r="AD346" s="40"/>
      <c r="AE346" s="39"/>
      <c r="AF346" s="39"/>
      <c r="AG346" s="40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</row>
    <row r="347" spans="26:46" x14ac:dyDescent="0.25">
      <c r="Z347" s="39"/>
      <c r="AA347" s="58"/>
      <c r="AB347" s="68"/>
      <c r="AC347" s="40"/>
      <c r="AD347" s="40"/>
      <c r="AE347" s="39"/>
      <c r="AF347" s="39"/>
      <c r="AG347" s="40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</row>
    <row r="348" spans="26:46" x14ac:dyDescent="0.25">
      <c r="Z348" s="39"/>
      <c r="AA348" s="58"/>
      <c r="AB348" s="68"/>
      <c r="AC348" s="40"/>
      <c r="AD348" s="40"/>
      <c r="AE348" s="39"/>
      <c r="AF348" s="39"/>
      <c r="AG348" s="40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</row>
    <row r="349" spans="26:46" x14ac:dyDescent="0.25">
      <c r="Z349" s="39"/>
      <c r="AA349" s="58"/>
      <c r="AB349" s="68"/>
      <c r="AC349" s="40"/>
      <c r="AD349" s="40"/>
      <c r="AE349" s="39"/>
      <c r="AF349" s="39"/>
      <c r="AG349" s="40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</row>
    <row r="350" spans="26:46" x14ac:dyDescent="0.25">
      <c r="Z350" s="39"/>
      <c r="AA350" s="58"/>
      <c r="AB350" s="68"/>
      <c r="AC350" s="40"/>
      <c r="AD350" s="40"/>
      <c r="AE350" s="39"/>
      <c r="AF350" s="39"/>
      <c r="AG350" s="40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</row>
    <row r="351" spans="26:46" x14ac:dyDescent="0.25">
      <c r="Z351" s="39"/>
      <c r="AA351" s="58"/>
      <c r="AB351" s="68"/>
      <c r="AC351" s="40"/>
      <c r="AD351" s="40"/>
      <c r="AE351" s="39"/>
      <c r="AF351" s="39"/>
      <c r="AG351" s="40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</row>
    <row r="352" spans="26:46" x14ac:dyDescent="0.25">
      <c r="Z352" s="39"/>
      <c r="AA352" s="58"/>
      <c r="AB352" s="68"/>
      <c r="AC352" s="40"/>
      <c r="AD352" s="40"/>
      <c r="AE352" s="39"/>
      <c r="AF352" s="39"/>
      <c r="AG352" s="40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</row>
    <row r="353" spans="26:46" x14ac:dyDescent="0.25">
      <c r="Z353" s="39"/>
      <c r="AA353" s="58"/>
      <c r="AB353" s="68"/>
      <c r="AC353" s="40"/>
      <c r="AD353" s="40"/>
      <c r="AE353" s="39"/>
      <c r="AF353" s="39"/>
      <c r="AG353" s="40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</row>
    <row r="354" spans="26:46" x14ac:dyDescent="0.25">
      <c r="Z354" s="39"/>
      <c r="AA354" s="58"/>
      <c r="AB354" s="68"/>
      <c r="AC354" s="40"/>
      <c r="AD354" s="40"/>
      <c r="AE354" s="39"/>
      <c r="AF354" s="39"/>
      <c r="AG354" s="40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</row>
    <row r="355" spans="26:46" x14ac:dyDescent="0.25">
      <c r="Z355" s="39"/>
      <c r="AA355" s="58"/>
      <c r="AB355" s="68"/>
      <c r="AC355" s="40"/>
      <c r="AD355" s="40"/>
      <c r="AE355" s="39"/>
      <c r="AF355" s="39"/>
      <c r="AG355" s="40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</row>
    <row r="356" spans="26:46" x14ac:dyDescent="0.25">
      <c r="Z356" s="39"/>
      <c r="AA356" s="58"/>
      <c r="AB356" s="68"/>
      <c r="AC356" s="40"/>
      <c r="AD356" s="40"/>
      <c r="AE356" s="39"/>
      <c r="AF356" s="39"/>
      <c r="AG356" s="40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</row>
    <row r="357" spans="26:46" x14ac:dyDescent="0.25">
      <c r="Z357" s="39"/>
      <c r="AA357" s="58"/>
      <c r="AB357" s="68"/>
      <c r="AC357" s="40"/>
      <c r="AD357" s="40"/>
      <c r="AE357" s="39"/>
      <c r="AF357" s="39"/>
      <c r="AG357" s="40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</row>
    <row r="358" spans="26:46" x14ac:dyDescent="0.25">
      <c r="Z358" s="39"/>
      <c r="AA358" s="58"/>
      <c r="AB358" s="68"/>
      <c r="AC358" s="40"/>
      <c r="AD358" s="40"/>
      <c r="AE358" s="39"/>
      <c r="AF358" s="39"/>
      <c r="AG358" s="40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</row>
    <row r="359" spans="26:46" x14ac:dyDescent="0.25">
      <c r="Z359" s="39"/>
      <c r="AA359" s="58"/>
      <c r="AB359" s="68"/>
      <c r="AC359" s="40"/>
      <c r="AD359" s="40"/>
      <c r="AE359" s="39"/>
      <c r="AF359" s="39"/>
      <c r="AG359" s="40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</row>
    <row r="360" spans="26:46" x14ac:dyDescent="0.25">
      <c r="Z360" s="39"/>
      <c r="AA360" s="58"/>
      <c r="AB360" s="68"/>
      <c r="AC360" s="40"/>
      <c r="AD360" s="40"/>
      <c r="AE360" s="39"/>
      <c r="AF360" s="39"/>
      <c r="AG360" s="40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</row>
    <row r="361" spans="26:46" x14ac:dyDescent="0.25">
      <c r="Z361" s="39"/>
      <c r="AA361" s="58"/>
      <c r="AB361" s="68"/>
      <c r="AC361" s="40"/>
      <c r="AD361" s="40"/>
      <c r="AE361" s="39"/>
      <c r="AF361" s="39"/>
      <c r="AG361" s="40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</row>
    <row r="362" spans="26:46" x14ac:dyDescent="0.25">
      <c r="Z362" s="39"/>
      <c r="AA362" s="58"/>
      <c r="AB362" s="68"/>
      <c r="AC362" s="40"/>
      <c r="AD362" s="40"/>
      <c r="AE362" s="39"/>
      <c r="AF362" s="39"/>
      <c r="AG362" s="40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</row>
    <row r="363" spans="26:46" x14ac:dyDescent="0.25">
      <c r="Z363" s="39"/>
      <c r="AA363" s="58"/>
      <c r="AB363" s="68"/>
      <c r="AC363" s="40"/>
      <c r="AD363" s="40"/>
      <c r="AE363" s="39"/>
      <c r="AF363" s="39"/>
      <c r="AG363" s="40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</row>
    <row r="364" spans="26:46" x14ac:dyDescent="0.25">
      <c r="Z364" s="39"/>
      <c r="AA364" s="58"/>
      <c r="AB364" s="68"/>
      <c r="AC364" s="40"/>
      <c r="AD364" s="40"/>
      <c r="AE364" s="39"/>
      <c r="AF364" s="39"/>
      <c r="AG364" s="40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</row>
    <row r="365" spans="26:46" x14ac:dyDescent="0.25">
      <c r="Z365" s="39"/>
      <c r="AA365" s="58"/>
      <c r="AB365" s="68"/>
      <c r="AC365" s="40"/>
      <c r="AD365" s="40"/>
      <c r="AE365" s="39"/>
      <c r="AF365" s="39"/>
      <c r="AG365" s="40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</row>
    <row r="366" spans="26:46" x14ac:dyDescent="0.25">
      <c r="Z366" s="39"/>
      <c r="AA366" s="58"/>
      <c r="AB366" s="68"/>
      <c r="AC366" s="40"/>
      <c r="AD366" s="40"/>
      <c r="AE366" s="39"/>
      <c r="AF366" s="39"/>
      <c r="AG366" s="40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</row>
    <row r="367" spans="26:46" x14ac:dyDescent="0.25">
      <c r="Z367" s="39"/>
      <c r="AA367" s="58"/>
      <c r="AB367" s="68"/>
      <c r="AC367" s="40"/>
      <c r="AD367" s="40"/>
      <c r="AE367" s="39"/>
      <c r="AF367" s="39"/>
      <c r="AG367" s="40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</row>
    <row r="368" spans="26:46" x14ac:dyDescent="0.25">
      <c r="Z368" s="39"/>
      <c r="AA368" s="58"/>
      <c r="AB368" s="68"/>
      <c r="AC368" s="40"/>
      <c r="AD368" s="40"/>
      <c r="AE368" s="39"/>
      <c r="AF368" s="39"/>
      <c r="AG368" s="40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</row>
    <row r="369" spans="26:46" x14ac:dyDescent="0.25">
      <c r="Z369" s="39"/>
      <c r="AA369" s="58"/>
      <c r="AB369" s="68"/>
      <c r="AC369" s="40"/>
      <c r="AD369" s="40"/>
      <c r="AE369" s="39"/>
      <c r="AF369" s="39"/>
      <c r="AG369" s="40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</row>
    <row r="370" spans="26:46" x14ac:dyDescent="0.25">
      <c r="Z370" s="39"/>
      <c r="AA370" s="58"/>
      <c r="AB370" s="68"/>
      <c r="AC370" s="40"/>
      <c r="AD370" s="40"/>
      <c r="AE370" s="39"/>
      <c r="AF370" s="39"/>
      <c r="AG370" s="40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</row>
    <row r="371" spans="26:46" x14ac:dyDescent="0.25">
      <c r="Z371" s="39"/>
      <c r="AA371" s="58"/>
      <c r="AB371" s="68"/>
      <c r="AC371" s="40"/>
      <c r="AD371" s="40"/>
      <c r="AE371" s="39"/>
      <c r="AF371" s="39"/>
      <c r="AG371" s="40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</row>
    <row r="372" spans="26:46" x14ac:dyDescent="0.25">
      <c r="Z372" s="39"/>
      <c r="AA372" s="58"/>
      <c r="AB372" s="68"/>
      <c r="AC372" s="40"/>
      <c r="AD372" s="40"/>
      <c r="AE372" s="39"/>
      <c r="AF372" s="39"/>
      <c r="AG372" s="40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</row>
    <row r="373" spans="26:46" x14ac:dyDescent="0.25">
      <c r="Z373" s="39"/>
      <c r="AA373" s="58"/>
      <c r="AB373" s="68"/>
      <c r="AC373" s="40"/>
      <c r="AD373" s="40"/>
      <c r="AE373" s="39"/>
      <c r="AF373" s="39"/>
      <c r="AG373" s="40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</row>
    <row r="374" spans="26:46" x14ac:dyDescent="0.25">
      <c r="Z374" s="39"/>
      <c r="AA374" s="58"/>
      <c r="AB374" s="68"/>
      <c r="AC374" s="40"/>
      <c r="AD374" s="40"/>
      <c r="AE374" s="39"/>
      <c r="AF374" s="39"/>
      <c r="AG374" s="40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</row>
    <row r="375" spans="26:46" x14ac:dyDescent="0.25">
      <c r="Z375" s="39"/>
      <c r="AA375" s="58"/>
      <c r="AB375" s="68"/>
      <c r="AC375" s="40"/>
      <c r="AD375" s="40"/>
      <c r="AE375" s="39"/>
      <c r="AF375" s="39"/>
      <c r="AG375" s="40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</row>
    <row r="376" spans="26:46" x14ac:dyDescent="0.25">
      <c r="Z376" s="39"/>
      <c r="AA376" s="58"/>
      <c r="AB376" s="68"/>
      <c r="AC376" s="40"/>
      <c r="AD376" s="40"/>
      <c r="AE376" s="39"/>
      <c r="AF376" s="39"/>
      <c r="AG376" s="40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</row>
    <row r="377" spans="26:46" x14ac:dyDescent="0.25">
      <c r="Z377" s="39"/>
    </row>
  </sheetData>
  <sheetProtection algorithmName="SHA-512" hashValue="EmkAX3ZlEdt7Y2aR0RZtb/OthNDJZgaokj0ytIFjLGjx5gbIvcVnzEGFG9qehDn58hBWt7UUuXbfZ64T8HH4AQ==" saltValue="GcY9xxCCwoEhGZUedwIFFg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equal">
      <formula>0</formula>
    </cfRule>
  </conditionalFormatting>
  <conditionalFormatting sqref="AT36">
    <cfRule type="cellIs" dxfId="2" priority="1" operator="lessThan">
      <formula>-1</formula>
    </cfRule>
    <cfRule type="cellIs" dxfId="1" priority="2" operator="greaterThan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2018-06-10T08:33:50Z</dcterms:modified>
</cp:coreProperties>
</file>