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105" windowWidth="15480" windowHeight="10965" tabRatio="858" activeTab="1"/>
  </bookViews>
  <sheets>
    <sheet name="Register Earnings Record Exampl" sheetId="14" r:id="rId1"/>
    <sheet name="GL TB Journal Example" sheetId="13" r:id="rId2"/>
    <sheet name="Register Earnings Record Practi" sheetId="15" r:id="rId3"/>
    <sheet name="GL TB Journal Practice" sheetId="16" r:id="rId4"/>
  </sheets>
  <calcPr calcId="152511"/>
</workbook>
</file>

<file path=xl/calcChain.xml><?xml version="1.0" encoding="utf-8"?>
<calcChain xmlns="http://schemas.openxmlformats.org/spreadsheetml/2006/main">
  <c r="E15" i="13" l="1"/>
  <c r="AP27" i="16" l="1"/>
  <c r="AL27" i="16"/>
  <c r="AG27" i="16"/>
  <c r="BR25" i="16"/>
  <c r="AM25" i="16"/>
  <c r="AM27" i="16" s="1"/>
  <c r="AI7" i="16" s="1"/>
  <c r="AH7" i="16" s="1"/>
  <c r="AQ23" i="16"/>
  <c r="AQ24" i="16" s="1"/>
  <c r="AQ25" i="16" s="1"/>
  <c r="AQ26" i="16" s="1"/>
  <c r="AM23" i="16"/>
  <c r="AK23" i="16"/>
  <c r="BS22" i="16"/>
  <c r="BS23" i="16" s="1"/>
  <c r="BS24" i="16" s="1"/>
  <c r="BF27" i="16"/>
  <c r="AT21" i="16"/>
  <c r="AQ21" i="16"/>
  <c r="AO21" i="16"/>
  <c r="AL21" i="16"/>
  <c r="BS20" i="16"/>
  <c r="BQ20" i="16"/>
  <c r="BK20" i="16"/>
  <c r="BG20" i="16"/>
  <c r="BG27" i="16" s="1"/>
  <c r="AI17" i="16" s="1"/>
  <c r="AH17" i="16" s="1"/>
  <c r="AM20" i="16"/>
  <c r="BC19" i="16"/>
  <c r="AP19" i="16"/>
  <c r="AM19" i="16"/>
  <c r="AM21" i="16" s="1"/>
  <c r="AI6" i="16" s="1"/>
  <c r="AH6" i="16" s="1"/>
  <c r="BS18" i="16"/>
  <c r="AI24" i="16" s="1"/>
  <c r="AH24" i="16" s="1"/>
  <c r="BR18" i="16"/>
  <c r="BK18" i="16"/>
  <c r="BI18" i="16"/>
  <c r="BG18" i="16"/>
  <c r="BE18" i="16"/>
  <c r="AQ18" i="16"/>
  <c r="BB27" i="16"/>
  <c r="BO17" i="16"/>
  <c r="BO18" i="16" s="1"/>
  <c r="BO19" i="16" s="1"/>
  <c r="BO20" i="16" s="1"/>
  <c r="BO21" i="16" s="1"/>
  <c r="BO22" i="16" s="1"/>
  <c r="BO23" i="16" s="1"/>
  <c r="BC17" i="16"/>
  <c r="BA17" i="16"/>
  <c r="AQ17" i="16"/>
  <c r="AQ19" i="16" s="1"/>
  <c r="AI10" i="16" s="1"/>
  <c r="AH10" i="16" s="1"/>
  <c r="AM17" i="16"/>
  <c r="AK17" i="16"/>
  <c r="AG17" i="16"/>
  <c r="AG26" i="16" s="1"/>
  <c r="BS16" i="16"/>
  <c r="BO15" i="16"/>
  <c r="BM15" i="16"/>
  <c r="AQ15" i="16"/>
  <c r="AO15" i="16"/>
  <c r="BR12" i="16"/>
  <c r="BS14" i="16"/>
  <c r="BQ14" i="16"/>
  <c r="BN13" i="16"/>
  <c r="AP13" i="16"/>
  <c r="BO12" i="16"/>
  <c r="BO11" i="16"/>
  <c r="BO13" i="16" s="1"/>
  <c r="AI21" i="16" s="1"/>
  <c r="AQ11" i="16"/>
  <c r="AQ13" i="16" s="1"/>
  <c r="AI9" i="16" s="1"/>
  <c r="AH9" i="16" s="1"/>
  <c r="E11" i="16"/>
  <c r="E10" i="16"/>
  <c r="BJ16" i="16" s="1"/>
  <c r="BO9" i="16"/>
  <c r="BM9" i="16"/>
  <c r="AQ9" i="16"/>
  <c r="AO9" i="16"/>
  <c r="E9" i="16"/>
  <c r="E8" i="16"/>
  <c r="BO7" i="16"/>
  <c r="AI20" i="16" s="1"/>
  <c r="AH20" i="16" s="1"/>
  <c r="BN7" i="16"/>
  <c r="AP7" i="16"/>
  <c r="E7" i="16"/>
  <c r="BK6" i="16"/>
  <c r="BK7" i="16" s="1"/>
  <c r="BK8" i="16" s="1"/>
  <c r="BK9" i="16" s="1"/>
  <c r="BK10" i="16" s="1"/>
  <c r="BK11" i="16" s="1"/>
  <c r="BK12" i="16" s="1"/>
  <c r="BK13" i="16" s="1"/>
  <c r="BK14" i="16" s="1"/>
  <c r="BK15" i="16" s="1"/>
  <c r="BB15" i="16"/>
  <c r="AU6" i="16"/>
  <c r="AU7" i="16" s="1"/>
  <c r="AU8" i="16" s="1"/>
  <c r="AU9" i="16" s="1"/>
  <c r="AU10" i="16" s="1"/>
  <c r="AU11" i="16" s="1"/>
  <c r="AU12" i="16" s="1"/>
  <c r="AU13" i="16" s="1"/>
  <c r="AU14" i="16" s="1"/>
  <c r="AU15" i="16" s="1"/>
  <c r="AU16" i="16" s="1"/>
  <c r="AU17" i="16" s="1"/>
  <c r="AU18" i="16" s="1"/>
  <c r="AU19" i="16" s="1"/>
  <c r="AU20" i="16" s="1"/>
  <c r="AQ6" i="16"/>
  <c r="E6" i="16"/>
  <c r="BS5" i="16"/>
  <c r="BO5" i="16"/>
  <c r="BO6" i="16" s="1"/>
  <c r="BK5" i="16"/>
  <c r="BG5" i="16"/>
  <c r="BC5" i="16"/>
  <c r="BC15" i="16" s="1"/>
  <c r="AI14" i="16" s="1"/>
  <c r="AH14" i="16" s="1"/>
  <c r="AY5" i="16"/>
  <c r="AU5" i="16"/>
  <c r="AQ5" i="16"/>
  <c r="AQ7" i="16" s="1"/>
  <c r="AI8" i="16" s="1"/>
  <c r="AH8" i="16" s="1"/>
  <c r="AM5" i="16"/>
  <c r="D5" i="16"/>
  <c r="BN24" i="16" s="1"/>
  <c r="BO24" i="16" s="1"/>
  <c r="AI22" i="16" s="1"/>
  <c r="AH22" i="16" s="1"/>
  <c r="BS3" i="16"/>
  <c r="BQ3" i="16"/>
  <c r="BO3" i="16"/>
  <c r="BM3" i="16"/>
  <c r="BK3" i="16"/>
  <c r="BI3" i="16"/>
  <c r="BG3" i="16"/>
  <c r="BE3" i="16"/>
  <c r="BC3" i="16"/>
  <c r="BA3" i="16"/>
  <c r="AY3" i="16"/>
  <c r="AW3" i="16"/>
  <c r="AU3" i="16"/>
  <c r="AS3" i="16"/>
  <c r="AQ3" i="16"/>
  <c r="AO3" i="16"/>
  <c r="AM3" i="16"/>
  <c r="AK3" i="16"/>
  <c r="L40" i="15"/>
  <c r="M37" i="15"/>
  <c r="L37" i="15"/>
  <c r="I37" i="15"/>
  <c r="H37" i="15"/>
  <c r="X36" i="15"/>
  <c r="W36" i="15"/>
  <c r="U36" i="15"/>
  <c r="R36" i="15"/>
  <c r="N36" i="15"/>
  <c r="J36" i="15"/>
  <c r="O36" i="15" s="1"/>
  <c r="X35" i="15"/>
  <c r="W35" i="15"/>
  <c r="R35" i="15"/>
  <c r="J35" i="15"/>
  <c r="I35" i="15"/>
  <c r="H35" i="15"/>
  <c r="F35" i="15"/>
  <c r="X34" i="15"/>
  <c r="W34" i="15"/>
  <c r="J34" i="15"/>
  <c r="I34" i="15"/>
  <c r="H34" i="15"/>
  <c r="F34" i="15"/>
  <c r="X33" i="15"/>
  <c r="W33" i="15"/>
  <c r="W37" i="15" s="1"/>
  <c r="P33" i="15"/>
  <c r="J33" i="15"/>
  <c r="I33" i="15"/>
  <c r="H33" i="15"/>
  <c r="F33" i="15"/>
  <c r="F37" i="15" s="1"/>
  <c r="M30" i="15"/>
  <c r="L30" i="15"/>
  <c r="AR29" i="15"/>
  <c r="AO29" i="15"/>
  <c r="AN29" i="15"/>
  <c r="AM29" i="15"/>
  <c r="AL29" i="15"/>
  <c r="AK29" i="15"/>
  <c r="AI29" i="15"/>
  <c r="AH29" i="15"/>
  <c r="AG29" i="15"/>
  <c r="AF29" i="15"/>
  <c r="AE29" i="15"/>
  <c r="AD29" i="15"/>
  <c r="AC29" i="15"/>
  <c r="AB29" i="15"/>
  <c r="X29" i="15"/>
  <c r="W29" i="15"/>
  <c r="U29" i="15"/>
  <c r="Q29" i="15"/>
  <c r="N29" i="15"/>
  <c r="J29" i="15"/>
  <c r="AR28" i="15"/>
  <c r="AN28" i="15"/>
  <c r="AM28" i="15"/>
  <c r="AL28" i="15"/>
  <c r="AK28" i="15"/>
  <c r="AI28" i="15"/>
  <c r="AH28" i="15"/>
  <c r="AG28" i="15"/>
  <c r="AF28" i="15"/>
  <c r="AE28" i="15"/>
  <c r="AD28" i="15"/>
  <c r="AC28" i="15"/>
  <c r="AB28" i="15"/>
  <c r="X28" i="15"/>
  <c r="W28" i="15"/>
  <c r="S28" i="15"/>
  <c r="H28" i="15"/>
  <c r="I28" i="15" s="1"/>
  <c r="F28" i="15"/>
  <c r="AR27" i="15"/>
  <c r="AO27" i="15"/>
  <c r="AM27" i="15"/>
  <c r="AL27" i="15"/>
  <c r="AJ27" i="15"/>
  <c r="AI27" i="15"/>
  <c r="AH27" i="15"/>
  <c r="AG27" i="15"/>
  <c r="AF27" i="15"/>
  <c r="AE27" i="15"/>
  <c r="AD27" i="15"/>
  <c r="AC27" i="15"/>
  <c r="AB27" i="15"/>
  <c r="X27" i="15"/>
  <c r="W27" i="15"/>
  <c r="V27" i="15"/>
  <c r="K27" i="15"/>
  <c r="AK14" i="15" s="1"/>
  <c r="H27" i="15"/>
  <c r="I27" i="15" s="1"/>
  <c r="F27" i="15"/>
  <c r="J27" i="15" s="1"/>
  <c r="AR26" i="15"/>
  <c r="AQ26" i="15"/>
  <c r="AM26" i="15"/>
  <c r="AL26" i="15"/>
  <c r="AJ26" i="15"/>
  <c r="AI26" i="15"/>
  <c r="AH26" i="15"/>
  <c r="AG26" i="15"/>
  <c r="AF26" i="15"/>
  <c r="AE26" i="15"/>
  <c r="AD26" i="15"/>
  <c r="AC26" i="15"/>
  <c r="AB26" i="15"/>
  <c r="X26" i="15"/>
  <c r="W26" i="15"/>
  <c r="W30" i="15" s="1"/>
  <c r="H26" i="15"/>
  <c r="F26" i="15"/>
  <c r="AS25" i="15"/>
  <c r="AR25" i="15"/>
  <c r="AQ25" i="15"/>
  <c r="AP25" i="15"/>
  <c r="AM25" i="15"/>
  <c r="AM30" i="15" s="1"/>
  <c r="AL25" i="15"/>
  <c r="AL30" i="15" s="1"/>
  <c r="AJ25" i="15"/>
  <c r="AI25" i="15"/>
  <c r="AH25" i="15"/>
  <c r="AG25" i="15"/>
  <c r="AF25" i="15"/>
  <c r="AF30" i="15" s="1"/>
  <c r="AE25" i="15"/>
  <c r="AD25" i="15"/>
  <c r="AC25" i="15"/>
  <c r="AB25" i="15"/>
  <c r="Z25" i="15"/>
  <c r="R23" i="15"/>
  <c r="M23" i="15"/>
  <c r="M40" i="15" s="1"/>
  <c r="L23" i="15"/>
  <c r="AR22" i="15"/>
  <c r="AM22" i="15"/>
  <c r="AL22" i="15"/>
  <c r="AI22" i="15"/>
  <c r="AH22" i="15"/>
  <c r="AG22" i="15"/>
  <c r="AF22" i="15"/>
  <c r="AE22" i="15"/>
  <c r="AD22" i="15"/>
  <c r="AC22" i="15"/>
  <c r="AB22" i="15"/>
  <c r="X22" i="15"/>
  <c r="W22" i="15"/>
  <c r="V22" i="15"/>
  <c r="Q22" i="15"/>
  <c r="AQ27" i="15" s="1"/>
  <c r="O22" i="15"/>
  <c r="K22" i="15"/>
  <c r="J22" i="15"/>
  <c r="AR21" i="15"/>
  <c r="AM21" i="15"/>
  <c r="AL21" i="15"/>
  <c r="AH21" i="15"/>
  <c r="AG21" i="15"/>
  <c r="AF21" i="15"/>
  <c r="AE21" i="15"/>
  <c r="AD21" i="15"/>
  <c r="AC21" i="15"/>
  <c r="AB21" i="15"/>
  <c r="X21" i="15"/>
  <c r="W21" i="15"/>
  <c r="P21" i="15"/>
  <c r="H21" i="15"/>
  <c r="I21" i="15" s="1"/>
  <c r="AI20" i="15" s="1"/>
  <c r="F21" i="15"/>
  <c r="AR20" i="15"/>
  <c r="AR23" i="15" s="1"/>
  <c r="AM20" i="15"/>
  <c r="AL20" i="15"/>
  <c r="AG20" i="15"/>
  <c r="AF20" i="15"/>
  <c r="AE20" i="15"/>
  <c r="AD20" i="15"/>
  <c r="AC20" i="15"/>
  <c r="AB20" i="15"/>
  <c r="X20" i="15"/>
  <c r="W20" i="15"/>
  <c r="Q20" i="15"/>
  <c r="Q27" i="15" s="1"/>
  <c r="P20" i="15"/>
  <c r="I20" i="15"/>
  <c r="I23" i="15" s="1"/>
  <c r="H20" i="15"/>
  <c r="F20" i="15"/>
  <c r="AS19" i="15"/>
  <c r="AR19" i="15"/>
  <c r="AP19" i="15"/>
  <c r="AG19" i="15"/>
  <c r="AE19" i="15"/>
  <c r="AD19" i="15"/>
  <c r="AC19" i="15"/>
  <c r="AB19" i="15"/>
  <c r="X19" i="15"/>
  <c r="W19" i="15"/>
  <c r="W23" i="15" s="1"/>
  <c r="W40" i="15" s="1"/>
  <c r="S19" i="15"/>
  <c r="S26" i="15" s="1"/>
  <c r="R19" i="15"/>
  <c r="R26" i="15" s="1"/>
  <c r="P19" i="15"/>
  <c r="P26" i="15" s="1"/>
  <c r="J19" i="15"/>
  <c r="I19" i="15"/>
  <c r="H19" i="15"/>
  <c r="F19" i="15"/>
  <c r="F23" i="15" s="1"/>
  <c r="AS18" i="15"/>
  <c r="AR18" i="15"/>
  <c r="AQ18" i="15"/>
  <c r="AP18" i="15"/>
  <c r="AG18" i="15"/>
  <c r="AE18" i="15"/>
  <c r="AD18" i="15"/>
  <c r="AC18" i="15"/>
  <c r="AB18" i="15"/>
  <c r="Z18" i="15"/>
  <c r="R16" i="15"/>
  <c r="AM15" i="15"/>
  <c r="AL15" i="15"/>
  <c r="AI15" i="15"/>
  <c r="AH15" i="15"/>
  <c r="AG15" i="15"/>
  <c r="AF15" i="15"/>
  <c r="AE15" i="15"/>
  <c r="AD15" i="15"/>
  <c r="AC15" i="15"/>
  <c r="AB15" i="15"/>
  <c r="X15" i="15"/>
  <c r="W15" i="15"/>
  <c r="V15" i="15"/>
  <c r="S15" i="15"/>
  <c r="AS26" i="15" s="1"/>
  <c r="Q15" i="15"/>
  <c r="K15" i="15"/>
  <c r="J15" i="15"/>
  <c r="P15" i="15" s="1"/>
  <c r="AM14" i="15"/>
  <c r="AL14" i="15"/>
  <c r="AJ14" i="15"/>
  <c r="AI14" i="15"/>
  <c r="AH14" i="15"/>
  <c r="AG14" i="15"/>
  <c r="AF14" i="15"/>
  <c r="AE14" i="15"/>
  <c r="AD14" i="15"/>
  <c r="AC14" i="15"/>
  <c r="AB14" i="15"/>
  <c r="S14" i="15"/>
  <c r="S21" i="15" s="1"/>
  <c r="AS20" i="15" s="1"/>
  <c r="Q14" i="15"/>
  <c r="AQ19" i="15" s="1"/>
  <c r="H14" i="15"/>
  <c r="F14" i="15"/>
  <c r="AR13" i="15"/>
  <c r="AM13" i="15"/>
  <c r="AL13" i="15"/>
  <c r="AI13" i="15"/>
  <c r="AH13" i="15"/>
  <c r="AG13" i="15"/>
  <c r="AF13" i="15"/>
  <c r="AE13" i="15"/>
  <c r="AD13" i="15"/>
  <c r="AC13" i="15"/>
  <c r="AB13" i="15"/>
  <c r="S13" i="15"/>
  <c r="S20" i="15" s="1"/>
  <c r="R13" i="15"/>
  <c r="R20" i="15" s="1"/>
  <c r="R27" i="15" s="1"/>
  <c r="R34" i="15" s="1"/>
  <c r="AR15" i="15" s="1"/>
  <c r="Q13" i="15"/>
  <c r="H13" i="15"/>
  <c r="F13" i="15"/>
  <c r="AR12" i="15"/>
  <c r="AQ12" i="15"/>
  <c r="AP12" i="15"/>
  <c r="AG12" i="15"/>
  <c r="AF12" i="15"/>
  <c r="AE12" i="15"/>
  <c r="AD12" i="15"/>
  <c r="AC12" i="15"/>
  <c r="AB12" i="15"/>
  <c r="S12" i="15"/>
  <c r="R12" i="15"/>
  <c r="Q12" i="15"/>
  <c r="H12" i="15"/>
  <c r="F12" i="15"/>
  <c r="AS11" i="15"/>
  <c r="AR11" i="15"/>
  <c r="AQ11" i="15"/>
  <c r="AP11" i="15"/>
  <c r="AG11" i="15"/>
  <c r="AF11" i="15"/>
  <c r="AF16" i="15" s="1"/>
  <c r="AE11" i="15"/>
  <c r="AD11" i="15"/>
  <c r="AC11" i="15"/>
  <c r="AB11" i="15"/>
  <c r="Z11" i="15"/>
  <c r="S9" i="15"/>
  <c r="R9" i="15"/>
  <c r="Q9" i="15"/>
  <c r="AP8" i="15"/>
  <c r="AM8" i="15"/>
  <c r="AL8" i="15"/>
  <c r="AI8" i="15"/>
  <c r="AH8" i="15"/>
  <c r="AG8" i="15"/>
  <c r="AF8" i="15"/>
  <c r="AE8" i="15"/>
  <c r="AD8" i="15"/>
  <c r="AC8" i="15"/>
  <c r="AB8" i="15"/>
  <c r="W8" i="15"/>
  <c r="P8" i="15"/>
  <c r="P9" i="15" s="1"/>
  <c r="O8" i="15"/>
  <c r="AO25" i="15" s="1"/>
  <c r="J8" i="15"/>
  <c r="V8" i="15" s="1"/>
  <c r="AR7" i="15"/>
  <c r="AP7" i="15"/>
  <c r="AM7" i="15"/>
  <c r="AL7" i="15"/>
  <c r="AH7" i="15"/>
  <c r="AG7" i="15"/>
  <c r="AE7" i="15"/>
  <c r="AD7" i="15"/>
  <c r="AC7" i="15"/>
  <c r="AB7" i="15"/>
  <c r="H7" i="15"/>
  <c r="I7" i="15" s="1"/>
  <c r="AI18" i="15" s="1"/>
  <c r="F7" i="15"/>
  <c r="AR6" i="15"/>
  <c r="AP6" i="15"/>
  <c r="AM6" i="15"/>
  <c r="AL6" i="15"/>
  <c r="AI6" i="15"/>
  <c r="AH6" i="15"/>
  <c r="AG6" i="15"/>
  <c r="AF6" i="15"/>
  <c r="AE6" i="15"/>
  <c r="AD6" i="15"/>
  <c r="AC6" i="15"/>
  <c r="AB6" i="15"/>
  <c r="I6" i="15"/>
  <c r="J6" i="15" s="1"/>
  <c r="H6" i="15"/>
  <c r="AH11" i="15" s="1"/>
  <c r="F6" i="15"/>
  <c r="AS5" i="15"/>
  <c r="AR5" i="15"/>
  <c r="AP5" i="15"/>
  <c r="AH5" i="15"/>
  <c r="AG5" i="15"/>
  <c r="AF5" i="15"/>
  <c r="AE5" i="15"/>
  <c r="AD5" i="15"/>
  <c r="AC5" i="15"/>
  <c r="AB5" i="15"/>
  <c r="I5" i="15"/>
  <c r="H5" i="15"/>
  <c r="H9" i="15" s="1"/>
  <c r="F5" i="15"/>
  <c r="AF4" i="15" s="1"/>
  <c r="AS4" i="15"/>
  <c r="AR4" i="15"/>
  <c r="AQ4" i="15"/>
  <c r="AP4" i="15"/>
  <c r="AI4" i="15"/>
  <c r="AH4" i="15"/>
  <c r="AG4" i="15"/>
  <c r="AE4" i="15"/>
  <c r="AD4" i="15"/>
  <c r="AC4" i="15"/>
  <c r="AB4" i="15"/>
  <c r="Z4" i="15"/>
  <c r="AU21" i="16" l="1"/>
  <c r="AI12" i="16" s="1"/>
  <c r="AH12" i="16" s="1"/>
  <c r="BF16" i="16"/>
  <c r="BG16" i="16" s="1"/>
  <c r="AI16" i="16" s="1"/>
  <c r="AH16" i="16" s="1"/>
  <c r="BG6" i="16"/>
  <c r="BG7" i="16" s="1"/>
  <c r="BG8" i="16" s="1"/>
  <c r="BG9" i="16" s="1"/>
  <c r="BG10" i="16" s="1"/>
  <c r="BG11" i="16" s="1"/>
  <c r="BG12" i="16" s="1"/>
  <c r="BG13" i="16" s="1"/>
  <c r="BG14" i="16" s="1"/>
  <c r="BG15" i="16" s="1"/>
  <c r="E12" i="16"/>
  <c r="AL15" i="16" s="1"/>
  <c r="AM15" i="16" s="1"/>
  <c r="BK21" i="16"/>
  <c r="BK22" i="16" s="1"/>
  <c r="BK23" i="16" s="1"/>
  <c r="BK24" i="16" s="1"/>
  <c r="BK25" i="16" s="1"/>
  <c r="BJ26" i="16"/>
  <c r="BS6" i="16"/>
  <c r="BS7" i="16" s="1"/>
  <c r="BS8" i="16" s="1"/>
  <c r="BS9" i="16" s="1"/>
  <c r="BS10" i="16" s="1"/>
  <c r="BS11" i="16" s="1"/>
  <c r="BS12" i="16"/>
  <c r="AI23" i="16" s="1"/>
  <c r="AH23" i="16" s="1"/>
  <c r="BK16" i="16"/>
  <c r="AI18" i="16" s="1"/>
  <c r="AH18" i="16" s="1"/>
  <c r="BK26" i="16"/>
  <c r="AI19" i="16" s="1"/>
  <c r="AH19" i="16" s="1"/>
  <c r="BC6" i="16"/>
  <c r="BC7" i="16" s="1"/>
  <c r="BC8" i="16" s="1"/>
  <c r="BC9" i="16" s="1"/>
  <c r="BC10" i="16" s="1"/>
  <c r="BC11" i="16" s="1"/>
  <c r="BC12" i="16" s="1"/>
  <c r="BC13" i="16" s="1"/>
  <c r="BC14" i="16" s="1"/>
  <c r="AH21" i="16"/>
  <c r="BC27" i="16"/>
  <c r="AI15" i="16" s="1"/>
  <c r="AH15" i="16" s="1"/>
  <c r="BC20" i="16"/>
  <c r="BC21" i="16" s="1"/>
  <c r="BC22" i="16" s="1"/>
  <c r="BC23" i="16" s="1"/>
  <c r="BC24" i="16" s="1"/>
  <c r="BC25" i="16" s="1"/>
  <c r="BC26" i="16" s="1"/>
  <c r="BS25" i="16"/>
  <c r="AI25" i="16" s="1"/>
  <c r="AH25" i="16" s="1"/>
  <c r="AM26" i="16"/>
  <c r="BG21" i="16"/>
  <c r="BG22" i="16" s="1"/>
  <c r="BG23" i="16" s="1"/>
  <c r="BG24" i="16" s="1"/>
  <c r="BG25" i="16" s="1"/>
  <c r="BG26" i="16" s="1"/>
  <c r="AQ27" i="16"/>
  <c r="AI11" i="16" s="1"/>
  <c r="AH11" i="16" s="1"/>
  <c r="AQ12" i="16"/>
  <c r="O6" i="15"/>
  <c r="AO11" i="15" s="1"/>
  <c r="K6" i="15"/>
  <c r="AJ11" i="15"/>
  <c r="V6" i="15"/>
  <c r="M6" i="15"/>
  <c r="L6" i="15"/>
  <c r="AH19" i="15"/>
  <c r="I14" i="15"/>
  <c r="AI19" i="15" s="1"/>
  <c r="AI23" i="15" s="1"/>
  <c r="K19" i="15"/>
  <c r="V19" i="15"/>
  <c r="O19" i="15"/>
  <c r="Q34" i="15"/>
  <c r="AQ15" i="15" s="1"/>
  <c r="AQ14" i="15"/>
  <c r="S35" i="15"/>
  <c r="AS22" i="15" s="1"/>
  <c r="AS23" i="15" s="1"/>
  <c r="AS21" i="15"/>
  <c r="Q36" i="15"/>
  <c r="AQ29" i="15" s="1"/>
  <c r="AQ28" i="15"/>
  <c r="I9" i="15"/>
  <c r="R39" i="15"/>
  <c r="S27" i="15"/>
  <c r="AS13" i="15"/>
  <c r="AQ13" i="15"/>
  <c r="AQ16" i="15" s="1"/>
  <c r="AK26" i="15"/>
  <c r="U15" i="15"/>
  <c r="J21" i="15"/>
  <c r="AQ30" i="15"/>
  <c r="F30" i="15"/>
  <c r="F40" i="15" s="1"/>
  <c r="N27" i="15"/>
  <c r="AN14" i="15" s="1"/>
  <c r="AP9" i="15"/>
  <c r="J5" i="15"/>
  <c r="AS6" i="15"/>
  <c r="AF7" i="15"/>
  <c r="AI11" i="15"/>
  <c r="F16" i="15"/>
  <c r="AR14" i="15"/>
  <c r="N15" i="15"/>
  <c r="AN26" i="15" s="1"/>
  <c r="X23" i="15"/>
  <c r="J20" i="15"/>
  <c r="AH20" i="15"/>
  <c r="P28" i="15"/>
  <c r="AP20" i="15"/>
  <c r="S22" i="15"/>
  <c r="U27" i="15"/>
  <c r="AI21" i="15"/>
  <c r="J28" i="15"/>
  <c r="O29" i="15"/>
  <c r="AO28" i="15" s="1"/>
  <c r="AJ28" i="15"/>
  <c r="AJ30" i="15" s="1"/>
  <c r="V29" i="15"/>
  <c r="X37" i="15"/>
  <c r="O34" i="15"/>
  <c r="AO15" i="15" s="1"/>
  <c r="V34" i="15"/>
  <c r="K34" i="15"/>
  <c r="AJ15" i="15"/>
  <c r="AR16" i="15"/>
  <c r="AP26" i="15"/>
  <c r="P22" i="15"/>
  <c r="P16" i="15"/>
  <c r="AH18" i="15"/>
  <c r="S33" i="15"/>
  <c r="AS7" i="15"/>
  <c r="J23" i="15"/>
  <c r="AJ6" i="15"/>
  <c r="S16" i="15"/>
  <c r="S39" i="15" s="1"/>
  <c r="AF9" i="15"/>
  <c r="AF18" i="15"/>
  <c r="AF23" i="15" s="1"/>
  <c r="J7" i="15"/>
  <c r="K8" i="15"/>
  <c r="F9" i="15"/>
  <c r="H16" i="15"/>
  <c r="I12" i="15"/>
  <c r="Q19" i="15"/>
  <c r="AQ5" i="15"/>
  <c r="AH12" i="15"/>
  <c r="I13" i="15"/>
  <c r="AI12" i="15" s="1"/>
  <c r="AF19" i="15"/>
  <c r="Q16" i="15"/>
  <c r="Q39" i="15" s="1"/>
  <c r="R33" i="15"/>
  <c r="R30" i="15"/>
  <c r="P27" i="15"/>
  <c r="AP13" i="15"/>
  <c r="Q21" i="15"/>
  <c r="U22" i="15"/>
  <c r="N22" i="15"/>
  <c r="AK27" i="15"/>
  <c r="O33" i="15"/>
  <c r="J37" i="15"/>
  <c r="V33" i="15"/>
  <c r="K33" i="15"/>
  <c r="AJ8" i="15"/>
  <c r="AS12" i="15"/>
  <c r="O15" i="15"/>
  <c r="AO26" i="15" s="1"/>
  <c r="AO30" i="15" s="1"/>
  <c r="H23" i="15"/>
  <c r="AR30" i="15"/>
  <c r="H30" i="15"/>
  <c r="I26" i="15"/>
  <c r="O27" i="15"/>
  <c r="AO14" i="15" s="1"/>
  <c r="P23" i="15"/>
  <c r="AI30" i="15"/>
  <c r="X30" i="15"/>
  <c r="O35" i="15"/>
  <c r="AO22" i="15" s="1"/>
  <c r="V35" i="15"/>
  <c r="AJ22" i="15"/>
  <c r="K35" i="15"/>
  <c r="V36" i="15"/>
  <c r="AJ29" i="15"/>
  <c r="D14" i="13"/>
  <c r="E16" i="13"/>
  <c r="E17" i="13"/>
  <c r="E18" i="13"/>
  <c r="AI5" i="16" l="1"/>
  <c r="AH27" i="16"/>
  <c r="AX27" i="16"/>
  <c r="AY27" i="16" s="1"/>
  <c r="AI13" i="16" s="1"/>
  <c r="AH13" i="16" s="1"/>
  <c r="AY6" i="16"/>
  <c r="AY7" i="16" s="1"/>
  <c r="AY8" i="16" s="1"/>
  <c r="AY9" i="16" s="1"/>
  <c r="AY10" i="16" s="1"/>
  <c r="AY11" i="16" s="1"/>
  <c r="AY12" i="16" s="1"/>
  <c r="AY13" i="16" s="1"/>
  <c r="AY14" i="16" s="1"/>
  <c r="AY15" i="16" s="1"/>
  <c r="AY16" i="16" s="1"/>
  <c r="AY17" i="16" s="1"/>
  <c r="AY18" i="16" s="1"/>
  <c r="AY19" i="16" s="1"/>
  <c r="AY20" i="16" s="1"/>
  <c r="AY21" i="16" s="1"/>
  <c r="AY22" i="16" s="1"/>
  <c r="AY23" i="16" s="1"/>
  <c r="AY24" i="16" s="1"/>
  <c r="AY25" i="16" s="1"/>
  <c r="AY26" i="16" s="1"/>
  <c r="AM6" i="16"/>
  <c r="AM7" i="16" s="1"/>
  <c r="AM8" i="16" s="1"/>
  <c r="AM9" i="16" s="1"/>
  <c r="AM10" i="16" s="1"/>
  <c r="AM11" i="16" s="1"/>
  <c r="AM12" i="16" s="1"/>
  <c r="AM13" i="16" s="1"/>
  <c r="AM14" i="16" s="1"/>
  <c r="AI27" i="16"/>
  <c r="Q28" i="15"/>
  <c r="AQ20" i="15"/>
  <c r="R37" i="15"/>
  <c r="AR8" i="15"/>
  <c r="AR9" i="15" s="1"/>
  <c r="AR34" i="15" s="1"/>
  <c r="AI5" i="15"/>
  <c r="I16" i="15"/>
  <c r="AJ20" i="15"/>
  <c r="K21" i="15"/>
  <c r="V21" i="15"/>
  <c r="AO6" i="15"/>
  <c r="AK11" i="15"/>
  <c r="N6" i="15"/>
  <c r="U6" i="15"/>
  <c r="K37" i="15"/>
  <c r="N33" i="15"/>
  <c r="U33" i="15"/>
  <c r="AK8" i="15"/>
  <c r="P39" i="15"/>
  <c r="M13" i="15"/>
  <c r="AM11" i="15"/>
  <c r="X6" i="15"/>
  <c r="V37" i="15"/>
  <c r="T22" i="15"/>
  <c r="AT27" i="15" s="1"/>
  <c r="AN27" i="15"/>
  <c r="AP14" i="15"/>
  <c r="P34" i="15"/>
  <c r="J14" i="15"/>
  <c r="F41" i="15"/>
  <c r="F39" i="15"/>
  <c r="AF34" i="15"/>
  <c r="AP27" i="15"/>
  <c r="P29" i="15"/>
  <c r="S29" i="15"/>
  <c r="T29" i="15" s="1"/>
  <c r="AT28" i="15" s="1"/>
  <c r="AS27" i="15"/>
  <c r="V20" i="15"/>
  <c r="O20" i="15"/>
  <c r="AO13" i="15" s="1"/>
  <c r="K20" i="15"/>
  <c r="AJ13" i="15"/>
  <c r="AI16" i="15"/>
  <c r="S34" i="15"/>
  <c r="AS15" i="15" s="1"/>
  <c r="AS14" i="15"/>
  <c r="V23" i="15"/>
  <c r="O37" i="15"/>
  <c r="AO8" i="15"/>
  <c r="AJ18" i="15"/>
  <c r="V7" i="15"/>
  <c r="L7" i="15"/>
  <c r="O7" i="15"/>
  <c r="AO18" i="15" s="1"/>
  <c r="M7" i="15"/>
  <c r="K7" i="15"/>
  <c r="P35" i="15"/>
  <c r="AP22" i="15" s="1"/>
  <c r="AP21" i="15"/>
  <c r="L5" i="15"/>
  <c r="AJ4" i="15"/>
  <c r="K5" i="15"/>
  <c r="M5" i="15"/>
  <c r="O5" i="15"/>
  <c r="J9" i="15"/>
  <c r="V5" i="15"/>
  <c r="J12" i="15"/>
  <c r="N35" i="15"/>
  <c r="U35" i="15"/>
  <c r="AK22" i="15"/>
  <c r="T27" i="15"/>
  <c r="AT14" i="15" s="1"/>
  <c r="AI7" i="15"/>
  <c r="I30" i="15"/>
  <c r="T15" i="15"/>
  <c r="AT26" i="15" s="1"/>
  <c r="Q26" i="15"/>
  <c r="Q23" i="15"/>
  <c r="AQ6" i="15"/>
  <c r="AK25" i="15"/>
  <c r="AK30" i="15" s="1"/>
  <c r="U8" i="15"/>
  <c r="N8" i="15"/>
  <c r="AS8" i="15"/>
  <c r="AS9" i="15" s="1"/>
  <c r="N34" i="15"/>
  <c r="U34" i="15"/>
  <c r="AK15" i="15"/>
  <c r="V28" i="15"/>
  <c r="K28" i="15"/>
  <c r="AJ21" i="15"/>
  <c r="O28" i="15"/>
  <c r="AO21" i="15" s="1"/>
  <c r="X40" i="15"/>
  <c r="J13" i="15"/>
  <c r="J26" i="15"/>
  <c r="S23" i="15"/>
  <c r="U19" i="15"/>
  <c r="K23" i="15"/>
  <c r="AK6" i="15"/>
  <c r="N19" i="15"/>
  <c r="AL11" i="15"/>
  <c r="W6" i="15"/>
  <c r="L13" i="15"/>
  <c r="BB20" i="13"/>
  <c r="BB6" i="13"/>
  <c r="AX7" i="13"/>
  <c r="AT7" i="13"/>
  <c r="BR6" i="13"/>
  <c r="BJ21" i="13"/>
  <c r="BJ6" i="13"/>
  <c r="BF21" i="13"/>
  <c r="BF6" i="13"/>
  <c r="AX6" i="13"/>
  <c r="AT6" i="13"/>
  <c r="AG27" i="13"/>
  <c r="BN18" i="13"/>
  <c r="E12" i="13"/>
  <c r="AL6" i="13" s="1"/>
  <c r="E11" i="13"/>
  <c r="E10" i="13"/>
  <c r="E9" i="13"/>
  <c r="E8" i="13"/>
  <c r="E7" i="13"/>
  <c r="E6" i="13"/>
  <c r="D5" i="13"/>
  <c r="AO1" i="16" l="1"/>
  <c r="AI26" i="16"/>
  <c r="AH5" i="16"/>
  <c r="AH26" i="16" s="1"/>
  <c r="AN25" i="15"/>
  <c r="AN30" i="15" s="1"/>
  <c r="X8" i="15"/>
  <c r="T8" i="15"/>
  <c r="AT25" i="15" s="1"/>
  <c r="AN22" i="15"/>
  <c r="AI9" i="15"/>
  <c r="AL16" i="15"/>
  <c r="U28" i="15"/>
  <c r="N28" i="15"/>
  <c r="AK21" i="15"/>
  <c r="Q33" i="15"/>
  <c r="Q30" i="15"/>
  <c r="AQ7" i="15"/>
  <c r="O9" i="15"/>
  <c r="AO4" i="15"/>
  <c r="AK18" i="15"/>
  <c r="N7" i="15"/>
  <c r="U7" i="15"/>
  <c r="AP15" i="15"/>
  <c r="AP16" i="15" s="1"/>
  <c r="P36" i="15"/>
  <c r="AP28" i="15"/>
  <c r="N37" i="15"/>
  <c r="AN8" i="15"/>
  <c r="AN11" i="15"/>
  <c r="T6" i="15"/>
  <c r="AT11" i="15" s="1"/>
  <c r="R40" i="15"/>
  <c r="R41" i="15"/>
  <c r="P30" i="15"/>
  <c r="V13" i="15"/>
  <c r="K13" i="15"/>
  <c r="AJ12" i="15"/>
  <c r="AJ16" i="15" s="1"/>
  <c r="O13" i="15"/>
  <c r="AO12" i="15" s="1"/>
  <c r="AO16" i="15" s="1"/>
  <c r="S36" i="15"/>
  <c r="AS29" i="15" s="1"/>
  <c r="AS28" i="15"/>
  <c r="AS30" i="15" s="1"/>
  <c r="S30" i="15"/>
  <c r="AJ19" i="15"/>
  <c r="V14" i="15"/>
  <c r="O14" i="15"/>
  <c r="AO19" i="15" s="1"/>
  <c r="AO23" i="15" s="1"/>
  <c r="K14" i="15"/>
  <c r="X13" i="15"/>
  <c r="AM12" i="15"/>
  <c r="AM16" i="15" s="1"/>
  <c r="AQ21" i="15"/>
  <c r="Q35" i="15"/>
  <c r="AQ22" i="15" s="1"/>
  <c r="AN15" i="15"/>
  <c r="T34" i="15"/>
  <c r="AT15" i="15" s="1"/>
  <c r="L9" i="15"/>
  <c r="AL4" i="15"/>
  <c r="L12" i="15"/>
  <c r="W5" i="15"/>
  <c r="AL18" i="15"/>
  <c r="L14" i="15"/>
  <c r="W7" i="15"/>
  <c r="U37" i="15"/>
  <c r="AN6" i="15"/>
  <c r="T19" i="15"/>
  <c r="V12" i="15"/>
  <c r="K12" i="15"/>
  <c r="O12" i="15"/>
  <c r="AJ5" i="15"/>
  <c r="AJ9" i="15" s="1"/>
  <c r="AJ34" i="15" s="1"/>
  <c r="J16" i="15"/>
  <c r="J39" i="15" s="1"/>
  <c r="T43" i="15" s="1"/>
  <c r="M9" i="15"/>
  <c r="M12" i="15"/>
  <c r="X5" i="15"/>
  <c r="AM4" i="15"/>
  <c r="V40" i="15"/>
  <c r="W13" i="15"/>
  <c r="AL12" i="15"/>
  <c r="O26" i="15"/>
  <c r="J30" i="15"/>
  <c r="J40" i="15" s="1"/>
  <c r="V26" i="15"/>
  <c r="V30" i="15" s="1"/>
  <c r="K26" i="15"/>
  <c r="AJ7" i="15"/>
  <c r="V9" i="15"/>
  <c r="U5" i="15"/>
  <c r="U9" i="15" s="1"/>
  <c r="K9" i="15"/>
  <c r="N5" i="15"/>
  <c r="AK4" i="15"/>
  <c r="AP23" i="15"/>
  <c r="M14" i="15"/>
  <c r="AM18" i="15"/>
  <c r="X7" i="15"/>
  <c r="AJ23" i="15"/>
  <c r="AS16" i="15"/>
  <c r="AS34" i="15" s="1"/>
  <c r="N20" i="15"/>
  <c r="AK13" i="15"/>
  <c r="U20" i="15"/>
  <c r="U23" i="15" s="1"/>
  <c r="O21" i="15"/>
  <c r="AO20" i="15" s="1"/>
  <c r="AK20" i="15"/>
  <c r="U21" i="15"/>
  <c r="N21" i="15"/>
  <c r="AQ23" i="15"/>
  <c r="AC4" i="14"/>
  <c r="AD4" i="14"/>
  <c r="AE4" i="14"/>
  <c r="AG4" i="14"/>
  <c r="AP4" i="14"/>
  <c r="AQ4" i="14"/>
  <c r="AR4" i="14"/>
  <c r="AS4" i="14"/>
  <c r="AC5" i="14"/>
  <c r="AD5" i="14"/>
  <c r="AE5" i="14"/>
  <c r="AG5" i="14"/>
  <c r="AP5" i="14"/>
  <c r="AC6" i="14"/>
  <c r="AD6" i="14"/>
  <c r="AE6" i="14"/>
  <c r="AG6" i="14"/>
  <c r="AL6" i="14"/>
  <c r="AM6" i="14"/>
  <c r="AC7" i="14"/>
  <c r="AD7" i="14"/>
  <c r="AE7" i="14"/>
  <c r="AG7" i="14"/>
  <c r="AL7" i="14"/>
  <c r="AM7" i="14"/>
  <c r="AC8" i="14"/>
  <c r="AD8" i="14"/>
  <c r="AE8" i="14"/>
  <c r="AG8" i="14"/>
  <c r="AL8" i="14"/>
  <c r="AM8" i="14"/>
  <c r="AC11" i="14"/>
  <c r="AD11" i="14"/>
  <c r="AE11" i="14"/>
  <c r="AG11" i="14"/>
  <c r="AP11" i="14"/>
  <c r="AQ11" i="14"/>
  <c r="AR11" i="14"/>
  <c r="AS11" i="14"/>
  <c r="AC12" i="14"/>
  <c r="AD12" i="14"/>
  <c r="AE12" i="14"/>
  <c r="AG12" i="14"/>
  <c r="AP12" i="14"/>
  <c r="AC13" i="14"/>
  <c r="AD13" i="14"/>
  <c r="AE13" i="14"/>
  <c r="AG13" i="14"/>
  <c r="AL13" i="14"/>
  <c r="AM13" i="14"/>
  <c r="AC14" i="14"/>
  <c r="AD14" i="14"/>
  <c r="AE14" i="14"/>
  <c r="AG14" i="14"/>
  <c r="AL14" i="14"/>
  <c r="AM14" i="14"/>
  <c r="AC15" i="14"/>
  <c r="AD15" i="14"/>
  <c r="AE15" i="14"/>
  <c r="AG15" i="14"/>
  <c r="AL15" i="14"/>
  <c r="AM15" i="14"/>
  <c r="AC18" i="14"/>
  <c r="AD18" i="14"/>
  <c r="AE18" i="14"/>
  <c r="AG18" i="14"/>
  <c r="AP18" i="14"/>
  <c r="AQ18" i="14"/>
  <c r="AR18" i="14"/>
  <c r="AS18" i="14"/>
  <c r="AC19" i="14"/>
  <c r="AD19" i="14"/>
  <c r="AE19" i="14"/>
  <c r="AG19" i="14"/>
  <c r="AP19" i="14"/>
  <c r="AR19" i="14"/>
  <c r="AC20" i="14"/>
  <c r="AD20" i="14"/>
  <c r="AE20" i="14"/>
  <c r="AG20" i="14"/>
  <c r="AL20" i="14"/>
  <c r="AM20" i="14"/>
  <c r="AR20" i="14"/>
  <c r="AC21" i="14"/>
  <c r="AD21" i="14"/>
  <c r="AE21" i="14"/>
  <c r="AG21" i="14"/>
  <c r="AL21" i="14"/>
  <c r="AM21" i="14"/>
  <c r="AR21" i="14"/>
  <c r="AC22" i="14"/>
  <c r="AD22" i="14"/>
  <c r="AE22" i="14"/>
  <c r="AG22" i="14"/>
  <c r="AL22" i="14"/>
  <c r="AM22" i="14"/>
  <c r="AC25" i="14"/>
  <c r="AD25" i="14"/>
  <c r="AE25" i="14"/>
  <c r="AF25" i="14"/>
  <c r="AG25" i="14"/>
  <c r="AH25" i="14"/>
  <c r="AI25" i="14"/>
  <c r="AL25" i="14"/>
  <c r="AM25" i="14"/>
  <c r="AQ25" i="14"/>
  <c r="AR25" i="14"/>
  <c r="AS25" i="14"/>
  <c r="AC26" i="14"/>
  <c r="AD26" i="14"/>
  <c r="AE26" i="14"/>
  <c r="AF26" i="14"/>
  <c r="AG26" i="14"/>
  <c r="AH26" i="14"/>
  <c r="AI26" i="14"/>
  <c r="AL26" i="14"/>
  <c r="AM26" i="14"/>
  <c r="AR26" i="14"/>
  <c r="AC27" i="14"/>
  <c r="AD27" i="14"/>
  <c r="AE27" i="14"/>
  <c r="AF27" i="14"/>
  <c r="AG27" i="14"/>
  <c r="AH27" i="14"/>
  <c r="AI27" i="14"/>
  <c r="AL27" i="14"/>
  <c r="AM27" i="14"/>
  <c r="AR27" i="14"/>
  <c r="AC28" i="14"/>
  <c r="AD28" i="14"/>
  <c r="AE28" i="14"/>
  <c r="AF28" i="14"/>
  <c r="AG28" i="14"/>
  <c r="AH28" i="14"/>
  <c r="AI28" i="14"/>
  <c r="AL28" i="14"/>
  <c r="AM28" i="14"/>
  <c r="AR28" i="14"/>
  <c r="AC29" i="14"/>
  <c r="AD29" i="14"/>
  <c r="AE29" i="14"/>
  <c r="AF29" i="14"/>
  <c r="AG29" i="14"/>
  <c r="AH29" i="14"/>
  <c r="AI29" i="14"/>
  <c r="AL29" i="14"/>
  <c r="AM29" i="14"/>
  <c r="S41" i="15" l="1"/>
  <c r="O30" i="15"/>
  <c r="AO7" i="15"/>
  <c r="AT6" i="15"/>
  <c r="L16" i="15"/>
  <c r="W12" i="15"/>
  <c r="AL5" i="15"/>
  <c r="AL9" i="15" s="1"/>
  <c r="J41" i="15"/>
  <c r="AO9" i="15"/>
  <c r="AO34" i="15" s="1"/>
  <c r="Q37" i="15"/>
  <c r="AQ8" i="15"/>
  <c r="AQ9" i="15" s="1"/>
  <c r="AQ34" i="15" s="1"/>
  <c r="V41" i="15"/>
  <c r="V39" i="15"/>
  <c r="K30" i="15"/>
  <c r="K40" i="15" s="1"/>
  <c r="AK7" i="15"/>
  <c r="N26" i="15"/>
  <c r="U26" i="15"/>
  <c r="U30" i="15" s="1"/>
  <c r="U40" i="15" s="1"/>
  <c r="X9" i="15"/>
  <c r="V16" i="15"/>
  <c r="AL19" i="15"/>
  <c r="AL23" i="15" s="1"/>
  <c r="W14" i="15"/>
  <c r="T33" i="15"/>
  <c r="AP29" i="15"/>
  <c r="AP30" i="15" s="1"/>
  <c r="AP34" i="15" s="1"/>
  <c r="T36" i="15"/>
  <c r="AT29" i="15" s="1"/>
  <c r="AT30" i="15" s="1"/>
  <c r="AN13" i="15"/>
  <c r="T20" i="15"/>
  <c r="AT13" i="15" s="1"/>
  <c r="AN4" i="15"/>
  <c r="N9" i="15"/>
  <c r="T5" i="15"/>
  <c r="S37" i="15"/>
  <c r="S40" i="15" s="1"/>
  <c r="AM5" i="15"/>
  <c r="AM9" i="15" s="1"/>
  <c r="X12" i="15"/>
  <c r="M16" i="15"/>
  <c r="O16" i="15"/>
  <c r="O41" i="15" s="1"/>
  <c r="AO5" i="15"/>
  <c r="N23" i="15"/>
  <c r="L41" i="15"/>
  <c r="L39" i="15"/>
  <c r="N14" i="15"/>
  <c r="U14" i="15"/>
  <c r="AK19" i="15"/>
  <c r="N13" i="15"/>
  <c r="AK12" i="15"/>
  <c r="AK16" i="15" s="1"/>
  <c r="U13" i="15"/>
  <c r="O23" i="15"/>
  <c r="O40" i="15" s="1"/>
  <c r="AN18" i="15"/>
  <c r="T7" i="15"/>
  <c r="AT18" i="15" s="1"/>
  <c r="AN21" i="15"/>
  <c r="T28" i="15"/>
  <c r="AT21" i="15" s="1"/>
  <c r="AN20" i="15"/>
  <c r="T21" i="15"/>
  <c r="AT20" i="15" s="1"/>
  <c r="N12" i="15"/>
  <c r="K16" i="15"/>
  <c r="K41" i="15" s="1"/>
  <c r="U12" i="15"/>
  <c r="U16" i="15" s="1"/>
  <c r="U41" i="15" s="1"/>
  <c r="AK5" i="15"/>
  <c r="AK9" i="15" s="1"/>
  <c r="AK34" i="15" s="1"/>
  <c r="AM19" i="15"/>
  <c r="AM23" i="15" s="1"/>
  <c r="X14" i="15"/>
  <c r="T44" i="15"/>
  <c r="M41" i="15"/>
  <c r="M39" i="15"/>
  <c r="W9" i="15"/>
  <c r="P37" i="15"/>
  <c r="P41" i="15" s="1"/>
  <c r="AK23" i="15"/>
  <c r="T35" i="15"/>
  <c r="AT22" i="15" s="1"/>
  <c r="AB29" i="14"/>
  <c r="AB22" i="14"/>
  <c r="AB15" i="14"/>
  <c r="AB8" i="14"/>
  <c r="W34" i="14"/>
  <c r="X34" i="14"/>
  <c r="W35" i="14"/>
  <c r="X35" i="14"/>
  <c r="W36" i="14"/>
  <c r="X36" i="14"/>
  <c r="X33" i="14"/>
  <c r="W33" i="14"/>
  <c r="R35" i="14"/>
  <c r="AR22" i="14" s="1"/>
  <c r="R36" i="14"/>
  <c r="AR29" i="14" s="1"/>
  <c r="J36" i="14"/>
  <c r="O36" i="14" s="1"/>
  <c r="H35" i="14"/>
  <c r="H34" i="14"/>
  <c r="AH15" i="14" s="1"/>
  <c r="H33" i="14"/>
  <c r="AH8" i="14" s="1"/>
  <c r="F34" i="14"/>
  <c r="AF15" i="14" s="1"/>
  <c r="F35" i="14"/>
  <c r="AF22" i="14" s="1"/>
  <c r="F33" i="14"/>
  <c r="AF8" i="14" s="1"/>
  <c r="AM34" i="15" l="1"/>
  <c r="AL34" i="15"/>
  <c r="AT23" i="15"/>
  <c r="AN19" i="15"/>
  <c r="AN23" i="15" s="1"/>
  <c r="T14" i="15"/>
  <c r="AT19" i="15" s="1"/>
  <c r="X16" i="15"/>
  <c r="T45" i="15"/>
  <c r="U39" i="15"/>
  <c r="T23" i="15"/>
  <c r="AJ36" i="15"/>
  <c r="W41" i="15"/>
  <c r="K39" i="15"/>
  <c r="AN5" i="15"/>
  <c r="N16" i="15"/>
  <c r="N39" i="15" s="1"/>
  <c r="T12" i="15"/>
  <c r="O39" i="15"/>
  <c r="T37" i="15"/>
  <c r="AT8" i="15"/>
  <c r="P40" i="15"/>
  <c r="W16" i="15"/>
  <c r="W39" i="15" s="1"/>
  <c r="N40" i="15"/>
  <c r="N41" i="15"/>
  <c r="AN12" i="15"/>
  <c r="AN16" i="15" s="1"/>
  <c r="T13" i="15"/>
  <c r="AT12" i="15" s="1"/>
  <c r="AT16" i="15" s="1"/>
  <c r="AN9" i="15"/>
  <c r="N30" i="15"/>
  <c r="AN7" i="15"/>
  <c r="T26" i="15"/>
  <c r="T9" i="15"/>
  <c r="AT4" i="15"/>
  <c r="X41" i="15"/>
  <c r="X39" i="15"/>
  <c r="Q40" i="15"/>
  <c r="Q41" i="15"/>
  <c r="V36" i="14"/>
  <c r="AJ29" i="14"/>
  <c r="I35" i="14"/>
  <c r="AI22" i="14" s="1"/>
  <c r="AH22" i="14"/>
  <c r="I33" i="14"/>
  <c r="I34" i="14"/>
  <c r="AI15" i="14" s="1"/>
  <c r="J35" i="14"/>
  <c r="AB28" i="14"/>
  <c r="AB21" i="14"/>
  <c r="AB14" i="14"/>
  <c r="AN34" i="15" l="1"/>
  <c r="T30" i="15"/>
  <c r="AT7" i="15"/>
  <c r="T40" i="15"/>
  <c r="AT9" i="15"/>
  <c r="AT34" i="15" s="1"/>
  <c r="T16" i="15"/>
  <c r="T41" i="15" s="1"/>
  <c r="AT5" i="15"/>
  <c r="AJ22" i="14"/>
  <c r="K35" i="14"/>
  <c r="O35" i="14"/>
  <c r="J33" i="14"/>
  <c r="AI8" i="14"/>
  <c r="V35" i="14"/>
  <c r="J34" i="14"/>
  <c r="AB7" i="14"/>
  <c r="W27" i="14"/>
  <c r="X27" i="14"/>
  <c r="W28" i="14"/>
  <c r="X28" i="14"/>
  <c r="W29" i="14"/>
  <c r="X29" i="14"/>
  <c r="X26" i="14"/>
  <c r="W26" i="14"/>
  <c r="J29" i="14"/>
  <c r="H28" i="14"/>
  <c r="AH21" i="14" s="1"/>
  <c r="H27" i="14"/>
  <c r="AH14" i="14" s="1"/>
  <c r="H26" i="14"/>
  <c r="AH7" i="14" s="1"/>
  <c r="F28" i="14"/>
  <c r="AF21" i="14" s="1"/>
  <c r="F27" i="14"/>
  <c r="AF14" i="14" s="1"/>
  <c r="F26" i="14"/>
  <c r="AF7" i="14" s="1"/>
  <c r="AB27" i="14"/>
  <c r="AB20" i="14"/>
  <c r="AB13" i="14"/>
  <c r="AB6" i="14"/>
  <c r="X22" i="14"/>
  <c r="W22" i="14"/>
  <c r="J22" i="14"/>
  <c r="X21" i="14"/>
  <c r="W21" i="14"/>
  <c r="P21" i="14"/>
  <c r="AP20" i="14" s="1"/>
  <c r="H21" i="14"/>
  <c r="AH20" i="14" s="1"/>
  <c r="F21" i="14"/>
  <c r="AF20" i="14" s="1"/>
  <c r="X20" i="14"/>
  <c r="W20" i="14"/>
  <c r="P20" i="14"/>
  <c r="H20" i="14"/>
  <c r="F20" i="14"/>
  <c r="AF13" i="14" s="1"/>
  <c r="X19" i="14"/>
  <c r="W19" i="14"/>
  <c r="P19" i="14"/>
  <c r="AP6" i="14" s="1"/>
  <c r="H19" i="14"/>
  <c r="F19" i="14"/>
  <c r="AF6" i="14" s="1"/>
  <c r="AB26" i="14"/>
  <c r="AB19" i="14"/>
  <c r="AB12" i="14"/>
  <c r="AB5" i="14"/>
  <c r="AG26" i="13"/>
  <c r="X15" i="14"/>
  <c r="W15" i="14"/>
  <c r="S15" i="14"/>
  <c r="AS26" i="14" s="1"/>
  <c r="Q15" i="14"/>
  <c r="AQ26" i="14" s="1"/>
  <c r="J15" i="14"/>
  <c r="S14" i="14"/>
  <c r="Q14" i="14"/>
  <c r="AQ19" i="14" s="1"/>
  <c r="H14" i="14"/>
  <c r="F14" i="14"/>
  <c r="AF19" i="14" s="1"/>
  <c r="S13" i="14"/>
  <c r="R13" i="14"/>
  <c r="Q13" i="14"/>
  <c r="AQ12" i="14" s="1"/>
  <c r="H13" i="14"/>
  <c r="F13" i="14"/>
  <c r="AF12" i="14" s="1"/>
  <c r="S12" i="14"/>
  <c r="R12" i="14"/>
  <c r="AR5" i="14" s="1"/>
  <c r="Q12" i="14"/>
  <c r="AQ5" i="14" s="1"/>
  <c r="H12" i="14"/>
  <c r="AH5" i="14" s="1"/>
  <c r="F12" i="14"/>
  <c r="AF5" i="14" s="1"/>
  <c r="AT36" i="15" l="1"/>
  <c r="T39" i="15"/>
  <c r="I26" i="14"/>
  <c r="AI7" i="14" s="1"/>
  <c r="K33" i="14"/>
  <c r="O33" i="14"/>
  <c r="K34" i="14"/>
  <c r="O34" i="14"/>
  <c r="AJ27" i="14"/>
  <c r="K22" i="14"/>
  <c r="O22" i="14"/>
  <c r="K15" i="14"/>
  <c r="AK26" i="14" s="1"/>
  <c r="O15" i="14"/>
  <c r="AJ28" i="14"/>
  <c r="O29" i="14"/>
  <c r="S19" i="14"/>
  <c r="AS6" i="14" s="1"/>
  <c r="AS5" i="14"/>
  <c r="R20" i="14"/>
  <c r="AR13" i="14" s="1"/>
  <c r="AR12" i="14"/>
  <c r="I13" i="14"/>
  <c r="AI12" i="14" s="1"/>
  <c r="AH12" i="14"/>
  <c r="I14" i="14"/>
  <c r="AI19" i="14" s="1"/>
  <c r="AH19" i="14"/>
  <c r="I20" i="14"/>
  <c r="AI13" i="14" s="1"/>
  <c r="AH13" i="14"/>
  <c r="S21" i="14"/>
  <c r="AS20" i="14" s="1"/>
  <c r="AS19" i="14"/>
  <c r="J37" i="14"/>
  <c r="AJ15" i="14"/>
  <c r="S20" i="14"/>
  <c r="AS13" i="14" s="1"/>
  <c r="AS12" i="14"/>
  <c r="V15" i="14"/>
  <c r="AJ26" i="14"/>
  <c r="I19" i="14"/>
  <c r="AI6" i="14" s="1"/>
  <c r="AH6" i="14"/>
  <c r="P27" i="14"/>
  <c r="AP14" i="14" s="1"/>
  <c r="AP13" i="14"/>
  <c r="AJ8" i="14"/>
  <c r="V33" i="14"/>
  <c r="Q22" i="14"/>
  <c r="AQ27" i="14" s="1"/>
  <c r="AO26" i="14"/>
  <c r="S22" i="14"/>
  <c r="P28" i="14"/>
  <c r="AP21" i="14" s="1"/>
  <c r="Q19" i="14"/>
  <c r="AQ6" i="14" s="1"/>
  <c r="Q20" i="14"/>
  <c r="AQ13" i="14" s="1"/>
  <c r="Q21" i="14"/>
  <c r="AQ20" i="14" s="1"/>
  <c r="I27" i="14"/>
  <c r="AI14" i="14" s="1"/>
  <c r="R19" i="14"/>
  <c r="AR6" i="14" s="1"/>
  <c r="P26" i="14"/>
  <c r="AP7" i="14" s="1"/>
  <c r="V34" i="14"/>
  <c r="J19" i="14"/>
  <c r="I28" i="14"/>
  <c r="AI21" i="14" s="1"/>
  <c r="V29" i="14"/>
  <c r="I21" i="14"/>
  <c r="AI20" i="14" s="1"/>
  <c r="V22" i="14"/>
  <c r="I12" i="14"/>
  <c r="AI5" i="14" s="1"/>
  <c r="P15" i="14"/>
  <c r="AP26" i="14" s="1"/>
  <c r="AB25" i="14"/>
  <c r="AB18" i="14"/>
  <c r="AB11" i="14"/>
  <c r="AB4" i="14"/>
  <c r="W8" i="14"/>
  <c r="J8" i="14"/>
  <c r="H7" i="14"/>
  <c r="AH18" i="14" s="1"/>
  <c r="F7" i="14"/>
  <c r="AF18" i="14" s="1"/>
  <c r="H6" i="14"/>
  <c r="AH11" i="14" s="1"/>
  <c r="F6" i="14"/>
  <c r="AF11" i="14" s="1"/>
  <c r="H5" i="14"/>
  <c r="F5" i="14"/>
  <c r="J14" i="14" l="1"/>
  <c r="V14" i="14" s="1"/>
  <c r="S28" i="14"/>
  <c r="AS21" i="14" s="1"/>
  <c r="J20" i="14"/>
  <c r="J26" i="14"/>
  <c r="O26" i="14" s="1"/>
  <c r="R27" i="14"/>
  <c r="AR14" i="14" s="1"/>
  <c r="K37" i="14"/>
  <c r="J13" i="14"/>
  <c r="AJ6" i="14"/>
  <c r="K19" i="14"/>
  <c r="U19" i="14" s="1"/>
  <c r="O19" i="14"/>
  <c r="S26" i="14"/>
  <c r="AS7" i="14" s="1"/>
  <c r="O8" i="14"/>
  <c r="K8" i="14"/>
  <c r="AK25" i="14" s="1"/>
  <c r="AJ13" i="14"/>
  <c r="O20" i="14"/>
  <c r="K20" i="14"/>
  <c r="AK13" i="14" s="1"/>
  <c r="AJ7" i="14"/>
  <c r="K26" i="14"/>
  <c r="O14" i="14"/>
  <c r="AO19" i="14" s="1"/>
  <c r="K14" i="14"/>
  <c r="AK19" i="14" s="1"/>
  <c r="P34" i="14"/>
  <c r="AP15" i="14" s="1"/>
  <c r="Q29" i="14"/>
  <c r="AQ28" i="14" s="1"/>
  <c r="AF4" i="14"/>
  <c r="AF9" i="14" s="1"/>
  <c r="I5" i="14"/>
  <c r="AI4" i="14" s="1"/>
  <c r="AH4" i="14"/>
  <c r="S29" i="14"/>
  <c r="AS27" i="14"/>
  <c r="V8" i="14"/>
  <c r="AO25" i="14"/>
  <c r="AJ25" i="14"/>
  <c r="V20" i="14"/>
  <c r="S27" i="14"/>
  <c r="AS14" i="14" s="1"/>
  <c r="AO13" i="14"/>
  <c r="AO28" i="14"/>
  <c r="AK28" i="14"/>
  <c r="AK27" i="14"/>
  <c r="AO27" i="14"/>
  <c r="V26" i="14"/>
  <c r="I6" i="14"/>
  <c r="AI11" i="14" s="1"/>
  <c r="P8" i="14"/>
  <c r="AP25" i="14" s="1"/>
  <c r="P22" i="14"/>
  <c r="AP27" i="14" s="1"/>
  <c r="P33" i="14"/>
  <c r="AP8" i="14" s="1"/>
  <c r="Q28" i="14"/>
  <c r="AQ21" i="14" s="1"/>
  <c r="J27" i="14"/>
  <c r="P35" i="14"/>
  <c r="AP22" i="14" s="1"/>
  <c r="S33" i="14"/>
  <c r="AS8" i="14" s="1"/>
  <c r="I7" i="14"/>
  <c r="AI18" i="14" s="1"/>
  <c r="Q27" i="14"/>
  <c r="AQ14" i="14" s="1"/>
  <c r="V19" i="14"/>
  <c r="J28" i="14"/>
  <c r="R26" i="14"/>
  <c r="Q26" i="14"/>
  <c r="Q33" i="14" s="1"/>
  <c r="R34" i="14"/>
  <c r="AR15" i="14" s="1"/>
  <c r="J21" i="14"/>
  <c r="N22" i="14"/>
  <c r="AN27" i="14" s="1"/>
  <c r="U22" i="14"/>
  <c r="J12" i="14"/>
  <c r="N15" i="14"/>
  <c r="AN26" i="14" s="1"/>
  <c r="U15" i="14"/>
  <c r="V13" i="14"/>
  <c r="F9" i="14"/>
  <c r="H9" i="14"/>
  <c r="Q9" i="14"/>
  <c r="R9" i="14"/>
  <c r="M37" i="14"/>
  <c r="L37" i="14"/>
  <c r="W37" i="14"/>
  <c r="H37" i="14"/>
  <c r="M30" i="14"/>
  <c r="L30" i="14"/>
  <c r="X30" i="14"/>
  <c r="H30" i="14"/>
  <c r="W30" i="14"/>
  <c r="Z25" i="14"/>
  <c r="R23" i="14"/>
  <c r="Q23" i="14"/>
  <c r="M23" i="14"/>
  <c r="M40" i="14" s="1"/>
  <c r="L23" i="14"/>
  <c r="L40" i="14" s="1"/>
  <c r="F23" i="14"/>
  <c r="W23" i="14"/>
  <c r="W40" i="14" s="1"/>
  <c r="X23" i="14"/>
  <c r="Z18" i="14"/>
  <c r="R16" i="14"/>
  <c r="H16" i="14"/>
  <c r="Q16" i="14"/>
  <c r="F16" i="14"/>
  <c r="Z11" i="14"/>
  <c r="Z4" i="14"/>
  <c r="AL27" i="13"/>
  <c r="BR25" i="13"/>
  <c r="AM25" i="13"/>
  <c r="AM27" i="13" s="1"/>
  <c r="AI7" i="13" s="1"/>
  <c r="AH7" i="13" s="1"/>
  <c r="AQ23" i="13"/>
  <c r="AM23" i="13"/>
  <c r="AK23" i="13"/>
  <c r="BS22" i="13"/>
  <c r="BS23" i="13" s="1"/>
  <c r="BS24" i="13" s="1"/>
  <c r="AQ21" i="13"/>
  <c r="AO21" i="13"/>
  <c r="AL21" i="13"/>
  <c r="BS20" i="13"/>
  <c r="BQ20" i="13"/>
  <c r="BK20" i="13"/>
  <c r="BG20" i="13"/>
  <c r="AM20" i="13"/>
  <c r="BC19" i="13"/>
  <c r="AP19" i="13"/>
  <c r="AM19" i="13"/>
  <c r="AM21" i="13" s="1"/>
  <c r="AI6" i="13" s="1"/>
  <c r="AH6" i="13" s="1"/>
  <c r="BR18" i="13"/>
  <c r="BK18" i="13"/>
  <c r="BI18" i="13"/>
  <c r="BG18" i="13"/>
  <c r="BE18" i="13"/>
  <c r="BO17" i="13"/>
  <c r="BC17" i="13"/>
  <c r="BA17" i="13"/>
  <c r="AQ17" i="13"/>
  <c r="AQ19" i="13" s="1"/>
  <c r="AI10" i="13" s="1"/>
  <c r="AH10" i="13" s="1"/>
  <c r="AM17" i="13"/>
  <c r="AK17" i="13"/>
  <c r="BS16" i="13"/>
  <c r="BS18" i="13" s="1"/>
  <c r="AI24" i="13" s="1"/>
  <c r="AH24" i="13" s="1"/>
  <c r="BO15" i="13"/>
  <c r="BM15" i="13"/>
  <c r="AQ15" i="13"/>
  <c r="AO15" i="13"/>
  <c r="BS14" i="13"/>
  <c r="BQ14" i="13"/>
  <c r="BN13" i="13"/>
  <c r="AQ13" i="13"/>
  <c r="AI9" i="13" s="1"/>
  <c r="AH9" i="13" s="1"/>
  <c r="AP13" i="13"/>
  <c r="BO12" i="13"/>
  <c r="BO11" i="13"/>
  <c r="BO13" i="13" s="1"/>
  <c r="AI21" i="13" s="1"/>
  <c r="AQ11" i="13"/>
  <c r="AQ12" i="13" s="1"/>
  <c r="BO9" i="13"/>
  <c r="BM9" i="13"/>
  <c r="AQ9" i="13"/>
  <c r="AO9" i="13"/>
  <c r="BN7" i="13"/>
  <c r="AQ7" i="13"/>
  <c r="AI8" i="13" s="1"/>
  <c r="AH8" i="13" s="1"/>
  <c r="AP7" i="13"/>
  <c r="AQ6" i="13"/>
  <c r="BS5" i="13"/>
  <c r="BO5" i="13"/>
  <c r="BO7" i="13" s="1"/>
  <c r="AI20" i="13" s="1"/>
  <c r="AH20" i="13" s="1"/>
  <c r="BK5" i="13"/>
  <c r="BG5" i="13"/>
  <c r="BC5" i="13"/>
  <c r="AY5" i="13"/>
  <c r="AU5" i="13"/>
  <c r="AQ5" i="13"/>
  <c r="AM5" i="13"/>
  <c r="BS3" i="13"/>
  <c r="BQ3" i="13"/>
  <c r="BO3" i="13"/>
  <c r="BM3" i="13"/>
  <c r="BK3" i="13"/>
  <c r="BI3" i="13"/>
  <c r="BG3" i="13"/>
  <c r="BE3" i="13"/>
  <c r="BC3" i="13"/>
  <c r="BA3" i="13"/>
  <c r="AY3" i="13"/>
  <c r="AW3" i="13"/>
  <c r="AU3" i="13"/>
  <c r="AS3" i="13"/>
  <c r="AQ3" i="13"/>
  <c r="AO3" i="13"/>
  <c r="AM3" i="13"/>
  <c r="AK3" i="13"/>
  <c r="F41" i="14" l="1"/>
  <c r="AJ19" i="14"/>
  <c r="U20" i="14"/>
  <c r="S35" i="14"/>
  <c r="AS22" i="14" s="1"/>
  <c r="Q36" i="14"/>
  <c r="AQ29" i="14" s="1"/>
  <c r="J5" i="14"/>
  <c r="K12" i="14"/>
  <c r="O12" i="14"/>
  <c r="AJ20" i="14"/>
  <c r="K21" i="14"/>
  <c r="K28" i="14"/>
  <c r="U28" i="14" s="1"/>
  <c r="O28" i="14"/>
  <c r="AO21" i="14" s="1"/>
  <c r="AJ14" i="14"/>
  <c r="K27" i="14"/>
  <c r="O27" i="14"/>
  <c r="AO14" i="14" s="1"/>
  <c r="N19" i="14"/>
  <c r="AN6" i="14" s="1"/>
  <c r="AJ12" i="14"/>
  <c r="O13" i="14"/>
  <c r="AO12" i="14" s="1"/>
  <c r="K13" i="14"/>
  <c r="AK12" i="14" s="1"/>
  <c r="P9" i="14"/>
  <c r="AQ8" i="14"/>
  <c r="AQ7" i="14"/>
  <c r="AJ4" i="14"/>
  <c r="R30" i="14"/>
  <c r="AR7" i="14"/>
  <c r="V28" i="14"/>
  <c r="AJ21" i="14"/>
  <c r="S34" i="14"/>
  <c r="AS15" i="14" s="1"/>
  <c r="N20" i="14"/>
  <c r="AN13" i="14" s="1"/>
  <c r="J7" i="14"/>
  <c r="AJ5" i="14"/>
  <c r="AK6" i="14"/>
  <c r="AS28" i="14"/>
  <c r="S36" i="14"/>
  <c r="AS29" i="14" s="1"/>
  <c r="AK29" i="14"/>
  <c r="AO29" i="14"/>
  <c r="U29" i="14"/>
  <c r="N29" i="14"/>
  <c r="AN28" i="14" s="1"/>
  <c r="AK14" i="14"/>
  <c r="AO6" i="14"/>
  <c r="AK7" i="14"/>
  <c r="J6" i="14"/>
  <c r="Q35" i="14"/>
  <c r="AQ22" i="14" s="1"/>
  <c r="F39" i="14"/>
  <c r="Q34" i="14"/>
  <c r="AQ15" i="14" s="1"/>
  <c r="U8" i="14"/>
  <c r="N8" i="14"/>
  <c r="AN25" i="14" s="1"/>
  <c r="R33" i="14"/>
  <c r="AR8" i="14" s="1"/>
  <c r="V5" i="14"/>
  <c r="M5" i="14"/>
  <c r="AM4" i="14" s="1"/>
  <c r="L5" i="14"/>
  <c r="AL4" i="14" s="1"/>
  <c r="V27" i="14"/>
  <c r="P29" i="14"/>
  <c r="AP28" i="14" s="1"/>
  <c r="R39" i="14"/>
  <c r="Q39" i="14"/>
  <c r="BG21" i="13"/>
  <c r="BG22" i="13" s="1"/>
  <c r="N28" i="14"/>
  <c r="AN21" i="14" s="1"/>
  <c r="T22" i="14"/>
  <c r="AT27" i="14" s="1"/>
  <c r="T20" i="14"/>
  <c r="AT13" i="14" s="1"/>
  <c r="V21" i="14"/>
  <c r="T15" i="14"/>
  <c r="AT26" i="14" s="1"/>
  <c r="U14" i="14"/>
  <c r="N14" i="14"/>
  <c r="AN19" i="14" s="1"/>
  <c r="V12" i="14"/>
  <c r="AM30" i="14"/>
  <c r="AR23" i="14"/>
  <c r="AR16" i="14"/>
  <c r="AP16" i="14"/>
  <c r="AF30" i="14"/>
  <c r="AI30" i="14"/>
  <c r="AR30" i="14"/>
  <c r="I9" i="14"/>
  <c r="AP23" i="14"/>
  <c r="P16" i="14"/>
  <c r="Q30" i="14"/>
  <c r="AL30" i="14"/>
  <c r="AF23" i="14"/>
  <c r="F30" i="14"/>
  <c r="F40" i="14" s="1"/>
  <c r="I30" i="14"/>
  <c r="AQ30" i="14"/>
  <c r="AP9" i="14"/>
  <c r="H23" i="14"/>
  <c r="X37" i="14"/>
  <c r="X40" i="14" s="1"/>
  <c r="F37" i="14"/>
  <c r="P23" i="14"/>
  <c r="AH21" i="13"/>
  <c r="BS25" i="13"/>
  <c r="AI25" i="13" s="1"/>
  <c r="AH25" i="13" s="1"/>
  <c r="AM26" i="13"/>
  <c r="BO6" i="13"/>
  <c r="AG17" i="13"/>
  <c r="AQ18" i="13"/>
  <c r="K30" i="14" l="1"/>
  <c r="O7" i="14"/>
  <c r="K7" i="14"/>
  <c r="K16" i="14"/>
  <c r="O6" i="14"/>
  <c r="K6" i="14"/>
  <c r="AK21" i="14"/>
  <c r="O21" i="14"/>
  <c r="AO20" i="14" s="1"/>
  <c r="AK20" i="14"/>
  <c r="N13" i="14"/>
  <c r="AN12" i="14" s="1"/>
  <c r="K23" i="14"/>
  <c r="U13" i="14"/>
  <c r="K5" i="14"/>
  <c r="N5" i="14" s="1"/>
  <c r="O5" i="14"/>
  <c r="AO4" i="14" s="1"/>
  <c r="AO5" i="14"/>
  <c r="AO18" i="14"/>
  <c r="AK18" i="14"/>
  <c r="AJ18" i="14"/>
  <c r="M7" i="14"/>
  <c r="AM18" i="14" s="1"/>
  <c r="AJ11" i="14"/>
  <c r="AK11" i="14"/>
  <c r="AK5" i="14"/>
  <c r="V7" i="14"/>
  <c r="AN4" i="14"/>
  <c r="L7" i="14"/>
  <c r="AL18" i="14" s="1"/>
  <c r="T19" i="14"/>
  <c r="AT6" i="14" s="1"/>
  <c r="AO22" i="14"/>
  <c r="AK22" i="14"/>
  <c r="N36" i="14"/>
  <c r="AN29" i="14" s="1"/>
  <c r="U36" i="14"/>
  <c r="AQ16" i="14"/>
  <c r="AK15" i="14"/>
  <c r="AO15" i="14"/>
  <c r="U26" i="14"/>
  <c r="N26" i="14"/>
  <c r="AN7" i="14" s="1"/>
  <c r="AK8" i="14"/>
  <c r="AO7" i="14"/>
  <c r="M6" i="14"/>
  <c r="AM11" i="14" s="1"/>
  <c r="V6" i="14"/>
  <c r="L6" i="14"/>
  <c r="AL11" i="14" s="1"/>
  <c r="L12" i="14"/>
  <c r="AL5" i="14" s="1"/>
  <c r="W5" i="14"/>
  <c r="P36" i="14"/>
  <c r="AP29" i="14" s="1"/>
  <c r="T29" i="14"/>
  <c r="AT28" i="14" s="1"/>
  <c r="P30" i="14"/>
  <c r="M12" i="14"/>
  <c r="AM5" i="14" s="1"/>
  <c r="X5" i="14"/>
  <c r="AR9" i="14"/>
  <c r="AR34" i="14" s="1"/>
  <c r="R37" i="14"/>
  <c r="R40" i="14" s="1"/>
  <c r="BG23" i="13"/>
  <c r="N27" i="14"/>
  <c r="AN14" i="14" s="1"/>
  <c r="U27" i="14"/>
  <c r="X8" i="14"/>
  <c r="T8" i="14"/>
  <c r="AT25" i="14" s="1"/>
  <c r="AQ9" i="14"/>
  <c r="Q37" i="14"/>
  <c r="Q40" i="14" s="1"/>
  <c r="X7" i="14"/>
  <c r="N7" i="14"/>
  <c r="AN18" i="14" s="1"/>
  <c r="U7" i="14"/>
  <c r="W7" i="14"/>
  <c r="AQ23" i="14"/>
  <c r="BK6" i="13"/>
  <c r="BK7" i="13" s="1"/>
  <c r="BK8" i="13" s="1"/>
  <c r="BK9" i="13" s="1"/>
  <c r="P39" i="14"/>
  <c r="T28" i="14"/>
  <c r="AT21" i="14" s="1"/>
  <c r="N21" i="14"/>
  <c r="AN20" i="14" s="1"/>
  <c r="U21" i="14"/>
  <c r="T14" i="14"/>
  <c r="AT19" i="14" s="1"/>
  <c r="T13" i="14"/>
  <c r="AT12" i="14" s="1"/>
  <c r="N12" i="14"/>
  <c r="AN5" i="14" s="1"/>
  <c r="U12" i="14"/>
  <c r="AS30" i="14"/>
  <c r="AJ30" i="14"/>
  <c r="S9" i="14"/>
  <c r="J9" i="14"/>
  <c r="I23" i="14"/>
  <c r="J16" i="14"/>
  <c r="AI16" i="14"/>
  <c r="AF16" i="14"/>
  <c r="AF34" i="14" s="1"/>
  <c r="AI23" i="14"/>
  <c r="I16" i="14"/>
  <c r="I37" i="14"/>
  <c r="BG6" i="13"/>
  <c r="BG7" i="13" s="1"/>
  <c r="BG8" i="13" s="1"/>
  <c r="BG9" i="13" s="1"/>
  <c r="K40" i="14" l="1"/>
  <c r="U5" i="14"/>
  <c r="AK4" i="14"/>
  <c r="V9" i="14"/>
  <c r="M9" i="14"/>
  <c r="L14" i="14"/>
  <c r="AL19" i="14" s="1"/>
  <c r="M14" i="14"/>
  <c r="AM19" i="14" s="1"/>
  <c r="U35" i="14"/>
  <c r="N35" i="14"/>
  <c r="AN22" i="14" s="1"/>
  <c r="N34" i="14"/>
  <c r="AN15" i="14" s="1"/>
  <c r="U34" i="14"/>
  <c r="AO8" i="14"/>
  <c r="AQ34" i="14"/>
  <c r="T26" i="14"/>
  <c r="AT7" i="14" s="1"/>
  <c r="U33" i="14"/>
  <c r="N33" i="14"/>
  <c r="AN8" i="14" s="1"/>
  <c r="N6" i="14"/>
  <c r="AN11" i="14" s="1"/>
  <c r="U6" i="14"/>
  <c r="W6" i="14"/>
  <c r="L13" i="14"/>
  <c r="AL12" i="14" s="1"/>
  <c r="M13" i="14"/>
  <c r="AM12" i="14" s="1"/>
  <c r="X6" i="14"/>
  <c r="X9" i="14" s="1"/>
  <c r="BF27" i="13"/>
  <c r="BG27" i="13" s="1"/>
  <c r="AI17" i="13" s="1"/>
  <c r="AH17" i="13" s="1"/>
  <c r="W12" i="14"/>
  <c r="X14" i="14"/>
  <c r="T5" i="14"/>
  <c r="AT4" i="14" s="1"/>
  <c r="BG24" i="13"/>
  <c r="T7" i="14"/>
  <c r="AT18" i="14" s="1"/>
  <c r="BG10" i="13"/>
  <c r="BG11" i="13" s="1"/>
  <c r="BG12" i="13" s="1"/>
  <c r="BG13" i="13" s="1"/>
  <c r="Q41" i="14"/>
  <c r="W14" i="14"/>
  <c r="T27" i="14"/>
  <c r="AT14" i="14" s="1"/>
  <c r="BJ16" i="13"/>
  <c r="BK16" i="13" s="1"/>
  <c r="AI18" i="13" s="1"/>
  <c r="AH18" i="13" s="1"/>
  <c r="R41" i="14"/>
  <c r="X12" i="14"/>
  <c r="AP30" i="14"/>
  <c r="AP34" i="14" s="1"/>
  <c r="T36" i="14"/>
  <c r="AT29" i="14" s="1"/>
  <c r="P37" i="14"/>
  <c r="P40" i="14" s="1"/>
  <c r="BK21" i="13"/>
  <c r="J39" i="14"/>
  <c r="T21" i="14"/>
  <c r="AT20" i="14" s="1"/>
  <c r="T12" i="14"/>
  <c r="AT5" i="14" s="1"/>
  <c r="W9" i="14"/>
  <c r="K9" i="14"/>
  <c r="L9" i="14"/>
  <c r="AK30" i="14"/>
  <c r="AO30" i="14"/>
  <c r="S37" i="14"/>
  <c r="BJ25" i="13" s="1"/>
  <c r="AI9" i="14"/>
  <c r="AJ23" i="14"/>
  <c r="AS23" i="14"/>
  <c r="J30" i="14"/>
  <c r="O16" i="14"/>
  <c r="V16" i="14"/>
  <c r="J23" i="14"/>
  <c r="S16" i="14"/>
  <c r="AN30" i="14"/>
  <c r="J40" i="14" l="1"/>
  <c r="K39" i="14"/>
  <c r="K41" i="14"/>
  <c r="AO11" i="14"/>
  <c r="O9" i="14"/>
  <c r="AY6" i="13" s="1"/>
  <c r="AY7" i="13" s="1"/>
  <c r="AY8" i="13" s="1"/>
  <c r="AY9" i="13" s="1"/>
  <c r="AY10" i="13" s="1"/>
  <c r="AY11" i="13" s="1"/>
  <c r="O37" i="14"/>
  <c r="BG25" i="13"/>
  <c r="BG26" i="13" s="1"/>
  <c r="T35" i="14"/>
  <c r="AT22" i="14" s="1"/>
  <c r="T34" i="14"/>
  <c r="AT15" i="14" s="1"/>
  <c r="T33" i="14"/>
  <c r="AT8" i="14" s="1"/>
  <c r="W13" i="14"/>
  <c r="X13" i="14"/>
  <c r="T6" i="14"/>
  <c r="AT11" i="14" s="1"/>
  <c r="BK10" i="13"/>
  <c r="BK11" i="13" s="1"/>
  <c r="BK12" i="13" s="1"/>
  <c r="BK13" i="13" s="1"/>
  <c r="BK14" i="13" s="1"/>
  <c r="BK15" i="13" s="1"/>
  <c r="BF16" i="13"/>
  <c r="BG16" i="13" s="1"/>
  <c r="AI16" i="13" s="1"/>
  <c r="AH16" i="13" s="1"/>
  <c r="S39" i="14"/>
  <c r="T43" i="14" s="1"/>
  <c r="P41" i="14"/>
  <c r="BC20" i="13"/>
  <c r="BC21" i="13" s="1"/>
  <c r="V39" i="14"/>
  <c r="BO18" i="13"/>
  <c r="BO19" i="13" s="1"/>
  <c r="O39" i="14"/>
  <c r="BK22" i="13"/>
  <c r="J41" i="14"/>
  <c r="AT30" i="14"/>
  <c r="U9" i="14"/>
  <c r="N9" i="14"/>
  <c r="S30" i="14"/>
  <c r="AO23" i="14"/>
  <c r="AS16" i="14"/>
  <c r="N37" i="14"/>
  <c r="AL9" i="14"/>
  <c r="V30" i="14"/>
  <c r="O30" i="14"/>
  <c r="V37" i="14"/>
  <c r="V23" i="14"/>
  <c r="O23" i="14"/>
  <c r="O40" i="14" s="1"/>
  <c r="S23" i="14"/>
  <c r="AK23" i="14"/>
  <c r="M16" i="14"/>
  <c r="N16" i="14"/>
  <c r="U16" i="14"/>
  <c r="AJ16" i="14"/>
  <c r="AJ9" i="14"/>
  <c r="V40" i="14" l="1"/>
  <c r="S40" i="14"/>
  <c r="T44" i="14"/>
  <c r="T9" i="14"/>
  <c r="BG14" i="13"/>
  <c r="BG15" i="13" s="1"/>
  <c r="N39" i="14"/>
  <c r="U39" i="14"/>
  <c r="M41" i="14"/>
  <c r="M39" i="14"/>
  <c r="BC6" i="13"/>
  <c r="BC7" i="13" s="1"/>
  <c r="V41" i="14"/>
  <c r="S41" i="14"/>
  <c r="T45" i="14" s="1"/>
  <c r="AJ34" i="14"/>
  <c r="AJ36" i="14" s="1"/>
  <c r="O41" i="14"/>
  <c r="AK16" i="14"/>
  <c r="T16" i="14"/>
  <c r="T39" i="14" s="1"/>
  <c r="U30" i="14"/>
  <c r="N30" i="14"/>
  <c r="N23" i="14"/>
  <c r="N40" i="14" s="1"/>
  <c r="U23" i="14"/>
  <c r="U40" i="14" s="1"/>
  <c r="AM9" i="14"/>
  <c r="AK9" i="14"/>
  <c r="L16" i="14"/>
  <c r="AN23" i="14"/>
  <c r="AT23" i="14"/>
  <c r="AO16" i="14"/>
  <c r="AL23" i="14"/>
  <c r="T37" i="14"/>
  <c r="AO9" i="14"/>
  <c r="AS9" i="14"/>
  <c r="AS34" i="14" s="1"/>
  <c r="U37" i="14"/>
  <c r="AM23" i="14"/>
  <c r="AP27" i="13" l="1"/>
  <c r="AQ24" i="13"/>
  <c r="AQ25" i="13" s="1"/>
  <c r="AQ26" i="13" s="1"/>
  <c r="AQ27" i="13"/>
  <c r="AI11" i="13" s="1"/>
  <c r="AH11" i="13" s="1"/>
  <c r="AU6" i="13"/>
  <c r="AM6" i="13"/>
  <c r="AM7" i="13" s="1"/>
  <c r="AM8" i="13" s="1"/>
  <c r="AM9" i="13" s="1"/>
  <c r="L41" i="14"/>
  <c r="L39" i="14"/>
  <c r="BS6" i="13"/>
  <c r="U41" i="14"/>
  <c r="N41" i="14"/>
  <c r="BN24" i="13"/>
  <c r="BO24" i="13" s="1"/>
  <c r="AI22" i="13" s="1"/>
  <c r="BO20" i="13"/>
  <c r="BO21" i="13" s="1"/>
  <c r="BO22" i="13" s="1"/>
  <c r="BO23" i="13" s="1"/>
  <c r="BJ26" i="13"/>
  <c r="BK26" i="13" s="1"/>
  <c r="AI19" i="13" s="1"/>
  <c r="AH19" i="13" s="1"/>
  <c r="BK23" i="13"/>
  <c r="BK24" i="13" s="1"/>
  <c r="BK25" i="13" s="1"/>
  <c r="AX27" i="13"/>
  <c r="AY27" i="13" s="1"/>
  <c r="AI13" i="13" s="1"/>
  <c r="AH13" i="13" s="1"/>
  <c r="AY12" i="13"/>
  <c r="AY13" i="13" s="1"/>
  <c r="AY14" i="13" s="1"/>
  <c r="AY15" i="13" s="1"/>
  <c r="AY16" i="13" s="1"/>
  <c r="AY17" i="13" s="1"/>
  <c r="AY18" i="13" s="1"/>
  <c r="AY19" i="13" s="1"/>
  <c r="AY20" i="13" s="1"/>
  <c r="AY21" i="13" s="1"/>
  <c r="AY22" i="13" s="1"/>
  <c r="AY23" i="13" s="1"/>
  <c r="AY24" i="13" s="1"/>
  <c r="AY25" i="13" s="1"/>
  <c r="AY26" i="13" s="1"/>
  <c r="AK34" i="14"/>
  <c r="AO34" i="14"/>
  <c r="W16" i="14"/>
  <c r="X16" i="14"/>
  <c r="T23" i="14"/>
  <c r="T40" i="14" s="1"/>
  <c r="AT16" i="14"/>
  <c r="T30" i="14"/>
  <c r="AN9" i="14"/>
  <c r="AM16" i="14"/>
  <c r="AM34" i="14" s="1"/>
  <c r="AN16" i="14"/>
  <c r="AL16" i="14"/>
  <c r="AL34" i="14" s="1"/>
  <c r="W41" i="14" l="1"/>
  <c r="W39" i="14"/>
  <c r="AU7" i="13"/>
  <c r="AU8" i="13" s="1"/>
  <c r="AU9" i="13" s="1"/>
  <c r="AU10" i="13" s="1"/>
  <c r="AU11" i="13" s="1"/>
  <c r="X41" i="14"/>
  <c r="X39" i="14"/>
  <c r="T41" i="14"/>
  <c r="AH22" i="13"/>
  <c r="AN34" i="14"/>
  <c r="AT9" i="14"/>
  <c r="AT34" i="14" s="1"/>
  <c r="BB27" i="13" l="1"/>
  <c r="BC27" i="13" s="1"/>
  <c r="AI15" i="13" s="1"/>
  <c r="AH15" i="13" s="1"/>
  <c r="BC22" i="13"/>
  <c r="BC23" i="13" s="1"/>
  <c r="BC24" i="13" s="1"/>
  <c r="BC25" i="13" s="1"/>
  <c r="BC26" i="13" s="1"/>
  <c r="BS7" i="13"/>
  <c r="BS8" i="13" s="1"/>
  <c r="BS9" i="13" s="1"/>
  <c r="BS10" i="13" s="1"/>
  <c r="BS11" i="13" s="1"/>
  <c r="AT36" i="14"/>
  <c r="AL15" i="13"/>
  <c r="AM15" i="13" s="1"/>
  <c r="AM10" i="13"/>
  <c r="AM11" i="13" s="1"/>
  <c r="AM12" i="13" s="1"/>
  <c r="AM13" i="13" s="1"/>
  <c r="AM14" i="13" s="1"/>
  <c r="AU21" i="13"/>
  <c r="AI12" i="13" s="1"/>
  <c r="AT21" i="13"/>
  <c r="AU12" i="13"/>
  <c r="AU13" i="13" s="1"/>
  <c r="AU14" i="13" s="1"/>
  <c r="AU15" i="13" s="1"/>
  <c r="AU16" i="13" s="1"/>
  <c r="AU17" i="13" s="1"/>
  <c r="AU18" i="13" s="1"/>
  <c r="AU19" i="13" s="1"/>
  <c r="AU20" i="13" s="1"/>
  <c r="BB15" i="13" l="1"/>
  <c r="BC15" i="13" s="1"/>
  <c r="AI14" i="13" s="1"/>
  <c r="AH14" i="13" s="1"/>
  <c r="BC8" i="13"/>
  <c r="BC9" i="13" s="1"/>
  <c r="BC10" i="13" s="1"/>
  <c r="BC11" i="13" s="1"/>
  <c r="BC12" i="13" s="1"/>
  <c r="BC13" i="13" s="1"/>
  <c r="BC14" i="13" s="1"/>
  <c r="BR12" i="13"/>
  <c r="BS12" i="13" s="1"/>
  <c r="AI23" i="13" s="1"/>
  <c r="AH12" i="13"/>
  <c r="AI5" i="13"/>
  <c r="AH23" i="13" l="1"/>
  <c r="AH27" i="13" s="1"/>
  <c r="AI27" i="13"/>
  <c r="AI26" i="13"/>
  <c r="AO1" i="13"/>
  <c r="AH5" i="13"/>
  <c r="AH26" i="13" s="1"/>
</calcChain>
</file>

<file path=xl/sharedStrings.xml><?xml version="1.0" encoding="utf-8"?>
<sst xmlns="http://schemas.openxmlformats.org/spreadsheetml/2006/main" count="583" uniqueCount="96">
  <si>
    <t>Acc #</t>
  </si>
  <si>
    <t>Account Name</t>
  </si>
  <si>
    <t>POSTED</t>
  </si>
  <si>
    <t>JOURNAL</t>
  </si>
  <si>
    <t>ENTRIES</t>
  </si>
  <si>
    <t>TRIAL</t>
  </si>
  <si>
    <t>BALANCE</t>
  </si>
  <si>
    <t>NET INCOME</t>
  </si>
  <si>
    <t>DATE</t>
  </si>
  <si>
    <t>DEBIT</t>
  </si>
  <si>
    <t>CREDIT</t>
  </si>
  <si>
    <t>ACC #</t>
  </si>
  <si>
    <t>ACC NAME</t>
  </si>
  <si>
    <t>General Ledger</t>
  </si>
  <si>
    <t>Date</t>
  </si>
  <si>
    <t>Debit (Credit)</t>
  </si>
  <si>
    <t>Balance</t>
  </si>
  <si>
    <t>Beginning balance</t>
  </si>
  <si>
    <t>Total</t>
  </si>
  <si>
    <t>Accounts Receivable</t>
  </si>
  <si>
    <t>Office Supplies Expense</t>
  </si>
  <si>
    <t>GL (Debits less Credits)</t>
  </si>
  <si>
    <t>Cash-Checking</t>
  </si>
  <si>
    <t xml:space="preserve">Accounts Payable </t>
  </si>
  <si>
    <t>Payroll Register</t>
  </si>
  <si>
    <t>Name</t>
  </si>
  <si>
    <t>Regular Hours</t>
  </si>
  <si>
    <t>Overtime Hours</t>
  </si>
  <si>
    <t>Regular rate</t>
  </si>
  <si>
    <t>Regular Pay</t>
  </si>
  <si>
    <t>Overtime Rate</t>
  </si>
  <si>
    <t>Overtime Pay</t>
  </si>
  <si>
    <t>Total Earnings</t>
  </si>
  <si>
    <t>Sal</t>
  </si>
  <si>
    <t>Filing Status</t>
  </si>
  <si>
    <t># of Allowances</t>
  </si>
  <si>
    <t>M</t>
  </si>
  <si>
    <t>S</t>
  </si>
  <si>
    <t>Group Ins.</t>
  </si>
  <si>
    <t>Union Dues</t>
  </si>
  <si>
    <t>Net Paid</t>
  </si>
  <si>
    <t>Earnings</t>
  </si>
  <si>
    <t>Deductions from Pay Check</t>
  </si>
  <si>
    <t>Wages for FUTA
7,000 Cap</t>
  </si>
  <si>
    <t>Earnings Records</t>
  </si>
  <si>
    <t>Pay Date</t>
  </si>
  <si>
    <t>OASDI
6.2%</t>
  </si>
  <si>
    <t>HI
1.45%</t>
  </si>
  <si>
    <t>FIT
Table</t>
  </si>
  <si>
    <t>Wages For SUTA
8,000 Cap for Employer</t>
  </si>
  <si>
    <t>FICA Taxes Payable - OASDI</t>
  </si>
  <si>
    <t>FICA Taxes Payable - HI</t>
  </si>
  <si>
    <t>Employees FIT Payable</t>
  </si>
  <si>
    <t xml:space="preserve">Union Dues Payable </t>
  </si>
  <si>
    <t>Income</t>
  </si>
  <si>
    <t xml:space="preserve">Equipment  </t>
  </si>
  <si>
    <t xml:space="preserve">Depreciation Expense </t>
  </si>
  <si>
    <t>Office Supplies</t>
  </si>
  <si>
    <t>FUTA Taxes Payable</t>
  </si>
  <si>
    <t>SUTA Taxes Payable</t>
  </si>
  <si>
    <t>Pay Period Ending August</t>
  </si>
  <si>
    <t>Pay Period Ending September</t>
  </si>
  <si>
    <t>Pay Period Ending November</t>
  </si>
  <si>
    <t>Pay Period Ending December</t>
  </si>
  <si>
    <t>Anthony Moor</t>
  </si>
  <si>
    <t>Sindy Lewis</t>
  </si>
  <si>
    <t>Jill Jackson</t>
  </si>
  <si>
    <t>Judy Jones</t>
  </si>
  <si>
    <t>401(k)</t>
  </si>
  <si>
    <t>August</t>
  </si>
  <si>
    <t>November</t>
  </si>
  <si>
    <t>December</t>
  </si>
  <si>
    <t>September</t>
  </si>
  <si>
    <t>Wages for OASDI
128,400</t>
  </si>
  <si>
    <t>Pay Period Ending October</t>
  </si>
  <si>
    <t>October</t>
  </si>
  <si>
    <t>Qt 4 Totals</t>
  </si>
  <si>
    <t>Qt 3 Totals</t>
  </si>
  <si>
    <t>Totals for the year</t>
  </si>
  <si>
    <t xml:space="preserve">Accumulated Depreciation </t>
  </si>
  <si>
    <t>Salaries &amp; Wages Expense</t>
  </si>
  <si>
    <t>Payroll Taxes Expense</t>
  </si>
  <si>
    <t>Employer Taxes</t>
  </si>
  <si>
    <t>FUTA
.6%</t>
  </si>
  <si>
    <t>SUTA
5.4%</t>
  </si>
  <si>
    <t>Group Insurance Payable</t>
  </si>
  <si>
    <t>Capital</t>
  </si>
  <si>
    <t>Retirement Plan Contributions</t>
  </si>
  <si>
    <t>Beginning</t>
  </si>
  <si>
    <t>Ending</t>
  </si>
  <si>
    <t>Payroll Payable</t>
  </si>
  <si>
    <t>Total for the year</t>
  </si>
  <si>
    <t>Q3</t>
  </si>
  <si>
    <t>Q4</t>
  </si>
  <si>
    <t>Employer's taxes</t>
  </si>
  <si>
    <t>Emploees'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</si>
</sst>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$&quot;#,##0.00_);\(&quot;$&quot;#,##0.00\)"/>
    <numFmt numFmtId="43" formatCode="_(* #,##0.00_);_(* \(#,##0.00\);_(* &quot;-&quot;??_);_(@_)"/>
    <numFmt numFmtId="164" formatCode="m/d/yy;@"/>
    <numFmt numFmtId="165" formatCode="m/d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8"/>
      <color theme="0"/>
      <name val="Calibri Light"/>
      <family val="2"/>
      <scheme val="major"/>
    </font>
    <font>
      <b/>
      <sz val="24"/>
      <color theme="0"/>
      <name val="Calibri Light"/>
      <family val="2"/>
      <scheme val="major"/>
    </font>
    <font>
      <b/>
      <sz val="24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theme="4"/>
      </bottom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4" applyNumberFormat="0" applyFill="0" applyAlignment="0" applyProtection="0"/>
    <xf numFmtId="0" fontId="4" fillId="0" borderId="5" applyNumberFormat="0" applyFill="0" applyAlignment="0" applyProtection="0"/>
    <xf numFmtId="0" fontId="7" fillId="0" borderId="0"/>
    <xf numFmtId="43" fontId="7" fillId="0" borderId="0" applyFont="0" applyFill="0" applyBorder="0" applyAlignment="0" applyProtection="0"/>
    <xf numFmtId="0" fontId="8" fillId="0" borderId="6" applyNumberFormat="0" applyFill="0" applyAlignment="0" applyProtection="0"/>
    <xf numFmtId="0" fontId="1" fillId="0" borderId="7" applyNumberFormat="0" applyFill="0" applyAlignment="0" applyProtection="0"/>
    <xf numFmtId="0" fontId="9" fillId="0" borderId="0"/>
    <xf numFmtId="43" fontId="9" fillId="0" borderId="0" applyFont="0" applyFill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</cellStyleXfs>
  <cellXfs count="162">
    <xf numFmtId="0" fontId="0" fillId="0" borderId="0" xfId="0"/>
    <xf numFmtId="39" fontId="1" fillId="0" borderId="0" xfId="0" applyNumberFormat="1" applyFont="1" applyProtection="1"/>
    <xf numFmtId="0" fontId="1" fillId="0" borderId="0" xfId="0" applyFont="1" applyProtection="1"/>
    <xf numFmtId="164" fontId="1" fillId="0" borderId="0" xfId="0" applyNumberFormat="1" applyFont="1" applyFill="1" applyAlignment="1" applyProtection="1">
      <alignment horizontal="left"/>
    </xf>
    <xf numFmtId="0" fontId="1" fillId="0" borderId="0" xfId="0" applyNumberFormat="1" applyFont="1" applyFill="1" applyAlignment="1" applyProtection="1">
      <alignment horizontal="left"/>
    </xf>
    <xf numFmtId="39" fontId="1" fillId="0" borderId="0" xfId="0" applyNumberFormat="1" applyFont="1" applyFill="1" applyProtection="1"/>
    <xf numFmtId="39" fontId="1" fillId="0" borderId="0" xfId="0" applyNumberFormat="1" applyFont="1" applyFill="1" applyBorder="1" applyProtection="1"/>
    <xf numFmtId="164" fontId="1" fillId="0" borderId="0" xfId="0" applyNumberFormat="1" applyFont="1" applyAlignment="1" applyProtection="1">
      <alignment horizontal="left"/>
    </xf>
    <xf numFmtId="0" fontId="1" fillId="0" borderId="0" xfId="0" applyNumberFormat="1" applyFont="1" applyAlignment="1" applyProtection="1">
      <alignment horizontal="left"/>
    </xf>
    <xf numFmtId="0" fontId="0" fillId="0" borderId="0" xfId="0" applyProtection="1"/>
    <xf numFmtId="7" fontId="15" fillId="7" borderId="0" xfId="1" applyNumberFormat="1" applyFont="1" applyFill="1" applyAlignment="1" applyProtection="1">
      <alignment horizontal="centerContinuous"/>
    </xf>
    <xf numFmtId="7" fontId="14" fillId="7" borderId="0" xfId="1" applyNumberFormat="1" applyFont="1" applyFill="1" applyAlignment="1" applyProtection="1">
      <alignment horizontal="centerContinuous"/>
    </xf>
    <xf numFmtId="0" fontId="16" fillId="7" borderId="0" xfId="0" applyNumberFormat="1" applyFont="1" applyFill="1" applyAlignment="1" applyProtection="1">
      <alignment horizontal="centerContinuous"/>
    </xf>
    <xf numFmtId="7" fontId="16" fillId="7" borderId="0" xfId="0" applyNumberFormat="1" applyFont="1" applyFill="1" applyAlignment="1" applyProtection="1">
      <alignment horizontal="centerContinuous"/>
    </xf>
    <xf numFmtId="7" fontId="1" fillId="0" borderId="0" xfId="0" applyNumberFormat="1" applyFont="1" applyProtection="1"/>
    <xf numFmtId="14" fontId="1" fillId="0" borderId="0" xfId="0" applyNumberFormat="1" applyFont="1" applyProtection="1"/>
    <xf numFmtId="7" fontId="1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0" fontId="16" fillId="5" borderId="10" xfId="2" applyNumberFormat="1" applyFont="1" applyFill="1" applyBorder="1" applyAlignment="1" applyProtection="1">
      <alignment horizontal="centerContinuous"/>
    </xf>
    <xf numFmtId="0" fontId="16" fillId="5" borderId="11" xfId="2" applyNumberFormat="1" applyFont="1" applyFill="1" applyBorder="1" applyAlignment="1" applyProtection="1">
      <alignment horizontal="centerContinuous"/>
    </xf>
    <xf numFmtId="0" fontId="16" fillId="5" borderId="12" xfId="2" applyNumberFormat="1" applyFont="1" applyFill="1" applyBorder="1" applyAlignment="1" applyProtection="1">
      <alignment horizontal="centerContinuous"/>
    </xf>
    <xf numFmtId="0" fontId="16" fillId="6" borderId="10" xfId="2" applyNumberFormat="1" applyFont="1" applyFill="1" applyBorder="1" applyAlignment="1" applyProtection="1">
      <alignment horizontal="centerContinuous"/>
    </xf>
    <xf numFmtId="0" fontId="16" fillId="6" borderId="11" xfId="2" applyNumberFormat="1" applyFont="1" applyFill="1" applyBorder="1" applyAlignment="1" applyProtection="1">
      <alignment horizontal="centerContinuous"/>
    </xf>
    <xf numFmtId="0" fontId="16" fillId="6" borderId="12" xfId="2" applyNumberFormat="1" applyFont="1" applyFill="1" applyBorder="1" applyAlignment="1" applyProtection="1">
      <alignment horizontal="centerContinuous"/>
    </xf>
    <xf numFmtId="7" fontId="16" fillId="5" borderId="9" xfId="2" applyNumberFormat="1" applyFont="1" applyFill="1" applyBorder="1" applyAlignment="1" applyProtection="1">
      <alignment horizontal="center"/>
    </xf>
    <xf numFmtId="0" fontId="16" fillId="13" borderId="10" xfId="2" applyNumberFormat="1" applyFont="1" applyFill="1" applyBorder="1" applyAlignment="1" applyProtection="1">
      <alignment horizontal="centerContinuous"/>
    </xf>
    <xf numFmtId="0" fontId="16" fillId="13" borderId="11" xfId="2" applyNumberFormat="1" applyFont="1" applyFill="1" applyBorder="1" applyAlignment="1" applyProtection="1">
      <alignment horizontal="centerContinuous"/>
    </xf>
    <xf numFmtId="0" fontId="16" fillId="13" borderId="12" xfId="2" applyNumberFormat="1" applyFont="1" applyFill="1" applyBorder="1" applyAlignment="1" applyProtection="1">
      <alignment horizontal="centerContinuous"/>
    </xf>
    <xf numFmtId="7" fontId="15" fillId="7" borderId="10" xfId="1" applyNumberFormat="1" applyFont="1" applyFill="1" applyBorder="1" applyAlignment="1" applyProtection="1">
      <alignment horizontal="centerContinuous"/>
    </xf>
    <xf numFmtId="14" fontId="14" fillId="7" borderId="11" xfId="1" applyNumberFormat="1" applyFont="1" applyFill="1" applyBorder="1" applyAlignment="1" applyProtection="1">
      <alignment horizontal="centerContinuous"/>
    </xf>
    <xf numFmtId="7" fontId="14" fillId="7" borderId="11" xfId="1" applyNumberFormat="1" applyFont="1" applyFill="1" applyBorder="1" applyAlignment="1" applyProtection="1">
      <alignment horizontal="centerContinuous"/>
    </xf>
    <xf numFmtId="0" fontId="10" fillId="7" borderId="11" xfId="0" applyNumberFormat="1" applyFont="1" applyFill="1" applyBorder="1" applyAlignment="1" applyProtection="1">
      <alignment horizontal="centerContinuous"/>
    </xf>
    <xf numFmtId="7" fontId="10" fillId="7" borderId="11" xfId="0" applyNumberFormat="1" applyFont="1" applyFill="1" applyBorder="1" applyAlignment="1" applyProtection="1">
      <alignment horizontal="centerContinuous"/>
    </xf>
    <xf numFmtId="7" fontId="10" fillId="7" borderId="12" xfId="0" applyNumberFormat="1" applyFont="1" applyFill="1" applyBorder="1" applyAlignment="1" applyProtection="1">
      <alignment horizontal="centerContinuous"/>
    </xf>
    <xf numFmtId="0" fontId="12" fillId="4" borderId="10" xfId="3" applyNumberFormat="1" applyFont="1" applyFill="1" applyBorder="1" applyAlignment="1" applyProtection="1">
      <alignment horizontal="center" wrapText="1"/>
    </xf>
    <xf numFmtId="0" fontId="12" fillId="4" borderId="11" xfId="3" applyNumberFormat="1" applyFont="1" applyFill="1" applyBorder="1" applyAlignment="1" applyProtection="1">
      <alignment horizontal="center" wrapText="1"/>
    </xf>
    <xf numFmtId="7" fontId="12" fillId="4" borderId="11" xfId="3" applyNumberFormat="1" applyFont="1" applyFill="1" applyBorder="1" applyAlignment="1" applyProtection="1">
      <alignment horizontal="center" wrapText="1"/>
    </xf>
    <xf numFmtId="7" fontId="12" fillId="4" borderId="12" xfId="3" applyNumberFormat="1" applyFont="1" applyFill="1" applyBorder="1" applyAlignment="1" applyProtection="1">
      <alignment horizontal="center" wrapText="1"/>
    </xf>
    <xf numFmtId="7" fontId="12" fillId="4" borderId="0" xfId="3" applyNumberFormat="1" applyFont="1" applyFill="1" applyBorder="1" applyAlignment="1" applyProtection="1">
      <alignment horizontal="center" wrapText="1"/>
    </xf>
    <xf numFmtId="14" fontId="12" fillId="4" borderId="0" xfId="3" applyNumberFormat="1" applyFont="1" applyFill="1" applyBorder="1" applyAlignment="1" applyProtection="1">
      <alignment horizontal="center" wrapText="1"/>
    </xf>
    <xf numFmtId="0" fontId="12" fillId="4" borderId="0" xfId="3" applyNumberFormat="1" applyFont="1" applyFill="1" applyBorder="1" applyAlignment="1" applyProtection="1">
      <alignment horizontal="center" wrapText="1"/>
    </xf>
    <xf numFmtId="7" fontId="13" fillId="3" borderId="10" xfId="7" applyNumberFormat="1" applyFont="1" applyFill="1" applyBorder="1" applyProtection="1"/>
    <xf numFmtId="7" fontId="13" fillId="3" borderId="11" xfId="7" applyNumberFormat="1" applyFont="1" applyFill="1" applyBorder="1" applyProtection="1"/>
    <xf numFmtId="0" fontId="10" fillId="3" borderId="11" xfId="2" applyNumberFormat="1" applyFont="1" applyFill="1" applyBorder="1" applyAlignment="1" applyProtection="1">
      <alignment horizontal="center"/>
    </xf>
    <xf numFmtId="7" fontId="10" fillId="3" borderId="12" xfId="2" applyNumberFormat="1" applyFont="1" applyFill="1" applyBorder="1" applyProtection="1"/>
    <xf numFmtId="7" fontId="4" fillId="0" borderId="0" xfId="2" applyNumberFormat="1" applyFont="1" applyProtection="1"/>
    <xf numFmtId="0" fontId="4" fillId="0" borderId="0" xfId="2" applyNumberFormat="1" applyFont="1" applyAlignment="1" applyProtection="1">
      <alignment horizontal="center"/>
    </xf>
    <xf numFmtId="7" fontId="10" fillId="4" borderId="3" xfId="2" applyNumberFormat="1" applyFont="1" applyFill="1" applyBorder="1" applyProtection="1"/>
    <xf numFmtId="14" fontId="10" fillId="4" borderId="3" xfId="2" applyNumberFormat="1" applyFont="1" applyFill="1" applyBorder="1" applyProtection="1"/>
    <xf numFmtId="7" fontId="17" fillId="2" borderId="3" xfId="2" applyNumberFormat="1" applyFont="1" applyFill="1" applyBorder="1" applyAlignment="1" applyProtection="1">
      <alignment horizontal="center"/>
    </xf>
    <xf numFmtId="0" fontId="17" fillId="2" borderId="8" xfId="2" applyNumberFormat="1" applyFont="1" applyFill="1" applyBorder="1" applyAlignment="1" applyProtection="1">
      <alignment horizontal="center"/>
    </xf>
    <xf numFmtId="0" fontId="17" fillId="2" borderId="3" xfId="2" applyNumberFormat="1" applyFont="1" applyFill="1" applyBorder="1" applyAlignment="1" applyProtection="1">
      <alignment horizontal="right"/>
    </xf>
    <xf numFmtId="7" fontId="17" fillId="2" borderId="3" xfId="2" applyNumberFormat="1" applyFont="1" applyFill="1" applyBorder="1" applyAlignment="1" applyProtection="1">
      <alignment horizontal="right"/>
    </xf>
    <xf numFmtId="0" fontId="17" fillId="2" borderId="3" xfId="2" applyNumberFormat="1" applyFont="1" applyFill="1" applyBorder="1" applyAlignment="1" applyProtection="1">
      <alignment horizontal="center"/>
    </xf>
    <xf numFmtId="7" fontId="17" fillId="0" borderId="8" xfId="2" applyNumberFormat="1" applyFont="1" applyBorder="1" applyProtection="1"/>
    <xf numFmtId="7" fontId="17" fillId="2" borderId="8" xfId="2" applyNumberFormat="1" applyFont="1" applyFill="1" applyBorder="1" applyAlignment="1" applyProtection="1">
      <alignment horizontal="center"/>
    </xf>
    <xf numFmtId="7" fontId="17" fillId="2" borderId="8" xfId="2" applyNumberFormat="1" applyFont="1" applyFill="1" applyBorder="1" applyProtection="1"/>
    <xf numFmtId="7" fontId="17" fillId="2" borderId="3" xfId="2" applyNumberFormat="1" applyFont="1" applyFill="1" applyBorder="1" applyProtection="1"/>
    <xf numFmtId="7" fontId="17" fillId="10" borderId="3" xfId="2" applyNumberFormat="1" applyFont="1" applyFill="1" applyBorder="1" applyProtection="1"/>
    <xf numFmtId="7" fontId="1" fillId="2" borderId="3" xfId="0" applyNumberFormat="1" applyFont="1" applyFill="1" applyBorder="1" applyProtection="1"/>
    <xf numFmtId="7" fontId="17" fillId="0" borderId="3" xfId="2" applyNumberFormat="1" applyFont="1" applyBorder="1" applyProtection="1"/>
    <xf numFmtId="0" fontId="17" fillId="0" borderId="3" xfId="2" applyNumberFormat="1" applyFont="1" applyBorder="1" applyAlignment="1" applyProtection="1">
      <alignment horizontal="center"/>
    </xf>
    <xf numFmtId="7" fontId="17" fillId="2" borderId="7" xfId="8" applyNumberFormat="1" applyFont="1" applyFill="1" applyProtection="1"/>
    <xf numFmtId="7" fontId="17" fillId="10" borderId="7" xfId="8" applyNumberFormat="1" applyFont="1" applyFill="1" applyProtection="1"/>
    <xf numFmtId="14" fontId="4" fillId="0" borderId="0" xfId="2" applyNumberFormat="1" applyFont="1" applyProtection="1"/>
    <xf numFmtId="7" fontId="17" fillId="0" borderId="0" xfId="2" applyNumberFormat="1" applyFont="1" applyAlignment="1" applyProtection="1">
      <alignment horizontal="center"/>
    </xf>
    <xf numFmtId="0" fontId="17" fillId="0" borderId="0" xfId="2" applyNumberFormat="1" applyFont="1" applyAlignment="1" applyProtection="1">
      <alignment horizontal="right"/>
    </xf>
    <xf numFmtId="7" fontId="17" fillId="0" borderId="0" xfId="2" applyNumberFormat="1" applyFont="1" applyAlignment="1" applyProtection="1">
      <alignment horizontal="right"/>
    </xf>
    <xf numFmtId="7" fontId="17" fillId="0" borderId="13" xfId="8" applyNumberFormat="1" applyFont="1" applyBorder="1" applyAlignment="1" applyProtection="1">
      <alignment horizontal="right"/>
    </xf>
    <xf numFmtId="7" fontId="17" fillId="0" borderId="8" xfId="2" applyNumberFormat="1" applyFont="1" applyFill="1" applyBorder="1" applyProtection="1"/>
    <xf numFmtId="7" fontId="17" fillId="0" borderId="3" xfId="2" applyNumberFormat="1" applyFont="1" applyFill="1" applyBorder="1" applyProtection="1"/>
    <xf numFmtId="0" fontId="17" fillId="0" borderId="0" xfId="2" applyNumberFormat="1" applyFont="1" applyAlignment="1" applyProtection="1">
      <alignment horizontal="center"/>
    </xf>
    <xf numFmtId="7" fontId="17" fillId="0" borderId="0" xfId="2" applyNumberFormat="1" applyFont="1" applyProtection="1"/>
    <xf numFmtId="7" fontId="4" fillId="2" borderId="3" xfId="2" applyNumberFormat="1" applyFont="1" applyFill="1" applyBorder="1" applyProtection="1"/>
    <xf numFmtId="7" fontId="4" fillId="0" borderId="0" xfId="2" applyNumberFormat="1" applyFont="1" applyAlignment="1" applyProtection="1">
      <alignment horizontal="center"/>
    </xf>
    <xf numFmtId="7" fontId="1" fillId="15" borderId="3" xfId="0" applyNumberFormat="1" applyFont="1" applyFill="1" applyBorder="1" applyProtection="1"/>
    <xf numFmtId="165" fontId="1" fillId="0" borderId="0" xfId="0" applyNumberFormat="1" applyFont="1" applyFill="1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3" fillId="0" borderId="0" xfId="1" applyFont="1" applyAlignment="1" applyProtection="1">
      <alignment horizontal="left"/>
    </xf>
    <xf numFmtId="39" fontId="6" fillId="0" borderId="10" xfId="3" applyNumberFormat="1" applyFont="1" applyBorder="1" applyAlignment="1" applyProtection="1">
      <alignment horizontal="left"/>
    </xf>
    <xf numFmtId="0" fontId="1" fillId="0" borderId="11" xfId="0" applyFont="1" applyBorder="1" applyProtection="1"/>
    <xf numFmtId="39" fontId="1" fillId="0" borderId="11" xfId="0" applyNumberFormat="1" applyFont="1" applyBorder="1" applyProtection="1"/>
    <xf numFmtId="39" fontId="4" fillId="0" borderId="12" xfId="2" applyNumberFormat="1" applyFont="1" applyBorder="1" applyProtection="1"/>
    <xf numFmtId="0" fontId="4" fillId="0" borderId="0" xfId="2" applyFont="1" applyAlignment="1" applyProtection="1">
      <alignment horizontal="left"/>
    </xf>
    <xf numFmtId="0" fontId="4" fillId="0" borderId="0" xfId="2" applyFont="1" applyProtection="1"/>
    <xf numFmtId="39" fontId="4" fillId="0" borderId="0" xfId="2" applyNumberFormat="1" applyFont="1" applyProtection="1"/>
    <xf numFmtId="0" fontId="1" fillId="0" borderId="0" xfId="0" applyFont="1" applyAlignment="1" applyProtection="1">
      <alignment horizontal="left"/>
    </xf>
    <xf numFmtId="7" fontId="17" fillId="0" borderId="8" xfId="2" applyNumberFormat="1" applyFont="1" applyFill="1" applyBorder="1" applyAlignment="1" applyProtection="1">
      <alignment horizontal="center"/>
    </xf>
    <xf numFmtId="0" fontId="17" fillId="0" borderId="8" xfId="2" applyNumberFormat="1" applyFont="1" applyFill="1" applyBorder="1" applyAlignment="1" applyProtection="1">
      <alignment horizontal="center"/>
    </xf>
    <xf numFmtId="0" fontId="17" fillId="0" borderId="3" xfId="2" applyNumberFormat="1" applyFont="1" applyFill="1" applyBorder="1" applyAlignment="1" applyProtection="1">
      <alignment horizontal="center"/>
    </xf>
    <xf numFmtId="7" fontId="1" fillId="0" borderId="3" xfId="0" applyNumberFormat="1" applyFont="1" applyFill="1" applyBorder="1" applyProtection="1"/>
    <xf numFmtId="7" fontId="17" fillId="0" borderId="3" xfId="2" applyNumberFormat="1" applyFont="1" applyFill="1" applyBorder="1" applyAlignment="1" applyProtection="1">
      <alignment horizontal="center"/>
    </xf>
    <xf numFmtId="7" fontId="17" fillId="0" borderId="3" xfId="2" applyNumberFormat="1" applyFont="1" applyBorder="1" applyProtection="1">
      <protection locked="0"/>
    </xf>
    <xf numFmtId="7" fontId="17" fillId="0" borderId="3" xfId="2" applyNumberFormat="1" applyFont="1" applyFill="1" applyBorder="1" applyProtection="1">
      <protection locked="0"/>
    </xf>
    <xf numFmtId="0" fontId="17" fillId="0" borderId="3" xfId="2" applyNumberFormat="1" applyFont="1" applyFill="1" applyBorder="1" applyAlignment="1" applyProtection="1">
      <alignment horizontal="center"/>
      <protection locked="0"/>
    </xf>
    <xf numFmtId="7" fontId="17" fillId="0" borderId="7" xfId="8" applyNumberFormat="1" applyFont="1" applyFill="1" applyProtection="1">
      <protection locked="0"/>
    </xf>
    <xf numFmtId="165" fontId="2" fillId="0" borderId="0" xfId="0" applyNumberFormat="1" applyFont="1" applyFill="1" applyAlignment="1" applyProtection="1">
      <alignment horizontal="left"/>
      <protection locked="0"/>
    </xf>
    <xf numFmtId="0" fontId="1" fillId="0" borderId="0" xfId="0" applyNumberFormat="1" applyFont="1" applyAlignment="1" applyProtection="1">
      <alignment horizontal="left"/>
      <protection locked="0"/>
    </xf>
    <xf numFmtId="39" fontId="1" fillId="0" borderId="0" xfId="0" applyNumberFormat="1" applyFont="1" applyProtection="1">
      <protection locked="0"/>
    </xf>
    <xf numFmtId="164" fontId="1" fillId="0" borderId="0" xfId="0" applyNumberFormat="1" applyFont="1" applyAlignment="1" applyProtection="1">
      <alignment horizontal="left"/>
      <protection locked="0"/>
    </xf>
    <xf numFmtId="39" fontId="1" fillId="0" borderId="0" xfId="0" applyNumberFormat="1" applyFont="1" applyFill="1" applyProtection="1">
      <protection locked="0"/>
    </xf>
    <xf numFmtId="0" fontId="0" fillId="0" borderId="0" xfId="0" applyProtection="1">
      <protection locked="0"/>
    </xf>
    <xf numFmtId="0" fontId="10" fillId="14" borderId="0" xfId="4" applyFont="1" applyFill="1" applyBorder="1" applyAlignment="1" applyProtection="1">
      <alignment horizontal="left"/>
      <protection locked="0"/>
    </xf>
    <xf numFmtId="0" fontId="10" fillId="14" borderId="0" xfId="4" applyFont="1" applyFill="1" applyBorder="1" applyProtection="1">
      <protection locked="0"/>
    </xf>
    <xf numFmtId="39" fontId="10" fillId="14" borderId="0" xfId="4" applyNumberFormat="1" applyFont="1" applyFill="1" applyBorder="1" applyAlignment="1" applyProtection="1">
      <alignment horizontal="center"/>
      <protection locked="0"/>
    </xf>
    <xf numFmtId="0" fontId="14" fillId="14" borderId="0" xfId="1" applyFont="1" applyFill="1" applyAlignment="1" applyProtection="1">
      <alignment horizontal="centerContinuous"/>
      <protection locked="0"/>
    </xf>
    <xf numFmtId="0" fontId="10" fillId="14" borderId="0" xfId="0" applyFont="1" applyFill="1" applyAlignment="1" applyProtection="1">
      <alignment horizontal="centerContinuous"/>
      <protection locked="0"/>
    </xf>
    <xf numFmtId="39" fontId="10" fillId="14" borderId="0" xfId="0" applyNumberFormat="1" applyFont="1" applyFill="1" applyAlignment="1" applyProtection="1">
      <alignment horizontal="centerContinuous"/>
      <protection locked="0"/>
    </xf>
    <xf numFmtId="165" fontId="1" fillId="0" borderId="0" xfId="0" applyNumberFormat="1" applyFont="1" applyFill="1" applyAlignment="1" applyProtection="1">
      <alignment horizontal="left"/>
      <protection locked="0"/>
    </xf>
    <xf numFmtId="37" fontId="10" fillId="9" borderId="3" xfId="12" applyNumberFormat="1" applyFont="1" applyBorder="1" applyAlignment="1" applyProtection="1">
      <alignment horizontal="left"/>
      <protection locked="0"/>
    </xf>
    <xf numFmtId="37" fontId="10" fillId="8" borderId="3" xfId="11" applyNumberFormat="1" applyFont="1" applyBorder="1" applyAlignment="1" applyProtection="1">
      <alignment horizontal="left"/>
      <protection locked="0"/>
    </xf>
    <xf numFmtId="0" fontId="10" fillId="10" borderId="3" xfId="2" applyFont="1" applyFill="1" applyBorder="1" applyProtection="1">
      <protection locked="0"/>
    </xf>
    <xf numFmtId="0" fontId="10" fillId="11" borderId="3" xfId="2" applyFont="1" applyFill="1" applyBorder="1" applyProtection="1">
      <protection locked="0"/>
    </xf>
    <xf numFmtId="165" fontId="10" fillId="14" borderId="1" xfId="0" applyNumberFormat="1" applyFont="1" applyFill="1" applyBorder="1" applyAlignment="1" applyProtection="1">
      <alignment horizontal="left"/>
      <protection locked="0"/>
    </xf>
    <xf numFmtId="0" fontId="10" fillId="14" borderId="1" xfId="0" applyNumberFormat="1" applyFont="1" applyFill="1" applyBorder="1" applyAlignment="1" applyProtection="1">
      <alignment horizontal="left"/>
      <protection locked="0"/>
    </xf>
    <xf numFmtId="39" fontId="10" fillId="14" borderId="1" xfId="0" applyNumberFormat="1" applyFont="1" applyFill="1" applyBorder="1" applyProtection="1">
      <protection locked="0"/>
    </xf>
    <xf numFmtId="39" fontId="10" fillId="14" borderId="1" xfId="0" applyNumberFormat="1" applyFont="1" applyFill="1" applyBorder="1" applyAlignment="1" applyProtection="1">
      <alignment horizontal="center"/>
      <protection locked="0"/>
    </xf>
    <xf numFmtId="39" fontId="1" fillId="0" borderId="0" xfId="0" applyNumberFormat="1" applyFont="1" applyBorder="1" applyAlignment="1" applyProtection="1">
      <alignment horizontal="center"/>
      <protection locked="0"/>
    </xf>
    <xf numFmtId="164" fontId="10" fillId="14" borderId="1" xfId="0" applyNumberFormat="1" applyFont="1" applyFill="1" applyBorder="1" applyAlignment="1" applyProtection="1">
      <alignment horizontal="left"/>
      <protection locked="0"/>
    </xf>
    <xf numFmtId="39" fontId="1" fillId="0" borderId="0" xfId="0" applyNumberFormat="1" applyFont="1" applyFill="1" applyBorder="1" applyAlignment="1" applyProtection="1">
      <alignment horizontal="center"/>
      <protection locked="0"/>
    </xf>
    <xf numFmtId="0" fontId="10" fillId="14" borderId="5" xfId="4" applyFont="1" applyFill="1" applyAlignment="1" applyProtection="1">
      <alignment horizontal="center"/>
      <protection locked="0"/>
    </xf>
    <xf numFmtId="39" fontId="10" fillId="14" borderId="5" xfId="4" applyNumberFormat="1" applyFont="1" applyFill="1" applyAlignment="1" applyProtection="1">
      <alignment horizontal="center"/>
      <protection locked="0"/>
    </xf>
    <xf numFmtId="165" fontId="1" fillId="0" borderId="3" xfId="0" applyNumberFormat="1" applyFont="1" applyFill="1" applyBorder="1" applyAlignment="1" applyProtection="1">
      <alignment horizontal="left"/>
      <protection locked="0"/>
    </xf>
    <xf numFmtId="0" fontId="1" fillId="0" borderId="3" xfId="0" applyNumberFormat="1" applyFont="1" applyFill="1" applyBorder="1" applyAlignment="1" applyProtection="1">
      <alignment horizontal="left"/>
      <protection locked="0"/>
    </xf>
    <xf numFmtId="39" fontId="1" fillId="0" borderId="3" xfId="0" applyNumberFormat="1" applyFont="1" applyFill="1" applyBorder="1" applyProtection="1">
      <protection locked="0"/>
    </xf>
    <xf numFmtId="165" fontId="1" fillId="2" borderId="3" xfId="0" applyNumberFormat="1" applyFont="1" applyFill="1" applyBorder="1" applyAlignment="1" applyProtection="1">
      <alignment horizontal="left"/>
      <protection locked="0"/>
    </xf>
    <xf numFmtId="0" fontId="1" fillId="2" borderId="3" xfId="0" applyFont="1" applyFill="1" applyBorder="1" applyAlignment="1" applyProtection="1">
      <alignment horizontal="left"/>
      <protection locked="0"/>
    </xf>
    <xf numFmtId="39" fontId="1" fillId="2" borderId="3" xfId="0" applyNumberFormat="1" applyFont="1" applyFill="1" applyBorder="1" applyProtection="1">
      <protection locked="0"/>
    </xf>
    <xf numFmtId="0" fontId="1" fillId="2" borderId="3" xfId="0" applyFont="1" applyFill="1" applyBorder="1" applyProtection="1">
      <protection locked="0"/>
    </xf>
    <xf numFmtId="39" fontId="1" fillId="0" borderId="0" xfId="0" applyNumberFormat="1" applyFont="1" applyFill="1" applyBorder="1" applyProtection="1">
      <protection locked="0"/>
    </xf>
    <xf numFmtId="39" fontId="18" fillId="12" borderId="3" xfId="2" applyNumberFormat="1" applyFont="1" applyFill="1" applyBorder="1" applyProtection="1">
      <protection locked="0"/>
    </xf>
    <xf numFmtId="39" fontId="19" fillId="0" borderId="3" xfId="2" applyNumberFormat="1" applyFont="1" applyFill="1" applyBorder="1" applyProtection="1">
      <protection locked="0"/>
    </xf>
    <xf numFmtId="37" fontId="1" fillId="0" borderId="0" xfId="0" applyNumberFormat="1" applyFont="1" applyProtection="1">
      <protection locked="0"/>
    </xf>
    <xf numFmtId="0" fontId="1" fillId="0" borderId="3" xfId="0" applyFont="1" applyBorder="1" applyProtection="1">
      <protection locked="0"/>
    </xf>
    <xf numFmtId="39" fontId="1" fillId="0" borderId="3" xfId="0" applyNumberFormat="1" applyFont="1" applyBorder="1" applyProtection="1">
      <protection locked="0"/>
    </xf>
    <xf numFmtId="0" fontId="1" fillId="0" borderId="3" xfId="0" applyFont="1" applyFill="1" applyBorder="1" applyAlignment="1" applyProtection="1">
      <alignment horizontal="left"/>
      <protection locked="0"/>
    </xf>
    <xf numFmtId="39" fontId="1" fillId="0" borderId="3" xfId="0" applyNumberFormat="1" applyFont="1" applyFill="1" applyBorder="1" applyAlignment="1" applyProtection="1">
      <alignment horizontal="left" indent="1"/>
      <protection locked="0"/>
    </xf>
    <xf numFmtId="37" fontId="19" fillId="2" borderId="3" xfId="2" applyNumberFormat="1" applyFont="1" applyFill="1" applyBorder="1" applyProtection="1">
      <protection locked="0"/>
    </xf>
    <xf numFmtId="39" fontId="1" fillId="0" borderId="0" xfId="0" applyNumberFormat="1" applyFont="1" applyBorder="1" applyProtection="1">
      <protection locked="0"/>
    </xf>
    <xf numFmtId="39" fontId="1" fillId="0" borderId="2" xfId="0" applyNumberFormat="1" applyFont="1" applyBorder="1" applyProtection="1">
      <protection locked="0"/>
    </xf>
    <xf numFmtId="0" fontId="1" fillId="0" borderId="0" xfId="0" applyFont="1" applyProtection="1">
      <protection locked="0"/>
    </xf>
    <xf numFmtId="39" fontId="20" fillId="12" borderId="3" xfId="2" applyNumberFormat="1" applyFont="1" applyFill="1" applyBorder="1" applyProtection="1">
      <protection locked="0"/>
    </xf>
    <xf numFmtId="39" fontId="1" fillId="2" borderId="3" xfId="0" applyNumberFormat="1" applyFont="1" applyFill="1" applyBorder="1" applyAlignment="1" applyProtection="1">
      <alignment horizontal="left" indent="1"/>
      <protection locked="0"/>
    </xf>
    <xf numFmtId="0" fontId="1" fillId="2" borderId="3" xfId="0" applyFont="1" applyFill="1" applyBorder="1" applyAlignment="1" applyProtection="1">
      <alignment horizontal="left" indent="1"/>
      <protection locked="0"/>
    </xf>
    <xf numFmtId="165" fontId="10" fillId="11" borderId="3" xfId="0" applyNumberFormat="1" applyFont="1" applyFill="1" applyBorder="1" applyAlignment="1" applyProtection="1">
      <alignment horizontal="left"/>
      <protection locked="0"/>
    </xf>
    <xf numFmtId="0" fontId="10" fillId="11" borderId="3" xfId="0" applyFont="1" applyFill="1" applyBorder="1" applyAlignment="1" applyProtection="1">
      <alignment horizontal="left"/>
      <protection locked="0"/>
    </xf>
    <xf numFmtId="39" fontId="10" fillId="11" borderId="3" xfId="0" applyNumberFormat="1" applyFont="1" applyFill="1" applyBorder="1" applyProtection="1">
      <protection locked="0"/>
    </xf>
    <xf numFmtId="0" fontId="10" fillId="10" borderId="3" xfId="2" applyFont="1" applyFill="1" applyBorder="1" applyAlignment="1" applyProtection="1">
      <alignment horizontal="left"/>
      <protection locked="0"/>
    </xf>
    <xf numFmtId="39" fontId="21" fillId="12" borderId="3" xfId="2" applyNumberFormat="1" applyFont="1" applyFill="1" applyBorder="1" applyProtection="1">
      <protection locked="0"/>
    </xf>
    <xf numFmtId="0" fontId="10" fillId="11" borderId="3" xfId="2" applyFont="1" applyFill="1" applyBorder="1" applyAlignment="1" applyProtection="1">
      <alignment horizontal="left"/>
      <protection locked="0"/>
    </xf>
    <xf numFmtId="39" fontId="22" fillId="12" borderId="3" xfId="2" applyNumberFormat="1" applyFont="1" applyFill="1" applyBorder="1" applyProtection="1">
      <protection locked="0"/>
    </xf>
    <xf numFmtId="39" fontId="1" fillId="2" borderId="3" xfId="0" applyNumberFormat="1" applyFont="1" applyFill="1" applyBorder="1" applyAlignment="1" applyProtection="1">
      <alignment vertical="top"/>
      <protection locked="0"/>
    </xf>
    <xf numFmtId="39" fontId="10" fillId="11" borderId="3" xfId="0" applyNumberFormat="1" applyFont="1" applyFill="1" applyBorder="1" applyAlignment="1" applyProtection="1">
      <alignment vertical="top"/>
      <protection locked="0"/>
    </xf>
    <xf numFmtId="0" fontId="4" fillId="0" borderId="0" xfId="2" applyFont="1" applyAlignment="1" applyProtection="1">
      <alignment horizontal="left"/>
      <protection locked="0"/>
    </xf>
    <xf numFmtId="0" fontId="4" fillId="0" borderId="0" xfId="2" applyFont="1" applyProtection="1">
      <protection locked="0"/>
    </xf>
    <xf numFmtId="39" fontId="4" fillId="0" borderId="2" xfId="2" applyNumberFormat="1" applyFont="1" applyBorder="1" applyProtection="1">
      <protection locked="0"/>
    </xf>
    <xf numFmtId="0" fontId="17" fillId="0" borderId="0" xfId="2" applyFont="1" applyProtection="1">
      <protection locked="0"/>
    </xf>
    <xf numFmtId="39" fontId="17" fillId="0" borderId="0" xfId="2" applyNumberFormat="1" applyFont="1" applyProtection="1">
      <protection locked="0"/>
    </xf>
    <xf numFmtId="39" fontId="1" fillId="0" borderId="0" xfId="0" applyNumberFormat="1" applyFont="1" applyAlignment="1" applyProtection="1">
      <alignment horizontal="left"/>
      <protection locked="0"/>
    </xf>
    <xf numFmtId="164" fontId="1" fillId="0" borderId="0" xfId="0" applyNumberFormat="1" applyFont="1" applyFill="1" applyAlignment="1" applyProtection="1">
      <alignment horizontal="left"/>
      <protection locked="0"/>
    </xf>
    <xf numFmtId="0" fontId="1" fillId="0" borderId="0" xfId="0" applyNumberFormat="1" applyFont="1" applyFill="1" applyAlignment="1" applyProtection="1">
      <alignment horizontal="left"/>
      <protection locked="0"/>
    </xf>
    <xf numFmtId="39" fontId="23" fillId="2" borderId="3" xfId="0" applyNumberFormat="1" applyFont="1" applyFill="1" applyBorder="1" applyProtection="1">
      <protection locked="0"/>
    </xf>
  </cellXfs>
  <cellStyles count="13">
    <cellStyle name="Accent2" xfId="11" builtinId="33"/>
    <cellStyle name="Accent6" xfId="12" builtinId="49"/>
    <cellStyle name="Comma 2" xfId="6"/>
    <cellStyle name="Comma 3" xfId="10"/>
    <cellStyle name="Heading 1" xfId="7" builtinId="16"/>
    <cellStyle name="Heading 2" xfId="3" builtinId="17"/>
    <cellStyle name="Heading 3" xfId="4" builtinId="18"/>
    <cellStyle name="Heading 4" xfId="2" builtinId="19"/>
    <cellStyle name="Normal" xfId="0" builtinId="0"/>
    <cellStyle name="Normal 2" xfId="5"/>
    <cellStyle name="Normal 3" xfId="9"/>
    <cellStyle name="Title" xfId="1" builtinId="15"/>
    <cellStyle name="Total" xfId="8" builtinId="25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CFFFF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AT364"/>
  <sheetViews>
    <sheetView topLeftCell="L1" zoomScale="120" zoomScaleNormal="120" workbookViewId="0">
      <pane ySplit="3" topLeftCell="A4" activePane="bottomLeft" state="frozen"/>
      <selection pane="bottomLeft" activeCell="U9" sqref="U9"/>
    </sheetView>
  </sheetViews>
  <sheetFormatPr defaultColWidth="9.140625" defaultRowHeight="15" x14ac:dyDescent="0.25"/>
  <cols>
    <col min="1" max="1" width="27" style="14" customWidth="1"/>
    <col min="2" max="2" width="7.28515625" style="14" customWidth="1"/>
    <col min="3" max="3" width="8.5703125" style="14" customWidth="1"/>
    <col min="4" max="4" width="9.140625" style="17"/>
    <col min="5" max="5" width="9.140625" style="14"/>
    <col min="6" max="6" width="13.28515625" style="14" customWidth="1"/>
    <col min="7" max="7" width="10.85546875" style="17" customWidth="1"/>
    <col min="8" max="8" width="12.140625" style="14" customWidth="1"/>
    <col min="9" max="9" width="11.7109375" style="14" customWidth="1"/>
    <col min="10" max="10" width="13" style="14" customWidth="1"/>
    <col min="11" max="11" width="12.85546875" style="14" customWidth="1"/>
    <col min="12" max="13" width="12" style="14" customWidth="1"/>
    <col min="14" max="14" width="11.7109375" style="14" customWidth="1"/>
    <col min="15" max="16" width="11.42578125" style="14" customWidth="1"/>
    <col min="17" max="17" width="12" style="14" customWidth="1"/>
    <col min="18" max="18" width="9.140625" style="14"/>
    <col min="19" max="19" width="11.5703125" style="14" bestFit="1" customWidth="1"/>
    <col min="20" max="20" width="18" style="14" bestFit="1" customWidth="1"/>
    <col min="21" max="24" width="13.42578125" style="9" customWidth="1"/>
    <col min="25" max="25" width="3.7109375" style="14" hidden="1" customWidth="1"/>
    <col min="26" max="26" width="17.28515625" style="14" hidden="1" customWidth="1"/>
    <col min="27" max="27" width="12.5703125" style="15" hidden="1" customWidth="1"/>
    <col min="28" max="28" width="8.5703125" style="16" hidden="1" customWidth="1"/>
    <col min="29" max="29" width="8.42578125" style="17" hidden="1" customWidth="1"/>
    <col min="30" max="30" width="0" style="17" hidden="1" customWidth="1"/>
    <col min="31" max="31" width="0" style="14" hidden="1" customWidth="1"/>
    <col min="32" max="32" width="12.85546875" style="14" hidden="1" customWidth="1"/>
    <col min="33" max="33" width="11.42578125" style="17" hidden="1" customWidth="1"/>
    <col min="34" max="34" width="11.7109375" style="14" hidden="1" customWidth="1"/>
    <col min="35" max="35" width="12.42578125" style="14" hidden="1" customWidth="1"/>
    <col min="36" max="37" width="12.7109375" style="14" hidden="1" customWidth="1"/>
    <col min="38" max="39" width="12" style="14" hidden="1" customWidth="1"/>
    <col min="40" max="40" width="11.7109375" style="14" hidden="1" customWidth="1"/>
    <col min="41" max="42" width="11.5703125" style="14" hidden="1" customWidth="1"/>
    <col min="43" max="43" width="11.7109375" style="14" hidden="1" customWidth="1"/>
    <col min="44" max="44" width="0" style="14" hidden="1" customWidth="1"/>
    <col min="45" max="45" width="11.5703125" style="14" hidden="1" customWidth="1"/>
    <col min="46" max="46" width="12.7109375" style="14" hidden="1" customWidth="1"/>
    <col min="47" max="50" width="0" style="14" hidden="1" customWidth="1"/>
    <col min="51" max="16384" width="9.140625" style="14"/>
  </cols>
  <sheetData>
    <row r="1" spans="1:46" ht="32.25" thickBot="1" x14ac:dyDescent="0.55000000000000004">
      <c r="A1" s="10" t="s">
        <v>24</v>
      </c>
      <c r="B1" s="11"/>
      <c r="C1" s="10"/>
      <c r="D1" s="12"/>
      <c r="E1" s="13"/>
      <c r="F1" s="13"/>
      <c r="G1" s="12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</row>
    <row r="2" spans="1:46" ht="32.25" thickBot="1" x14ac:dyDescent="0.55000000000000004">
      <c r="D2" s="18" t="s">
        <v>41</v>
      </c>
      <c r="E2" s="19"/>
      <c r="F2" s="19"/>
      <c r="G2" s="19"/>
      <c r="H2" s="19"/>
      <c r="I2" s="19"/>
      <c r="J2" s="19"/>
      <c r="K2" s="19"/>
      <c r="L2" s="19"/>
      <c r="M2" s="20"/>
      <c r="N2" s="21" t="s">
        <v>42</v>
      </c>
      <c r="O2" s="22"/>
      <c r="P2" s="22"/>
      <c r="Q2" s="22"/>
      <c r="R2" s="22"/>
      <c r="S2" s="23"/>
      <c r="T2" s="24" t="s">
        <v>40</v>
      </c>
      <c r="U2" s="25" t="s">
        <v>82</v>
      </c>
      <c r="V2" s="26"/>
      <c r="W2" s="26"/>
      <c r="X2" s="27"/>
      <c r="Z2" s="28" t="s">
        <v>44</v>
      </c>
      <c r="AA2" s="29"/>
      <c r="AB2" s="30"/>
      <c r="AC2" s="31"/>
      <c r="AD2" s="31"/>
      <c r="AE2" s="32"/>
      <c r="AF2" s="32"/>
      <c r="AG2" s="31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3"/>
    </row>
    <row r="3" spans="1:46" ht="87" thickBot="1" x14ac:dyDescent="0.35">
      <c r="A3" s="34" t="s">
        <v>25</v>
      </c>
      <c r="B3" s="35" t="s">
        <v>34</v>
      </c>
      <c r="C3" s="35" t="s">
        <v>35</v>
      </c>
      <c r="D3" s="35" t="s">
        <v>26</v>
      </c>
      <c r="E3" s="36" t="s">
        <v>28</v>
      </c>
      <c r="F3" s="36" t="s">
        <v>29</v>
      </c>
      <c r="G3" s="35" t="s">
        <v>27</v>
      </c>
      <c r="H3" s="36" t="s">
        <v>30</v>
      </c>
      <c r="I3" s="36" t="s">
        <v>31</v>
      </c>
      <c r="J3" s="36" t="s">
        <v>32</v>
      </c>
      <c r="K3" s="36" t="s">
        <v>73</v>
      </c>
      <c r="L3" s="36" t="s">
        <v>43</v>
      </c>
      <c r="M3" s="36" t="s">
        <v>49</v>
      </c>
      <c r="N3" s="36" t="s">
        <v>46</v>
      </c>
      <c r="O3" s="36" t="s">
        <v>47</v>
      </c>
      <c r="P3" s="36" t="s">
        <v>48</v>
      </c>
      <c r="Q3" s="36" t="s">
        <v>38</v>
      </c>
      <c r="R3" s="36" t="s">
        <v>39</v>
      </c>
      <c r="S3" s="36" t="s">
        <v>68</v>
      </c>
      <c r="T3" s="37" t="s">
        <v>40</v>
      </c>
      <c r="U3" s="36" t="s">
        <v>46</v>
      </c>
      <c r="V3" s="36" t="s">
        <v>47</v>
      </c>
      <c r="W3" s="38" t="s">
        <v>83</v>
      </c>
      <c r="X3" s="38" t="s">
        <v>84</v>
      </c>
      <c r="Z3" s="38" t="s">
        <v>25</v>
      </c>
      <c r="AA3" s="39" t="s">
        <v>45</v>
      </c>
      <c r="AB3" s="38" t="s">
        <v>34</v>
      </c>
      <c r="AC3" s="40" t="s">
        <v>35</v>
      </c>
      <c r="AD3" s="40" t="s">
        <v>26</v>
      </c>
      <c r="AE3" s="38" t="s">
        <v>28</v>
      </c>
      <c r="AF3" s="38" t="s">
        <v>29</v>
      </c>
      <c r="AG3" s="40" t="s">
        <v>27</v>
      </c>
      <c r="AH3" s="38" t="s">
        <v>30</v>
      </c>
      <c r="AI3" s="38" t="s">
        <v>31</v>
      </c>
      <c r="AJ3" s="38" t="s">
        <v>32</v>
      </c>
      <c r="AK3" s="36" t="s">
        <v>73</v>
      </c>
      <c r="AL3" s="38" t="s">
        <v>43</v>
      </c>
      <c r="AM3" s="38" t="s">
        <v>49</v>
      </c>
      <c r="AN3" s="38" t="s">
        <v>46</v>
      </c>
      <c r="AO3" s="38" t="s">
        <v>47</v>
      </c>
      <c r="AP3" s="38" t="s">
        <v>48</v>
      </c>
      <c r="AQ3" s="38" t="s">
        <v>38</v>
      </c>
      <c r="AR3" s="38" t="s">
        <v>39</v>
      </c>
      <c r="AS3" s="38" t="s">
        <v>68</v>
      </c>
      <c r="AT3" s="38" t="s">
        <v>40</v>
      </c>
    </row>
    <row r="4" spans="1:46" s="45" customFormat="1" ht="20.25" thickBot="1" x14ac:dyDescent="0.35">
      <c r="A4" s="41" t="s">
        <v>60</v>
      </c>
      <c r="B4" s="42"/>
      <c r="C4" s="42"/>
      <c r="D4" s="43"/>
      <c r="E4" s="44"/>
      <c r="G4" s="46"/>
      <c r="U4" s="9"/>
      <c r="V4" s="9"/>
      <c r="W4" s="9"/>
      <c r="X4" s="9"/>
      <c r="Z4" s="47" t="str">
        <f>A5</f>
        <v>Anthony Moor</v>
      </c>
      <c r="AA4" s="48" t="s">
        <v>69</v>
      </c>
      <c r="AB4" s="49" t="str">
        <f t="shared" ref="AB4:AT4" si="0">B5</f>
        <v>M</v>
      </c>
      <c r="AC4" s="50">
        <f t="shared" si="0"/>
        <v>4</v>
      </c>
      <c r="AD4" s="51">
        <f t="shared" si="0"/>
        <v>161</v>
      </c>
      <c r="AE4" s="52">
        <f t="shared" si="0"/>
        <v>25</v>
      </c>
      <c r="AF4" s="52">
        <f t="shared" si="0"/>
        <v>4025</v>
      </c>
      <c r="AG4" s="53">
        <f t="shared" si="0"/>
        <v>1</v>
      </c>
      <c r="AH4" s="52">
        <f t="shared" si="0"/>
        <v>37.5</v>
      </c>
      <c r="AI4" s="52">
        <f t="shared" si="0"/>
        <v>37.5</v>
      </c>
      <c r="AJ4" s="52">
        <f t="shared" si="0"/>
        <v>4062.5</v>
      </c>
      <c r="AK4" s="52">
        <f t="shared" si="0"/>
        <v>4062.5</v>
      </c>
      <c r="AL4" s="52">
        <f t="shared" si="0"/>
        <v>4062.5</v>
      </c>
      <c r="AM4" s="52">
        <f t="shared" si="0"/>
        <v>4062.5</v>
      </c>
      <c r="AN4" s="52">
        <f t="shared" si="0"/>
        <v>251.875</v>
      </c>
      <c r="AO4" s="52">
        <f t="shared" si="0"/>
        <v>58.90625</v>
      </c>
      <c r="AP4" s="52">
        <f t="shared" si="0"/>
        <v>173</v>
      </c>
      <c r="AQ4" s="52">
        <f t="shared" si="0"/>
        <v>1416.67</v>
      </c>
      <c r="AR4" s="52">
        <f t="shared" si="0"/>
        <v>8</v>
      </c>
      <c r="AS4" s="52">
        <f t="shared" si="0"/>
        <v>203.13</v>
      </c>
      <c r="AT4" s="52">
        <f t="shared" si="0"/>
        <v>1950.9187499999998</v>
      </c>
    </row>
    <row r="5" spans="1:46" s="45" customFormat="1" x14ac:dyDescent="0.25">
      <c r="A5" s="54" t="s">
        <v>64</v>
      </c>
      <c r="B5" s="87" t="s">
        <v>36</v>
      </c>
      <c r="C5" s="88">
        <v>4</v>
      </c>
      <c r="D5" s="88">
        <v>161</v>
      </c>
      <c r="E5" s="69">
        <v>25</v>
      </c>
      <c r="F5" s="70">
        <f>D5*E5</f>
        <v>4025</v>
      </c>
      <c r="G5" s="89">
        <v>1</v>
      </c>
      <c r="H5" s="70">
        <f>E5*1.5</f>
        <v>37.5</v>
      </c>
      <c r="I5" s="70">
        <f>G5*H5</f>
        <v>37.5</v>
      </c>
      <c r="J5" s="70">
        <f>F5+I5</f>
        <v>4062.5</v>
      </c>
      <c r="K5" s="70">
        <f>J5</f>
        <v>4062.5</v>
      </c>
      <c r="L5" s="70">
        <f>J5</f>
        <v>4062.5</v>
      </c>
      <c r="M5" s="70">
        <f>J5</f>
        <v>4062.5</v>
      </c>
      <c r="N5" s="70">
        <f>K5*0.062</f>
        <v>251.875</v>
      </c>
      <c r="O5" s="70">
        <f>J5*0.0145</f>
        <v>58.90625</v>
      </c>
      <c r="P5" s="70">
        <v>173</v>
      </c>
      <c r="Q5" s="70">
        <v>1416.67</v>
      </c>
      <c r="R5" s="70">
        <v>8</v>
      </c>
      <c r="S5" s="70">
        <v>203.13</v>
      </c>
      <c r="T5" s="70">
        <f>J5-N5-O5-P5-Q5-R5-S5</f>
        <v>1950.9187499999998</v>
      </c>
      <c r="U5" s="90">
        <f>K5*0.062</f>
        <v>251.875</v>
      </c>
      <c r="V5" s="90">
        <f>J5*0.0145</f>
        <v>58.90625</v>
      </c>
      <c r="W5" s="90">
        <f>L5*0.006</f>
        <v>24.375</v>
      </c>
      <c r="X5" s="90">
        <f>M5*0.054</f>
        <v>219.375</v>
      </c>
      <c r="Z5" s="47"/>
      <c r="AA5" s="48" t="s">
        <v>72</v>
      </c>
      <c r="AB5" s="49" t="str">
        <f t="shared" ref="AB5:AT5" si="1">B12</f>
        <v>M</v>
      </c>
      <c r="AC5" s="50">
        <f t="shared" si="1"/>
        <v>4</v>
      </c>
      <c r="AD5" s="51">
        <f t="shared" si="1"/>
        <v>163</v>
      </c>
      <c r="AE5" s="52">
        <f t="shared" si="1"/>
        <v>25</v>
      </c>
      <c r="AF5" s="52">
        <f t="shared" si="1"/>
        <v>4075</v>
      </c>
      <c r="AG5" s="53">
        <f t="shared" si="1"/>
        <v>3</v>
      </c>
      <c r="AH5" s="52">
        <f t="shared" si="1"/>
        <v>37.5</v>
      </c>
      <c r="AI5" s="52">
        <f t="shared" si="1"/>
        <v>112.5</v>
      </c>
      <c r="AJ5" s="52">
        <f t="shared" si="1"/>
        <v>4187.5</v>
      </c>
      <c r="AK5" s="52">
        <f t="shared" si="1"/>
        <v>4187.5</v>
      </c>
      <c r="AL5" s="52">
        <f t="shared" si="1"/>
        <v>2937.5</v>
      </c>
      <c r="AM5" s="52">
        <f t="shared" si="1"/>
        <v>3937.5</v>
      </c>
      <c r="AN5" s="52">
        <f t="shared" si="1"/>
        <v>259.625</v>
      </c>
      <c r="AO5" s="52">
        <f t="shared" si="1"/>
        <v>60.71875</v>
      </c>
      <c r="AP5" s="52">
        <f t="shared" si="1"/>
        <v>187</v>
      </c>
      <c r="AQ5" s="52">
        <f t="shared" si="1"/>
        <v>1416.67</v>
      </c>
      <c r="AR5" s="52">
        <f t="shared" si="1"/>
        <v>8</v>
      </c>
      <c r="AS5" s="52">
        <f t="shared" si="1"/>
        <v>203.13</v>
      </c>
      <c r="AT5" s="52">
        <f t="shared" si="1"/>
        <v>2052.3562499999998</v>
      </c>
    </row>
    <row r="6" spans="1:46" s="45" customFormat="1" x14ac:dyDescent="0.25">
      <c r="A6" s="60" t="s">
        <v>65</v>
      </c>
      <c r="B6" s="91" t="s">
        <v>36</v>
      </c>
      <c r="C6" s="89">
        <v>4</v>
      </c>
      <c r="D6" s="89">
        <v>158</v>
      </c>
      <c r="E6" s="70">
        <v>28</v>
      </c>
      <c r="F6" s="70">
        <f>D6*E6</f>
        <v>4424</v>
      </c>
      <c r="G6" s="89">
        <v>0</v>
      </c>
      <c r="H6" s="70">
        <f>E6*1.5</f>
        <v>42</v>
      </c>
      <c r="I6" s="70">
        <f>G6*H6</f>
        <v>0</v>
      </c>
      <c r="J6" s="70">
        <f>F6+I6</f>
        <v>4424</v>
      </c>
      <c r="K6" s="70">
        <f>J6</f>
        <v>4424</v>
      </c>
      <c r="L6" s="70">
        <f>J6</f>
        <v>4424</v>
      </c>
      <c r="M6" s="70">
        <f>J6</f>
        <v>4424</v>
      </c>
      <c r="N6" s="70">
        <f>K6*0.062</f>
        <v>274.28800000000001</v>
      </c>
      <c r="O6" s="70">
        <f>J6*0.0145</f>
        <v>64.14800000000001</v>
      </c>
      <c r="P6" s="70">
        <v>216</v>
      </c>
      <c r="Q6" s="70">
        <v>1416.67</v>
      </c>
      <c r="R6" s="70">
        <v>8</v>
      </c>
      <c r="S6" s="70">
        <v>442.4</v>
      </c>
      <c r="T6" s="70">
        <f>J6-SUM(N6:S6)</f>
        <v>2002.4939999999997</v>
      </c>
      <c r="U6" s="90">
        <f>K6*0.062</f>
        <v>274.28800000000001</v>
      </c>
      <c r="V6" s="90">
        <f>J6*0.0145</f>
        <v>64.14800000000001</v>
      </c>
      <c r="W6" s="90">
        <f>L6*0.006</f>
        <v>26.544</v>
      </c>
      <c r="X6" s="90">
        <f>M6*0.054</f>
        <v>238.89599999999999</v>
      </c>
      <c r="Z6" s="47"/>
      <c r="AA6" s="48" t="s">
        <v>75</v>
      </c>
      <c r="AB6" s="49" t="str">
        <f t="shared" ref="AB6:AT6" si="2">B19</f>
        <v>M</v>
      </c>
      <c r="AC6" s="50">
        <f t="shared" si="2"/>
        <v>4</v>
      </c>
      <c r="AD6" s="51">
        <f t="shared" si="2"/>
        <v>163</v>
      </c>
      <c r="AE6" s="52">
        <f t="shared" si="2"/>
        <v>25</v>
      </c>
      <c r="AF6" s="52">
        <f t="shared" si="2"/>
        <v>4075</v>
      </c>
      <c r="AG6" s="53">
        <f t="shared" si="2"/>
        <v>3</v>
      </c>
      <c r="AH6" s="52">
        <f t="shared" si="2"/>
        <v>37.5</v>
      </c>
      <c r="AI6" s="52">
        <f t="shared" si="2"/>
        <v>112.5</v>
      </c>
      <c r="AJ6" s="52">
        <f t="shared" si="2"/>
        <v>4187.5</v>
      </c>
      <c r="AK6" s="52">
        <f t="shared" si="2"/>
        <v>4187.5</v>
      </c>
      <c r="AL6" s="52">
        <f t="shared" si="2"/>
        <v>0</v>
      </c>
      <c r="AM6" s="52">
        <f t="shared" si="2"/>
        <v>0</v>
      </c>
      <c r="AN6" s="52">
        <f t="shared" si="2"/>
        <v>259.625</v>
      </c>
      <c r="AO6" s="52">
        <f t="shared" si="2"/>
        <v>60.71875</v>
      </c>
      <c r="AP6" s="52">
        <f t="shared" si="2"/>
        <v>187</v>
      </c>
      <c r="AQ6" s="52">
        <f t="shared" si="2"/>
        <v>1416.67</v>
      </c>
      <c r="AR6" s="52">
        <f t="shared" si="2"/>
        <v>8</v>
      </c>
      <c r="AS6" s="52">
        <f t="shared" si="2"/>
        <v>203.13</v>
      </c>
      <c r="AT6" s="52">
        <f t="shared" si="2"/>
        <v>2052.3562499999998</v>
      </c>
    </row>
    <row r="7" spans="1:46" s="45" customFormat="1" x14ac:dyDescent="0.25">
      <c r="A7" s="60" t="s">
        <v>66</v>
      </c>
      <c r="B7" s="91" t="s">
        <v>37</v>
      </c>
      <c r="C7" s="89">
        <v>1</v>
      </c>
      <c r="D7" s="89">
        <v>170</v>
      </c>
      <c r="E7" s="70">
        <v>31</v>
      </c>
      <c r="F7" s="70">
        <f>D7*E7</f>
        <v>5270</v>
      </c>
      <c r="G7" s="89">
        <v>3</v>
      </c>
      <c r="H7" s="70">
        <f>E7*1.5</f>
        <v>46.5</v>
      </c>
      <c r="I7" s="70">
        <f>G7*H7</f>
        <v>139.5</v>
      </c>
      <c r="J7" s="70">
        <f>F7+I7</f>
        <v>5409.5</v>
      </c>
      <c r="K7" s="70">
        <f>J7</f>
        <v>5409.5</v>
      </c>
      <c r="L7" s="70">
        <f>J7</f>
        <v>5409.5</v>
      </c>
      <c r="M7" s="70">
        <f>J7</f>
        <v>5409.5</v>
      </c>
      <c r="N7" s="70">
        <f>K7*0.062</f>
        <v>335.38900000000001</v>
      </c>
      <c r="O7" s="70">
        <f>J7*0.0145</f>
        <v>78.437750000000008</v>
      </c>
      <c r="P7" s="70">
        <v>702</v>
      </c>
      <c r="Q7" s="70">
        <v>1166.67</v>
      </c>
      <c r="R7" s="70"/>
      <c r="S7" s="70">
        <v>378.67</v>
      </c>
      <c r="T7" s="70">
        <f>J7-SUM(N7:S7)</f>
        <v>2748.3332499999997</v>
      </c>
      <c r="U7" s="90">
        <f>K7*0.062</f>
        <v>335.38900000000001</v>
      </c>
      <c r="V7" s="90">
        <f>J7*0.0145</f>
        <v>78.437750000000008</v>
      </c>
      <c r="W7" s="90">
        <f>L7*0.006</f>
        <v>32.457000000000001</v>
      </c>
      <c r="X7" s="90">
        <f>M7*0.054</f>
        <v>292.113</v>
      </c>
      <c r="Z7" s="47"/>
      <c r="AA7" s="48" t="s">
        <v>70</v>
      </c>
      <c r="AB7" s="49" t="str">
        <f t="shared" ref="AB7:AT7" si="3">B26</f>
        <v>M</v>
      </c>
      <c r="AC7" s="50">
        <f t="shared" si="3"/>
        <v>4</v>
      </c>
      <c r="AD7" s="51">
        <f t="shared" si="3"/>
        <v>163</v>
      </c>
      <c r="AE7" s="52">
        <f t="shared" si="3"/>
        <v>25</v>
      </c>
      <c r="AF7" s="52">
        <f t="shared" si="3"/>
        <v>4075</v>
      </c>
      <c r="AG7" s="53">
        <f t="shared" si="3"/>
        <v>3</v>
      </c>
      <c r="AH7" s="52">
        <f t="shared" si="3"/>
        <v>37.5</v>
      </c>
      <c r="AI7" s="52">
        <f t="shared" si="3"/>
        <v>112.5</v>
      </c>
      <c r="AJ7" s="52">
        <f t="shared" si="3"/>
        <v>4187.5</v>
      </c>
      <c r="AK7" s="52">
        <f t="shared" si="3"/>
        <v>4187.5</v>
      </c>
      <c r="AL7" s="52">
        <f t="shared" si="3"/>
        <v>0</v>
      </c>
      <c r="AM7" s="52">
        <f t="shared" si="3"/>
        <v>0</v>
      </c>
      <c r="AN7" s="52">
        <f t="shared" si="3"/>
        <v>259.625</v>
      </c>
      <c r="AO7" s="52">
        <f t="shared" si="3"/>
        <v>60.71875</v>
      </c>
      <c r="AP7" s="52">
        <f t="shared" si="3"/>
        <v>187</v>
      </c>
      <c r="AQ7" s="52">
        <f t="shared" si="3"/>
        <v>1416.67</v>
      </c>
      <c r="AR7" s="52">
        <f t="shared" si="3"/>
        <v>8</v>
      </c>
      <c r="AS7" s="52">
        <f t="shared" si="3"/>
        <v>203.13</v>
      </c>
      <c r="AT7" s="52">
        <f t="shared" si="3"/>
        <v>2052.3562499999998</v>
      </c>
    </row>
    <row r="8" spans="1:46" s="45" customFormat="1" x14ac:dyDescent="0.25">
      <c r="A8" s="60" t="s">
        <v>67</v>
      </c>
      <c r="B8" s="91" t="s">
        <v>36</v>
      </c>
      <c r="C8" s="89">
        <v>3</v>
      </c>
      <c r="D8" s="89" t="s">
        <v>33</v>
      </c>
      <c r="E8" s="70"/>
      <c r="F8" s="70">
        <v>35000</v>
      </c>
      <c r="G8" s="89"/>
      <c r="H8" s="70"/>
      <c r="I8" s="70"/>
      <c r="J8" s="70">
        <f>F8</f>
        <v>35000</v>
      </c>
      <c r="K8" s="70">
        <f>J8</f>
        <v>35000</v>
      </c>
      <c r="L8" s="70">
        <v>7000</v>
      </c>
      <c r="M8" s="70">
        <v>8000</v>
      </c>
      <c r="N8" s="70">
        <f>K8*0.062</f>
        <v>2170</v>
      </c>
      <c r="O8" s="70">
        <f>J8*0.0145</f>
        <v>507.5</v>
      </c>
      <c r="P8" s="70">
        <f>((J8-345.8*3)-27213)*0.32+5348.26</f>
        <v>7508.1319999999996</v>
      </c>
      <c r="Q8" s="70">
        <v>1500</v>
      </c>
      <c r="R8" s="70"/>
      <c r="S8" s="70">
        <v>1750</v>
      </c>
      <c r="T8" s="70">
        <f>J8-SUM(N8:S8)</f>
        <v>21564.368000000002</v>
      </c>
      <c r="U8" s="90">
        <f>K8*0.062</f>
        <v>2170</v>
      </c>
      <c r="V8" s="90">
        <f>J8*0.0145</f>
        <v>507.5</v>
      </c>
      <c r="W8" s="90">
        <f>L8*0.006</f>
        <v>42</v>
      </c>
      <c r="X8" s="90">
        <f>N8*0.054</f>
        <v>117.17999999999999</v>
      </c>
      <c r="Z8" s="47"/>
      <c r="AA8" s="48" t="s">
        <v>71</v>
      </c>
      <c r="AB8" s="49" t="str">
        <f t="shared" ref="AB8:AT8" si="4">B33</f>
        <v>M</v>
      </c>
      <c r="AC8" s="50">
        <f t="shared" si="4"/>
        <v>4</v>
      </c>
      <c r="AD8" s="51">
        <f t="shared" si="4"/>
        <v>163</v>
      </c>
      <c r="AE8" s="52">
        <f t="shared" si="4"/>
        <v>25</v>
      </c>
      <c r="AF8" s="52">
        <f t="shared" si="4"/>
        <v>4075</v>
      </c>
      <c r="AG8" s="53">
        <f t="shared" si="4"/>
        <v>3</v>
      </c>
      <c r="AH8" s="52">
        <f t="shared" si="4"/>
        <v>37.5</v>
      </c>
      <c r="AI8" s="52">
        <f t="shared" si="4"/>
        <v>112.5</v>
      </c>
      <c r="AJ8" s="52">
        <f t="shared" si="4"/>
        <v>4187.5</v>
      </c>
      <c r="AK8" s="52">
        <f t="shared" si="4"/>
        <v>4187.5</v>
      </c>
      <c r="AL8" s="52">
        <f t="shared" si="4"/>
        <v>0</v>
      </c>
      <c r="AM8" s="52">
        <f t="shared" si="4"/>
        <v>0</v>
      </c>
      <c r="AN8" s="52">
        <f t="shared" si="4"/>
        <v>259.625</v>
      </c>
      <c r="AO8" s="52">
        <f t="shared" si="4"/>
        <v>60.71875</v>
      </c>
      <c r="AP8" s="52">
        <f t="shared" si="4"/>
        <v>187</v>
      </c>
      <c r="AQ8" s="52">
        <f t="shared" si="4"/>
        <v>1416.67</v>
      </c>
      <c r="AR8" s="52">
        <f t="shared" si="4"/>
        <v>8</v>
      </c>
      <c r="AS8" s="52">
        <f t="shared" si="4"/>
        <v>203.13</v>
      </c>
      <c r="AT8" s="52">
        <f t="shared" si="4"/>
        <v>2052.3562499999998</v>
      </c>
    </row>
    <row r="9" spans="1:46" s="45" customFormat="1" ht="15.75" thickBot="1" x14ac:dyDescent="0.3">
      <c r="A9" s="92"/>
      <c r="B9" s="93"/>
      <c r="C9" s="93"/>
      <c r="D9" s="94"/>
      <c r="E9" s="94"/>
      <c r="F9" s="95">
        <f>SUM(F5:F8)</f>
        <v>48719</v>
      </c>
      <c r="G9" s="94"/>
      <c r="H9" s="95">
        <f t="shared" ref="H9:X9" si="5">SUM(H5:H8)</f>
        <v>126</v>
      </c>
      <c r="I9" s="95">
        <f t="shared" si="5"/>
        <v>177</v>
      </c>
      <c r="J9" s="95">
        <f t="shared" si="5"/>
        <v>48896</v>
      </c>
      <c r="K9" s="95">
        <f>SUM(K5:K8)</f>
        <v>48896</v>
      </c>
      <c r="L9" s="95">
        <f t="shared" si="5"/>
        <v>20896</v>
      </c>
      <c r="M9" s="95">
        <f t="shared" si="5"/>
        <v>21896</v>
      </c>
      <c r="N9" s="95">
        <f t="shared" si="5"/>
        <v>3031.5520000000001</v>
      </c>
      <c r="O9" s="95">
        <f t="shared" si="5"/>
        <v>708.99199999999996</v>
      </c>
      <c r="P9" s="95">
        <f t="shared" si="5"/>
        <v>8599.1319999999996</v>
      </c>
      <c r="Q9" s="95">
        <f t="shared" si="5"/>
        <v>5500.01</v>
      </c>
      <c r="R9" s="95">
        <f t="shared" si="5"/>
        <v>16</v>
      </c>
      <c r="S9" s="95">
        <f t="shared" si="5"/>
        <v>2774.2</v>
      </c>
      <c r="T9" s="95">
        <f t="shared" si="5"/>
        <v>28266.114000000001</v>
      </c>
      <c r="U9" s="95">
        <f t="shared" si="5"/>
        <v>3031.5520000000001</v>
      </c>
      <c r="V9" s="95">
        <f t="shared" si="5"/>
        <v>708.99199999999996</v>
      </c>
      <c r="W9" s="95">
        <f t="shared" si="5"/>
        <v>125.376</v>
      </c>
      <c r="X9" s="95">
        <f t="shared" si="5"/>
        <v>867.56399999999996</v>
      </c>
      <c r="AA9" s="64"/>
      <c r="AB9" s="65"/>
      <c r="AC9" s="66"/>
      <c r="AD9" s="66"/>
      <c r="AE9" s="67"/>
      <c r="AF9" s="68">
        <f>SUM(AF4:AF8)</f>
        <v>20325</v>
      </c>
      <c r="AG9" s="66"/>
      <c r="AH9" s="67"/>
      <c r="AI9" s="68">
        <f t="shared" ref="AI9:AT9" si="6">SUM(AI4:AI8)</f>
        <v>487.5</v>
      </c>
      <c r="AJ9" s="68">
        <f t="shared" si="6"/>
        <v>20812.5</v>
      </c>
      <c r="AK9" s="68">
        <f t="shared" si="6"/>
        <v>20812.5</v>
      </c>
      <c r="AL9" s="68">
        <f t="shared" si="6"/>
        <v>7000</v>
      </c>
      <c r="AM9" s="68">
        <f t="shared" si="6"/>
        <v>8000</v>
      </c>
      <c r="AN9" s="68">
        <f t="shared" si="6"/>
        <v>1290.375</v>
      </c>
      <c r="AO9" s="68">
        <f t="shared" si="6"/>
        <v>301.78125</v>
      </c>
      <c r="AP9" s="68">
        <f t="shared" si="6"/>
        <v>921</v>
      </c>
      <c r="AQ9" s="68">
        <f t="shared" si="6"/>
        <v>7083.35</v>
      </c>
      <c r="AR9" s="68">
        <f t="shared" si="6"/>
        <v>40</v>
      </c>
      <c r="AS9" s="68">
        <f t="shared" si="6"/>
        <v>1015.65</v>
      </c>
      <c r="AT9" s="68">
        <f t="shared" si="6"/>
        <v>10160.34375</v>
      </c>
    </row>
    <row r="10" spans="1:46" s="45" customFormat="1" ht="15.75" thickTop="1" x14ac:dyDescent="0.25">
      <c r="D10" s="46"/>
      <c r="G10" s="46"/>
      <c r="U10" s="9"/>
      <c r="V10" s="9"/>
      <c r="W10" s="9"/>
      <c r="X10" s="9"/>
      <c r="AA10" s="64"/>
      <c r="AB10" s="65"/>
      <c r="AC10" s="66"/>
      <c r="AD10" s="66"/>
      <c r="AE10" s="67"/>
      <c r="AF10" s="67"/>
      <c r="AG10" s="66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</row>
    <row r="11" spans="1:46" s="45" customFormat="1" ht="20.25" hidden="1" thickBot="1" x14ac:dyDescent="0.35">
      <c r="A11" s="41" t="s">
        <v>61</v>
      </c>
      <c r="B11" s="42"/>
      <c r="C11" s="42"/>
      <c r="D11" s="43"/>
      <c r="E11" s="44"/>
      <c r="G11" s="46"/>
      <c r="U11" s="9"/>
      <c r="V11" s="9"/>
      <c r="W11" s="9"/>
      <c r="X11" s="9"/>
      <c r="Z11" s="47" t="str">
        <f>A13</f>
        <v>Sindy Lewis</v>
      </c>
      <c r="AA11" s="48" t="s">
        <v>69</v>
      </c>
      <c r="AB11" s="49" t="str">
        <f t="shared" ref="AB11:AT11" si="7">B6</f>
        <v>M</v>
      </c>
      <c r="AC11" s="50">
        <f t="shared" si="7"/>
        <v>4</v>
      </c>
      <c r="AD11" s="51">
        <f t="shared" si="7"/>
        <v>158</v>
      </c>
      <c r="AE11" s="52">
        <f t="shared" si="7"/>
        <v>28</v>
      </c>
      <c r="AF11" s="52">
        <f t="shared" si="7"/>
        <v>4424</v>
      </c>
      <c r="AG11" s="53">
        <f t="shared" si="7"/>
        <v>0</v>
      </c>
      <c r="AH11" s="52">
        <f t="shared" si="7"/>
        <v>42</v>
      </c>
      <c r="AI11" s="52">
        <f t="shared" si="7"/>
        <v>0</v>
      </c>
      <c r="AJ11" s="52">
        <f t="shared" si="7"/>
        <v>4424</v>
      </c>
      <c r="AK11" s="52">
        <f t="shared" si="7"/>
        <v>4424</v>
      </c>
      <c r="AL11" s="52">
        <f t="shared" si="7"/>
        <v>4424</v>
      </c>
      <c r="AM11" s="52">
        <f t="shared" si="7"/>
        <v>4424</v>
      </c>
      <c r="AN11" s="52">
        <f t="shared" si="7"/>
        <v>274.28800000000001</v>
      </c>
      <c r="AO11" s="52">
        <f t="shared" si="7"/>
        <v>64.14800000000001</v>
      </c>
      <c r="AP11" s="52">
        <f t="shared" si="7"/>
        <v>216</v>
      </c>
      <c r="AQ11" s="52">
        <f t="shared" si="7"/>
        <v>1416.67</v>
      </c>
      <c r="AR11" s="52">
        <f t="shared" si="7"/>
        <v>8</v>
      </c>
      <c r="AS11" s="52">
        <f t="shared" si="7"/>
        <v>442.4</v>
      </c>
      <c r="AT11" s="52">
        <f t="shared" si="7"/>
        <v>2002.4939999999997</v>
      </c>
    </row>
    <row r="12" spans="1:46" s="45" customFormat="1" hidden="1" x14ac:dyDescent="0.25">
      <c r="A12" s="69" t="s">
        <v>64</v>
      </c>
      <c r="B12" s="55" t="s">
        <v>36</v>
      </c>
      <c r="C12" s="50">
        <v>4</v>
      </c>
      <c r="D12" s="50">
        <v>163</v>
      </c>
      <c r="E12" s="56">
        <v>25</v>
      </c>
      <c r="F12" s="57">
        <f>D12*E12</f>
        <v>4075</v>
      </c>
      <c r="G12" s="53">
        <v>3</v>
      </c>
      <c r="H12" s="57">
        <f>E12*1.5</f>
        <v>37.5</v>
      </c>
      <c r="I12" s="57">
        <f>G12*H12</f>
        <v>112.5</v>
      </c>
      <c r="J12" s="58">
        <f>F12+I12</f>
        <v>4187.5</v>
      </c>
      <c r="K12" s="57">
        <f>J12</f>
        <v>4187.5</v>
      </c>
      <c r="L12" s="57">
        <f>7000-L5</f>
        <v>2937.5</v>
      </c>
      <c r="M12" s="57">
        <f>8000-M5</f>
        <v>3937.5</v>
      </c>
      <c r="N12" s="57">
        <f>K12*0.062</f>
        <v>259.625</v>
      </c>
      <c r="O12" s="57">
        <f>J12*0.0145</f>
        <v>60.71875</v>
      </c>
      <c r="P12" s="57">
        <v>187</v>
      </c>
      <c r="Q12" s="57">
        <f t="shared" ref="Q12:S13" si="8">Q5</f>
        <v>1416.67</v>
      </c>
      <c r="R12" s="57">
        <f t="shared" si="8"/>
        <v>8</v>
      </c>
      <c r="S12" s="57">
        <f t="shared" si="8"/>
        <v>203.13</v>
      </c>
      <c r="T12" s="57">
        <f>J12-SUM(N12:S12)</f>
        <v>2052.3562499999998</v>
      </c>
      <c r="U12" s="59">
        <f>K12*0.062</f>
        <v>259.625</v>
      </c>
      <c r="V12" s="59">
        <f>J12*0.0145</f>
        <v>60.71875</v>
      </c>
      <c r="W12" s="59">
        <f>L12*0.006</f>
        <v>17.625</v>
      </c>
      <c r="X12" s="59">
        <f>M12*0.054</f>
        <v>212.625</v>
      </c>
      <c r="Z12" s="47"/>
      <c r="AA12" s="48" t="s">
        <v>72</v>
      </c>
      <c r="AB12" s="49" t="str">
        <f t="shared" ref="AB12:AT12" si="9">B13</f>
        <v>M</v>
      </c>
      <c r="AC12" s="50">
        <f t="shared" si="9"/>
        <v>4</v>
      </c>
      <c r="AD12" s="51">
        <f t="shared" si="9"/>
        <v>161</v>
      </c>
      <c r="AE12" s="52">
        <f t="shared" si="9"/>
        <v>28</v>
      </c>
      <c r="AF12" s="52">
        <f t="shared" si="9"/>
        <v>4508</v>
      </c>
      <c r="AG12" s="53">
        <f t="shared" si="9"/>
        <v>1</v>
      </c>
      <c r="AH12" s="52">
        <f t="shared" si="9"/>
        <v>42</v>
      </c>
      <c r="AI12" s="52">
        <f t="shared" si="9"/>
        <v>42</v>
      </c>
      <c r="AJ12" s="52">
        <f t="shared" si="9"/>
        <v>4550</v>
      </c>
      <c r="AK12" s="52">
        <f t="shared" si="9"/>
        <v>4550</v>
      </c>
      <c r="AL12" s="52">
        <f t="shared" si="9"/>
        <v>2576</v>
      </c>
      <c r="AM12" s="52">
        <f t="shared" si="9"/>
        <v>3576</v>
      </c>
      <c r="AN12" s="52">
        <f t="shared" si="9"/>
        <v>282.10000000000002</v>
      </c>
      <c r="AO12" s="52">
        <f t="shared" si="9"/>
        <v>65.975000000000009</v>
      </c>
      <c r="AP12" s="52">
        <f t="shared" si="9"/>
        <v>235</v>
      </c>
      <c r="AQ12" s="52">
        <f t="shared" si="9"/>
        <v>1416.67</v>
      </c>
      <c r="AR12" s="52">
        <f t="shared" si="9"/>
        <v>8</v>
      </c>
      <c r="AS12" s="52">
        <f t="shared" si="9"/>
        <v>442.4</v>
      </c>
      <c r="AT12" s="52">
        <f t="shared" si="9"/>
        <v>2099.855</v>
      </c>
    </row>
    <row r="13" spans="1:46" s="45" customFormat="1" hidden="1" x14ac:dyDescent="0.25">
      <c r="A13" s="70" t="s">
        <v>65</v>
      </c>
      <c r="B13" s="49" t="s">
        <v>36</v>
      </c>
      <c r="C13" s="53">
        <v>4</v>
      </c>
      <c r="D13" s="53">
        <v>161</v>
      </c>
      <c r="E13" s="57">
        <v>28</v>
      </c>
      <c r="F13" s="57">
        <f>D13*E13</f>
        <v>4508</v>
      </c>
      <c r="G13" s="53">
        <v>1</v>
      </c>
      <c r="H13" s="57">
        <f>E13*1.5</f>
        <v>42</v>
      </c>
      <c r="I13" s="57">
        <f>G13*H13</f>
        <v>42</v>
      </c>
      <c r="J13" s="58">
        <f>F13+I13</f>
        <v>4550</v>
      </c>
      <c r="K13" s="57">
        <f>J13</f>
        <v>4550</v>
      </c>
      <c r="L13" s="57">
        <f>7000-L6</f>
        <v>2576</v>
      </c>
      <c r="M13" s="57">
        <f>8000-M6</f>
        <v>3576</v>
      </c>
      <c r="N13" s="57">
        <f>K13*0.062</f>
        <v>282.10000000000002</v>
      </c>
      <c r="O13" s="57">
        <f>J13*0.0145</f>
        <v>65.975000000000009</v>
      </c>
      <c r="P13" s="57">
        <v>235</v>
      </c>
      <c r="Q13" s="57">
        <f t="shared" si="8"/>
        <v>1416.67</v>
      </c>
      <c r="R13" s="57">
        <f t="shared" si="8"/>
        <v>8</v>
      </c>
      <c r="S13" s="57">
        <f t="shared" si="8"/>
        <v>442.4</v>
      </c>
      <c r="T13" s="57">
        <f>J13-SUM(N13:S13)</f>
        <v>2099.855</v>
      </c>
      <c r="U13" s="59">
        <f>K13*0.062</f>
        <v>282.10000000000002</v>
      </c>
      <c r="V13" s="59">
        <f>J13*0.0145</f>
        <v>65.975000000000009</v>
      </c>
      <c r="W13" s="59">
        <f>L13*0.006</f>
        <v>15.456</v>
      </c>
      <c r="X13" s="59">
        <f>M13*0.054</f>
        <v>193.10399999999998</v>
      </c>
      <c r="Z13" s="47"/>
      <c r="AA13" s="48" t="s">
        <v>75</v>
      </c>
      <c r="AB13" s="49" t="str">
        <f t="shared" ref="AB13:AT13" si="10">B20</f>
        <v>M</v>
      </c>
      <c r="AC13" s="50">
        <f t="shared" si="10"/>
        <v>4</v>
      </c>
      <c r="AD13" s="51">
        <f t="shared" si="10"/>
        <v>161</v>
      </c>
      <c r="AE13" s="52">
        <f t="shared" si="10"/>
        <v>28</v>
      </c>
      <c r="AF13" s="52">
        <f t="shared" si="10"/>
        <v>4508</v>
      </c>
      <c r="AG13" s="53">
        <f t="shared" si="10"/>
        <v>1</v>
      </c>
      <c r="AH13" s="52">
        <f t="shared" si="10"/>
        <v>42</v>
      </c>
      <c r="AI13" s="52">
        <f t="shared" si="10"/>
        <v>42</v>
      </c>
      <c r="AJ13" s="52">
        <f t="shared" si="10"/>
        <v>4550</v>
      </c>
      <c r="AK13" s="52">
        <f t="shared" si="10"/>
        <v>4550</v>
      </c>
      <c r="AL13" s="52">
        <f t="shared" si="10"/>
        <v>0</v>
      </c>
      <c r="AM13" s="52">
        <f t="shared" si="10"/>
        <v>0</v>
      </c>
      <c r="AN13" s="52">
        <f t="shared" si="10"/>
        <v>282.10000000000002</v>
      </c>
      <c r="AO13" s="52">
        <f t="shared" si="10"/>
        <v>65.975000000000009</v>
      </c>
      <c r="AP13" s="52">
        <f t="shared" si="10"/>
        <v>235</v>
      </c>
      <c r="AQ13" s="52">
        <f t="shared" si="10"/>
        <v>1416.67</v>
      </c>
      <c r="AR13" s="52">
        <f t="shared" si="10"/>
        <v>8</v>
      </c>
      <c r="AS13" s="52">
        <f t="shared" si="10"/>
        <v>442.4</v>
      </c>
      <c r="AT13" s="52">
        <f t="shared" si="10"/>
        <v>2099.855</v>
      </c>
    </row>
    <row r="14" spans="1:46" s="45" customFormat="1" hidden="1" x14ac:dyDescent="0.25">
      <c r="A14" s="70" t="s">
        <v>66</v>
      </c>
      <c r="B14" s="49" t="s">
        <v>37</v>
      </c>
      <c r="C14" s="53">
        <v>1</v>
      </c>
      <c r="D14" s="53">
        <v>140</v>
      </c>
      <c r="E14" s="57">
        <v>31</v>
      </c>
      <c r="F14" s="57">
        <f>D14*E14</f>
        <v>4340</v>
      </c>
      <c r="G14" s="53">
        <v>0</v>
      </c>
      <c r="H14" s="57">
        <f>E14*1.5</f>
        <v>46.5</v>
      </c>
      <c r="I14" s="57">
        <f>G14*H14</f>
        <v>0</v>
      </c>
      <c r="J14" s="58">
        <f>F14+I14</f>
        <v>4340</v>
      </c>
      <c r="K14" s="57">
        <f>J14</f>
        <v>4340</v>
      </c>
      <c r="L14" s="57">
        <f>7000-L7</f>
        <v>1590.5</v>
      </c>
      <c r="M14" s="57">
        <f>8000-M7</f>
        <v>2590.5</v>
      </c>
      <c r="N14" s="57">
        <f>K14*0.062</f>
        <v>269.08</v>
      </c>
      <c r="O14" s="57">
        <f>J14*0.0145</f>
        <v>62.93</v>
      </c>
      <c r="P14" s="57">
        <v>474</v>
      </c>
      <c r="Q14" s="57">
        <f>Q7</f>
        <v>1166.67</v>
      </c>
      <c r="R14" s="57"/>
      <c r="S14" s="57">
        <f>S7</f>
        <v>378.67</v>
      </c>
      <c r="T14" s="57">
        <f>J14-SUM(N14:S14)</f>
        <v>1988.65</v>
      </c>
      <c r="U14" s="59">
        <f>K14*0.062</f>
        <v>269.08</v>
      </c>
      <c r="V14" s="59">
        <f>J14*0.0145</f>
        <v>62.93</v>
      </c>
      <c r="W14" s="59">
        <f>L14*0.006</f>
        <v>9.543000000000001</v>
      </c>
      <c r="X14" s="59">
        <f>M14*0.054</f>
        <v>139.887</v>
      </c>
      <c r="Z14" s="47"/>
      <c r="AA14" s="48" t="s">
        <v>70</v>
      </c>
      <c r="AB14" s="49" t="str">
        <f t="shared" ref="AB14:AT14" si="11">B27</f>
        <v>M</v>
      </c>
      <c r="AC14" s="50">
        <f t="shared" si="11"/>
        <v>4</v>
      </c>
      <c r="AD14" s="51">
        <f t="shared" si="11"/>
        <v>161</v>
      </c>
      <c r="AE14" s="52">
        <f t="shared" si="11"/>
        <v>28</v>
      </c>
      <c r="AF14" s="52">
        <f t="shared" si="11"/>
        <v>4508</v>
      </c>
      <c r="AG14" s="53">
        <f t="shared" si="11"/>
        <v>1</v>
      </c>
      <c r="AH14" s="52">
        <f t="shared" si="11"/>
        <v>42</v>
      </c>
      <c r="AI14" s="52">
        <f t="shared" si="11"/>
        <v>42</v>
      </c>
      <c r="AJ14" s="52">
        <f t="shared" si="11"/>
        <v>4550</v>
      </c>
      <c r="AK14" s="52">
        <f t="shared" si="11"/>
        <v>4550</v>
      </c>
      <c r="AL14" s="52">
        <f t="shared" si="11"/>
        <v>0</v>
      </c>
      <c r="AM14" s="52">
        <f t="shared" si="11"/>
        <v>0</v>
      </c>
      <c r="AN14" s="52">
        <f t="shared" si="11"/>
        <v>282.10000000000002</v>
      </c>
      <c r="AO14" s="52">
        <f t="shared" si="11"/>
        <v>65.975000000000009</v>
      </c>
      <c r="AP14" s="52">
        <f t="shared" si="11"/>
        <v>235</v>
      </c>
      <c r="AQ14" s="52">
        <f t="shared" si="11"/>
        <v>1416.67</v>
      </c>
      <c r="AR14" s="52">
        <f t="shared" si="11"/>
        <v>8</v>
      </c>
      <c r="AS14" s="52">
        <f t="shared" si="11"/>
        <v>442.4</v>
      </c>
      <c r="AT14" s="52">
        <f t="shared" si="11"/>
        <v>2099.855</v>
      </c>
    </row>
    <row r="15" spans="1:46" s="45" customFormat="1" hidden="1" x14ac:dyDescent="0.25">
      <c r="A15" s="70" t="s">
        <v>67</v>
      </c>
      <c r="B15" s="49" t="s">
        <v>36</v>
      </c>
      <c r="C15" s="53">
        <v>3</v>
      </c>
      <c r="D15" s="53" t="s">
        <v>33</v>
      </c>
      <c r="E15" s="57"/>
      <c r="F15" s="57">
        <v>35000</v>
      </c>
      <c r="G15" s="53"/>
      <c r="H15" s="57"/>
      <c r="I15" s="57"/>
      <c r="J15" s="58">
        <f>F15</f>
        <v>35000</v>
      </c>
      <c r="K15" s="57">
        <f>J15</f>
        <v>35000</v>
      </c>
      <c r="L15" s="57">
        <v>0</v>
      </c>
      <c r="M15" s="57">
        <v>0</v>
      </c>
      <c r="N15" s="57">
        <f>K15*0.062</f>
        <v>2170</v>
      </c>
      <c r="O15" s="57">
        <f>J15*0.0145</f>
        <v>507.5</v>
      </c>
      <c r="P15" s="57">
        <f>((J15-345.8*3)-27213)*0.32+5348.26</f>
        <v>7508.1319999999996</v>
      </c>
      <c r="Q15" s="57">
        <f>Q8</f>
        <v>1500</v>
      </c>
      <c r="R15" s="57"/>
      <c r="S15" s="57">
        <f>S8</f>
        <v>1750</v>
      </c>
      <c r="T15" s="57">
        <f>J15-SUM(N15:S15)</f>
        <v>21564.368000000002</v>
      </c>
      <c r="U15" s="59">
        <f>K15*0.062</f>
        <v>2170</v>
      </c>
      <c r="V15" s="59">
        <f>J15*0.0145</f>
        <v>507.5</v>
      </c>
      <c r="W15" s="59">
        <f>L15*0.006</f>
        <v>0</v>
      </c>
      <c r="X15" s="59">
        <f>M15*0.054</f>
        <v>0</v>
      </c>
      <c r="Z15" s="47"/>
      <c r="AA15" s="48" t="s">
        <v>71</v>
      </c>
      <c r="AB15" s="49" t="str">
        <f t="shared" ref="AB15:AT15" si="12">B34</f>
        <v>M</v>
      </c>
      <c r="AC15" s="50">
        <f t="shared" si="12"/>
        <v>4</v>
      </c>
      <c r="AD15" s="51">
        <f t="shared" si="12"/>
        <v>161</v>
      </c>
      <c r="AE15" s="52">
        <f t="shared" si="12"/>
        <v>28</v>
      </c>
      <c r="AF15" s="52">
        <f t="shared" si="12"/>
        <v>4508</v>
      </c>
      <c r="AG15" s="53">
        <f t="shared" si="12"/>
        <v>1</v>
      </c>
      <c r="AH15" s="52">
        <f t="shared" si="12"/>
        <v>42</v>
      </c>
      <c r="AI15" s="52">
        <f t="shared" si="12"/>
        <v>42</v>
      </c>
      <c r="AJ15" s="52">
        <f t="shared" si="12"/>
        <v>4550</v>
      </c>
      <c r="AK15" s="52">
        <f t="shared" si="12"/>
        <v>4550</v>
      </c>
      <c r="AL15" s="52">
        <f t="shared" si="12"/>
        <v>0</v>
      </c>
      <c r="AM15" s="52">
        <f t="shared" si="12"/>
        <v>0</v>
      </c>
      <c r="AN15" s="52">
        <f t="shared" si="12"/>
        <v>282.10000000000002</v>
      </c>
      <c r="AO15" s="52">
        <f t="shared" si="12"/>
        <v>65.975000000000009</v>
      </c>
      <c r="AP15" s="52">
        <f t="shared" si="12"/>
        <v>235</v>
      </c>
      <c r="AQ15" s="52">
        <f t="shared" si="12"/>
        <v>1416.67</v>
      </c>
      <c r="AR15" s="52">
        <f t="shared" si="12"/>
        <v>8</v>
      </c>
      <c r="AS15" s="52">
        <f t="shared" si="12"/>
        <v>442.4</v>
      </c>
      <c r="AT15" s="52">
        <f t="shared" si="12"/>
        <v>2099.855</v>
      </c>
    </row>
    <row r="16" spans="1:46" s="45" customFormat="1" ht="15.75" hidden="1" thickBot="1" x14ac:dyDescent="0.3">
      <c r="A16" s="60"/>
      <c r="B16" s="60"/>
      <c r="C16" s="60"/>
      <c r="D16" s="61"/>
      <c r="E16" s="61"/>
      <c r="F16" s="62">
        <f>SUM(F12:F15)</f>
        <v>47923</v>
      </c>
      <c r="G16" s="61"/>
      <c r="H16" s="62">
        <f t="shared" ref="H16:X16" si="13">SUM(H12:H15)</f>
        <v>126</v>
      </c>
      <c r="I16" s="62">
        <f t="shared" si="13"/>
        <v>154.5</v>
      </c>
      <c r="J16" s="63">
        <f t="shared" si="13"/>
        <v>48077.5</v>
      </c>
      <c r="K16" s="62">
        <f>SUM(K12:K15)</f>
        <v>48077.5</v>
      </c>
      <c r="L16" s="62">
        <f t="shared" si="13"/>
        <v>7104</v>
      </c>
      <c r="M16" s="62">
        <f t="shared" si="13"/>
        <v>10104</v>
      </c>
      <c r="N16" s="62">
        <f t="shared" si="13"/>
        <v>2980.8050000000003</v>
      </c>
      <c r="O16" s="62">
        <f t="shared" si="13"/>
        <v>697.12374999999997</v>
      </c>
      <c r="P16" s="62">
        <f t="shared" si="13"/>
        <v>8404.1319999999996</v>
      </c>
      <c r="Q16" s="62">
        <f t="shared" si="13"/>
        <v>5500.01</v>
      </c>
      <c r="R16" s="62">
        <f t="shared" si="13"/>
        <v>16</v>
      </c>
      <c r="S16" s="62">
        <f t="shared" si="13"/>
        <v>2774.2</v>
      </c>
      <c r="T16" s="62">
        <f t="shared" si="13"/>
        <v>27705.229250000004</v>
      </c>
      <c r="U16" s="62">
        <f t="shared" si="13"/>
        <v>2980.8050000000003</v>
      </c>
      <c r="V16" s="62">
        <f t="shared" si="13"/>
        <v>697.12374999999997</v>
      </c>
      <c r="W16" s="62">
        <f t="shared" si="13"/>
        <v>42.624000000000002</v>
      </c>
      <c r="X16" s="62">
        <f t="shared" si="13"/>
        <v>545.61599999999999</v>
      </c>
      <c r="AA16" s="64"/>
      <c r="AB16" s="65"/>
      <c r="AC16" s="66"/>
      <c r="AD16" s="66"/>
      <c r="AE16" s="67"/>
      <c r="AF16" s="68">
        <f>SUM(AF11:AF15)</f>
        <v>22456</v>
      </c>
      <c r="AG16" s="66"/>
      <c r="AH16" s="67"/>
      <c r="AI16" s="68">
        <f t="shared" ref="AI16:AT16" si="14">SUM(AI11:AI15)</f>
        <v>168</v>
      </c>
      <c r="AJ16" s="68">
        <f t="shared" si="14"/>
        <v>22624</v>
      </c>
      <c r="AK16" s="68">
        <f t="shared" si="14"/>
        <v>22624</v>
      </c>
      <c r="AL16" s="68">
        <f t="shared" si="14"/>
        <v>7000</v>
      </c>
      <c r="AM16" s="68">
        <f t="shared" si="14"/>
        <v>8000</v>
      </c>
      <c r="AN16" s="68">
        <f t="shared" si="14"/>
        <v>1402.6880000000001</v>
      </c>
      <c r="AO16" s="68">
        <f t="shared" si="14"/>
        <v>328.04800000000006</v>
      </c>
      <c r="AP16" s="68">
        <f t="shared" si="14"/>
        <v>1156</v>
      </c>
      <c r="AQ16" s="68">
        <f t="shared" si="14"/>
        <v>7083.35</v>
      </c>
      <c r="AR16" s="68">
        <f t="shared" si="14"/>
        <v>40</v>
      </c>
      <c r="AS16" s="68">
        <f t="shared" si="14"/>
        <v>2212</v>
      </c>
      <c r="AT16" s="68">
        <f t="shared" si="14"/>
        <v>10401.913999999999</v>
      </c>
    </row>
    <row r="17" spans="1:46" ht="16.5" hidden="1" thickTop="1" thickBot="1" x14ac:dyDescent="0.3">
      <c r="Z17" s="45"/>
      <c r="AA17" s="64"/>
      <c r="AB17" s="65"/>
      <c r="AC17" s="66"/>
      <c r="AD17" s="66"/>
      <c r="AE17" s="67"/>
      <c r="AF17" s="67"/>
      <c r="AG17" s="66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</row>
    <row r="18" spans="1:46" s="45" customFormat="1" ht="20.25" hidden="1" thickBot="1" x14ac:dyDescent="0.35">
      <c r="A18" s="41" t="s">
        <v>74</v>
      </c>
      <c r="B18" s="42"/>
      <c r="C18" s="42"/>
      <c r="D18" s="43"/>
      <c r="E18" s="44"/>
      <c r="F18" s="14"/>
      <c r="G18" s="17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9"/>
      <c r="V18" s="9"/>
      <c r="W18" s="9"/>
      <c r="X18" s="9"/>
      <c r="Z18" s="47" t="str">
        <f>A7</f>
        <v>Jill Jackson</v>
      </c>
      <c r="AA18" s="48" t="s">
        <v>69</v>
      </c>
      <c r="AB18" s="49" t="str">
        <f t="shared" ref="AB18:AT18" si="15">B7</f>
        <v>S</v>
      </c>
      <c r="AC18" s="50">
        <f t="shared" si="15"/>
        <v>1</v>
      </c>
      <c r="AD18" s="51">
        <f t="shared" si="15"/>
        <v>170</v>
      </c>
      <c r="AE18" s="52">
        <f t="shared" si="15"/>
        <v>31</v>
      </c>
      <c r="AF18" s="52">
        <f t="shared" si="15"/>
        <v>5270</v>
      </c>
      <c r="AG18" s="53">
        <f t="shared" si="15"/>
        <v>3</v>
      </c>
      <c r="AH18" s="52">
        <f t="shared" si="15"/>
        <v>46.5</v>
      </c>
      <c r="AI18" s="52">
        <f t="shared" si="15"/>
        <v>139.5</v>
      </c>
      <c r="AJ18" s="52">
        <f t="shared" si="15"/>
        <v>5409.5</v>
      </c>
      <c r="AK18" s="52">
        <f t="shared" si="15"/>
        <v>5409.5</v>
      </c>
      <c r="AL18" s="52">
        <f t="shared" si="15"/>
        <v>5409.5</v>
      </c>
      <c r="AM18" s="52">
        <f t="shared" si="15"/>
        <v>5409.5</v>
      </c>
      <c r="AN18" s="52">
        <f t="shared" si="15"/>
        <v>335.38900000000001</v>
      </c>
      <c r="AO18" s="52">
        <f t="shared" si="15"/>
        <v>78.437750000000008</v>
      </c>
      <c r="AP18" s="52">
        <f t="shared" si="15"/>
        <v>702</v>
      </c>
      <c r="AQ18" s="52">
        <f t="shared" si="15"/>
        <v>1166.67</v>
      </c>
      <c r="AR18" s="52">
        <f t="shared" si="15"/>
        <v>0</v>
      </c>
      <c r="AS18" s="52">
        <f t="shared" si="15"/>
        <v>378.67</v>
      </c>
      <c r="AT18" s="52">
        <f t="shared" si="15"/>
        <v>2748.3332499999997</v>
      </c>
    </row>
    <row r="19" spans="1:46" s="45" customFormat="1" hidden="1" x14ac:dyDescent="0.25">
      <c r="A19" s="54" t="s">
        <v>64</v>
      </c>
      <c r="B19" s="55" t="s">
        <v>36</v>
      </c>
      <c r="C19" s="50">
        <v>4</v>
      </c>
      <c r="D19" s="50">
        <v>163</v>
      </c>
      <c r="E19" s="56">
        <v>25</v>
      </c>
      <c r="F19" s="57">
        <f>D19*E19</f>
        <v>4075</v>
      </c>
      <c r="G19" s="53">
        <v>3</v>
      </c>
      <c r="H19" s="57">
        <f>E19*1.5</f>
        <v>37.5</v>
      </c>
      <c r="I19" s="57">
        <f>G19*H19</f>
        <v>112.5</v>
      </c>
      <c r="J19" s="58">
        <f>F19+I19</f>
        <v>4187.5</v>
      </c>
      <c r="K19" s="57">
        <f>J19</f>
        <v>4187.5</v>
      </c>
      <c r="L19" s="57">
        <v>0</v>
      </c>
      <c r="M19" s="57">
        <v>0</v>
      </c>
      <c r="N19" s="57">
        <f>K19*0.062</f>
        <v>259.625</v>
      </c>
      <c r="O19" s="57">
        <f>J19*0.0145</f>
        <v>60.71875</v>
      </c>
      <c r="P19" s="57">
        <f t="shared" ref="P19:S20" si="16">P12</f>
        <v>187</v>
      </c>
      <c r="Q19" s="57">
        <f t="shared" si="16"/>
        <v>1416.67</v>
      </c>
      <c r="R19" s="57">
        <f t="shared" si="16"/>
        <v>8</v>
      </c>
      <c r="S19" s="57">
        <f t="shared" si="16"/>
        <v>203.13</v>
      </c>
      <c r="T19" s="57">
        <f>J19-SUM(N19:S19)</f>
        <v>2052.3562499999998</v>
      </c>
      <c r="U19" s="59">
        <f>K19*0.062</f>
        <v>259.625</v>
      </c>
      <c r="V19" s="59">
        <f>J19*0.0145</f>
        <v>60.71875</v>
      </c>
      <c r="W19" s="59">
        <f>L19*0.006</f>
        <v>0</v>
      </c>
      <c r="X19" s="59">
        <f>M19*0.054</f>
        <v>0</v>
      </c>
      <c r="Z19" s="47"/>
      <c r="AA19" s="48" t="s">
        <v>72</v>
      </c>
      <c r="AB19" s="49" t="str">
        <f t="shared" ref="AB19:AT19" si="17">B14</f>
        <v>S</v>
      </c>
      <c r="AC19" s="50">
        <f t="shared" si="17"/>
        <v>1</v>
      </c>
      <c r="AD19" s="51">
        <f t="shared" si="17"/>
        <v>140</v>
      </c>
      <c r="AE19" s="52">
        <f t="shared" si="17"/>
        <v>31</v>
      </c>
      <c r="AF19" s="52">
        <f t="shared" si="17"/>
        <v>4340</v>
      </c>
      <c r="AG19" s="53">
        <f t="shared" si="17"/>
        <v>0</v>
      </c>
      <c r="AH19" s="52">
        <f t="shared" si="17"/>
        <v>46.5</v>
      </c>
      <c r="AI19" s="52">
        <f t="shared" si="17"/>
        <v>0</v>
      </c>
      <c r="AJ19" s="52">
        <f t="shared" si="17"/>
        <v>4340</v>
      </c>
      <c r="AK19" s="52">
        <f t="shared" si="17"/>
        <v>4340</v>
      </c>
      <c r="AL19" s="52">
        <f t="shared" si="17"/>
        <v>1590.5</v>
      </c>
      <c r="AM19" s="52">
        <f t="shared" si="17"/>
        <v>2590.5</v>
      </c>
      <c r="AN19" s="52">
        <f t="shared" si="17"/>
        <v>269.08</v>
      </c>
      <c r="AO19" s="52">
        <f t="shared" si="17"/>
        <v>62.93</v>
      </c>
      <c r="AP19" s="52">
        <f t="shared" si="17"/>
        <v>474</v>
      </c>
      <c r="AQ19" s="52">
        <f t="shared" si="17"/>
        <v>1166.67</v>
      </c>
      <c r="AR19" s="52">
        <f t="shared" si="17"/>
        <v>0</v>
      </c>
      <c r="AS19" s="52">
        <f t="shared" si="17"/>
        <v>378.67</v>
      </c>
      <c r="AT19" s="52">
        <f t="shared" si="17"/>
        <v>1988.65</v>
      </c>
    </row>
    <row r="20" spans="1:46" s="45" customFormat="1" hidden="1" x14ac:dyDescent="0.25">
      <c r="A20" s="60" t="s">
        <v>65</v>
      </c>
      <c r="B20" s="49" t="s">
        <v>36</v>
      </c>
      <c r="C20" s="53">
        <v>4</v>
      </c>
      <c r="D20" s="53">
        <v>161</v>
      </c>
      <c r="E20" s="57">
        <v>28</v>
      </c>
      <c r="F20" s="57">
        <f>D20*E20</f>
        <v>4508</v>
      </c>
      <c r="G20" s="53">
        <v>1</v>
      </c>
      <c r="H20" s="57">
        <f>E20*1.5</f>
        <v>42</v>
      </c>
      <c r="I20" s="57">
        <f>G20*H20</f>
        <v>42</v>
      </c>
      <c r="J20" s="58">
        <f>F20+I20</f>
        <v>4550</v>
      </c>
      <c r="K20" s="57">
        <f>J20</f>
        <v>4550</v>
      </c>
      <c r="L20" s="57">
        <v>0</v>
      </c>
      <c r="M20" s="57">
        <v>0</v>
      </c>
      <c r="N20" s="57">
        <f>K20*0.062</f>
        <v>282.10000000000002</v>
      </c>
      <c r="O20" s="57">
        <f>J20*0.0145</f>
        <v>65.975000000000009</v>
      </c>
      <c r="P20" s="57">
        <f t="shared" si="16"/>
        <v>235</v>
      </c>
      <c r="Q20" s="57">
        <f t="shared" si="16"/>
        <v>1416.67</v>
      </c>
      <c r="R20" s="57">
        <f t="shared" si="16"/>
        <v>8</v>
      </c>
      <c r="S20" s="57">
        <f t="shared" si="16"/>
        <v>442.4</v>
      </c>
      <c r="T20" s="57">
        <f>J20-SUM(N20:S20)</f>
        <v>2099.855</v>
      </c>
      <c r="U20" s="59">
        <f>K20*0.062</f>
        <v>282.10000000000002</v>
      </c>
      <c r="V20" s="59">
        <f>J20*0.0145</f>
        <v>65.975000000000009</v>
      </c>
      <c r="W20" s="59">
        <f>L20*0.006</f>
        <v>0</v>
      </c>
      <c r="X20" s="59">
        <f>M20*0.054</f>
        <v>0</v>
      </c>
      <c r="Z20" s="47"/>
      <c r="AA20" s="48" t="s">
        <v>75</v>
      </c>
      <c r="AB20" s="49" t="str">
        <f t="shared" ref="AB20:AT20" si="18">B21</f>
        <v>S</v>
      </c>
      <c r="AC20" s="50">
        <f t="shared" si="18"/>
        <v>1</v>
      </c>
      <c r="AD20" s="51">
        <f t="shared" si="18"/>
        <v>140</v>
      </c>
      <c r="AE20" s="52">
        <f t="shared" si="18"/>
        <v>31</v>
      </c>
      <c r="AF20" s="52">
        <f t="shared" si="18"/>
        <v>4340</v>
      </c>
      <c r="AG20" s="53">
        <f t="shared" si="18"/>
        <v>0</v>
      </c>
      <c r="AH20" s="52">
        <f t="shared" si="18"/>
        <v>46.5</v>
      </c>
      <c r="AI20" s="52">
        <f t="shared" si="18"/>
        <v>0</v>
      </c>
      <c r="AJ20" s="52">
        <f t="shared" si="18"/>
        <v>4340</v>
      </c>
      <c r="AK20" s="52">
        <f t="shared" si="18"/>
        <v>4340</v>
      </c>
      <c r="AL20" s="52">
        <f t="shared" si="18"/>
        <v>0</v>
      </c>
      <c r="AM20" s="52">
        <f t="shared" si="18"/>
        <v>0</v>
      </c>
      <c r="AN20" s="52">
        <f t="shared" si="18"/>
        <v>269.08</v>
      </c>
      <c r="AO20" s="52">
        <f t="shared" si="18"/>
        <v>62.93</v>
      </c>
      <c r="AP20" s="52">
        <f t="shared" si="18"/>
        <v>474</v>
      </c>
      <c r="AQ20" s="52">
        <f t="shared" si="18"/>
        <v>1166.67</v>
      </c>
      <c r="AR20" s="52">
        <f t="shared" si="18"/>
        <v>0</v>
      </c>
      <c r="AS20" s="52">
        <f t="shared" si="18"/>
        <v>378.67</v>
      </c>
      <c r="AT20" s="52">
        <f t="shared" si="18"/>
        <v>1988.65</v>
      </c>
    </row>
    <row r="21" spans="1:46" s="45" customFormat="1" hidden="1" x14ac:dyDescent="0.25">
      <c r="A21" s="60" t="s">
        <v>66</v>
      </c>
      <c r="B21" s="49" t="s">
        <v>37</v>
      </c>
      <c r="C21" s="53">
        <v>1</v>
      </c>
      <c r="D21" s="53">
        <v>140</v>
      </c>
      <c r="E21" s="57">
        <v>31</v>
      </c>
      <c r="F21" s="57">
        <f>D21*E21</f>
        <v>4340</v>
      </c>
      <c r="G21" s="53">
        <v>0</v>
      </c>
      <c r="H21" s="57">
        <f>E21*1.5</f>
        <v>46.5</v>
      </c>
      <c r="I21" s="57">
        <f>G21*H21</f>
        <v>0</v>
      </c>
      <c r="J21" s="58">
        <f>F21+I21</f>
        <v>4340</v>
      </c>
      <c r="K21" s="57">
        <f>J21</f>
        <v>4340</v>
      </c>
      <c r="L21" s="57">
        <v>0</v>
      </c>
      <c r="M21" s="57">
        <v>0</v>
      </c>
      <c r="N21" s="57">
        <f>K21*0.062</f>
        <v>269.08</v>
      </c>
      <c r="O21" s="57">
        <f>K21*0.0145</f>
        <v>62.93</v>
      </c>
      <c r="P21" s="57">
        <f>P14</f>
        <v>474</v>
      </c>
      <c r="Q21" s="57">
        <f>Q14</f>
        <v>1166.67</v>
      </c>
      <c r="R21" s="57"/>
      <c r="S21" s="57">
        <f>S14</f>
        <v>378.67</v>
      </c>
      <c r="T21" s="57">
        <f>J21-SUM(N21:S21)</f>
        <v>1988.65</v>
      </c>
      <c r="U21" s="59">
        <f>K21*0.062</f>
        <v>269.08</v>
      </c>
      <c r="V21" s="59">
        <f>J21*0.0145</f>
        <v>62.93</v>
      </c>
      <c r="W21" s="59">
        <f>L21*0.006</f>
        <v>0</v>
      </c>
      <c r="X21" s="59">
        <f>M21*0.054</f>
        <v>0</v>
      </c>
      <c r="Z21" s="47"/>
      <c r="AA21" s="48" t="s">
        <v>70</v>
      </c>
      <c r="AB21" s="49" t="str">
        <f t="shared" ref="AB21:AT21" si="19">B28</f>
        <v>S</v>
      </c>
      <c r="AC21" s="50">
        <f t="shared" si="19"/>
        <v>1</v>
      </c>
      <c r="AD21" s="51">
        <f t="shared" si="19"/>
        <v>140</v>
      </c>
      <c r="AE21" s="52">
        <f t="shared" si="19"/>
        <v>31</v>
      </c>
      <c r="AF21" s="52">
        <f t="shared" si="19"/>
        <v>4340</v>
      </c>
      <c r="AG21" s="53">
        <f t="shared" si="19"/>
        <v>0</v>
      </c>
      <c r="AH21" s="52">
        <f t="shared" si="19"/>
        <v>46.5</v>
      </c>
      <c r="AI21" s="52">
        <f t="shared" si="19"/>
        <v>0</v>
      </c>
      <c r="AJ21" s="52">
        <f t="shared" si="19"/>
        <v>4340</v>
      </c>
      <c r="AK21" s="52">
        <f t="shared" si="19"/>
        <v>4340</v>
      </c>
      <c r="AL21" s="52">
        <f t="shared" si="19"/>
        <v>0</v>
      </c>
      <c r="AM21" s="52">
        <f t="shared" si="19"/>
        <v>0</v>
      </c>
      <c r="AN21" s="52">
        <f t="shared" si="19"/>
        <v>269.08</v>
      </c>
      <c r="AO21" s="52">
        <f t="shared" si="19"/>
        <v>62.93</v>
      </c>
      <c r="AP21" s="52">
        <f t="shared" si="19"/>
        <v>474</v>
      </c>
      <c r="AQ21" s="52">
        <f t="shared" si="19"/>
        <v>1166.67</v>
      </c>
      <c r="AR21" s="52">
        <f t="shared" si="19"/>
        <v>0</v>
      </c>
      <c r="AS21" s="52">
        <f t="shared" si="19"/>
        <v>378.67</v>
      </c>
      <c r="AT21" s="52">
        <f t="shared" si="19"/>
        <v>1988.65</v>
      </c>
    </row>
    <row r="22" spans="1:46" hidden="1" x14ac:dyDescent="0.25">
      <c r="A22" s="60" t="s">
        <v>67</v>
      </c>
      <c r="B22" s="49" t="s">
        <v>36</v>
      </c>
      <c r="C22" s="53">
        <v>3</v>
      </c>
      <c r="D22" s="53" t="s">
        <v>33</v>
      </c>
      <c r="E22" s="57"/>
      <c r="F22" s="57">
        <v>35000</v>
      </c>
      <c r="G22" s="53"/>
      <c r="H22" s="57"/>
      <c r="I22" s="57"/>
      <c r="J22" s="58">
        <f>F22</f>
        <v>35000</v>
      </c>
      <c r="K22" s="57">
        <f>J22</f>
        <v>35000</v>
      </c>
      <c r="L22" s="57">
        <v>0</v>
      </c>
      <c r="M22" s="57">
        <v>0</v>
      </c>
      <c r="N22" s="57">
        <f>K22*0.062</f>
        <v>2170</v>
      </c>
      <c r="O22" s="57">
        <f>J22*0.0145</f>
        <v>507.5</v>
      </c>
      <c r="P22" s="57">
        <f>P15</f>
        <v>7508.1319999999996</v>
      </c>
      <c r="Q22" s="57">
        <f>Q15</f>
        <v>1500</v>
      </c>
      <c r="R22" s="57"/>
      <c r="S22" s="57">
        <f>S15</f>
        <v>1750</v>
      </c>
      <c r="T22" s="57">
        <f>J22-SUM(N22:S22)</f>
        <v>21564.368000000002</v>
      </c>
      <c r="U22" s="59">
        <f>K22*0.062</f>
        <v>2170</v>
      </c>
      <c r="V22" s="59">
        <f>J22*0.0145</f>
        <v>507.5</v>
      </c>
      <c r="W22" s="59">
        <f>L22*0.006</f>
        <v>0</v>
      </c>
      <c r="X22" s="59">
        <f>M22*0.054</f>
        <v>0</v>
      </c>
      <c r="Z22" s="47"/>
      <c r="AA22" s="48" t="s">
        <v>71</v>
      </c>
      <c r="AB22" s="49" t="str">
        <f t="shared" ref="AB22:AT22" si="20">B35</f>
        <v>S</v>
      </c>
      <c r="AC22" s="50">
        <f t="shared" si="20"/>
        <v>1</v>
      </c>
      <c r="AD22" s="51">
        <f t="shared" si="20"/>
        <v>140</v>
      </c>
      <c r="AE22" s="52">
        <f t="shared" si="20"/>
        <v>31</v>
      </c>
      <c r="AF22" s="52">
        <f t="shared" si="20"/>
        <v>4340</v>
      </c>
      <c r="AG22" s="53">
        <f t="shared" si="20"/>
        <v>0</v>
      </c>
      <c r="AH22" s="52">
        <f t="shared" si="20"/>
        <v>46.5</v>
      </c>
      <c r="AI22" s="52">
        <f t="shared" si="20"/>
        <v>0</v>
      </c>
      <c r="AJ22" s="52">
        <f t="shared" si="20"/>
        <v>4340</v>
      </c>
      <c r="AK22" s="52">
        <f t="shared" si="20"/>
        <v>4340</v>
      </c>
      <c r="AL22" s="52">
        <f t="shared" si="20"/>
        <v>0</v>
      </c>
      <c r="AM22" s="52">
        <f t="shared" si="20"/>
        <v>0</v>
      </c>
      <c r="AN22" s="52">
        <f t="shared" si="20"/>
        <v>269.08</v>
      </c>
      <c r="AO22" s="52">
        <f t="shared" si="20"/>
        <v>62.93</v>
      </c>
      <c r="AP22" s="52">
        <f t="shared" si="20"/>
        <v>474</v>
      </c>
      <c r="AQ22" s="52">
        <f t="shared" si="20"/>
        <v>1166.67</v>
      </c>
      <c r="AR22" s="52">
        <f t="shared" si="20"/>
        <v>0</v>
      </c>
      <c r="AS22" s="52">
        <f t="shared" si="20"/>
        <v>378.67</v>
      </c>
      <c r="AT22" s="52">
        <f t="shared" si="20"/>
        <v>1988.65</v>
      </c>
    </row>
    <row r="23" spans="1:46" s="45" customFormat="1" ht="15.75" hidden="1" thickBot="1" x14ac:dyDescent="0.3">
      <c r="A23" s="60"/>
      <c r="B23" s="60"/>
      <c r="C23" s="60"/>
      <c r="D23" s="61"/>
      <c r="E23" s="61"/>
      <c r="F23" s="62">
        <f>SUM(F19:F22)</f>
        <v>47923</v>
      </c>
      <c r="G23" s="61"/>
      <c r="H23" s="62">
        <f t="shared" ref="H23:X23" si="21">SUM(H19:H22)</f>
        <v>126</v>
      </c>
      <c r="I23" s="62">
        <f t="shared" si="21"/>
        <v>154.5</v>
      </c>
      <c r="J23" s="63">
        <f t="shared" si="21"/>
        <v>48077.5</v>
      </c>
      <c r="K23" s="62">
        <f>SUM(K19:K22)</f>
        <v>48077.5</v>
      </c>
      <c r="L23" s="62">
        <f t="shared" si="21"/>
        <v>0</v>
      </c>
      <c r="M23" s="62">
        <f t="shared" si="21"/>
        <v>0</v>
      </c>
      <c r="N23" s="62">
        <f t="shared" si="21"/>
        <v>2980.8050000000003</v>
      </c>
      <c r="O23" s="62">
        <f t="shared" si="21"/>
        <v>697.12374999999997</v>
      </c>
      <c r="P23" s="62">
        <f t="shared" si="21"/>
        <v>8404.1319999999996</v>
      </c>
      <c r="Q23" s="62">
        <f t="shared" si="21"/>
        <v>5500.01</v>
      </c>
      <c r="R23" s="62">
        <f t="shared" si="21"/>
        <v>16</v>
      </c>
      <c r="S23" s="62">
        <f t="shared" si="21"/>
        <v>2774.2</v>
      </c>
      <c r="T23" s="62">
        <f t="shared" si="21"/>
        <v>27705.229250000004</v>
      </c>
      <c r="U23" s="62">
        <f t="shared" si="21"/>
        <v>2980.8050000000003</v>
      </c>
      <c r="V23" s="62">
        <f t="shared" si="21"/>
        <v>697.12374999999997</v>
      </c>
      <c r="W23" s="62">
        <f t="shared" si="21"/>
        <v>0</v>
      </c>
      <c r="X23" s="62">
        <f t="shared" si="21"/>
        <v>0</v>
      </c>
      <c r="AA23" s="64"/>
      <c r="AB23" s="65"/>
      <c r="AC23" s="66"/>
      <c r="AD23" s="66"/>
      <c r="AE23" s="67"/>
      <c r="AF23" s="68">
        <f>SUM(AF18:AF22)</f>
        <v>22630</v>
      </c>
      <c r="AG23" s="66"/>
      <c r="AH23" s="67"/>
      <c r="AI23" s="68">
        <f t="shared" ref="AI23:AT23" si="22">SUM(AI18:AI22)</f>
        <v>139.5</v>
      </c>
      <c r="AJ23" s="68">
        <f t="shared" si="22"/>
        <v>22769.5</v>
      </c>
      <c r="AK23" s="68">
        <f t="shared" si="22"/>
        <v>22769.5</v>
      </c>
      <c r="AL23" s="68">
        <f t="shared" si="22"/>
        <v>7000</v>
      </c>
      <c r="AM23" s="68">
        <f t="shared" si="22"/>
        <v>8000</v>
      </c>
      <c r="AN23" s="68">
        <f t="shared" si="22"/>
        <v>1411.7089999999998</v>
      </c>
      <c r="AO23" s="68">
        <f t="shared" si="22"/>
        <v>330.15775000000002</v>
      </c>
      <c r="AP23" s="68">
        <f t="shared" si="22"/>
        <v>2598</v>
      </c>
      <c r="AQ23" s="68">
        <f t="shared" si="22"/>
        <v>5833.35</v>
      </c>
      <c r="AR23" s="68">
        <f t="shared" si="22"/>
        <v>0</v>
      </c>
      <c r="AS23" s="68">
        <f t="shared" si="22"/>
        <v>1893.3500000000001</v>
      </c>
      <c r="AT23" s="68">
        <f t="shared" si="22"/>
        <v>10702.933249999998</v>
      </c>
    </row>
    <row r="24" spans="1:46" s="45" customFormat="1" ht="16.5" hidden="1" thickTop="1" thickBot="1" x14ac:dyDescent="0.3">
      <c r="A24" s="14"/>
      <c r="B24" s="14"/>
      <c r="C24" s="14"/>
      <c r="D24" s="17"/>
      <c r="E24" s="14"/>
      <c r="F24" s="14"/>
      <c r="G24" s="17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9"/>
      <c r="V24" s="9"/>
      <c r="W24" s="9"/>
      <c r="X24" s="9"/>
      <c r="AA24" s="64"/>
      <c r="AB24" s="65"/>
      <c r="AC24" s="66"/>
      <c r="AD24" s="66"/>
      <c r="AE24" s="67"/>
      <c r="AF24" s="67"/>
      <c r="AG24" s="66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</row>
    <row r="25" spans="1:46" s="45" customFormat="1" ht="20.25" hidden="1" thickBot="1" x14ac:dyDescent="0.35">
      <c r="A25" s="41" t="s">
        <v>62</v>
      </c>
      <c r="B25" s="42"/>
      <c r="C25" s="42"/>
      <c r="D25" s="43"/>
      <c r="E25" s="44"/>
      <c r="G25" s="46"/>
      <c r="U25" s="9"/>
      <c r="V25" s="9"/>
      <c r="W25" s="9"/>
      <c r="X25" s="9"/>
      <c r="Z25" s="47" t="str">
        <f>+A8</f>
        <v>Judy Jones</v>
      </c>
      <c r="AA25" s="48" t="s">
        <v>69</v>
      </c>
      <c r="AB25" s="49" t="str">
        <f t="shared" ref="AB25:AT25" si="23">B8</f>
        <v>M</v>
      </c>
      <c r="AC25" s="50">
        <f t="shared" si="23"/>
        <v>3</v>
      </c>
      <c r="AD25" s="51" t="str">
        <f t="shared" si="23"/>
        <v>Sal</v>
      </c>
      <c r="AE25" s="52">
        <f t="shared" si="23"/>
        <v>0</v>
      </c>
      <c r="AF25" s="52">
        <f t="shared" si="23"/>
        <v>35000</v>
      </c>
      <c r="AG25" s="53">
        <f t="shared" si="23"/>
        <v>0</v>
      </c>
      <c r="AH25" s="52">
        <f t="shared" si="23"/>
        <v>0</v>
      </c>
      <c r="AI25" s="52">
        <f t="shared" si="23"/>
        <v>0</v>
      </c>
      <c r="AJ25" s="52">
        <f t="shared" si="23"/>
        <v>35000</v>
      </c>
      <c r="AK25" s="52">
        <f t="shared" si="23"/>
        <v>35000</v>
      </c>
      <c r="AL25" s="52">
        <f t="shared" si="23"/>
        <v>7000</v>
      </c>
      <c r="AM25" s="52">
        <f t="shared" si="23"/>
        <v>8000</v>
      </c>
      <c r="AN25" s="52">
        <f t="shared" si="23"/>
        <v>2170</v>
      </c>
      <c r="AO25" s="52">
        <f t="shared" si="23"/>
        <v>507.5</v>
      </c>
      <c r="AP25" s="52">
        <f t="shared" si="23"/>
        <v>7508.1319999999996</v>
      </c>
      <c r="AQ25" s="52">
        <f t="shared" si="23"/>
        <v>1500</v>
      </c>
      <c r="AR25" s="52">
        <f t="shared" si="23"/>
        <v>0</v>
      </c>
      <c r="AS25" s="52">
        <f t="shared" si="23"/>
        <v>1750</v>
      </c>
      <c r="AT25" s="52">
        <f t="shared" si="23"/>
        <v>21564.368000000002</v>
      </c>
    </row>
    <row r="26" spans="1:46" s="45" customFormat="1" hidden="1" x14ac:dyDescent="0.25">
      <c r="A26" s="54" t="s">
        <v>64</v>
      </c>
      <c r="B26" s="55" t="s">
        <v>36</v>
      </c>
      <c r="C26" s="50">
        <v>4</v>
      </c>
      <c r="D26" s="50">
        <v>163</v>
      </c>
      <c r="E26" s="56">
        <v>25</v>
      </c>
      <c r="F26" s="57">
        <f>D26*E26</f>
        <v>4075</v>
      </c>
      <c r="G26" s="53">
        <v>3</v>
      </c>
      <c r="H26" s="57">
        <f>E26*1.5</f>
        <v>37.5</v>
      </c>
      <c r="I26" s="57">
        <f>G26*H26</f>
        <v>112.5</v>
      </c>
      <c r="J26" s="57">
        <f>F26+I26</f>
        <v>4187.5</v>
      </c>
      <c r="K26" s="57">
        <f>J26</f>
        <v>4187.5</v>
      </c>
      <c r="L26" s="57">
        <v>0</v>
      </c>
      <c r="M26" s="57">
        <v>0</v>
      </c>
      <c r="N26" s="57">
        <f>K26*0.062</f>
        <v>259.625</v>
      </c>
      <c r="O26" s="57">
        <f>J26*0.0145</f>
        <v>60.71875</v>
      </c>
      <c r="P26" s="57">
        <f t="shared" ref="P26:S27" si="24">P19</f>
        <v>187</v>
      </c>
      <c r="Q26" s="57">
        <f t="shared" si="24"/>
        <v>1416.67</v>
      </c>
      <c r="R26" s="57">
        <f t="shared" si="24"/>
        <v>8</v>
      </c>
      <c r="S26" s="57">
        <f t="shared" si="24"/>
        <v>203.13</v>
      </c>
      <c r="T26" s="57">
        <f>J26-N26-O26-P26-Q26-R26-S26</f>
        <v>2052.3562499999998</v>
      </c>
      <c r="U26" s="59">
        <f>K26*0.062</f>
        <v>259.625</v>
      </c>
      <c r="V26" s="59">
        <f>J26*0.0145</f>
        <v>60.71875</v>
      </c>
      <c r="W26" s="59">
        <f>L26*0.006</f>
        <v>0</v>
      </c>
      <c r="X26" s="59">
        <f>M26*0.054</f>
        <v>0</v>
      </c>
      <c r="Z26" s="47"/>
      <c r="AA26" s="48" t="s">
        <v>72</v>
      </c>
      <c r="AB26" s="49" t="str">
        <f t="shared" ref="AB26:AT26" si="25">B15</f>
        <v>M</v>
      </c>
      <c r="AC26" s="50">
        <f t="shared" si="25"/>
        <v>3</v>
      </c>
      <c r="AD26" s="51" t="str">
        <f t="shared" si="25"/>
        <v>Sal</v>
      </c>
      <c r="AE26" s="52">
        <f t="shared" si="25"/>
        <v>0</v>
      </c>
      <c r="AF26" s="52">
        <f t="shared" si="25"/>
        <v>35000</v>
      </c>
      <c r="AG26" s="53">
        <f t="shared" si="25"/>
        <v>0</v>
      </c>
      <c r="AH26" s="52">
        <f t="shared" si="25"/>
        <v>0</v>
      </c>
      <c r="AI26" s="52">
        <f t="shared" si="25"/>
        <v>0</v>
      </c>
      <c r="AJ26" s="52">
        <f t="shared" si="25"/>
        <v>35000</v>
      </c>
      <c r="AK26" s="52">
        <f t="shared" si="25"/>
        <v>35000</v>
      </c>
      <c r="AL26" s="52">
        <f t="shared" si="25"/>
        <v>0</v>
      </c>
      <c r="AM26" s="52">
        <f t="shared" si="25"/>
        <v>0</v>
      </c>
      <c r="AN26" s="52">
        <f t="shared" si="25"/>
        <v>2170</v>
      </c>
      <c r="AO26" s="52">
        <f t="shared" si="25"/>
        <v>507.5</v>
      </c>
      <c r="AP26" s="52">
        <f t="shared" si="25"/>
        <v>7508.1319999999996</v>
      </c>
      <c r="AQ26" s="52">
        <f t="shared" si="25"/>
        <v>1500</v>
      </c>
      <c r="AR26" s="52">
        <f t="shared" si="25"/>
        <v>0</v>
      </c>
      <c r="AS26" s="52">
        <f t="shared" si="25"/>
        <v>1750</v>
      </c>
      <c r="AT26" s="52">
        <f t="shared" si="25"/>
        <v>21564.368000000002</v>
      </c>
    </row>
    <row r="27" spans="1:46" s="45" customFormat="1" hidden="1" x14ac:dyDescent="0.25">
      <c r="A27" s="60" t="s">
        <v>65</v>
      </c>
      <c r="B27" s="49" t="s">
        <v>36</v>
      </c>
      <c r="C27" s="53">
        <v>4</v>
      </c>
      <c r="D27" s="53">
        <v>161</v>
      </c>
      <c r="E27" s="57">
        <v>28</v>
      </c>
      <c r="F27" s="57">
        <f>D27*E27</f>
        <v>4508</v>
      </c>
      <c r="G27" s="53">
        <v>1</v>
      </c>
      <c r="H27" s="57">
        <f>E27*1.5</f>
        <v>42</v>
      </c>
      <c r="I27" s="57">
        <f>G27*H27</f>
        <v>42</v>
      </c>
      <c r="J27" s="57">
        <f>F27+I27</f>
        <v>4550</v>
      </c>
      <c r="K27" s="57">
        <f>J27</f>
        <v>4550</v>
      </c>
      <c r="L27" s="57">
        <v>0</v>
      </c>
      <c r="M27" s="57">
        <v>0</v>
      </c>
      <c r="N27" s="57">
        <f>K27*0.062</f>
        <v>282.10000000000002</v>
      </c>
      <c r="O27" s="57">
        <f>J27*0.0145</f>
        <v>65.975000000000009</v>
      </c>
      <c r="P27" s="57">
        <f t="shared" si="24"/>
        <v>235</v>
      </c>
      <c r="Q27" s="57">
        <f t="shared" si="24"/>
        <v>1416.67</v>
      </c>
      <c r="R27" s="57">
        <f t="shared" si="24"/>
        <v>8</v>
      </c>
      <c r="S27" s="57">
        <f t="shared" si="24"/>
        <v>442.4</v>
      </c>
      <c r="T27" s="57">
        <f>J27-SUM(N27:S27)</f>
        <v>2099.855</v>
      </c>
      <c r="U27" s="59">
        <f>K27*0.062</f>
        <v>282.10000000000002</v>
      </c>
      <c r="V27" s="59">
        <f>J27*0.0145</f>
        <v>65.975000000000009</v>
      </c>
      <c r="W27" s="59">
        <f t="shared" ref="W27:W29" si="26">L27*0.006</f>
        <v>0</v>
      </c>
      <c r="X27" s="59">
        <f t="shared" ref="X27:X29" si="27">M27*0.054</f>
        <v>0</v>
      </c>
      <c r="Z27" s="47"/>
      <c r="AA27" s="48" t="s">
        <v>75</v>
      </c>
      <c r="AB27" s="49" t="str">
        <f t="shared" ref="AB27:AT27" si="28">B22</f>
        <v>M</v>
      </c>
      <c r="AC27" s="50">
        <f t="shared" si="28"/>
        <v>3</v>
      </c>
      <c r="AD27" s="51" t="str">
        <f t="shared" si="28"/>
        <v>Sal</v>
      </c>
      <c r="AE27" s="52">
        <f t="shared" si="28"/>
        <v>0</v>
      </c>
      <c r="AF27" s="52">
        <f t="shared" si="28"/>
        <v>35000</v>
      </c>
      <c r="AG27" s="53">
        <f t="shared" si="28"/>
        <v>0</v>
      </c>
      <c r="AH27" s="52">
        <f t="shared" si="28"/>
        <v>0</v>
      </c>
      <c r="AI27" s="52">
        <f t="shared" si="28"/>
        <v>0</v>
      </c>
      <c r="AJ27" s="52">
        <f t="shared" si="28"/>
        <v>35000</v>
      </c>
      <c r="AK27" s="52">
        <f t="shared" si="28"/>
        <v>35000</v>
      </c>
      <c r="AL27" s="52">
        <f t="shared" si="28"/>
        <v>0</v>
      </c>
      <c r="AM27" s="52">
        <f t="shared" si="28"/>
        <v>0</v>
      </c>
      <c r="AN27" s="52">
        <f t="shared" si="28"/>
        <v>2170</v>
      </c>
      <c r="AO27" s="52">
        <f t="shared" si="28"/>
        <v>507.5</v>
      </c>
      <c r="AP27" s="52">
        <f t="shared" si="28"/>
        <v>7508.1319999999996</v>
      </c>
      <c r="AQ27" s="52">
        <f t="shared" si="28"/>
        <v>1500</v>
      </c>
      <c r="AR27" s="52">
        <f t="shared" si="28"/>
        <v>0</v>
      </c>
      <c r="AS27" s="52">
        <f t="shared" si="28"/>
        <v>1750</v>
      </c>
      <c r="AT27" s="52">
        <f t="shared" si="28"/>
        <v>21564.368000000002</v>
      </c>
    </row>
    <row r="28" spans="1:46" s="45" customFormat="1" hidden="1" x14ac:dyDescent="0.25">
      <c r="A28" s="60" t="s">
        <v>66</v>
      </c>
      <c r="B28" s="49" t="s">
        <v>37</v>
      </c>
      <c r="C28" s="53">
        <v>1</v>
      </c>
      <c r="D28" s="53">
        <v>140</v>
      </c>
      <c r="E28" s="57">
        <v>31</v>
      </c>
      <c r="F28" s="57">
        <f>D28*E28</f>
        <v>4340</v>
      </c>
      <c r="G28" s="53">
        <v>0</v>
      </c>
      <c r="H28" s="57">
        <f>E28*1.5</f>
        <v>46.5</v>
      </c>
      <c r="I28" s="57">
        <f>G28*H28</f>
        <v>0</v>
      </c>
      <c r="J28" s="57">
        <f>F28+I28</f>
        <v>4340</v>
      </c>
      <c r="K28" s="57">
        <f>J28</f>
        <v>4340</v>
      </c>
      <c r="L28" s="57">
        <v>0</v>
      </c>
      <c r="M28" s="57">
        <v>0</v>
      </c>
      <c r="N28" s="57">
        <f>K28*0.062</f>
        <v>269.08</v>
      </c>
      <c r="O28" s="57">
        <f>J28*0.0145</f>
        <v>62.93</v>
      </c>
      <c r="P28" s="57">
        <f>P21</f>
        <v>474</v>
      </c>
      <c r="Q28" s="57">
        <f>Q21</f>
        <v>1166.67</v>
      </c>
      <c r="R28" s="57"/>
      <c r="S28" s="57">
        <f>S21</f>
        <v>378.67</v>
      </c>
      <c r="T28" s="57">
        <f>J28-SUM(N28:S28)</f>
        <v>1988.65</v>
      </c>
      <c r="U28" s="59">
        <f>K28*0.062</f>
        <v>269.08</v>
      </c>
      <c r="V28" s="59">
        <f>J28*0.0145</f>
        <v>62.93</v>
      </c>
      <c r="W28" s="59">
        <f t="shared" si="26"/>
        <v>0</v>
      </c>
      <c r="X28" s="59">
        <f t="shared" si="27"/>
        <v>0</v>
      </c>
      <c r="Z28" s="47"/>
      <c r="AA28" s="48" t="s">
        <v>70</v>
      </c>
      <c r="AB28" s="49" t="str">
        <f t="shared" ref="AB28:AT28" si="29">B29</f>
        <v>M</v>
      </c>
      <c r="AC28" s="50">
        <f t="shared" si="29"/>
        <v>3</v>
      </c>
      <c r="AD28" s="51" t="str">
        <f t="shared" si="29"/>
        <v>Sal</v>
      </c>
      <c r="AE28" s="52">
        <f t="shared" si="29"/>
        <v>0</v>
      </c>
      <c r="AF28" s="52">
        <f t="shared" si="29"/>
        <v>35000</v>
      </c>
      <c r="AG28" s="53">
        <f t="shared" si="29"/>
        <v>0</v>
      </c>
      <c r="AH28" s="52">
        <f t="shared" si="29"/>
        <v>0</v>
      </c>
      <c r="AI28" s="52">
        <f t="shared" si="29"/>
        <v>0</v>
      </c>
      <c r="AJ28" s="52">
        <f t="shared" si="29"/>
        <v>35000</v>
      </c>
      <c r="AK28" s="52">
        <f t="shared" si="29"/>
        <v>23400</v>
      </c>
      <c r="AL28" s="52">
        <f t="shared" si="29"/>
        <v>0</v>
      </c>
      <c r="AM28" s="52">
        <f t="shared" si="29"/>
        <v>0</v>
      </c>
      <c r="AN28" s="52">
        <f t="shared" si="29"/>
        <v>1450.8</v>
      </c>
      <c r="AO28" s="52">
        <f t="shared" si="29"/>
        <v>507.5</v>
      </c>
      <c r="AP28" s="52">
        <f t="shared" si="29"/>
        <v>7508.1319999999996</v>
      </c>
      <c r="AQ28" s="52">
        <f t="shared" si="29"/>
        <v>1500</v>
      </c>
      <c r="AR28" s="52">
        <f t="shared" si="29"/>
        <v>0</v>
      </c>
      <c r="AS28" s="52">
        <f t="shared" si="29"/>
        <v>1750</v>
      </c>
      <c r="AT28" s="52">
        <f t="shared" si="29"/>
        <v>22283.567999999999</v>
      </c>
    </row>
    <row r="29" spans="1:46" hidden="1" x14ac:dyDescent="0.25">
      <c r="A29" s="60" t="s">
        <v>67</v>
      </c>
      <c r="B29" s="49" t="s">
        <v>36</v>
      </c>
      <c r="C29" s="53">
        <v>3</v>
      </c>
      <c r="D29" s="53" t="s">
        <v>33</v>
      </c>
      <c r="E29" s="57"/>
      <c r="F29" s="57">
        <v>35000</v>
      </c>
      <c r="G29" s="53"/>
      <c r="H29" s="57"/>
      <c r="I29" s="57"/>
      <c r="J29" s="57">
        <f>F29</f>
        <v>35000</v>
      </c>
      <c r="K29" s="57">
        <v>23400</v>
      </c>
      <c r="L29" s="57">
        <v>0</v>
      </c>
      <c r="M29" s="57">
        <v>0</v>
      </c>
      <c r="N29" s="57">
        <f>K29*0.062</f>
        <v>1450.8</v>
      </c>
      <c r="O29" s="57">
        <f>J29*0.0145</f>
        <v>507.5</v>
      </c>
      <c r="P29" s="57">
        <f>P22</f>
        <v>7508.1319999999996</v>
      </c>
      <c r="Q29" s="57">
        <f>Q22</f>
        <v>1500</v>
      </c>
      <c r="R29" s="57"/>
      <c r="S29" s="57">
        <f>S22</f>
        <v>1750</v>
      </c>
      <c r="T29" s="57">
        <f>J29-SUM(N29:S29)</f>
        <v>22283.567999999999</v>
      </c>
      <c r="U29" s="59">
        <f>K29*0.062</f>
        <v>1450.8</v>
      </c>
      <c r="V29" s="59">
        <f>J29*0.0145</f>
        <v>507.5</v>
      </c>
      <c r="W29" s="59">
        <f t="shared" si="26"/>
        <v>0</v>
      </c>
      <c r="X29" s="59">
        <f t="shared" si="27"/>
        <v>0</v>
      </c>
      <c r="Z29" s="47"/>
      <c r="AA29" s="48" t="s">
        <v>71</v>
      </c>
      <c r="AB29" s="49" t="str">
        <f t="shared" ref="AB29:AT29" si="30">B36</f>
        <v>M</v>
      </c>
      <c r="AC29" s="50">
        <f t="shared" si="30"/>
        <v>3</v>
      </c>
      <c r="AD29" s="51" t="str">
        <f t="shared" si="30"/>
        <v>Sal</v>
      </c>
      <c r="AE29" s="52">
        <f t="shared" si="30"/>
        <v>0</v>
      </c>
      <c r="AF29" s="52">
        <f t="shared" si="30"/>
        <v>35000</v>
      </c>
      <c r="AG29" s="53">
        <f t="shared" si="30"/>
        <v>0</v>
      </c>
      <c r="AH29" s="52">
        <f t="shared" si="30"/>
        <v>0</v>
      </c>
      <c r="AI29" s="52">
        <f t="shared" si="30"/>
        <v>0</v>
      </c>
      <c r="AJ29" s="52">
        <f t="shared" si="30"/>
        <v>35000</v>
      </c>
      <c r="AK29" s="52">
        <f t="shared" si="30"/>
        <v>0</v>
      </c>
      <c r="AL29" s="52">
        <f t="shared" si="30"/>
        <v>0</v>
      </c>
      <c r="AM29" s="52">
        <f t="shared" si="30"/>
        <v>0</v>
      </c>
      <c r="AN29" s="52">
        <f t="shared" si="30"/>
        <v>0</v>
      </c>
      <c r="AO29" s="52">
        <f t="shared" si="30"/>
        <v>507.5</v>
      </c>
      <c r="AP29" s="52">
        <f t="shared" si="30"/>
        <v>7508.1319999999996</v>
      </c>
      <c r="AQ29" s="52">
        <f t="shared" si="30"/>
        <v>1500</v>
      </c>
      <c r="AR29" s="52">
        <f t="shared" si="30"/>
        <v>0</v>
      </c>
      <c r="AS29" s="52">
        <f t="shared" si="30"/>
        <v>1750</v>
      </c>
      <c r="AT29" s="52">
        <f t="shared" si="30"/>
        <v>23734.368000000002</v>
      </c>
    </row>
    <row r="30" spans="1:46" s="45" customFormat="1" ht="15.75" hidden="1" thickBot="1" x14ac:dyDescent="0.3">
      <c r="A30" s="60"/>
      <c r="B30" s="60"/>
      <c r="C30" s="60"/>
      <c r="D30" s="61"/>
      <c r="E30" s="61"/>
      <c r="F30" s="62">
        <f>SUM(F26:F29)</f>
        <v>47923</v>
      </c>
      <c r="G30" s="61"/>
      <c r="H30" s="62">
        <f t="shared" ref="H30:X30" si="31">SUM(H26:H29)</f>
        <v>126</v>
      </c>
      <c r="I30" s="62">
        <f t="shared" si="31"/>
        <v>154.5</v>
      </c>
      <c r="J30" s="63">
        <f t="shared" si="31"/>
        <v>48077.5</v>
      </c>
      <c r="K30" s="62">
        <f>SUM(K26:K29)</f>
        <v>36477.5</v>
      </c>
      <c r="L30" s="62">
        <f t="shared" si="31"/>
        <v>0</v>
      </c>
      <c r="M30" s="62">
        <f t="shared" si="31"/>
        <v>0</v>
      </c>
      <c r="N30" s="62">
        <f t="shared" si="31"/>
        <v>2261.605</v>
      </c>
      <c r="O30" s="62">
        <f t="shared" si="31"/>
        <v>697.12374999999997</v>
      </c>
      <c r="P30" s="62">
        <f t="shared" si="31"/>
        <v>8404.1319999999996</v>
      </c>
      <c r="Q30" s="62">
        <f t="shared" si="31"/>
        <v>5500.01</v>
      </c>
      <c r="R30" s="62">
        <f t="shared" si="31"/>
        <v>16</v>
      </c>
      <c r="S30" s="62">
        <f t="shared" si="31"/>
        <v>2774.2</v>
      </c>
      <c r="T30" s="62">
        <f t="shared" si="31"/>
        <v>28424.429250000001</v>
      </c>
      <c r="U30" s="62">
        <f t="shared" si="31"/>
        <v>2261.605</v>
      </c>
      <c r="V30" s="62">
        <f t="shared" si="31"/>
        <v>697.12374999999997</v>
      </c>
      <c r="W30" s="62">
        <f t="shared" si="31"/>
        <v>0</v>
      </c>
      <c r="X30" s="62">
        <f t="shared" si="31"/>
        <v>0</v>
      </c>
      <c r="AA30" s="64"/>
      <c r="AB30" s="67"/>
      <c r="AC30" s="66"/>
      <c r="AD30" s="66"/>
      <c r="AE30" s="67"/>
      <c r="AF30" s="68">
        <f>SUM(AF25:AF29)</f>
        <v>175000</v>
      </c>
      <c r="AG30" s="66"/>
      <c r="AH30" s="67"/>
      <c r="AI30" s="68">
        <f t="shared" ref="AI30:AS30" si="32">SUM(AI25:AI29)</f>
        <v>0</v>
      </c>
      <c r="AJ30" s="68">
        <f t="shared" si="32"/>
        <v>175000</v>
      </c>
      <c r="AK30" s="68">
        <f t="shared" si="32"/>
        <v>128400</v>
      </c>
      <c r="AL30" s="68">
        <f t="shared" si="32"/>
        <v>7000</v>
      </c>
      <c r="AM30" s="68">
        <f t="shared" si="32"/>
        <v>8000</v>
      </c>
      <c r="AN30" s="68">
        <f t="shared" si="32"/>
        <v>7960.8</v>
      </c>
      <c r="AO30" s="68">
        <f t="shared" si="32"/>
        <v>2537.5</v>
      </c>
      <c r="AP30" s="68">
        <f t="shared" si="32"/>
        <v>37540.659999999996</v>
      </c>
      <c r="AQ30" s="68">
        <f t="shared" si="32"/>
        <v>7500</v>
      </c>
      <c r="AR30" s="68">
        <f t="shared" si="32"/>
        <v>0</v>
      </c>
      <c r="AS30" s="68">
        <f t="shared" si="32"/>
        <v>8750</v>
      </c>
      <c r="AT30" s="68">
        <f>SUM(AT25:AT29)</f>
        <v>110711.04000000001</v>
      </c>
    </row>
    <row r="31" spans="1:46" s="45" customFormat="1" ht="16.5" hidden="1" thickTop="1" thickBot="1" x14ac:dyDescent="0.3">
      <c r="A31" s="14"/>
      <c r="B31" s="14"/>
      <c r="C31" s="14"/>
      <c r="D31" s="17"/>
      <c r="E31" s="14"/>
      <c r="F31" s="14"/>
      <c r="G31" s="17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9"/>
      <c r="V31" s="9"/>
      <c r="W31" s="9"/>
      <c r="X31" s="9"/>
      <c r="AA31" s="64"/>
      <c r="AB31" s="65"/>
      <c r="AC31" s="71"/>
      <c r="AD31" s="71"/>
      <c r="AE31" s="72"/>
      <c r="AF31" s="72"/>
      <c r="AG31" s="71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</row>
    <row r="32" spans="1:46" s="45" customFormat="1" ht="20.25" hidden="1" thickBot="1" x14ac:dyDescent="0.35">
      <c r="A32" s="41" t="s">
        <v>63</v>
      </c>
      <c r="B32" s="42"/>
      <c r="C32" s="42"/>
      <c r="D32" s="43"/>
      <c r="E32" s="44"/>
      <c r="G32" s="46"/>
      <c r="U32" s="9"/>
      <c r="V32" s="9"/>
      <c r="W32" s="9"/>
      <c r="X32" s="9"/>
      <c r="Z32" s="73" t="s">
        <v>77</v>
      </c>
      <c r="AA32" s="64"/>
      <c r="AB32" s="65"/>
      <c r="AC32" s="71"/>
      <c r="AD32" s="71"/>
      <c r="AE32" s="72"/>
      <c r="AF32" s="57"/>
      <c r="AG32" s="71"/>
      <c r="AH32" s="72"/>
      <c r="AI32" s="72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</row>
    <row r="33" spans="1:46" s="45" customFormat="1" hidden="1" x14ac:dyDescent="0.25">
      <c r="A33" s="54" t="s">
        <v>64</v>
      </c>
      <c r="B33" s="55" t="s">
        <v>36</v>
      </c>
      <c r="C33" s="50">
        <v>4</v>
      </c>
      <c r="D33" s="50">
        <v>163</v>
      </c>
      <c r="E33" s="56">
        <v>25</v>
      </c>
      <c r="F33" s="57">
        <f>D33*E33</f>
        <v>4075</v>
      </c>
      <c r="G33" s="53">
        <v>3</v>
      </c>
      <c r="H33" s="57">
        <f>E33*1.5</f>
        <v>37.5</v>
      </c>
      <c r="I33" s="57">
        <f>G33*H33</f>
        <v>112.5</v>
      </c>
      <c r="J33" s="57">
        <f>F33+I33</f>
        <v>4187.5</v>
      </c>
      <c r="K33" s="57">
        <f>J33</f>
        <v>4187.5</v>
      </c>
      <c r="L33" s="57">
        <v>0</v>
      </c>
      <c r="M33" s="57">
        <v>0</v>
      </c>
      <c r="N33" s="57">
        <f>K33*0.062</f>
        <v>259.625</v>
      </c>
      <c r="O33" s="57">
        <f>J33*0.0145</f>
        <v>60.71875</v>
      </c>
      <c r="P33" s="57">
        <f>P26</f>
        <v>187</v>
      </c>
      <c r="Q33" s="57">
        <f>Q26</f>
        <v>1416.67</v>
      </c>
      <c r="R33" s="57">
        <f>R26</f>
        <v>8</v>
      </c>
      <c r="S33" s="57">
        <f>S26</f>
        <v>203.13</v>
      </c>
      <c r="T33" s="57">
        <f>J33-SUM(N33:S33)</f>
        <v>2052.3562499999998</v>
      </c>
      <c r="U33" s="59">
        <f>K33*0.062</f>
        <v>259.625</v>
      </c>
      <c r="V33" s="59">
        <f>J33*0.0145</f>
        <v>60.71875</v>
      </c>
      <c r="W33" s="59">
        <f>L33*0.006</f>
        <v>0</v>
      </c>
      <c r="X33" s="59">
        <f>M33*0.054</f>
        <v>0</v>
      </c>
      <c r="Z33" s="73" t="s">
        <v>76</v>
      </c>
      <c r="AA33" s="64"/>
      <c r="AB33" s="65"/>
      <c r="AC33" s="71"/>
      <c r="AD33" s="71"/>
      <c r="AE33" s="72"/>
      <c r="AF33" s="57"/>
      <c r="AG33" s="71"/>
      <c r="AH33" s="72"/>
      <c r="AI33" s="72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</row>
    <row r="34" spans="1:46" s="45" customFormat="1" hidden="1" x14ac:dyDescent="0.25">
      <c r="A34" s="60" t="s">
        <v>65</v>
      </c>
      <c r="B34" s="49" t="s">
        <v>36</v>
      </c>
      <c r="C34" s="53">
        <v>4</v>
      </c>
      <c r="D34" s="53">
        <v>161</v>
      </c>
      <c r="E34" s="57">
        <v>28</v>
      </c>
      <c r="F34" s="57">
        <f t="shared" ref="F34:F35" si="33">D34*E34</f>
        <v>4508</v>
      </c>
      <c r="G34" s="53">
        <v>1</v>
      </c>
      <c r="H34" s="57">
        <f t="shared" ref="H34" si="34">E34*1.5</f>
        <v>42</v>
      </c>
      <c r="I34" s="57">
        <f t="shared" ref="I34" si="35">G34*H34</f>
        <v>42</v>
      </c>
      <c r="J34" s="57">
        <f t="shared" ref="J34:J36" si="36">F34+I34</f>
        <v>4550</v>
      </c>
      <c r="K34" s="57">
        <f>J34</f>
        <v>4550</v>
      </c>
      <c r="L34" s="57">
        <v>0</v>
      </c>
      <c r="M34" s="57">
        <v>0</v>
      </c>
      <c r="N34" s="57">
        <f>K34*0.062</f>
        <v>282.10000000000002</v>
      </c>
      <c r="O34" s="57">
        <f>J34*0.0145</f>
        <v>65.975000000000009</v>
      </c>
      <c r="P34" s="57">
        <f t="shared" ref="P34:S35" si="37">P27</f>
        <v>235</v>
      </c>
      <c r="Q34" s="57">
        <f t="shared" si="37"/>
        <v>1416.67</v>
      </c>
      <c r="R34" s="57">
        <f t="shared" si="37"/>
        <v>8</v>
      </c>
      <c r="S34" s="57">
        <f t="shared" si="37"/>
        <v>442.4</v>
      </c>
      <c r="T34" s="57">
        <f>J34-SUM(N34:S34)</f>
        <v>2099.855</v>
      </c>
      <c r="U34" s="59">
        <f>K34*0.062</f>
        <v>282.10000000000002</v>
      </c>
      <c r="V34" s="59">
        <f>J34*0.0145</f>
        <v>65.975000000000009</v>
      </c>
      <c r="W34" s="59">
        <f t="shared" ref="W34:W36" si="38">L34*0.006</f>
        <v>0</v>
      </c>
      <c r="X34" s="59">
        <f t="shared" ref="X34:X36" si="39">M34*0.054</f>
        <v>0</v>
      </c>
      <c r="Z34" s="73" t="s">
        <v>78</v>
      </c>
      <c r="AA34" s="64"/>
      <c r="AB34" s="65"/>
      <c r="AC34" s="71"/>
      <c r="AD34" s="71"/>
      <c r="AE34" s="72"/>
      <c r="AF34" s="57">
        <f>AF9+AF16+AF23+AF30</f>
        <v>240411</v>
      </c>
      <c r="AG34" s="71"/>
      <c r="AH34" s="72"/>
      <c r="AI34" s="72"/>
      <c r="AJ34" s="57">
        <f>AJ9+AJ16+AJ23+AJ30</f>
        <v>241206</v>
      </c>
      <c r="AK34" s="57">
        <f t="shared" ref="AK34:AS34" si="40">AK9+AK16+AK23+AK30</f>
        <v>194606</v>
      </c>
      <c r="AL34" s="57">
        <f t="shared" si="40"/>
        <v>28000</v>
      </c>
      <c r="AM34" s="57">
        <f t="shared" si="40"/>
        <v>32000</v>
      </c>
      <c r="AN34" s="57">
        <f t="shared" si="40"/>
        <v>12065.572</v>
      </c>
      <c r="AO34" s="57">
        <f t="shared" si="40"/>
        <v>3497.4870000000001</v>
      </c>
      <c r="AP34" s="57">
        <f t="shared" si="40"/>
        <v>42215.659999999996</v>
      </c>
      <c r="AQ34" s="57">
        <f t="shared" si="40"/>
        <v>27500.050000000003</v>
      </c>
      <c r="AR34" s="57">
        <f t="shared" si="40"/>
        <v>80</v>
      </c>
      <c r="AS34" s="57">
        <f t="shared" si="40"/>
        <v>13871</v>
      </c>
      <c r="AT34" s="57">
        <f>AT9+AT16+AT23+AT30</f>
        <v>141976.231</v>
      </c>
    </row>
    <row r="35" spans="1:46" s="45" customFormat="1" hidden="1" x14ac:dyDescent="0.25">
      <c r="A35" s="60" t="s">
        <v>66</v>
      </c>
      <c r="B35" s="49" t="s">
        <v>37</v>
      </c>
      <c r="C35" s="53">
        <v>1</v>
      </c>
      <c r="D35" s="53">
        <v>140</v>
      </c>
      <c r="E35" s="57">
        <v>31</v>
      </c>
      <c r="F35" s="57">
        <f t="shared" si="33"/>
        <v>4340</v>
      </c>
      <c r="G35" s="53">
        <v>0</v>
      </c>
      <c r="H35" s="57">
        <f>E35*1.5</f>
        <v>46.5</v>
      </c>
      <c r="I35" s="57">
        <f>G35*H35</f>
        <v>0</v>
      </c>
      <c r="J35" s="57">
        <f t="shared" si="36"/>
        <v>4340</v>
      </c>
      <c r="K35" s="57">
        <f>J35</f>
        <v>4340</v>
      </c>
      <c r="L35" s="57">
        <v>0</v>
      </c>
      <c r="M35" s="57">
        <v>0</v>
      </c>
      <c r="N35" s="57">
        <f>K35*0.062</f>
        <v>269.08</v>
      </c>
      <c r="O35" s="57">
        <f>J35*0.0145</f>
        <v>62.93</v>
      </c>
      <c r="P35" s="57">
        <f t="shared" si="37"/>
        <v>474</v>
      </c>
      <c r="Q35" s="57">
        <f t="shared" si="37"/>
        <v>1166.67</v>
      </c>
      <c r="R35" s="57">
        <f t="shared" si="37"/>
        <v>0</v>
      </c>
      <c r="S35" s="57">
        <f t="shared" si="37"/>
        <v>378.67</v>
      </c>
      <c r="T35" s="57">
        <f>J35-SUM(N35:S35)</f>
        <v>1988.65</v>
      </c>
      <c r="U35" s="59">
        <f>K35*0.062</f>
        <v>269.08</v>
      </c>
      <c r="V35" s="59">
        <f>J35*0.0145</f>
        <v>62.93</v>
      </c>
      <c r="W35" s="59">
        <f t="shared" si="38"/>
        <v>0</v>
      </c>
      <c r="X35" s="59">
        <f t="shared" si="39"/>
        <v>0</v>
      </c>
      <c r="AA35" s="64"/>
      <c r="AB35" s="65"/>
      <c r="AC35" s="71"/>
      <c r="AD35" s="71"/>
      <c r="AE35" s="72"/>
      <c r="AF35" s="72"/>
      <c r="AG35" s="71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</row>
    <row r="36" spans="1:46" hidden="1" x14ac:dyDescent="0.25">
      <c r="A36" s="60" t="s">
        <v>67</v>
      </c>
      <c r="B36" s="49" t="s">
        <v>36</v>
      </c>
      <c r="C36" s="53">
        <v>3</v>
      </c>
      <c r="D36" s="53" t="s">
        <v>33</v>
      </c>
      <c r="E36" s="57"/>
      <c r="F36" s="57">
        <v>35000</v>
      </c>
      <c r="G36" s="53"/>
      <c r="H36" s="57"/>
      <c r="I36" s="57"/>
      <c r="J36" s="57">
        <f t="shared" si="36"/>
        <v>35000</v>
      </c>
      <c r="K36" s="57">
        <v>0</v>
      </c>
      <c r="L36" s="57">
        <v>0</v>
      </c>
      <c r="M36" s="57">
        <v>0</v>
      </c>
      <c r="N36" s="57">
        <f>K36*0.062</f>
        <v>0</v>
      </c>
      <c r="O36" s="57">
        <f>J36*0.0145</f>
        <v>507.5</v>
      </c>
      <c r="P36" s="57">
        <f>P29</f>
        <v>7508.1319999999996</v>
      </c>
      <c r="Q36" s="57">
        <f t="shared" ref="Q36:S36" si="41">Q29</f>
        <v>1500</v>
      </c>
      <c r="R36" s="57">
        <f t="shared" si="41"/>
        <v>0</v>
      </c>
      <c r="S36" s="57">
        <f t="shared" si="41"/>
        <v>1750</v>
      </c>
      <c r="T36" s="57">
        <f>J36-SUM(N36:S36)</f>
        <v>23734.368000000002</v>
      </c>
      <c r="U36" s="59">
        <f>K36*0.062</f>
        <v>0</v>
      </c>
      <c r="V36" s="59">
        <f>J36*0.0145</f>
        <v>507.5</v>
      </c>
      <c r="W36" s="59">
        <f t="shared" si="38"/>
        <v>0</v>
      </c>
      <c r="X36" s="59">
        <f t="shared" si="39"/>
        <v>0</v>
      </c>
      <c r="Z36" s="45"/>
      <c r="AA36" s="64"/>
      <c r="AB36" s="74"/>
      <c r="AC36" s="46"/>
      <c r="AD36" s="46"/>
      <c r="AE36" s="45"/>
      <c r="AF36" s="45"/>
      <c r="AG36" s="45"/>
      <c r="AH36" s="45"/>
      <c r="AI36" s="45"/>
      <c r="AJ36" s="45">
        <f>AJ34-J41</f>
        <v>0</v>
      </c>
      <c r="AK36" s="45"/>
      <c r="AL36" s="45"/>
      <c r="AM36" s="45"/>
      <c r="AN36" s="45"/>
      <c r="AO36" s="45"/>
      <c r="AP36" s="45"/>
      <c r="AQ36" s="45"/>
      <c r="AR36" s="45"/>
      <c r="AS36" s="45"/>
      <c r="AT36" s="45">
        <f>AT34-T41</f>
        <v>0</v>
      </c>
    </row>
    <row r="37" spans="1:46" ht="15.75" hidden="1" thickBot="1" x14ac:dyDescent="0.3">
      <c r="A37" s="60"/>
      <c r="B37" s="60"/>
      <c r="C37" s="60"/>
      <c r="D37" s="61"/>
      <c r="E37" s="61"/>
      <c r="F37" s="62">
        <f>SUM(F33:F36)</f>
        <v>47923</v>
      </c>
      <c r="G37" s="61"/>
      <c r="H37" s="62">
        <f t="shared" ref="H37:X37" si="42">SUM(H33:H36)</f>
        <v>126</v>
      </c>
      <c r="I37" s="62">
        <f t="shared" si="42"/>
        <v>154.5</v>
      </c>
      <c r="J37" s="63">
        <f t="shared" si="42"/>
        <v>48077.5</v>
      </c>
      <c r="K37" s="62">
        <f>SUM(K33:K36)</f>
        <v>13077.5</v>
      </c>
      <c r="L37" s="62">
        <f t="shared" si="42"/>
        <v>0</v>
      </c>
      <c r="M37" s="62">
        <f t="shared" si="42"/>
        <v>0</v>
      </c>
      <c r="N37" s="62">
        <f t="shared" si="42"/>
        <v>810.80500000000006</v>
      </c>
      <c r="O37" s="62">
        <f t="shared" si="42"/>
        <v>697.12374999999997</v>
      </c>
      <c r="P37" s="62">
        <f t="shared" si="42"/>
        <v>8404.1319999999996</v>
      </c>
      <c r="Q37" s="62">
        <f t="shared" si="42"/>
        <v>5500.01</v>
      </c>
      <c r="R37" s="62">
        <f t="shared" si="42"/>
        <v>16</v>
      </c>
      <c r="S37" s="62">
        <f t="shared" si="42"/>
        <v>2774.2</v>
      </c>
      <c r="T37" s="62">
        <f t="shared" si="42"/>
        <v>29875.229250000004</v>
      </c>
      <c r="U37" s="62">
        <f t="shared" si="42"/>
        <v>810.80500000000006</v>
      </c>
      <c r="V37" s="62">
        <f t="shared" si="42"/>
        <v>697.12374999999997</v>
      </c>
      <c r="W37" s="62">
        <f t="shared" si="42"/>
        <v>0</v>
      </c>
      <c r="X37" s="62">
        <f t="shared" si="42"/>
        <v>0</v>
      </c>
      <c r="Z37" s="45"/>
      <c r="AA37" s="64"/>
      <c r="AB37" s="74"/>
      <c r="AC37" s="46"/>
      <c r="AD37" s="46"/>
      <c r="AE37" s="45"/>
      <c r="AF37" s="45"/>
      <c r="AG37" s="46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</row>
    <row r="38" spans="1:46" ht="15.75" hidden="1" thickTop="1" x14ac:dyDescent="0.25">
      <c r="Z38" s="45"/>
      <c r="AA38" s="64"/>
      <c r="AB38" s="74"/>
      <c r="AC38" s="46"/>
      <c r="AD38" s="46"/>
      <c r="AE38" s="45"/>
      <c r="AF38" s="45"/>
      <c r="AG38" s="46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</row>
    <row r="39" spans="1:46" hidden="1" x14ac:dyDescent="0.25">
      <c r="A39" s="57" t="s">
        <v>92</v>
      </c>
      <c r="F39" s="59">
        <f>F9+F16</f>
        <v>96642</v>
      </c>
      <c r="J39" s="59">
        <f t="shared" ref="J39:X39" si="43">J9+J16</f>
        <v>96973.5</v>
      </c>
      <c r="K39" s="59">
        <f>K9+K16</f>
        <v>96973.5</v>
      </c>
      <c r="L39" s="59">
        <f t="shared" si="43"/>
        <v>28000</v>
      </c>
      <c r="M39" s="59">
        <f t="shared" si="43"/>
        <v>32000</v>
      </c>
      <c r="N39" s="59">
        <f t="shared" si="43"/>
        <v>6012.357</v>
      </c>
      <c r="O39" s="59">
        <f t="shared" si="43"/>
        <v>1406.1157499999999</v>
      </c>
      <c r="P39" s="59">
        <f t="shared" si="43"/>
        <v>17003.263999999999</v>
      </c>
      <c r="Q39" s="59">
        <f t="shared" si="43"/>
        <v>11000.02</v>
      </c>
      <c r="R39" s="59">
        <f t="shared" si="43"/>
        <v>32</v>
      </c>
      <c r="S39" s="59">
        <f t="shared" si="43"/>
        <v>5548.4</v>
      </c>
      <c r="T39" s="59">
        <f t="shared" si="43"/>
        <v>55971.343250000005</v>
      </c>
      <c r="U39" s="59">
        <f t="shared" si="43"/>
        <v>6012.357</v>
      </c>
      <c r="V39" s="59">
        <f t="shared" si="43"/>
        <v>1406.1157499999999</v>
      </c>
      <c r="W39" s="59">
        <f t="shared" si="43"/>
        <v>168</v>
      </c>
      <c r="X39" s="59">
        <f t="shared" si="43"/>
        <v>1413.1799999999998</v>
      </c>
      <c r="Z39" s="45"/>
      <c r="AA39" s="64"/>
      <c r="AB39" s="74"/>
      <c r="AC39" s="46"/>
      <c r="AD39" s="46"/>
      <c r="AE39" s="45"/>
      <c r="AF39" s="45"/>
      <c r="AG39" s="46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</row>
    <row r="40" spans="1:46" hidden="1" x14ac:dyDescent="0.25">
      <c r="A40" s="57" t="s">
        <v>93</v>
      </c>
      <c r="F40" s="59">
        <f>F23+F30+F37</f>
        <v>143769</v>
      </c>
      <c r="J40" s="59">
        <f t="shared" ref="J40:X40" si="44">J23+J30+J37</f>
        <v>144232.5</v>
      </c>
      <c r="K40" s="59">
        <f t="shared" si="44"/>
        <v>97632.5</v>
      </c>
      <c r="L40" s="59">
        <f t="shared" si="44"/>
        <v>0</v>
      </c>
      <c r="M40" s="59">
        <f t="shared" si="44"/>
        <v>0</v>
      </c>
      <c r="N40" s="59">
        <f t="shared" si="44"/>
        <v>6053.2150000000001</v>
      </c>
      <c r="O40" s="59">
        <f t="shared" si="44"/>
        <v>2091.3712500000001</v>
      </c>
      <c r="P40" s="59">
        <f t="shared" si="44"/>
        <v>25212.396000000001</v>
      </c>
      <c r="Q40" s="59">
        <f t="shared" si="44"/>
        <v>16500.03</v>
      </c>
      <c r="R40" s="59">
        <f t="shared" si="44"/>
        <v>48</v>
      </c>
      <c r="S40" s="59">
        <f t="shared" si="44"/>
        <v>8322.5999999999985</v>
      </c>
      <c r="T40" s="59">
        <f t="shared" si="44"/>
        <v>86004.887750000009</v>
      </c>
      <c r="U40" s="59">
        <f t="shared" si="44"/>
        <v>6053.2150000000001</v>
      </c>
      <c r="V40" s="59">
        <f t="shared" si="44"/>
        <v>2091.3712500000001</v>
      </c>
      <c r="W40" s="59">
        <f t="shared" si="44"/>
        <v>0</v>
      </c>
      <c r="X40" s="59">
        <f t="shared" si="44"/>
        <v>0</v>
      </c>
      <c r="Z40" s="45"/>
      <c r="AA40" s="64"/>
      <c r="AB40" s="74"/>
      <c r="AC40" s="46"/>
      <c r="AD40" s="46"/>
      <c r="AE40" s="45"/>
      <c r="AF40" s="45"/>
      <c r="AG40" s="46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</row>
    <row r="41" spans="1:46" hidden="1" x14ac:dyDescent="0.25">
      <c r="A41" s="57" t="s">
        <v>91</v>
      </c>
      <c r="F41" s="59">
        <f>F9+F16+F23+F30+F37</f>
        <v>240411</v>
      </c>
      <c r="J41" s="75">
        <f>J9+J16+J23+J30+J37</f>
        <v>241206</v>
      </c>
      <c r="K41" s="75">
        <f>K9+K16+K23+K30+K37</f>
        <v>194606</v>
      </c>
      <c r="L41" s="75">
        <f t="shared" ref="L41:X41" si="45">L9+L16+L23+L30+L37</f>
        <v>28000</v>
      </c>
      <c r="M41" s="75">
        <f>M9+M16+M23+M30+M37</f>
        <v>32000</v>
      </c>
      <c r="N41" s="75">
        <f t="shared" si="45"/>
        <v>12065.572</v>
      </c>
      <c r="O41" s="75">
        <f t="shared" si="45"/>
        <v>3497.4869999999992</v>
      </c>
      <c r="P41" s="75">
        <f>P9+P16+P23+P30+P37</f>
        <v>42215.659999999996</v>
      </c>
      <c r="Q41" s="75">
        <f t="shared" si="45"/>
        <v>27500.050000000003</v>
      </c>
      <c r="R41" s="75">
        <f t="shared" si="45"/>
        <v>80</v>
      </c>
      <c r="S41" s="75">
        <f t="shared" si="45"/>
        <v>13871</v>
      </c>
      <c r="T41" s="75">
        <f t="shared" si="45"/>
        <v>141976.23100000003</v>
      </c>
      <c r="U41" s="75">
        <f t="shared" si="45"/>
        <v>12065.572</v>
      </c>
      <c r="V41" s="75">
        <f t="shared" si="45"/>
        <v>3497.4869999999992</v>
      </c>
      <c r="W41" s="75">
        <f t="shared" si="45"/>
        <v>168</v>
      </c>
      <c r="X41" s="75">
        <f t="shared" si="45"/>
        <v>1413.1799999999998</v>
      </c>
      <c r="Z41" s="45"/>
      <c r="AA41" s="64"/>
      <c r="AB41" s="74"/>
      <c r="AC41" s="46"/>
      <c r="AD41" s="46"/>
      <c r="AE41" s="45"/>
      <c r="AF41" s="45"/>
      <c r="AG41" s="46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</row>
    <row r="42" spans="1:46" hidden="1" x14ac:dyDescent="0.25">
      <c r="Z42" s="45"/>
      <c r="AA42" s="64"/>
      <c r="AB42" s="74"/>
      <c r="AC42" s="46"/>
      <c r="AD42" s="46"/>
      <c r="AE42" s="45"/>
      <c r="AF42" s="45"/>
      <c r="AG42" s="46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</row>
    <row r="43" spans="1:46" hidden="1" x14ac:dyDescent="0.25">
      <c r="T43" s="14">
        <f>+J39-S39</f>
        <v>91425.1</v>
      </c>
      <c r="Z43" s="45"/>
      <c r="AA43" s="64"/>
      <c r="AB43" s="74"/>
      <c r="AC43" s="46"/>
      <c r="AD43" s="46"/>
      <c r="AE43" s="45"/>
      <c r="AF43" s="45"/>
      <c r="AG43" s="46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</row>
    <row r="44" spans="1:46" hidden="1" x14ac:dyDescent="0.25">
      <c r="T44" s="14">
        <f>+J40-S40</f>
        <v>135909.9</v>
      </c>
      <c r="Z44" s="45"/>
      <c r="AA44" s="64"/>
      <c r="AB44" s="74"/>
      <c r="AC44" s="46"/>
      <c r="AD44" s="46"/>
      <c r="AE44" s="45"/>
      <c r="AF44" s="45"/>
      <c r="AG44" s="46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</row>
    <row r="45" spans="1:46" hidden="1" x14ac:dyDescent="0.25">
      <c r="T45" s="14">
        <f>+J41-S41</f>
        <v>227335</v>
      </c>
      <c r="Z45" s="45"/>
      <c r="AA45" s="64"/>
      <c r="AB45" s="74"/>
      <c r="AC45" s="46"/>
      <c r="AD45" s="46"/>
      <c r="AE45" s="45"/>
      <c r="AF45" s="45"/>
      <c r="AG45" s="46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</row>
    <row r="46" spans="1:46" hidden="1" x14ac:dyDescent="0.25">
      <c r="Z46" s="45"/>
      <c r="AA46" s="64"/>
      <c r="AB46" s="74"/>
      <c r="AC46" s="46"/>
      <c r="AD46" s="46"/>
      <c r="AE46" s="45"/>
      <c r="AF46" s="45"/>
      <c r="AG46" s="46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</row>
    <row r="47" spans="1:46" hidden="1" x14ac:dyDescent="0.25">
      <c r="Z47" s="45"/>
      <c r="AA47" s="64"/>
      <c r="AB47" s="74"/>
      <c r="AC47" s="46"/>
      <c r="AD47" s="46"/>
      <c r="AE47" s="45"/>
      <c r="AF47" s="45"/>
      <c r="AG47" s="46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</row>
    <row r="48" spans="1:46" hidden="1" x14ac:dyDescent="0.25">
      <c r="Z48" s="45"/>
      <c r="AA48" s="64"/>
      <c r="AB48" s="74"/>
      <c r="AC48" s="46"/>
      <c r="AD48" s="46"/>
      <c r="AE48" s="45"/>
      <c r="AF48" s="45"/>
      <c r="AG48" s="46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</row>
    <row r="49" spans="26:46" hidden="1" x14ac:dyDescent="0.25">
      <c r="Z49" s="45"/>
      <c r="AA49" s="64"/>
      <c r="AB49" s="74"/>
      <c r="AC49" s="46"/>
      <c r="AD49" s="46"/>
      <c r="AE49" s="45"/>
      <c r="AF49" s="45"/>
      <c r="AG49" s="46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</row>
    <row r="50" spans="26:46" hidden="1" x14ac:dyDescent="0.25">
      <c r="Z50" s="45"/>
      <c r="AA50" s="64"/>
      <c r="AB50" s="74"/>
      <c r="AC50" s="46"/>
      <c r="AD50" s="46"/>
      <c r="AE50" s="45"/>
      <c r="AF50" s="45"/>
      <c r="AG50" s="46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</row>
    <row r="51" spans="26:46" hidden="1" x14ac:dyDescent="0.25">
      <c r="Z51" s="45"/>
      <c r="AA51" s="64"/>
      <c r="AB51" s="74"/>
      <c r="AC51" s="46"/>
      <c r="AD51" s="46"/>
      <c r="AE51" s="45"/>
      <c r="AF51" s="45"/>
      <c r="AG51" s="46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</row>
    <row r="52" spans="26:46" hidden="1" x14ac:dyDescent="0.25">
      <c r="Z52" s="45"/>
      <c r="AA52" s="64"/>
      <c r="AB52" s="74"/>
      <c r="AC52" s="46"/>
      <c r="AD52" s="46"/>
      <c r="AE52" s="45"/>
      <c r="AF52" s="45"/>
      <c r="AG52" s="46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</row>
    <row r="53" spans="26:46" hidden="1" x14ac:dyDescent="0.25">
      <c r="Z53" s="45"/>
      <c r="AA53" s="64"/>
      <c r="AB53" s="74"/>
      <c r="AC53" s="46"/>
      <c r="AD53" s="46"/>
      <c r="AE53" s="45"/>
      <c r="AF53" s="45"/>
      <c r="AG53" s="46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</row>
    <row r="54" spans="26:46" hidden="1" x14ac:dyDescent="0.25">
      <c r="Z54" s="45"/>
      <c r="AA54" s="64"/>
      <c r="AB54" s="74"/>
      <c r="AC54" s="46"/>
      <c r="AD54" s="46"/>
      <c r="AE54" s="45"/>
      <c r="AF54" s="45"/>
      <c r="AG54" s="46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</row>
    <row r="55" spans="26:46" hidden="1" x14ac:dyDescent="0.25">
      <c r="Z55" s="45"/>
      <c r="AA55" s="64"/>
      <c r="AB55" s="74"/>
      <c r="AC55" s="46"/>
      <c r="AD55" s="46"/>
      <c r="AE55" s="45"/>
      <c r="AF55" s="45"/>
      <c r="AG55" s="46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</row>
    <row r="56" spans="26:46" hidden="1" x14ac:dyDescent="0.25">
      <c r="Z56" s="45"/>
      <c r="AA56" s="64"/>
      <c r="AB56" s="74"/>
      <c r="AC56" s="46"/>
      <c r="AD56" s="46"/>
      <c r="AE56" s="45"/>
      <c r="AF56" s="45"/>
      <c r="AG56" s="46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</row>
    <row r="57" spans="26:46" hidden="1" x14ac:dyDescent="0.25">
      <c r="Z57" s="45"/>
      <c r="AA57" s="64"/>
      <c r="AB57" s="74"/>
      <c r="AC57" s="46"/>
      <c r="AD57" s="46"/>
      <c r="AE57" s="45"/>
      <c r="AF57" s="45"/>
      <c r="AG57" s="46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</row>
    <row r="58" spans="26:46" hidden="1" x14ac:dyDescent="0.25">
      <c r="Z58" s="45"/>
      <c r="AA58" s="64"/>
      <c r="AB58" s="74"/>
      <c r="AC58" s="46"/>
      <c r="AD58" s="46"/>
      <c r="AE58" s="45"/>
      <c r="AF58" s="45"/>
      <c r="AG58" s="46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</row>
    <row r="59" spans="26:46" hidden="1" x14ac:dyDescent="0.25">
      <c r="Z59" s="45"/>
      <c r="AA59" s="64"/>
      <c r="AB59" s="74"/>
      <c r="AC59" s="46"/>
      <c r="AD59" s="46"/>
      <c r="AE59" s="45"/>
      <c r="AF59" s="45"/>
      <c r="AG59" s="46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</row>
    <row r="60" spans="26:46" hidden="1" x14ac:dyDescent="0.25">
      <c r="Z60" s="45"/>
      <c r="AA60" s="64"/>
      <c r="AB60" s="74"/>
      <c r="AC60" s="46"/>
      <c r="AD60" s="46"/>
      <c r="AE60" s="45"/>
      <c r="AF60" s="45"/>
      <c r="AG60" s="46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</row>
    <row r="61" spans="26:46" hidden="1" x14ac:dyDescent="0.25">
      <c r="Z61" s="45"/>
      <c r="AA61" s="64"/>
      <c r="AB61" s="74"/>
      <c r="AC61" s="46"/>
      <c r="AD61" s="46"/>
      <c r="AE61" s="45"/>
      <c r="AF61" s="45"/>
      <c r="AG61" s="46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</row>
    <row r="62" spans="26:46" hidden="1" x14ac:dyDescent="0.25">
      <c r="Z62" s="45"/>
      <c r="AA62" s="64"/>
      <c r="AB62" s="74"/>
      <c r="AC62" s="46"/>
      <c r="AD62" s="46"/>
      <c r="AE62" s="45"/>
      <c r="AF62" s="45"/>
      <c r="AG62" s="46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</row>
    <row r="63" spans="26:46" hidden="1" x14ac:dyDescent="0.25">
      <c r="Z63" s="45"/>
      <c r="AA63" s="64"/>
      <c r="AB63" s="74"/>
      <c r="AC63" s="46"/>
      <c r="AD63" s="46"/>
      <c r="AE63" s="45"/>
      <c r="AF63" s="45"/>
      <c r="AG63" s="46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</row>
    <row r="64" spans="26:46" hidden="1" x14ac:dyDescent="0.25">
      <c r="Z64" s="45"/>
      <c r="AA64" s="64"/>
      <c r="AB64" s="74"/>
      <c r="AC64" s="46"/>
      <c r="AD64" s="46"/>
      <c r="AE64" s="45"/>
      <c r="AF64" s="45"/>
      <c r="AG64" s="46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</row>
    <row r="65" spans="26:46" hidden="1" x14ac:dyDescent="0.25">
      <c r="Z65" s="45"/>
      <c r="AA65" s="64"/>
      <c r="AB65" s="74"/>
      <c r="AC65" s="46"/>
      <c r="AD65" s="46"/>
      <c r="AE65" s="45"/>
      <c r="AF65" s="45"/>
      <c r="AG65" s="46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</row>
    <row r="66" spans="26:46" hidden="1" x14ac:dyDescent="0.25">
      <c r="Z66" s="45"/>
      <c r="AA66" s="64"/>
      <c r="AB66" s="74"/>
      <c r="AC66" s="46"/>
      <c r="AD66" s="46"/>
      <c r="AE66" s="45"/>
      <c r="AF66" s="45"/>
      <c r="AG66" s="46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</row>
    <row r="67" spans="26:46" hidden="1" x14ac:dyDescent="0.25">
      <c r="Z67" s="45"/>
      <c r="AA67" s="64"/>
      <c r="AB67" s="74"/>
      <c r="AC67" s="46"/>
      <c r="AD67" s="46"/>
      <c r="AE67" s="45"/>
      <c r="AF67" s="45"/>
      <c r="AG67" s="46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</row>
    <row r="68" spans="26:46" x14ac:dyDescent="0.25">
      <c r="Z68" s="45"/>
      <c r="AA68" s="64"/>
      <c r="AB68" s="74"/>
      <c r="AC68" s="46"/>
      <c r="AD68" s="46"/>
      <c r="AE68" s="45"/>
      <c r="AF68" s="45"/>
      <c r="AG68" s="46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</row>
    <row r="69" spans="26:46" x14ac:dyDescent="0.25">
      <c r="Z69" s="45"/>
      <c r="AA69" s="64"/>
      <c r="AB69" s="74"/>
      <c r="AC69" s="46"/>
      <c r="AD69" s="46"/>
      <c r="AE69" s="45"/>
      <c r="AF69" s="45"/>
      <c r="AG69" s="46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</row>
    <row r="70" spans="26:46" x14ac:dyDescent="0.25">
      <c r="Z70" s="45"/>
      <c r="AA70" s="64"/>
      <c r="AB70" s="74"/>
      <c r="AC70" s="46"/>
      <c r="AD70" s="46"/>
      <c r="AE70" s="45"/>
      <c r="AF70" s="45"/>
      <c r="AG70" s="46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</row>
    <row r="71" spans="26:46" x14ac:dyDescent="0.25">
      <c r="Z71" s="45"/>
      <c r="AA71" s="64"/>
      <c r="AB71" s="74"/>
      <c r="AC71" s="46"/>
      <c r="AD71" s="46"/>
      <c r="AE71" s="45"/>
      <c r="AF71" s="45"/>
      <c r="AG71" s="46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</row>
    <row r="72" spans="26:46" x14ac:dyDescent="0.25">
      <c r="Z72" s="45"/>
      <c r="AA72" s="64"/>
      <c r="AB72" s="74"/>
      <c r="AC72" s="46"/>
      <c r="AD72" s="46"/>
      <c r="AE72" s="45"/>
      <c r="AF72" s="45"/>
      <c r="AG72" s="46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</row>
    <row r="73" spans="26:46" x14ac:dyDescent="0.25">
      <c r="Z73" s="45"/>
      <c r="AA73" s="64"/>
      <c r="AB73" s="74"/>
      <c r="AC73" s="46"/>
      <c r="AD73" s="46"/>
      <c r="AE73" s="45"/>
      <c r="AF73" s="45"/>
      <c r="AG73" s="46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</row>
    <row r="74" spans="26:46" x14ac:dyDescent="0.25">
      <c r="Z74" s="45"/>
      <c r="AA74" s="64"/>
      <c r="AB74" s="74"/>
      <c r="AC74" s="46"/>
      <c r="AD74" s="46"/>
      <c r="AE74" s="45"/>
      <c r="AF74" s="45"/>
      <c r="AG74" s="46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</row>
    <row r="75" spans="26:46" x14ac:dyDescent="0.25">
      <c r="Z75" s="45"/>
      <c r="AA75" s="64"/>
      <c r="AB75" s="74"/>
      <c r="AC75" s="46"/>
      <c r="AD75" s="46"/>
      <c r="AE75" s="45"/>
      <c r="AF75" s="45"/>
      <c r="AG75" s="46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</row>
    <row r="76" spans="26:46" x14ac:dyDescent="0.25">
      <c r="Z76" s="45"/>
      <c r="AA76" s="64"/>
      <c r="AB76" s="74"/>
      <c r="AC76" s="46"/>
      <c r="AD76" s="46"/>
      <c r="AE76" s="45"/>
      <c r="AF76" s="45"/>
      <c r="AG76" s="46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</row>
    <row r="77" spans="26:46" x14ac:dyDescent="0.25">
      <c r="Z77" s="45"/>
      <c r="AA77" s="64"/>
      <c r="AB77" s="74"/>
      <c r="AC77" s="46"/>
      <c r="AD77" s="46"/>
      <c r="AE77" s="45"/>
      <c r="AF77" s="45"/>
      <c r="AG77" s="46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</row>
    <row r="78" spans="26:46" x14ac:dyDescent="0.25">
      <c r="Z78" s="45"/>
      <c r="AA78" s="64"/>
      <c r="AB78" s="74"/>
      <c r="AC78" s="46"/>
      <c r="AD78" s="46"/>
      <c r="AE78" s="45"/>
      <c r="AF78" s="45"/>
      <c r="AG78" s="46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</row>
    <row r="79" spans="26:46" x14ac:dyDescent="0.25">
      <c r="Z79" s="45"/>
      <c r="AA79" s="64"/>
      <c r="AB79" s="74"/>
      <c r="AC79" s="46"/>
      <c r="AD79" s="46"/>
      <c r="AE79" s="45"/>
      <c r="AF79" s="45"/>
      <c r="AG79" s="46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</row>
    <row r="80" spans="26:46" x14ac:dyDescent="0.25">
      <c r="Z80" s="45"/>
      <c r="AA80" s="64"/>
      <c r="AB80" s="74"/>
      <c r="AC80" s="46"/>
      <c r="AD80" s="46"/>
      <c r="AE80" s="45"/>
      <c r="AF80" s="45"/>
      <c r="AG80" s="46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</row>
    <row r="81" spans="26:46" x14ac:dyDescent="0.25">
      <c r="Z81" s="45"/>
      <c r="AA81" s="64"/>
      <c r="AB81" s="74"/>
      <c r="AC81" s="46"/>
      <c r="AD81" s="46"/>
      <c r="AE81" s="45"/>
      <c r="AF81" s="45"/>
      <c r="AG81" s="46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</row>
    <row r="82" spans="26:46" x14ac:dyDescent="0.25">
      <c r="Z82" s="45"/>
      <c r="AA82" s="64"/>
      <c r="AB82" s="74"/>
      <c r="AC82" s="46"/>
      <c r="AD82" s="46"/>
      <c r="AE82" s="45"/>
      <c r="AF82" s="45"/>
      <c r="AG82" s="46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</row>
    <row r="83" spans="26:46" x14ac:dyDescent="0.25">
      <c r="Z83" s="45"/>
      <c r="AA83" s="64"/>
      <c r="AB83" s="74"/>
      <c r="AC83" s="46"/>
      <c r="AD83" s="46"/>
      <c r="AE83" s="45"/>
      <c r="AF83" s="45"/>
      <c r="AG83" s="46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</row>
    <row r="84" spans="26:46" x14ac:dyDescent="0.25">
      <c r="Z84" s="45"/>
      <c r="AA84" s="64"/>
      <c r="AB84" s="74"/>
      <c r="AC84" s="46"/>
      <c r="AD84" s="46"/>
      <c r="AE84" s="45"/>
      <c r="AF84" s="45"/>
      <c r="AG84" s="46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</row>
    <row r="85" spans="26:46" x14ac:dyDescent="0.25">
      <c r="Z85" s="45"/>
      <c r="AA85" s="64"/>
      <c r="AB85" s="74"/>
      <c r="AC85" s="46"/>
      <c r="AD85" s="46"/>
      <c r="AE85" s="45"/>
      <c r="AF85" s="45"/>
      <c r="AG85" s="46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</row>
    <row r="86" spans="26:46" x14ac:dyDescent="0.25">
      <c r="Z86" s="45"/>
      <c r="AA86" s="64"/>
      <c r="AB86" s="74"/>
      <c r="AC86" s="46"/>
      <c r="AD86" s="46"/>
      <c r="AE86" s="45"/>
      <c r="AF86" s="45"/>
      <c r="AG86" s="46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</row>
    <row r="87" spans="26:46" x14ac:dyDescent="0.25">
      <c r="Z87" s="45"/>
      <c r="AA87" s="64"/>
      <c r="AB87" s="74"/>
      <c r="AC87" s="46"/>
      <c r="AD87" s="46"/>
      <c r="AE87" s="45"/>
      <c r="AF87" s="45"/>
      <c r="AG87" s="46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</row>
    <row r="88" spans="26:46" x14ac:dyDescent="0.25">
      <c r="Z88" s="45"/>
      <c r="AA88" s="64"/>
      <c r="AB88" s="74"/>
      <c r="AC88" s="46"/>
      <c r="AD88" s="46"/>
      <c r="AE88" s="45"/>
      <c r="AF88" s="45"/>
      <c r="AG88" s="46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</row>
    <row r="89" spans="26:46" x14ac:dyDescent="0.25">
      <c r="Z89" s="45"/>
      <c r="AA89" s="64"/>
      <c r="AB89" s="74"/>
      <c r="AC89" s="46"/>
      <c r="AD89" s="46"/>
      <c r="AE89" s="45"/>
      <c r="AF89" s="45"/>
      <c r="AG89" s="46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</row>
    <row r="90" spans="26:46" x14ac:dyDescent="0.25">
      <c r="Z90" s="45"/>
      <c r="AA90" s="64"/>
      <c r="AB90" s="74"/>
      <c r="AC90" s="46"/>
      <c r="AD90" s="46"/>
      <c r="AE90" s="45"/>
      <c r="AF90" s="45"/>
      <c r="AG90" s="46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</row>
    <row r="91" spans="26:46" x14ac:dyDescent="0.25">
      <c r="Z91" s="45"/>
      <c r="AA91" s="64"/>
      <c r="AB91" s="74"/>
      <c r="AC91" s="46"/>
      <c r="AD91" s="46"/>
      <c r="AE91" s="45"/>
      <c r="AF91" s="45"/>
      <c r="AG91" s="46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</row>
    <row r="92" spans="26:46" x14ac:dyDescent="0.25">
      <c r="Z92" s="45"/>
      <c r="AA92" s="64"/>
      <c r="AB92" s="74"/>
      <c r="AC92" s="46"/>
      <c r="AD92" s="46"/>
      <c r="AE92" s="45"/>
      <c r="AF92" s="45"/>
      <c r="AG92" s="46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</row>
    <row r="93" spans="26:46" x14ac:dyDescent="0.25">
      <c r="Z93" s="45"/>
      <c r="AA93" s="64"/>
      <c r="AB93" s="74"/>
      <c r="AC93" s="46"/>
      <c r="AD93" s="46"/>
      <c r="AE93" s="45"/>
      <c r="AF93" s="45"/>
      <c r="AG93" s="46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</row>
    <row r="94" spans="26:46" x14ac:dyDescent="0.25">
      <c r="Z94" s="45"/>
      <c r="AA94" s="64"/>
      <c r="AB94" s="74"/>
      <c r="AC94" s="46"/>
      <c r="AD94" s="46"/>
      <c r="AE94" s="45"/>
      <c r="AF94" s="45"/>
      <c r="AG94" s="46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</row>
    <row r="95" spans="26:46" x14ac:dyDescent="0.25">
      <c r="Z95" s="45"/>
      <c r="AA95" s="64"/>
      <c r="AB95" s="74"/>
      <c r="AC95" s="46"/>
      <c r="AD95" s="46"/>
      <c r="AE95" s="45"/>
      <c r="AF95" s="45"/>
      <c r="AG95" s="46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</row>
    <row r="96" spans="26:46" x14ac:dyDescent="0.25">
      <c r="Z96" s="45"/>
      <c r="AA96" s="64"/>
      <c r="AB96" s="74"/>
      <c r="AC96" s="46"/>
      <c r="AD96" s="46"/>
      <c r="AE96" s="45"/>
      <c r="AF96" s="45"/>
      <c r="AG96" s="46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</row>
    <row r="97" spans="26:46" x14ac:dyDescent="0.25">
      <c r="Z97" s="45"/>
      <c r="AA97" s="64"/>
      <c r="AB97" s="74"/>
      <c r="AC97" s="46"/>
      <c r="AD97" s="46"/>
      <c r="AE97" s="45"/>
      <c r="AF97" s="45"/>
      <c r="AG97" s="46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</row>
    <row r="98" spans="26:46" x14ac:dyDescent="0.25">
      <c r="Z98" s="45"/>
      <c r="AA98" s="64"/>
      <c r="AB98" s="74"/>
      <c r="AC98" s="46"/>
      <c r="AD98" s="46"/>
      <c r="AE98" s="45"/>
      <c r="AF98" s="45"/>
      <c r="AG98" s="46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</row>
    <row r="99" spans="26:46" x14ac:dyDescent="0.25">
      <c r="Z99" s="45"/>
      <c r="AA99" s="64"/>
      <c r="AB99" s="74"/>
      <c r="AC99" s="46"/>
      <c r="AD99" s="46"/>
      <c r="AE99" s="45"/>
      <c r="AF99" s="45"/>
      <c r="AG99" s="46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</row>
    <row r="100" spans="26:46" x14ac:dyDescent="0.25">
      <c r="Z100" s="45"/>
      <c r="AA100" s="64"/>
      <c r="AB100" s="74"/>
      <c r="AC100" s="46"/>
      <c r="AD100" s="46"/>
      <c r="AE100" s="45"/>
      <c r="AF100" s="45"/>
      <c r="AG100" s="46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</row>
    <row r="101" spans="26:46" x14ac:dyDescent="0.25">
      <c r="Z101" s="45"/>
      <c r="AA101" s="64"/>
      <c r="AB101" s="74"/>
      <c r="AC101" s="46"/>
      <c r="AD101" s="46"/>
      <c r="AE101" s="45"/>
      <c r="AF101" s="45"/>
      <c r="AG101" s="46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</row>
    <row r="102" spans="26:46" x14ac:dyDescent="0.25">
      <c r="Z102" s="45"/>
      <c r="AA102" s="64"/>
      <c r="AB102" s="74"/>
      <c r="AC102" s="46"/>
      <c r="AD102" s="46"/>
      <c r="AE102" s="45"/>
      <c r="AF102" s="45"/>
      <c r="AG102" s="46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</row>
    <row r="103" spans="26:46" x14ac:dyDescent="0.25">
      <c r="Z103" s="45"/>
      <c r="AA103" s="64"/>
      <c r="AB103" s="74"/>
      <c r="AC103" s="46"/>
      <c r="AD103" s="46"/>
      <c r="AE103" s="45"/>
      <c r="AF103" s="45"/>
      <c r="AG103" s="46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</row>
    <row r="104" spans="26:46" x14ac:dyDescent="0.25">
      <c r="Z104" s="45"/>
      <c r="AA104" s="64"/>
      <c r="AB104" s="74"/>
      <c r="AC104" s="46"/>
      <c r="AD104" s="46"/>
      <c r="AE104" s="45"/>
      <c r="AF104" s="45"/>
      <c r="AG104" s="46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  <c r="AS104" s="45"/>
      <c r="AT104" s="45"/>
    </row>
    <row r="105" spans="26:46" x14ac:dyDescent="0.25">
      <c r="Z105" s="45"/>
      <c r="AA105" s="64"/>
      <c r="AB105" s="74"/>
      <c r="AC105" s="46"/>
      <c r="AD105" s="46"/>
      <c r="AE105" s="45"/>
      <c r="AF105" s="45"/>
      <c r="AG105" s="46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  <c r="AS105" s="45"/>
      <c r="AT105" s="45"/>
    </row>
    <row r="106" spans="26:46" x14ac:dyDescent="0.25">
      <c r="Z106" s="45"/>
      <c r="AA106" s="64"/>
      <c r="AB106" s="74"/>
      <c r="AC106" s="46"/>
      <c r="AD106" s="46"/>
      <c r="AE106" s="45"/>
      <c r="AF106" s="45"/>
      <c r="AG106" s="46"/>
      <c r="AH106" s="45"/>
      <c r="AI106" s="45"/>
      <c r="AJ106" s="45"/>
      <c r="AK106" s="45"/>
      <c r="AL106" s="45"/>
      <c r="AM106" s="45"/>
      <c r="AN106" s="45"/>
      <c r="AO106" s="45"/>
      <c r="AP106" s="45"/>
      <c r="AQ106" s="45"/>
      <c r="AR106" s="45"/>
      <c r="AS106" s="45"/>
      <c r="AT106" s="45"/>
    </row>
    <row r="107" spans="26:46" x14ac:dyDescent="0.25">
      <c r="Z107" s="45"/>
      <c r="AA107" s="64"/>
      <c r="AB107" s="74"/>
      <c r="AC107" s="46"/>
      <c r="AD107" s="46"/>
      <c r="AE107" s="45"/>
      <c r="AF107" s="45"/>
      <c r="AG107" s="46"/>
      <c r="AH107" s="45"/>
      <c r="AI107" s="45"/>
      <c r="AJ107" s="45"/>
      <c r="AK107" s="45"/>
      <c r="AL107" s="45"/>
      <c r="AM107" s="45"/>
      <c r="AN107" s="45"/>
      <c r="AO107" s="45"/>
      <c r="AP107" s="45"/>
      <c r="AQ107" s="45"/>
      <c r="AR107" s="45"/>
      <c r="AS107" s="45"/>
      <c r="AT107" s="45"/>
    </row>
    <row r="108" spans="26:46" x14ac:dyDescent="0.25">
      <c r="Z108" s="45"/>
      <c r="AA108" s="64"/>
      <c r="AB108" s="74"/>
      <c r="AC108" s="46"/>
      <c r="AD108" s="46"/>
      <c r="AE108" s="45"/>
      <c r="AF108" s="45"/>
      <c r="AG108" s="46"/>
      <c r="AH108" s="45"/>
      <c r="AI108" s="45"/>
      <c r="AJ108" s="45"/>
      <c r="AK108" s="45"/>
      <c r="AL108" s="45"/>
      <c r="AM108" s="45"/>
      <c r="AN108" s="45"/>
      <c r="AO108" s="45"/>
      <c r="AP108" s="45"/>
      <c r="AQ108" s="45"/>
      <c r="AR108" s="45"/>
      <c r="AS108" s="45"/>
      <c r="AT108" s="45"/>
    </row>
    <row r="109" spans="26:46" x14ac:dyDescent="0.25">
      <c r="Z109" s="45"/>
      <c r="AA109" s="64"/>
      <c r="AB109" s="74"/>
      <c r="AC109" s="46"/>
      <c r="AD109" s="46"/>
      <c r="AE109" s="45"/>
      <c r="AF109" s="45"/>
      <c r="AG109" s="46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45"/>
      <c r="AT109" s="45"/>
    </row>
    <row r="110" spans="26:46" x14ac:dyDescent="0.25">
      <c r="Z110" s="45"/>
      <c r="AA110" s="64"/>
      <c r="AB110" s="74"/>
      <c r="AC110" s="46"/>
      <c r="AD110" s="46"/>
      <c r="AE110" s="45"/>
      <c r="AF110" s="45"/>
      <c r="AG110" s="46"/>
      <c r="AH110" s="45"/>
      <c r="AI110" s="45"/>
      <c r="AJ110" s="45"/>
      <c r="AK110" s="45"/>
      <c r="AL110" s="45"/>
      <c r="AM110" s="45"/>
      <c r="AN110" s="45"/>
      <c r="AO110" s="45"/>
      <c r="AP110" s="45"/>
      <c r="AQ110" s="45"/>
      <c r="AR110" s="45"/>
      <c r="AS110" s="45"/>
      <c r="AT110" s="45"/>
    </row>
    <row r="111" spans="26:46" x14ac:dyDescent="0.25">
      <c r="Z111" s="45"/>
      <c r="AA111" s="64"/>
      <c r="AB111" s="74"/>
      <c r="AC111" s="46"/>
      <c r="AD111" s="46"/>
      <c r="AE111" s="45"/>
      <c r="AF111" s="45"/>
      <c r="AG111" s="46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  <c r="AS111" s="45"/>
      <c r="AT111" s="45"/>
    </row>
    <row r="112" spans="26:46" x14ac:dyDescent="0.25">
      <c r="Z112" s="45"/>
      <c r="AA112" s="64"/>
      <c r="AB112" s="74"/>
      <c r="AC112" s="46"/>
      <c r="AD112" s="46"/>
      <c r="AE112" s="45"/>
      <c r="AF112" s="45"/>
      <c r="AG112" s="46"/>
      <c r="AH112" s="45"/>
      <c r="AI112" s="45"/>
      <c r="AJ112" s="45"/>
      <c r="AK112" s="45"/>
      <c r="AL112" s="45"/>
      <c r="AM112" s="45"/>
      <c r="AN112" s="45"/>
      <c r="AO112" s="45"/>
      <c r="AP112" s="45"/>
      <c r="AQ112" s="45"/>
      <c r="AR112" s="45"/>
      <c r="AS112" s="45"/>
      <c r="AT112" s="45"/>
    </row>
    <row r="113" spans="26:46" x14ac:dyDescent="0.25">
      <c r="Z113" s="45"/>
      <c r="AA113" s="64"/>
      <c r="AB113" s="74"/>
      <c r="AC113" s="46"/>
      <c r="AD113" s="46"/>
      <c r="AE113" s="45"/>
      <c r="AF113" s="45"/>
      <c r="AG113" s="46"/>
      <c r="AH113" s="45"/>
      <c r="AI113" s="45"/>
      <c r="AJ113" s="45"/>
      <c r="AK113" s="45"/>
      <c r="AL113" s="45"/>
      <c r="AM113" s="45"/>
      <c r="AN113" s="45"/>
      <c r="AO113" s="45"/>
      <c r="AP113" s="45"/>
      <c r="AQ113" s="45"/>
      <c r="AR113" s="45"/>
      <c r="AS113" s="45"/>
      <c r="AT113" s="45"/>
    </row>
    <row r="114" spans="26:46" x14ac:dyDescent="0.25">
      <c r="Z114" s="45"/>
      <c r="AA114" s="64"/>
      <c r="AB114" s="74"/>
      <c r="AC114" s="46"/>
      <c r="AD114" s="46"/>
      <c r="AE114" s="45"/>
      <c r="AF114" s="45"/>
      <c r="AG114" s="46"/>
      <c r="AH114" s="45"/>
      <c r="AI114" s="45"/>
      <c r="AJ114" s="45"/>
      <c r="AK114" s="45"/>
      <c r="AL114" s="45"/>
      <c r="AM114" s="45"/>
      <c r="AN114" s="45"/>
      <c r="AO114" s="45"/>
      <c r="AP114" s="45"/>
      <c r="AQ114" s="45"/>
      <c r="AR114" s="45"/>
      <c r="AS114" s="45"/>
      <c r="AT114" s="45"/>
    </row>
    <row r="115" spans="26:46" x14ac:dyDescent="0.25">
      <c r="Z115" s="45"/>
      <c r="AA115" s="64"/>
      <c r="AB115" s="74"/>
      <c r="AC115" s="46"/>
      <c r="AD115" s="46"/>
      <c r="AE115" s="45"/>
      <c r="AF115" s="45"/>
      <c r="AG115" s="46"/>
      <c r="AH115" s="45"/>
      <c r="AI115" s="45"/>
      <c r="AJ115" s="45"/>
      <c r="AK115" s="45"/>
      <c r="AL115" s="45"/>
      <c r="AM115" s="45"/>
      <c r="AN115" s="45"/>
      <c r="AO115" s="45"/>
      <c r="AP115" s="45"/>
      <c r="AQ115" s="45"/>
      <c r="AR115" s="45"/>
      <c r="AS115" s="45"/>
      <c r="AT115" s="45"/>
    </row>
    <row r="116" spans="26:46" x14ac:dyDescent="0.25">
      <c r="Z116" s="45"/>
      <c r="AA116" s="64"/>
      <c r="AB116" s="74"/>
      <c r="AC116" s="46"/>
      <c r="AD116" s="46"/>
      <c r="AE116" s="45"/>
      <c r="AF116" s="45"/>
      <c r="AG116" s="46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R116" s="45"/>
      <c r="AS116" s="45"/>
      <c r="AT116" s="45"/>
    </row>
    <row r="117" spans="26:46" x14ac:dyDescent="0.25">
      <c r="Z117" s="45"/>
      <c r="AA117" s="64"/>
      <c r="AB117" s="74"/>
      <c r="AC117" s="46"/>
      <c r="AD117" s="46"/>
      <c r="AE117" s="45"/>
      <c r="AF117" s="45"/>
      <c r="AG117" s="46"/>
      <c r="AH117" s="45"/>
      <c r="AI117" s="45"/>
      <c r="AJ117" s="45"/>
      <c r="AK117" s="45"/>
      <c r="AL117" s="45"/>
      <c r="AM117" s="45"/>
      <c r="AN117" s="45"/>
      <c r="AO117" s="45"/>
      <c r="AP117" s="45"/>
      <c r="AQ117" s="45"/>
      <c r="AR117" s="45"/>
      <c r="AS117" s="45"/>
      <c r="AT117" s="45"/>
    </row>
    <row r="118" spans="26:46" x14ac:dyDescent="0.25">
      <c r="Z118" s="45"/>
      <c r="AA118" s="64"/>
      <c r="AB118" s="74"/>
      <c r="AC118" s="46"/>
      <c r="AD118" s="46"/>
      <c r="AE118" s="45"/>
      <c r="AF118" s="45"/>
      <c r="AG118" s="46"/>
      <c r="AH118" s="45"/>
      <c r="AI118" s="45"/>
      <c r="AJ118" s="45"/>
      <c r="AK118" s="45"/>
      <c r="AL118" s="45"/>
      <c r="AM118" s="45"/>
      <c r="AN118" s="45"/>
      <c r="AO118" s="45"/>
      <c r="AP118" s="45"/>
      <c r="AQ118" s="45"/>
      <c r="AR118" s="45"/>
      <c r="AS118" s="45"/>
      <c r="AT118" s="45"/>
    </row>
    <row r="119" spans="26:46" x14ac:dyDescent="0.25">
      <c r="Z119" s="45"/>
      <c r="AA119" s="64"/>
      <c r="AB119" s="74"/>
      <c r="AC119" s="46"/>
      <c r="AD119" s="46"/>
      <c r="AE119" s="45"/>
      <c r="AF119" s="45"/>
      <c r="AG119" s="46"/>
      <c r="AH119" s="45"/>
      <c r="AI119" s="45"/>
      <c r="AJ119" s="45"/>
      <c r="AK119" s="45"/>
      <c r="AL119" s="45"/>
      <c r="AM119" s="45"/>
      <c r="AN119" s="45"/>
      <c r="AO119" s="45"/>
      <c r="AP119" s="45"/>
      <c r="AQ119" s="45"/>
      <c r="AR119" s="45"/>
      <c r="AS119" s="45"/>
      <c r="AT119" s="45"/>
    </row>
    <row r="120" spans="26:46" x14ac:dyDescent="0.25">
      <c r="Z120" s="45"/>
      <c r="AA120" s="64"/>
      <c r="AB120" s="74"/>
      <c r="AC120" s="46"/>
      <c r="AD120" s="46"/>
      <c r="AE120" s="45"/>
      <c r="AF120" s="45"/>
      <c r="AG120" s="46"/>
      <c r="AH120" s="45"/>
      <c r="AI120" s="45"/>
      <c r="AJ120" s="45"/>
      <c r="AK120" s="45"/>
      <c r="AL120" s="45"/>
      <c r="AM120" s="45"/>
      <c r="AN120" s="45"/>
      <c r="AO120" s="45"/>
      <c r="AP120" s="45"/>
      <c r="AQ120" s="45"/>
      <c r="AR120" s="45"/>
      <c r="AS120" s="45"/>
      <c r="AT120" s="45"/>
    </row>
    <row r="121" spans="26:46" x14ac:dyDescent="0.25">
      <c r="Z121" s="45"/>
      <c r="AA121" s="64"/>
      <c r="AB121" s="74"/>
      <c r="AC121" s="46"/>
      <c r="AD121" s="46"/>
      <c r="AE121" s="45"/>
      <c r="AF121" s="45"/>
      <c r="AG121" s="46"/>
      <c r="AH121" s="45"/>
      <c r="AI121" s="45"/>
      <c r="AJ121" s="45"/>
      <c r="AK121" s="45"/>
      <c r="AL121" s="45"/>
      <c r="AM121" s="45"/>
      <c r="AN121" s="45"/>
      <c r="AO121" s="45"/>
      <c r="AP121" s="45"/>
      <c r="AQ121" s="45"/>
      <c r="AR121" s="45"/>
      <c r="AS121" s="45"/>
      <c r="AT121" s="45"/>
    </row>
    <row r="122" spans="26:46" x14ac:dyDescent="0.25">
      <c r="Z122" s="45"/>
      <c r="AA122" s="64"/>
      <c r="AB122" s="74"/>
      <c r="AC122" s="46"/>
      <c r="AD122" s="46"/>
      <c r="AE122" s="45"/>
      <c r="AF122" s="45"/>
      <c r="AG122" s="46"/>
      <c r="AH122" s="45"/>
      <c r="AI122" s="45"/>
      <c r="AJ122" s="45"/>
      <c r="AK122" s="45"/>
      <c r="AL122" s="45"/>
      <c r="AM122" s="45"/>
      <c r="AN122" s="45"/>
      <c r="AO122" s="45"/>
      <c r="AP122" s="45"/>
      <c r="AQ122" s="45"/>
      <c r="AR122" s="45"/>
      <c r="AS122" s="45"/>
      <c r="AT122" s="45"/>
    </row>
    <row r="123" spans="26:46" x14ac:dyDescent="0.25">
      <c r="Z123" s="45"/>
      <c r="AA123" s="64"/>
      <c r="AB123" s="74"/>
      <c r="AC123" s="46"/>
      <c r="AD123" s="46"/>
      <c r="AE123" s="45"/>
      <c r="AF123" s="45"/>
      <c r="AG123" s="46"/>
      <c r="AH123" s="45"/>
      <c r="AI123" s="45"/>
      <c r="AJ123" s="45"/>
      <c r="AK123" s="45"/>
      <c r="AL123" s="45"/>
      <c r="AM123" s="45"/>
      <c r="AN123" s="45"/>
      <c r="AO123" s="45"/>
      <c r="AP123" s="45"/>
      <c r="AQ123" s="45"/>
      <c r="AR123" s="45"/>
      <c r="AS123" s="45"/>
      <c r="AT123" s="45"/>
    </row>
    <row r="124" spans="26:46" x14ac:dyDescent="0.25">
      <c r="Z124" s="45"/>
      <c r="AA124" s="64"/>
      <c r="AB124" s="74"/>
      <c r="AC124" s="46"/>
      <c r="AD124" s="46"/>
      <c r="AE124" s="45"/>
      <c r="AF124" s="45"/>
      <c r="AG124" s="46"/>
      <c r="AH124" s="45"/>
      <c r="AI124" s="45"/>
      <c r="AJ124" s="45"/>
      <c r="AK124" s="45"/>
      <c r="AL124" s="45"/>
      <c r="AM124" s="45"/>
      <c r="AN124" s="45"/>
      <c r="AO124" s="45"/>
      <c r="AP124" s="45"/>
      <c r="AQ124" s="45"/>
      <c r="AR124" s="45"/>
      <c r="AS124" s="45"/>
      <c r="AT124" s="45"/>
    </row>
    <row r="125" spans="26:46" x14ac:dyDescent="0.25">
      <c r="Z125" s="45"/>
      <c r="AA125" s="64"/>
      <c r="AB125" s="74"/>
      <c r="AC125" s="46"/>
      <c r="AD125" s="46"/>
      <c r="AE125" s="45"/>
      <c r="AF125" s="45"/>
      <c r="AG125" s="46"/>
      <c r="AH125" s="45"/>
      <c r="AI125" s="45"/>
      <c r="AJ125" s="45"/>
      <c r="AK125" s="45"/>
      <c r="AL125" s="45"/>
      <c r="AM125" s="45"/>
      <c r="AN125" s="45"/>
      <c r="AO125" s="45"/>
      <c r="AP125" s="45"/>
      <c r="AQ125" s="45"/>
      <c r="AR125" s="45"/>
      <c r="AS125" s="45"/>
      <c r="AT125" s="45"/>
    </row>
    <row r="126" spans="26:46" x14ac:dyDescent="0.25">
      <c r="Z126" s="45"/>
      <c r="AA126" s="64"/>
      <c r="AB126" s="74"/>
      <c r="AC126" s="46"/>
      <c r="AD126" s="46"/>
      <c r="AE126" s="45"/>
      <c r="AF126" s="45"/>
      <c r="AG126" s="46"/>
      <c r="AH126" s="45"/>
      <c r="AI126" s="45"/>
      <c r="AJ126" s="45"/>
      <c r="AK126" s="45"/>
      <c r="AL126" s="45"/>
      <c r="AM126" s="45"/>
      <c r="AN126" s="45"/>
      <c r="AO126" s="45"/>
      <c r="AP126" s="45"/>
      <c r="AQ126" s="45"/>
      <c r="AR126" s="45"/>
      <c r="AS126" s="45"/>
      <c r="AT126" s="45"/>
    </row>
    <row r="127" spans="26:46" x14ac:dyDescent="0.25">
      <c r="Z127" s="45"/>
      <c r="AA127" s="64"/>
      <c r="AB127" s="74"/>
      <c r="AC127" s="46"/>
      <c r="AD127" s="46"/>
      <c r="AE127" s="45"/>
      <c r="AF127" s="45"/>
      <c r="AG127" s="46"/>
      <c r="AH127" s="45"/>
      <c r="AI127" s="45"/>
      <c r="AJ127" s="45"/>
      <c r="AK127" s="45"/>
      <c r="AL127" s="45"/>
      <c r="AM127" s="45"/>
      <c r="AN127" s="45"/>
      <c r="AO127" s="45"/>
      <c r="AP127" s="45"/>
      <c r="AQ127" s="45"/>
      <c r="AR127" s="45"/>
      <c r="AS127" s="45"/>
      <c r="AT127" s="45"/>
    </row>
    <row r="128" spans="26:46" x14ac:dyDescent="0.25">
      <c r="Z128" s="45"/>
      <c r="AA128" s="64"/>
      <c r="AB128" s="74"/>
      <c r="AC128" s="46"/>
      <c r="AD128" s="46"/>
      <c r="AE128" s="45"/>
      <c r="AF128" s="45"/>
      <c r="AG128" s="46"/>
      <c r="AH128" s="45"/>
      <c r="AI128" s="45"/>
      <c r="AJ128" s="45"/>
      <c r="AK128" s="45"/>
      <c r="AL128" s="45"/>
      <c r="AM128" s="45"/>
      <c r="AN128" s="45"/>
      <c r="AO128" s="45"/>
      <c r="AP128" s="45"/>
      <c r="AQ128" s="45"/>
      <c r="AR128" s="45"/>
      <c r="AS128" s="45"/>
      <c r="AT128" s="45"/>
    </row>
    <row r="129" spans="26:46" x14ac:dyDescent="0.25">
      <c r="Z129" s="45"/>
      <c r="AA129" s="64"/>
      <c r="AB129" s="74"/>
      <c r="AC129" s="46"/>
      <c r="AD129" s="46"/>
      <c r="AE129" s="45"/>
      <c r="AF129" s="45"/>
      <c r="AG129" s="46"/>
      <c r="AH129" s="45"/>
      <c r="AI129" s="45"/>
      <c r="AJ129" s="45"/>
      <c r="AK129" s="45"/>
      <c r="AL129" s="45"/>
      <c r="AM129" s="45"/>
      <c r="AN129" s="45"/>
      <c r="AO129" s="45"/>
      <c r="AP129" s="45"/>
      <c r="AQ129" s="45"/>
      <c r="AR129" s="45"/>
      <c r="AS129" s="45"/>
      <c r="AT129" s="45"/>
    </row>
    <row r="130" spans="26:46" x14ac:dyDescent="0.25">
      <c r="Z130" s="45"/>
      <c r="AA130" s="64"/>
      <c r="AB130" s="74"/>
      <c r="AC130" s="46"/>
      <c r="AD130" s="46"/>
      <c r="AE130" s="45"/>
      <c r="AF130" s="45"/>
      <c r="AG130" s="46"/>
      <c r="AH130" s="45"/>
      <c r="AI130" s="45"/>
      <c r="AJ130" s="45"/>
      <c r="AK130" s="45"/>
      <c r="AL130" s="45"/>
      <c r="AM130" s="45"/>
      <c r="AN130" s="45"/>
      <c r="AO130" s="45"/>
      <c r="AP130" s="45"/>
      <c r="AQ130" s="45"/>
      <c r="AR130" s="45"/>
      <c r="AS130" s="45"/>
      <c r="AT130" s="45"/>
    </row>
    <row r="131" spans="26:46" x14ac:dyDescent="0.25">
      <c r="Z131" s="45"/>
      <c r="AA131" s="64"/>
      <c r="AB131" s="74"/>
      <c r="AC131" s="46"/>
      <c r="AD131" s="46"/>
      <c r="AE131" s="45"/>
      <c r="AF131" s="45"/>
      <c r="AG131" s="46"/>
      <c r="AH131" s="45"/>
      <c r="AI131" s="45"/>
      <c r="AJ131" s="45"/>
      <c r="AK131" s="45"/>
      <c r="AL131" s="45"/>
      <c r="AM131" s="45"/>
      <c r="AN131" s="45"/>
      <c r="AO131" s="45"/>
      <c r="AP131" s="45"/>
      <c r="AQ131" s="45"/>
      <c r="AR131" s="45"/>
      <c r="AS131" s="45"/>
      <c r="AT131" s="45"/>
    </row>
    <row r="132" spans="26:46" x14ac:dyDescent="0.25">
      <c r="Z132" s="45"/>
      <c r="AA132" s="64"/>
      <c r="AB132" s="74"/>
      <c r="AC132" s="46"/>
      <c r="AD132" s="46"/>
      <c r="AE132" s="45"/>
      <c r="AF132" s="45"/>
      <c r="AG132" s="46"/>
      <c r="AH132" s="45"/>
      <c r="AI132" s="45"/>
      <c r="AJ132" s="45"/>
      <c r="AK132" s="45"/>
      <c r="AL132" s="45"/>
      <c r="AM132" s="45"/>
      <c r="AN132" s="45"/>
      <c r="AO132" s="45"/>
      <c r="AP132" s="45"/>
      <c r="AQ132" s="45"/>
      <c r="AR132" s="45"/>
      <c r="AS132" s="45"/>
      <c r="AT132" s="45"/>
    </row>
    <row r="133" spans="26:46" x14ac:dyDescent="0.25">
      <c r="Z133" s="45"/>
      <c r="AA133" s="64"/>
      <c r="AB133" s="74"/>
      <c r="AC133" s="46"/>
      <c r="AD133" s="46"/>
      <c r="AE133" s="45"/>
      <c r="AF133" s="45"/>
      <c r="AG133" s="46"/>
      <c r="AH133" s="45"/>
      <c r="AI133" s="45"/>
      <c r="AJ133" s="45"/>
      <c r="AK133" s="45"/>
      <c r="AL133" s="45"/>
      <c r="AM133" s="45"/>
      <c r="AN133" s="45"/>
      <c r="AO133" s="45"/>
      <c r="AP133" s="45"/>
      <c r="AQ133" s="45"/>
      <c r="AR133" s="45"/>
      <c r="AS133" s="45"/>
      <c r="AT133" s="45"/>
    </row>
    <row r="134" spans="26:46" x14ac:dyDescent="0.25">
      <c r="Z134" s="45"/>
      <c r="AA134" s="64"/>
      <c r="AB134" s="74"/>
      <c r="AC134" s="46"/>
      <c r="AD134" s="46"/>
      <c r="AE134" s="45"/>
      <c r="AF134" s="45"/>
      <c r="AG134" s="46"/>
      <c r="AH134" s="45"/>
      <c r="AI134" s="45"/>
      <c r="AJ134" s="45"/>
      <c r="AK134" s="45"/>
      <c r="AL134" s="45"/>
      <c r="AM134" s="45"/>
      <c r="AN134" s="45"/>
      <c r="AO134" s="45"/>
      <c r="AP134" s="45"/>
      <c r="AQ134" s="45"/>
      <c r="AR134" s="45"/>
      <c r="AS134" s="45"/>
      <c r="AT134" s="45"/>
    </row>
    <row r="135" spans="26:46" x14ac:dyDescent="0.25">
      <c r="Z135" s="45"/>
      <c r="AA135" s="64"/>
      <c r="AB135" s="74"/>
      <c r="AC135" s="46"/>
      <c r="AD135" s="46"/>
      <c r="AE135" s="45"/>
      <c r="AF135" s="45"/>
      <c r="AG135" s="46"/>
      <c r="AH135" s="45"/>
      <c r="AI135" s="45"/>
      <c r="AJ135" s="45"/>
      <c r="AK135" s="45"/>
      <c r="AL135" s="45"/>
      <c r="AM135" s="45"/>
      <c r="AN135" s="45"/>
      <c r="AO135" s="45"/>
      <c r="AP135" s="45"/>
      <c r="AQ135" s="45"/>
      <c r="AR135" s="45"/>
      <c r="AS135" s="45"/>
      <c r="AT135" s="45"/>
    </row>
    <row r="136" spans="26:46" x14ac:dyDescent="0.25">
      <c r="Z136" s="45"/>
      <c r="AA136" s="64"/>
      <c r="AB136" s="74"/>
      <c r="AC136" s="46"/>
      <c r="AD136" s="46"/>
      <c r="AE136" s="45"/>
      <c r="AF136" s="45"/>
      <c r="AG136" s="46"/>
      <c r="AH136" s="45"/>
      <c r="AI136" s="45"/>
      <c r="AJ136" s="45"/>
      <c r="AK136" s="45"/>
      <c r="AL136" s="45"/>
      <c r="AM136" s="45"/>
      <c r="AN136" s="45"/>
      <c r="AO136" s="45"/>
      <c r="AP136" s="45"/>
      <c r="AQ136" s="45"/>
      <c r="AR136" s="45"/>
      <c r="AS136" s="45"/>
      <c r="AT136" s="45"/>
    </row>
    <row r="137" spans="26:46" x14ac:dyDescent="0.25">
      <c r="Z137" s="45"/>
      <c r="AA137" s="64"/>
      <c r="AB137" s="74"/>
      <c r="AC137" s="46"/>
      <c r="AD137" s="46"/>
      <c r="AE137" s="45"/>
      <c r="AF137" s="45"/>
      <c r="AG137" s="46"/>
      <c r="AH137" s="45"/>
      <c r="AI137" s="45"/>
      <c r="AJ137" s="45"/>
      <c r="AK137" s="45"/>
      <c r="AL137" s="45"/>
      <c r="AM137" s="45"/>
      <c r="AN137" s="45"/>
      <c r="AO137" s="45"/>
      <c r="AP137" s="45"/>
      <c r="AQ137" s="45"/>
      <c r="AR137" s="45"/>
      <c r="AS137" s="45"/>
      <c r="AT137" s="45"/>
    </row>
    <row r="138" spans="26:46" x14ac:dyDescent="0.25">
      <c r="Z138" s="45"/>
      <c r="AA138" s="64"/>
      <c r="AB138" s="74"/>
      <c r="AC138" s="46"/>
      <c r="AD138" s="46"/>
      <c r="AE138" s="45"/>
      <c r="AF138" s="45"/>
      <c r="AG138" s="46"/>
      <c r="AH138" s="45"/>
      <c r="AI138" s="45"/>
      <c r="AJ138" s="45"/>
      <c r="AK138" s="45"/>
      <c r="AL138" s="45"/>
      <c r="AM138" s="45"/>
      <c r="AN138" s="45"/>
      <c r="AO138" s="45"/>
      <c r="AP138" s="45"/>
      <c r="AQ138" s="45"/>
      <c r="AR138" s="45"/>
      <c r="AS138" s="45"/>
      <c r="AT138" s="45"/>
    </row>
    <row r="139" spans="26:46" x14ac:dyDescent="0.25">
      <c r="Z139" s="45"/>
      <c r="AA139" s="64"/>
      <c r="AB139" s="74"/>
      <c r="AC139" s="46"/>
      <c r="AD139" s="46"/>
      <c r="AE139" s="45"/>
      <c r="AF139" s="45"/>
      <c r="AG139" s="46"/>
      <c r="AH139" s="45"/>
      <c r="AI139" s="45"/>
      <c r="AJ139" s="45"/>
      <c r="AK139" s="45"/>
      <c r="AL139" s="45"/>
      <c r="AM139" s="45"/>
      <c r="AN139" s="45"/>
      <c r="AO139" s="45"/>
      <c r="AP139" s="45"/>
      <c r="AQ139" s="45"/>
      <c r="AR139" s="45"/>
      <c r="AS139" s="45"/>
      <c r="AT139" s="45"/>
    </row>
    <row r="140" spans="26:46" x14ac:dyDescent="0.25">
      <c r="Z140" s="45"/>
      <c r="AA140" s="64"/>
      <c r="AB140" s="74"/>
      <c r="AC140" s="46"/>
      <c r="AD140" s="46"/>
      <c r="AE140" s="45"/>
      <c r="AF140" s="45"/>
      <c r="AG140" s="46"/>
      <c r="AH140" s="45"/>
      <c r="AI140" s="45"/>
      <c r="AJ140" s="45"/>
      <c r="AK140" s="45"/>
      <c r="AL140" s="45"/>
      <c r="AM140" s="45"/>
      <c r="AN140" s="45"/>
      <c r="AO140" s="45"/>
      <c r="AP140" s="45"/>
      <c r="AQ140" s="45"/>
      <c r="AR140" s="45"/>
      <c r="AS140" s="45"/>
      <c r="AT140" s="45"/>
    </row>
    <row r="141" spans="26:46" x14ac:dyDescent="0.25">
      <c r="Z141" s="45"/>
      <c r="AA141" s="64"/>
      <c r="AB141" s="74"/>
      <c r="AC141" s="46"/>
      <c r="AD141" s="46"/>
      <c r="AE141" s="45"/>
      <c r="AF141" s="45"/>
      <c r="AG141" s="46"/>
      <c r="AH141" s="45"/>
      <c r="AI141" s="45"/>
      <c r="AJ141" s="45"/>
      <c r="AK141" s="45"/>
      <c r="AL141" s="45"/>
      <c r="AM141" s="45"/>
      <c r="AN141" s="45"/>
      <c r="AO141" s="45"/>
      <c r="AP141" s="45"/>
      <c r="AQ141" s="45"/>
      <c r="AR141" s="45"/>
      <c r="AS141" s="45"/>
      <c r="AT141" s="45"/>
    </row>
    <row r="142" spans="26:46" x14ac:dyDescent="0.25">
      <c r="Z142" s="45"/>
      <c r="AA142" s="64"/>
      <c r="AB142" s="74"/>
      <c r="AC142" s="46"/>
      <c r="AD142" s="46"/>
      <c r="AE142" s="45"/>
      <c r="AF142" s="45"/>
      <c r="AG142" s="46"/>
      <c r="AH142" s="45"/>
      <c r="AI142" s="45"/>
      <c r="AJ142" s="45"/>
      <c r="AK142" s="45"/>
      <c r="AL142" s="45"/>
      <c r="AM142" s="45"/>
      <c r="AN142" s="45"/>
      <c r="AO142" s="45"/>
      <c r="AP142" s="45"/>
      <c r="AQ142" s="45"/>
      <c r="AR142" s="45"/>
      <c r="AS142" s="45"/>
      <c r="AT142" s="45"/>
    </row>
    <row r="143" spans="26:46" x14ac:dyDescent="0.25">
      <c r="Z143" s="45"/>
      <c r="AA143" s="64"/>
      <c r="AB143" s="74"/>
      <c r="AC143" s="46"/>
      <c r="AD143" s="46"/>
      <c r="AE143" s="45"/>
      <c r="AF143" s="45"/>
      <c r="AG143" s="46"/>
      <c r="AH143" s="45"/>
      <c r="AI143" s="45"/>
      <c r="AJ143" s="45"/>
      <c r="AK143" s="45"/>
      <c r="AL143" s="45"/>
      <c r="AM143" s="45"/>
      <c r="AN143" s="45"/>
      <c r="AO143" s="45"/>
      <c r="AP143" s="45"/>
      <c r="AQ143" s="45"/>
      <c r="AR143" s="45"/>
      <c r="AS143" s="45"/>
      <c r="AT143" s="45"/>
    </row>
    <row r="144" spans="26:46" x14ac:dyDescent="0.25">
      <c r="Z144" s="45"/>
      <c r="AA144" s="64"/>
      <c r="AB144" s="74"/>
      <c r="AC144" s="46"/>
      <c r="AD144" s="46"/>
      <c r="AE144" s="45"/>
      <c r="AF144" s="45"/>
      <c r="AG144" s="46"/>
      <c r="AH144" s="45"/>
      <c r="AI144" s="45"/>
      <c r="AJ144" s="45"/>
      <c r="AK144" s="45"/>
      <c r="AL144" s="45"/>
      <c r="AM144" s="45"/>
      <c r="AN144" s="45"/>
      <c r="AO144" s="45"/>
      <c r="AP144" s="45"/>
      <c r="AQ144" s="45"/>
      <c r="AR144" s="45"/>
      <c r="AS144" s="45"/>
      <c r="AT144" s="45"/>
    </row>
    <row r="145" spans="26:46" x14ac:dyDescent="0.25">
      <c r="Z145" s="45"/>
      <c r="AA145" s="64"/>
      <c r="AB145" s="74"/>
      <c r="AC145" s="46"/>
      <c r="AD145" s="46"/>
      <c r="AE145" s="45"/>
      <c r="AF145" s="45"/>
      <c r="AG145" s="46"/>
      <c r="AH145" s="45"/>
      <c r="AI145" s="45"/>
      <c r="AJ145" s="45"/>
      <c r="AK145" s="45"/>
      <c r="AL145" s="45"/>
      <c r="AM145" s="45"/>
      <c r="AN145" s="45"/>
      <c r="AO145" s="45"/>
      <c r="AP145" s="45"/>
      <c r="AQ145" s="45"/>
      <c r="AR145" s="45"/>
      <c r="AS145" s="45"/>
      <c r="AT145" s="45"/>
    </row>
    <row r="146" spans="26:46" x14ac:dyDescent="0.25">
      <c r="Z146" s="45"/>
      <c r="AA146" s="64"/>
      <c r="AB146" s="74"/>
      <c r="AC146" s="46"/>
      <c r="AD146" s="46"/>
      <c r="AE146" s="45"/>
      <c r="AF146" s="45"/>
      <c r="AG146" s="46"/>
      <c r="AH146" s="45"/>
      <c r="AI146" s="45"/>
      <c r="AJ146" s="45"/>
      <c r="AK146" s="45"/>
      <c r="AL146" s="45"/>
      <c r="AM146" s="45"/>
      <c r="AN146" s="45"/>
      <c r="AO146" s="45"/>
      <c r="AP146" s="45"/>
      <c r="AQ146" s="45"/>
      <c r="AR146" s="45"/>
      <c r="AS146" s="45"/>
      <c r="AT146" s="45"/>
    </row>
    <row r="147" spans="26:46" x14ac:dyDescent="0.25">
      <c r="Z147" s="45"/>
      <c r="AA147" s="64"/>
      <c r="AB147" s="74"/>
      <c r="AC147" s="46"/>
      <c r="AD147" s="46"/>
      <c r="AE147" s="45"/>
      <c r="AF147" s="45"/>
      <c r="AG147" s="46"/>
      <c r="AH147" s="45"/>
      <c r="AI147" s="45"/>
      <c r="AJ147" s="45"/>
      <c r="AK147" s="45"/>
      <c r="AL147" s="45"/>
      <c r="AM147" s="45"/>
      <c r="AN147" s="45"/>
      <c r="AO147" s="45"/>
      <c r="AP147" s="45"/>
      <c r="AQ147" s="45"/>
      <c r="AR147" s="45"/>
      <c r="AS147" s="45"/>
      <c r="AT147" s="45"/>
    </row>
    <row r="148" spans="26:46" x14ac:dyDescent="0.25">
      <c r="Z148" s="45"/>
      <c r="AA148" s="64"/>
      <c r="AB148" s="74"/>
      <c r="AC148" s="46"/>
      <c r="AD148" s="46"/>
      <c r="AE148" s="45"/>
      <c r="AF148" s="45"/>
      <c r="AG148" s="46"/>
      <c r="AH148" s="45"/>
      <c r="AI148" s="45"/>
      <c r="AJ148" s="45"/>
      <c r="AK148" s="45"/>
      <c r="AL148" s="45"/>
      <c r="AM148" s="45"/>
      <c r="AN148" s="45"/>
      <c r="AO148" s="45"/>
      <c r="AP148" s="45"/>
      <c r="AQ148" s="45"/>
      <c r="AR148" s="45"/>
      <c r="AS148" s="45"/>
      <c r="AT148" s="45"/>
    </row>
    <row r="149" spans="26:46" x14ac:dyDescent="0.25">
      <c r="Z149" s="45"/>
      <c r="AA149" s="64"/>
      <c r="AB149" s="74"/>
      <c r="AC149" s="46"/>
      <c r="AD149" s="46"/>
      <c r="AE149" s="45"/>
      <c r="AF149" s="45"/>
      <c r="AG149" s="46"/>
      <c r="AH149" s="45"/>
      <c r="AI149" s="45"/>
      <c r="AJ149" s="45"/>
      <c r="AK149" s="45"/>
      <c r="AL149" s="45"/>
      <c r="AM149" s="45"/>
      <c r="AN149" s="45"/>
      <c r="AO149" s="45"/>
      <c r="AP149" s="45"/>
      <c r="AQ149" s="45"/>
      <c r="AR149" s="45"/>
      <c r="AS149" s="45"/>
      <c r="AT149" s="45"/>
    </row>
    <row r="150" spans="26:46" x14ac:dyDescent="0.25">
      <c r="Z150" s="45"/>
      <c r="AA150" s="64"/>
      <c r="AB150" s="74"/>
      <c r="AC150" s="46"/>
      <c r="AD150" s="46"/>
      <c r="AE150" s="45"/>
      <c r="AF150" s="45"/>
      <c r="AG150" s="46"/>
      <c r="AH150" s="45"/>
      <c r="AI150" s="45"/>
      <c r="AJ150" s="45"/>
      <c r="AK150" s="45"/>
      <c r="AL150" s="45"/>
      <c r="AM150" s="45"/>
      <c r="AN150" s="45"/>
      <c r="AO150" s="45"/>
      <c r="AP150" s="45"/>
      <c r="AQ150" s="45"/>
      <c r="AR150" s="45"/>
      <c r="AS150" s="45"/>
      <c r="AT150" s="45"/>
    </row>
    <row r="151" spans="26:46" x14ac:dyDescent="0.25">
      <c r="Z151" s="45"/>
      <c r="AA151" s="64"/>
      <c r="AB151" s="74"/>
      <c r="AC151" s="46"/>
      <c r="AD151" s="46"/>
      <c r="AE151" s="45"/>
      <c r="AF151" s="45"/>
      <c r="AG151" s="46"/>
      <c r="AH151" s="45"/>
      <c r="AI151" s="45"/>
      <c r="AJ151" s="45"/>
      <c r="AK151" s="45"/>
      <c r="AL151" s="45"/>
      <c r="AM151" s="45"/>
      <c r="AN151" s="45"/>
      <c r="AO151" s="45"/>
      <c r="AP151" s="45"/>
      <c r="AQ151" s="45"/>
      <c r="AR151" s="45"/>
      <c r="AS151" s="45"/>
      <c r="AT151" s="45"/>
    </row>
    <row r="152" spans="26:46" x14ac:dyDescent="0.25">
      <c r="Z152" s="45"/>
      <c r="AA152" s="64"/>
      <c r="AB152" s="74"/>
      <c r="AC152" s="46"/>
      <c r="AD152" s="46"/>
      <c r="AE152" s="45"/>
      <c r="AF152" s="45"/>
      <c r="AG152" s="46"/>
      <c r="AH152" s="45"/>
      <c r="AI152" s="45"/>
      <c r="AJ152" s="45"/>
      <c r="AK152" s="45"/>
      <c r="AL152" s="45"/>
      <c r="AM152" s="45"/>
      <c r="AN152" s="45"/>
      <c r="AO152" s="45"/>
      <c r="AP152" s="45"/>
      <c r="AQ152" s="45"/>
      <c r="AR152" s="45"/>
      <c r="AS152" s="45"/>
      <c r="AT152" s="45"/>
    </row>
    <row r="153" spans="26:46" x14ac:dyDescent="0.25">
      <c r="Z153" s="45"/>
      <c r="AA153" s="64"/>
      <c r="AB153" s="74"/>
      <c r="AC153" s="46"/>
      <c r="AD153" s="46"/>
      <c r="AE153" s="45"/>
      <c r="AF153" s="45"/>
      <c r="AG153" s="46"/>
      <c r="AH153" s="45"/>
      <c r="AI153" s="45"/>
      <c r="AJ153" s="45"/>
      <c r="AK153" s="45"/>
      <c r="AL153" s="45"/>
      <c r="AM153" s="45"/>
      <c r="AN153" s="45"/>
      <c r="AO153" s="45"/>
      <c r="AP153" s="45"/>
      <c r="AQ153" s="45"/>
      <c r="AR153" s="45"/>
      <c r="AS153" s="45"/>
      <c r="AT153" s="45"/>
    </row>
    <row r="154" spans="26:46" x14ac:dyDescent="0.25">
      <c r="Z154" s="45"/>
      <c r="AA154" s="64"/>
      <c r="AB154" s="74"/>
      <c r="AC154" s="46"/>
      <c r="AD154" s="46"/>
      <c r="AE154" s="45"/>
      <c r="AF154" s="45"/>
      <c r="AG154" s="46"/>
      <c r="AH154" s="45"/>
      <c r="AI154" s="45"/>
      <c r="AJ154" s="45"/>
      <c r="AK154" s="45"/>
      <c r="AL154" s="45"/>
      <c r="AM154" s="45"/>
      <c r="AN154" s="45"/>
      <c r="AO154" s="45"/>
      <c r="AP154" s="45"/>
      <c r="AQ154" s="45"/>
      <c r="AR154" s="45"/>
      <c r="AS154" s="45"/>
      <c r="AT154" s="45"/>
    </row>
    <row r="155" spans="26:46" x14ac:dyDescent="0.25">
      <c r="Z155" s="45"/>
      <c r="AA155" s="64"/>
      <c r="AB155" s="74"/>
      <c r="AC155" s="46"/>
      <c r="AD155" s="46"/>
      <c r="AE155" s="45"/>
      <c r="AF155" s="45"/>
      <c r="AG155" s="46"/>
      <c r="AH155" s="45"/>
      <c r="AI155" s="45"/>
      <c r="AJ155" s="45"/>
      <c r="AK155" s="45"/>
      <c r="AL155" s="45"/>
      <c r="AM155" s="45"/>
      <c r="AN155" s="45"/>
      <c r="AO155" s="45"/>
      <c r="AP155" s="45"/>
      <c r="AQ155" s="45"/>
      <c r="AR155" s="45"/>
      <c r="AS155" s="45"/>
      <c r="AT155" s="45"/>
    </row>
    <row r="156" spans="26:46" x14ac:dyDescent="0.25">
      <c r="Z156" s="45"/>
      <c r="AA156" s="64"/>
      <c r="AB156" s="74"/>
      <c r="AC156" s="46"/>
      <c r="AD156" s="46"/>
      <c r="AE156" s="45"/>
      <c r="AF156" s="45"/>
      <c r="AG156" s="46"/>
      <c r="AH156" s="45"/>
      <c r="AI156" s="45"/>
      <c r="AJ156" s="45"/>
      <c r="AK156" s="45"/>
      <c r="AL156" s="45"/>
      <c r="AM156" s="45"/>
      <c r="AN156" s="45"/>
      <c r="AO156" s="45"/>
      <c r="AP156" s="45"/>
      <c r="AQ156" s="45"/>
      <c r="AR156" s="45"/>
      <c r="AS156" s="45"/>
      <c r="AT156" s="45"/>
    </row>
    <row r="157" spans="26:46" x14ac:dyDescent="0.25">
      <c r="Z157" s="45"/>
      <c r="AA157" s="64"/>
      <c r="AB157" s="74"/>
      <c r="AC157" s="46"/>
      <c r="AD157" s="46"/>
      <c r="AE157" s="45"/>
      <c r="AF157" s="45"/>
      <c r="AG157" s="46"/>
      <c r="AH157" s="45"/>
      <c r="AI157" s="45"/>
      <c r="AJ157" s="45"/>
      <c r="AK157" s="45"/>
      <c r="AL157" s="45"/>
      <c r="AM157" s="45"/>
      <c r="AN157" s="45"/>
      <c r="AO157" s="45"/>
      <c r="AP157" s="45"/>
      <c r="AQ157" s="45"/>
      <c r="AR157" s="45"/>
      <c r="AS157" s="45"/>
      <c r="AT157" s="45"/>
    </row>
    <row r="158" spans="26:46" x14ac:dyDescent="0.25">
      <c r="Z158" s="45"/>
      <c r="AA158" s="64"/>
      <c r="AB158" s="74"/>
      <c r="AC158" s="46"/>
      <c r="AD158" s="46"/>
      <c r="AE158" s="45"/>
      <c r="AF158" s="45"/>
      <c r="AG158" s="46"/>
      <c r="AH158" s="45"/>
      <c r="AI158" s="45"/>
      <c r="AJ158" s="45"/>
      <c r="AK158" s="45"/>
      <c r="AL158" s="45"/>
      <c r="AM158" s="45"/>
      <c r="AN158" s="45"/>
      <c r="AO158" s="45"/>
      <c r="AP158" s="45"/>
      <c r="AQ158" s="45"/>
      <c r="AR158" s="45"/>
      <c r="AS158" s="45"/>
      <c r="AT158" s="45"/>
    </row>
    <row r="159" spans="26:46" x14ac:dyDescent="0.25">
      <c r="Z159" s="45"/>
      <c r="AA159" s="64"/>
      <c r="AB159" s="74"/>
      <c r="AC159" s="46"/>
      <c r="AD159" s="46"/>
      <c r="AE159" s="45"/>
      <c r="AF159" s="45"/>
      <c r="AG159" s="46"/>
      <c r="AH159" s="45"/>
      <c r="AI159" s="45"/>
      <c r="AJ159" s="45"/>
      <c r="AK159" s="45"/>
      <c r="AL159" s="45"/>
      <c r="AM159" s="45"/>
      <c r="AN159" s="45"/>
      <c r="AO159" s="45"/>
      <c r="AP159" s="45"/>
      <c r="AQ159" s="45"/>
      <c r="AR159" s="45"/>
      <c r="AS159" s="45"/>
      <c r="AT159" s="45"/>
    </row>
    <row r="160" spans="26:46" x14ac:dyDescent="0.25">
      <c r="Z160" s="45"/>
      <c r="AA160" s="64"/>
      <c r="AB160" s="74"/>
      <c r="AC160" s="46"/>
      <c r="AD160" s="46"/>
      <c r="AE160" s="45"/>
      <c r="AF160" s="45"/>
      <c r="AG160" s="46"/>
      <c r="AH160" s="45"/>
      <c r="AI160" s="45"/>
      <c r="AJ160" s="45"/>
      <c r="AK160" s="45"/>
      <c r="AL160" s="45"/>
      <c r="AM160" s="45"/>
      <c r="AN160" s="45"/>
      <c r="AO160" s="45"/>
      <c r="AP160" s="45"/>
      <c r="AQ160" s="45"/>
      <c r="AR160" s="45"/>
      <c r="AS160" s="45"/>
      <c r="AT160" s="45"/>
    </row>
    <row r="161" spans="26:46" x14ac:dyDescent="0.25">
      <c r="Z161" s="45"/>
      <c r="AA161" s="64"/>
      <c r="AB161" s="74"/>
      <c r="AC161" s="46"/>
      <c r="AD161" s="46"/>
      <c r="AE161" s="45"/>
      <c r="AF161" s="45"/>
      <c r="AG161" s="46"/>
      <c r="AH161" s="45"/>
      <c r="AI161" s="45"/>
      <c r="AJ161" s="45"/>
      <c r="AK161" s="45"/>
      <c r="AL161" s="45"/>
      <c r="AM161" s="45"/>
      <c r="AN161" s="45"/>
      <c r="AO161" s="45"/>
      <c r="AP161" s="45"/>
      <c r="AQ161" s="45"/>
      <c r="AR161" s="45"/>
      <c r="AS161" s="45"/>
      <c r="AT161" s="45"/>
    </row>
    <row r="162" spans="26:46" x14ac:dyDescent="0.25">
      <c r="Z162" s="45"/>
      <c r="AA162" s="64"/>
      <c r="AB162" s="74"/>
      <c r="AC162" s="46"/>
      <c r="AD162" s="46"/>
      <c r="AE162" s="45"/>
      <c r="AF162" s="45"/>
      <c r="AG162" s="46"/>
      <c r="AH162" s="45"/>
      <c r="AI162" s="45"/>
      <c r="AJ162" s="45"/>
      <c r="AK162" s="45"/>
      <c r="AL162" s="45"/>
      <c r="AM162" s="45"/>
      <c r="AN162" s="45"/>
      <c r="AO162" s="45"/>
      <c r="AP162" s="45"/>
      <c r="AQ162" s="45"/>
      <c r="AR162" s="45"/>
      <c r="AS162" s="45"/>
      <c r="AT162" s="45"/>
    </row>
    <row r="163" spans="26:46" x14ac:dyDescent="0.25">
      <c r="Z163" s="45"/>
      <c r="AA163" s="64"/>
      <c r="AB163" s="74"/>
      <c r="AC163" s="46"/>
      <c r="AD163" s="46"/>
      <c r="AE163" s="45"/>
      <c r="AF163" s="45"/>
      <c r="AG163" s="46"/>
      <c r="AH163" s="45"/>
      <c r="AI163" s="45"/>
      <c r="AJ163" s="45"/>
      <c r="AK163" s="45"/>
      <c r="AL163" s="45"/>
      <c r="AM163" s="45"/>
      <c r="AN163" s="45"/>
      <c r="AO163" s="45"/>
      <c r="AP163" s="45"/>
      <c r="AQ163" s="45"/>
      <c r="AR163" s="45"/>
      <c r="AS163" s="45"/>
      <c r="AT163" s="45"/>
    </row>
    <row r="164" spans="26:46" x14ac:dyDescent="0.25">
      <c r="Z164" s="45"/>
      <c r="AA164" s="64"/>
      <c r="AB164" s="74"/>
      <c r="AC164" s="46"/>
      <c r="AD164" s="46"/>
      <c r="AE164" s="45"/>
      <c r="AF164" s="45"/>
      <c r="AG164" s="46"/>
      <c r="AH164" s="45"/>
      <c r="AI164" s="45"/>
      <c r="AJ164" s="45"/>
      <c r="AK164" s="45"/>
      <c r="AL164" s="45"/>
      <c r="AM164" s="45"/>
      <c r="AN164" s="45"/>
      <c r="AO164" s="45"/>
      <c r="AP164" s="45"/>
      <c r="AQ164" s="45"/>
      <c r="AR164" s="45"/>
      <c r="AS164" s="45"/>
      <c r="AT164" s="45"/>
    </row>
    <row r="165" spans="26:46" x14ac:dyDescent="0.25">
      <c r="Z165" s="45"/>
      <c r="AA165" s="64"/>
      <c r="AB165" s="74"/>
      <c r="AC165" s="46"/>
      <c r="AD165" s="46"/>
      <c r="AE165" s="45"/>
      <c r="AF165" s="45"/>
      <c r="AG165" s="46"/>
      <c r="AH165" s="45"/>
      <c r="AI165" s="45"/>
      <c r="AJ165" s="45"/>
      <c r="AK165" s="45"/>
      <c r="AL165" s="45"/>
      <c r="AM165" s="45"/>
      <c r="AN165" s="45"/>
      <c r="AO165" s="45"/>
      <c r="AP165" s="45"/>
      <c r="AQ165" s="45"/>
      <c r="AR165" s="45"/>
      <c r="AS165" s="45"/>
      <c r="AT165" s="45"/>
    </row>
    <row r="166" spans="26:46" x14ac:dyDescent="0.25">
      <c r="Z166" s="45"/>
      <c r="AA166" s="64"/>
      <c r="AB166" s="74"/>
      <c r="AC166" s="46"/>
      <c r="AD166" s="46"/>
      <c r="AE166" s="45"/>
      <c r="AF166" s="45"/>
      <c r="AG166" s="46"/>
      <c r="AH166" s="45"/>
      <c r="AI166" s="45"/>
      <c r="AJ166" s="45"/>
      <c r="AK166" s="45"/>
      <c r="AL166" s="45"/>
      <c r="AM166" s="45"/>
      <c r="AN166" s="45"/>
      <c r="AO166" s="45"/>
      <c r="AP166" s="45"/>
      <c r="AQ166" s="45"/>
      <c r="AR166" s="45"/>
      <c r="AS166" s="45"/>
      <c r="AT166" s="45"/>
    </row>
    <row r="167" spans="26:46" x14ac:dyDescent="0.25">
      <c r="Z167" s="45"/>
      <c r="AA167" s="64"/>
      <c r="AB167" s="74"/>
      <c r="AC167" s="46"/>
      <c r="AD167" s="46"/>
      <c r="AE167" s="45"/>
      <c r="AF167" s="45"/>
      <c r="AG167" s="46"/>
      <c r="AH167" s="45"/>
      <c r="AI167" s="45"/>
      <c r="AJ167" s="45"/>
      <c r="AK167" s="45"/>
      <c r="AL167" s="45"/>
      <c r="AM167" s="45"/>
      <c r="AN167" s="45"/>
      <c r="AO167" s="45"/>
      <c r="AP167" s="45"/>
      <c r="AQ167" s="45"/>
      <c r="AR167" s="45"/>
      <c r="AS167" s="45"/>
      <c r="AT167" s="45"/>
    </row>
    <row r="168" spans="26:46" x14ac:dyDescent="0.25">
      <c r="Z168" s="45"/>
      <c r="AA168" s="64"/>
      <c r="AB168" s="74"/>
      <c r="AC168" s="46"/>
      <c r="AD168" s="46"/>
      <c r="AE168" s="45"/>
      <c r="AF168" s="45"/>
      <c r="AG168" s="46"/>
      <c r="AH168" s="45"/>
      <c r="AI168" s="45"/>
      <c r="AJ168" s="45"/>
      <c r="AK168" s="45"/>
      <c r="AL168" s="45"/>
      <c r="AM168" s="45"/>
      <c r="AN168" s="45"/>
      <c r="AO168" s="45"/>
      <c r="AP168" s="45"/>
      <c r="AQ168" s="45"/>
      <c r="AR168" s="45"/>
      <c r="AS168" s="45"/>
      <c r="AT168" s="45"/>
    </row>
    <row r="169" spans="26:46" x14ac:dyDescent="0.25">
      <c r="Z169" s="45"/>
      <c r="AA169" s="64"/>
      <c r="AB169" s="74"/>
      <c r="AC169" s="46"/>
      <c r="AD169" s="46"/>
      <c r="AE169" s="45"/>
      <c r="AF169" s="45"/>
      <c r="AG169" s="46"/>
      <c r="AH169" s="45"/>
      <c r="AI169" s="45"/>
      <c r="AJ169" s="45"/>
      <c r="AK169" s="45"/>
      <c r="AL169" s="45"/>
      <c r="AM169" s="45"/>
      <c r="AN169" s="45"/>
      <c r="AO169" s="45"/>
      <c r="AP169" s="45"/>
      <c r="AQ169" s="45"/>
      <c r="AR169" s="45"/>
      <c r="AS169" s="45"/>
      <c r="AT169" s="45"/>
    </row>
    <row r="170" spans="26:46" x14ac:dyDescent="0.25">
      <c r="Z170" s="45"/>
      <c r="AA170" s="64"/>
      <c r="AB170" s="74"/>
      <c r="AC170" s="46"/>
      <c r="AD170" s="46"/>
      <c r="AE170" s="45"/>
      <c r="AF170" s="45"/>
      <c r="AG170" s="46"/>
      <c r="AH170" s="45"/>
      <c r="AI170" s="45"/>
      <c r="AJ170" s="45"/>
      <c r="AK170" s="45"/>
      <c r="AL170" s="45"/>
      <c r="AM170" s="45"/>
      <c r="AN170" s="45"/>
      <c r="AO170" s="45"/>
      <c r="AP170" s="45"/>
      <c r="AQ170" s="45"/>
      <c r="AR170" s="45"/>
      <c r="AS170" s="45"/>
      <c r="AT170" s="45"/>
    </row>
    <row r="171" spans="26:46" x14ac:dyDescent="0.25">
      <c r="Z171" s="45"/>
      <c r="AA171" s="64"/>
      <c r="AB171" s="74"/>
      <c r="AC171" s="46"/>
      <c r="AD171" s="46"/>
      <c r="AE171" s="45"/>
      <c r="AF171" s="45"/>
      <c r="AG171" s="46"/>
      <c r="AH171" s="45"/>
      <c r="AI171" s="45"/>
      <c r="AJ171" s="45"/>
      <c r="AK171" s="45"/>
      <c r="AL171" s="45"/>
      <c r="AM171" s="45"/>
      <c r="AN171" s="45"/>
      <c r="AO171" s="45"/>
      <c r="AP171" s="45"/>
      <c r="AQ171" s="45"/>
      <c r="AR171" s="45"/>
      <c r="AS171" s="45"/>
      <c r="AT171" s="45"/>
    </row>
    <row r="172" spans="26:46" x14ac:dyDescent="0.25">
      <c r="Z172" s="45"/>
      <c r="AA172" s="64"/>
      <c r="AB172" s="74"/>
      <c r="AC172" s="46"/>
      <c r="AD172" s="46"/>
      <c r="AE172" s="45"/>
      <c r="AF172" s="45"/>
      <c r="AG172" s="46"/>
      <c r="AH172" s="45"/>
      <c r="AI172" s="45"/>
      <c r="AJ172" s="45"/>
      <c r="AK172" s="45"/>
      <c r="AL172" s="45"/>
      <c r="AM172" s="45"/>
      <c r="AN172" s="45"/>
      <c r="AO172" s="45"/>
      <c r="AP172" s="45"/>
      <c r="AQ172" s="45"/>
      <c r="AR172" s="45"/>
      <c r="AS172" s="45"/>
      <c r="AT172" s="45"/>
    </row>
    <row r="173" spans="26:46" x14ac:dyDescent="0.25">
      <c r="Z173" s="45"/>
      <c r="AA173" s="64"/>
      <c r="AB173" s="74"/>
      <c r="AC173" s="46"/>
      <c r="AD173" s="46"/>
      <c r="AE173" s="45"/>
      <c r="AF173" s="45"/>
      <c r="AG173" s="46"/>
      <c r="AH173" s="45"/>
      <c r="AI173" s="45"/>
      <c r="AJ173" s="45"/>
      <c r="AK173" s="45"/>
      <c r="AL173" s="45"/>
      <c r="AM173" s="45"/>
      <c r="AN173" s="45"/>
      <c r="AO173" s="45"/>
      <c r="AP173" s="45"/>
      <c r="AQ173" s="45"/>
      <c r="AR173" s="45"/>
      <c r="AS173" s="45"/>
      <c r="AT173" s="45"/>
    </row>
    <row r="174" spans="26:46" x14ac:dyDescent="0.25">
      <c r="Z174" s="45"/>
      <c r="AA174" s="64"/>
      <c r="AB174" s="74"/>
      <c r="AC174" s="46"/>
      <c r="AD174" s="46"/>
      <c r="AE174" s="45"/>
      <c r="AF174" s="45"/>
      <c r="AG174" s="46"/>
      <c r="AH174" s="45"/>
      <c r="AI174" s="45"/>
      <c r="AJ174" s="45"/>
      <c r="AK174" s="45"/>
      <c r="AL174" s="45"/>
      <c r="AM174" s="45"/>
      <c r="AN174" s="45"/>
      <c r="AO174" s="45"/>
      <c r="AP174" s="45"/>
      <c r="AQ174" s="45"/>
      <c r="AR174" s="45"/>
      <c r="AS174" s="45"/>
      <c r="AT174" s="45"/>
    </row>
    <row r="175" spans="26:46" x14ac:dyDescent="0.25">
      <c r="Z175" s="45"/>
      <c r="AA175" s="64"/>
      <c r="AB175" s="74"/>
      <c r="AC175" s="46"/>
      <c r="AD175" s="46"/>
      <c r="AE175" s="45"/>
      <c r="AF175" s="45"/>
      <c r="AG175" s="46"/>
      <c r="AH175" s="45"/>
      <c r="AI175" s="45"/>
      <c r="AJ175" s="45"/>
      <c r="AK175" s="45"/>
      <c r="AL175" s="45"/>
      <c r="AM175" s="45"/>
      <c r="AN175" s="45"/>
      <c r="AO175" s="45"/>
      <c r="AP175" s="45"/>
      <c r="AQ175" s="45"/>
      <c r="AR175" s="45"/>
      <c r="AS175" s="45"/>
      <c r="AT175" s="45"/>
    </row>
    <row r="176" spans="26:46" x14ac:dyDescent="0.25">
      <c r="Z176" s="45"/>
      <c r="AA176" s="64"/>
      <c r="AB176" s="74"/>
      <c r="AC176" s="46"/>
      <c r="AD176" s="46"/>
      <c r="AE176" s="45"/>
      <c r="AF176" s="45"/>
      <c r="AG176" s="46"/>
      <c r="AH176" s="45"/>
      <c r="AI176" s="45"/>
      <c r="AJ176" s="45"/>
      <c r="AK176" s="45"/>
      <c r="AL176" s="45"/>
      <c r="AM176" s="45"/>
      <c r="AN176" s="45"/>
      <c r="AO176" s="45"/>
      <c r="AP176" s="45"/>
      <c r="AQ176" s="45"/>
      <c r="AR176" s="45"/>
      <c r="AS176" s="45"/>
      <c r="AT176" s="45"/>
    </row>
    <row r="177" spans="26:46" x14ac:dyDescent="0.25">
      <c r="Z177" s="45"/>
      <c r="AA177" s="64"/>
      <c r="AB177" s="74"/>
      <c r="AC177" s="46"/>
      <c r="AD177" s="46"/>
      <c r="AE177" s="45"/>
      <c r="AF177" s="45"/>
      <c r="AG177" s="46"/>
      <c r="AH177" s="45"/>
      <c r="AI177" s="45"/>
      <c r="AJ177" s="45"/>
      <c r="AK177" s="45"/>
      <c r="AL177" s="45"/>
      <c r="AM177" s="45"/>
      <c r="AN177" s="45"/>
      <c r="AO177" s="45"/>
      <c r="AP177" s="45"/>
      <c r="AQ177" s="45"/>
      <c r="AR177" s="45"/>
      <c r="AS177" s="45"/>
      <c r="AT177" s="45"/>
    </row>
    <row r="178" spans="26:46" x14ac:dyDescent="0.25">
      <c r="Z178" s="45"/>
      <c r="AA178" s="64"/>
      <c r="AB178" s="74"/>
      <c r="AC178" s="46"/>
      <c r="AD178" s="46"/>
      <c r="AE178" s="45"/>
      <c r="AF178" s="45"/>
      <c r="AG178" s="46"/>
      <c r="AH178" s="45"/>
      <c r="AI178" s="45"/>
      <c r="AJ178" s="45"/>
      <c r="AK178" s="45"/>
      <c r="AL178" s="45"/>
      <c r="AM178" s="45"/>
      <c r="AN178" s="45"/>
      <c r="AO178" s="45"/>
      <c r="AP178" s="45"/>
      <c r="AQ178" s="45"/>
      <c r="AR178" s="45"/>
      <c r="AS178" s="45"/>
      <c r="AT178" s="45"/>
    </row>
    <row r="179" spans="26:46" x14ac:dyDescent="0.25">
      <c r="Z179" s="45"/>
      <c r="AA179" s="64"/>
      <c r="AB179" s="74"/>
      <c r="AC179" s="46"/>
      <c r="AD179" s="46"/>
      <c r="AE179" s="45"/>
      <c r="AF179" s="45"/>
      <c r="AG179" s="46"/>
      <c r="AH179" s="45"/>
      <c r="AI179" s="45"/>
      <c r="AJ179" s="45"/>
      <c r="AK179" s="45"/>
      <c r="AL179" s="45"/>
      <c r="AM179" s="45"/>
      <c r="AN179" s="45"/>
      <c r="AO179" s="45"/>
      <c r="AP179" s="45"/>
      <c r="AQ179" s="45"/>
      <c r="AR179" s="45"/>
      <c r="AS179" s="45"/>
      <c r="AT179" s="45"/>
    </row>
    <row r="180" spans="26:46" x14ac:dyDescent="0.25">
      <c r="Z180" s="45"/>
      <c r="AA180" s="64"/>
      <c r="AB180" s="74"/>
      <c r="AC180" s="46"/>
      <c r="AD180" s="46"/>
      <c r="AE180" s="45"/>
      <c r="AF180" s="45"/>
      <c r="AG180" s="46"/>
      <c r="AH180" s="45"/>
      <c r="AI180" s="45"/>
      <c r="AJ180" s="45"/>
      <c r="AK180" s="45"/>
      <c r="AL180" s="45"/>
      <c r="AM180" s="45"/>
      <c r="AN180" s="45"/>
      <c r="AO180" s="45"/>
      <c r="AP180" s="45"/>
      <c r="AQ180" s="45"/>
      <c r="AR180" s="45"/>
      <c r="AS180" s="45"/>
      <c r="AT180" s="45"/>
    </row>
    <row r="181" spans="26:46" x14ac:dyDescent="0.25">
      <c r="Z181" s="45"/>
      <c r="AA181" s="64"/>
      <c r="AB181" s="74"/>
      <c r="AC181" s="46"/>
      <c r="AD181" s="46"/>
      <c r="AE181" s="45"/>
      <c r="AF181" s="45"/>
      <c r="AG181" s="46"/>
      <c r="AH181" s="45"/>
      <c r="AI181" s="45"/>
      <c r="AJ181" s="45"/>
      <c r="AK181" s="45"/>
      <c r="AL181" s="45"/>
      <c r="AM181" s="45"/>
      <c r="AN181" s="45"/>
      <c r="AO181" s="45"/>
      <c r="AP181" s="45"/>
      <c r="AQ181" s="45"/>
      <c r="AR181" s="45"/>
      <c r="AS181" s="45"/>
      <c r="AT181" s="45"/>
    </row>
    <row r="182" spans="26:46" x14ac:dyDescent="0.25">
      <c r="Z182" s="45"/>
      <c r="AA182" s="64"/>
      <c r="AB182" s="74"/>
      <c r="AC182" s="46"/>
      <c r="AD182" s="46"/>
      <c r="AE182" s="45"/>
      <c r="AF182" s="45"/>
      <c r="AG182" s="46"/>
      <c r="AH182" s="45"/>
      <c r="AI182" s="45"/>
      <c r="AJ182" s="45"/>
      <c r="AK182" s="45"/>
      <c r="AL182" s="45"/>
      <c r="AM182" s="45"/>
      <c r="AN182" s="45"/>
      <c r="AO182" s="45"/>
      <c r="AP182" s="45"/>
      <c r="AQ182" s="45"/>
      <c r="AR182" s="45"/>
      <c r="AS182" s="45"/>
      <c r="AT182" s="45"/>
    </row>
    <row r="183" spans="26:46" x14ac:dyDescent="0.25">
      <c r="Z183" s="45"/>
      <c r="AA183" s="64"/>
      <c r="AB183" s="74"/>
      <c r="AC183" s="46"/>
      <c r="AD183" s="46"/>
      <c r="AE183" s="45"/>
      <c r="AF183" s="45"/>
      <c r="AG183" s="46"/>
      <c r="AH183" s="45"/>
      <c r="AI183" s="45"/>
      <c r="AJ183" s="45"/>
      <c r="AK183" s="45"/>
      <c r="AL183" s="45"/>
      <c r="AM183" s="45"/>
      <c r="AN183" s="45"/>
      <c r="AO183" s="45"/>
      <c r="AP183" s="45"/>
      <c r="AQ183" s="45"/>
      <c r="AR183" s="45"/>
      <c r="AS183" s="45"/>
      <c r="AT183" s="45"/>
    </row>
    <row r="184" spans="26:46" x14ac:dyDescent="0.25">
      <c r="Z184" s="45"/>
      <c r="AA184" s="64"/>
      <c r="AB184" s="74"/>
      <c r="AC184" s="46"/>
      <c r="AD184" s="46"/>
      <c r="AE184" s="45"/>
      <c r="AF184" s="45"/>
      <c r="AG184" s="46"/>
      <c r="AH184" s="45"/>
      <c r="AI184" s="45"/>
      <c r="AJ184" s="45"/>
      <c r="AK184" s="45"/>
      <c r="AL184" s="45"/>
      <c r="AM184" s="45"/>
      <c r="AN184" s="45"/>
      <c r="AO184" s="45"/>
      <c r="AP184" s="45"/>
      <c r="AQ184" s="45"/>
      <c r="AR184" s="45"/>
      <c r="AS184" s="45"/>
      <c r="AT184" s="45"/>
    </row>
    <row r="185" spans="26:46" x14ac:dyDescent="0.25">
      <c r="Z185" s="45"/>
      <c r="AA185" s="64"/>
      <c r="AB185" s="74"/>
      <c r="AC185" s="46"/>
      <c r="AD185" s="46"/>
      <c r="AE185" s="45"/>
      <c r="AF185" s="45"/>
      <c r="AG185" s="46"/>
      <c r="AH185" s="45"/>
      <c r="AI185" s="45"/>
      <c r="AJ185" s="45"/>
      <c r="AK185" s="45"/>
      <c r="AL185" s="45"/>
      <c r="AM185" s="45"/>
      <c r="AN185" s="45"/>
      <c r="AO185" s="45"/>
      <c r="AP185" s="45"/>
      <c r="AQ185" s="45"/>
      <c r="AR185" s="45"/>
      <c r="AS185" s="45"/>
      <c r="AT185" s="45"/>
    </row>
    <row r="186" spans="26:46" x14ac:dyDescent="0.25">
      <c r="Z186" s="45"/>
      <c r="AA186" s="64"/>
      <c r="AB186" s="74"/>
      <c r="AC186" s="46"/>
      <c r="AD186" s="46"/>
      <c r="AE186" s="45"/>
      <c r="AF186" s="45"/>
      <c r="AG186" s="46"/>
      <c r="AH186" s="45"/>
      <c r="AI186" s="45"/>
      <c r="AJ186" s="45"/>
      <c r="AK186" s="45"/>
      <c r="AL186" s="45"/>
      <c r="AM186" s="45"/>
      <c r="AN186" s="45"/>
      <c r="AO186" s="45"/>
      <c r="AP186" s="45"/>
      <c r="AQ186" s="45"/>
      <c r="AR186" s="45"/>
      <c r="AS186" s="45"/>
      <c r="AT186" s="45"/>
    </row>
    <row r="187" spans="26:46" x14ac:dyDescent="0.25">
      <c r="Z187" s="45"/>
      <c r="AA187" s="64"/>
      <c r="AB187" s="74"/>
      <c r="AC187" s="46"/>
      <c r="AD187" s="46"/>
      <c r="AE187" s="45"/>
      <c r="AF187" s="45"/>
      <c r="AG187" s="46"/>
      <c r="AH187" s="45"/>
      <c r="AI187" s="45"/>
      <c r="AJ187" s="45"/>
      <c r="AK187" s="45"/>
      <c r="AL187" s="45"/>
      <c r="AM187" s="45"/>
      <c r="AN187" s="45"/>
      <c r="AO187" s="45"/>
      <c r="AP187" s="45"/>
      <c r="AQ187" s="45"/>
      <c r="AR187" s="45"/>
      <c r="AS187" s="45"/>
      <c r="AT187" s="45"/>
    </row>
    <row r="188" spans="26:46" x14ac:dyDescent="0.25">
      <c r="Z188" s="45"/>
      <c r="AA188" s="64"/>
      <c r="AB188" s="74"/>
      <c r="AC188" s="46"/>
      <c r="AD188" s="46"/>
      <c r="AE188" s="45"/>
      <c r="AF188" s="45"/>
      <c r="AG188" s="46"/>
      <c r="AH188" s="45"/>
      <c r="AI188" s="45"/>
      <c r="AJ188" s="45"/>
      <c r="AK188" s="45"/>
      <c r="AL188" s="45"/>
      <c r="AM188" s="45"/>
      <c r="AN188" s="45"/>
      <c r="AO188" s="45"/>
      <c r="AP188" s="45"/>
      <c r="AQ188" s="45"/>
      <c r="AR188" s="45"/>
      <c r="AS188" s="45"/>
      <c r="AT188" s="45"/>
    </row>
    <row r="189" spans="26:46" x14ac:dyDescent="0.25">
      <c r="Z189" s="45"/>
      <c r="AA189" s="64"/>
      <c r="AB189" s="74"/>
      <c r="AC189" s="46"/>
      <c r="AD189" s="46"/>
      <c r="AE189" s="45"/>
      <c r="AF189" s="45"/>
      <c r="AG189" s="46"/>
      <c r="AH189" s="45"/>
      <c r="AI189" s="45"/>
      <c r="AJ189" s="45"/>
      <c r="AK189" s="45"/>
      <c r="AL189" s="45"/>
      <c r="AM189" s="45"/>
      <c r="AN189" s="45"/>
      <c r="AO189" s="45"/>
      <c r="AP189" s="45"/>
      <c r="AQ189" s="45"/>
      <c r="AR189" s="45"/>
      <c r="AS189" s="45"/>
      <c r="AT189" s="45"/>
    </row>
    <row r="190" spans="26:46" x14ac:dyDescent="0.25">
      <c r="Z190" s="45"/>
      <c r="AA190" s="64"/>
      <c r="AB190" s="74"/>
      <c r="AC190" s="46"/>
      <c r="AD190" s="46"/>
      <c r="AE190" s="45"/>
      <c r="AF190" s="45"/>
      <c r="AG190" s="46"/>
      <c r="AH190" s="45"/>
      <c r="AI190" s="45"/>
      <c r="AJ190" s="45"/>
      <c r="AK190" s="45"/>
      <c r="AL190" s="45"/>
      <c r="AM190" s="45"/>
      <c r="AN190" s="45"/>
      <c r="AO190" s="45"/>
      <c r="AP190" s="45"/>
      <c r="AQ190" s="45"/>
      <c r="AR190" s="45"/>
      <c r="AS190" s="45"/>
      <c r="AT190" s="45"/>
    </row>
    <row r="191" spans="26:46" x14ac:dyDescent="0.25">
      <c r="Z191" s="45"/>
      <c r="AA191" s="64"/>
      <c r="AB191" s="74"/>
      <c r="AC191" s="46"/>
      <c r="AD191" s="46"/>
      <c r="AE191" s="45"/>
      <c r="AF191" s="45"/>
      <c r="AG191" s="46"/>
      <c r="AH191" s="45"/>
      <c r="AI191" s="45"/>
      <c r="AJ191" s="45"/>
      <c r="AK191" s="45"/>
      <c r="AL191" s="45"/>
      <c r="AM191" s="45"/>
      <c r="AN191" s="45"/>
      <c r="AO191" s="45"/>
      <c r="AP191" s="45"/>
      <c r="AQ191" s="45"/>
      <c r="AR191" s="45"/>
      <c r="AS191" s="45"/>
      <c r="AT191" s="45"/>
    </row>
    <row r="192" spans="26:46" x14ac:dyDescent="0.25">
      <c r="Z192" s="45"/>
      <c r="AA192" s="64"/>
      <c r="AB192" s="74"/>
      <c r="AC192" s="46"/>
      <c r="AD192" s="46"/>
      <c r="AE192" s="45"/>
      <c r="AF192" s="45"/>
      <c r="AG192" s="46"/>
      <c r="AH192" s="45"/>
      <c r="AI192" s="45"/>
      <c r="AJ192" s="45"/>
      <c r="AK192" s="45"/>
      <c r="AL192" s="45"/>
      <c r="AM192" s="45"/>
      <c r="AN192" s="45"/>
      <c r="AO192" s="45"/>
      <c r="AP192" s="45"/>
      <c r="AQ192" s="45"/>
      <c r="AR192" s="45"/>
      <c r="AS192" s="45"/>
      <c r="AT192" s="45"/>
    </row>
    <row r="193" spans="26:46" x14ac:dyDescent="0.25">
      <c r="Z193" s="45"/>
      <c r="AA193" s="64"/>
      <c r="AB193" s="74"/>
      <c r="AC193" s="46"/>
      <c r="AD193" s="46"/>
      <c r="AE193" s="45"/>
      <c r="AF193" s="45"/>
      <c r="AG193" s="46"/>
      <c r="AH193" s="45"/>
      <c r="AI193" s="45"/>
      <c r="AJ193" s="45"/>
      <c r="AK193" s="45"/>
      <c r="AL193" s="45"/>
      <c r="AM193" s="45"/>
      <c r="AN193" s="45"/>
      <c r="AO193" s="45"/>
      <c r="AP193" s="45"/>
      <c r="AQ193" s="45"/>
      <c r="AR193" s="45"/>
      <c r="AS193" s="45"/>
      <c r="AT193" s="45"/>
    </row>
    <row r="194" spans="26:46" x14ac:dyDescent="0.25">
      <c r="Z194" s="45"/>
      <c r="AA194" s="64"/>
      <c r="AB194" s="74"/>
      <c r="AC194" s="46"/>
      <c r="AD194" s="46"/>
      <c r="AE194" s="45"/>
      <c r="AF194" s="45"/>
      <c r="AG194" s="46"/>
      <c r="AH194" s="45"/>
      <c r="AI194" s="45"/>
      <c r="AJ194" s="45"/>
      <c r="AK194" s="45"/>
      <c r="AL194" s="45"/>
      <c r="AM194" s="45"/>
      <c r="AN194" s="45"/>
      <c r="AO194" s="45"/>
      <c r="AP194" s="45"/>
      <c r="AQ194" s="45"/>
      <c r="AR194" s="45"/>
      <c r="AS194" s="45"/>
      <c r="AT194" s="45"/>
    </row>
    <row r="195" spans="26:46" x14ac:dyDescent="0.25">
      <c r="Z195" s="45"/>
      <c r="AA195" s="64"/>
      <c r="AB195" s="74"/>
      <c r="AC195" s="46"/>
      <c r="AD195" s="46"/>
      <c r="AE195" s="45"/>
      <c r="AF195" s="45"/>
      <c r="AG195" s="46"/>
      <c r="AH195" s="45"/>
      <c r="AI195" s="45"/>
      <c r="AJ195" s="45"/>
      <c r="AK195" s="45"/>
      <c r="AL195" s="45"/>
      <c r="AM195" s="45"/>
      <c r="AN195" s="45"/>
      <c r="AO195" s="45"/>
      <c r="AP195" s="45"/>
      <c r="AQ195" s="45"/>
      <c r="AR195" s="45"/>
      <c r="AS195" s="45"/>
      <c r="AT195" s="45"/>
    </row>
    <row r="196" spans="26:46" x14ac:dyDescent="0.25">
      <c r="Z196" s="45"/>
      <c r="AA196" s="64"/>
      <c r="AB196" s="74"/>
      <c r="AC196" s="46"/>
      <c r="AD196" s="46"/>
      <c r="AE196" s="45"/>
      <c r="AF196" s="45"/>
      <c r="AG196" s="46"/>
      <c r="AH196" s="45"/>
      <c r="AI196" s="45"/>
      <c r="AJ196" s="45"/>
      <c r="AK196" s="45"/>
      <c r="AL196" s="45"/>
      <c r="AM196" s="45"/>
      <c r="AN196" s="45"/>
      <c r="AO196" s="45"/>
      <c r="AP196" s="45"/>
      <c r="AQ196" s="45"/>
      <c r="AR196" s="45"/>
      <c r="AS196" s="45"/>
      <c r="AT196" s="45"/>
    </row>
    <row r="197" spans="26:46" x14ac:dyDescent="0.25">
      <c r="Z197" s="45"/>
      <c r="AA197" s="64"/>
      <c r="AB197" s="74"/>
      <c r="AC197" s="46"/>
      <c r="AD197" s="46"/>
      <c r="AE197" s="45"/>
      <c r="AF197" s="45"/>
      <c r="AG197" s="46"/>
      <c r="AH197" s="45"/>
      <c r="AI197" s="45"/>
      <c r="AJ197" s="45"/>
      <c r="AK197" s="45"/>
      <c r="AL197" s="45"/>
      <c r="AM197" s="45"/>
      <c r="AN197" s="45"/>
      <c r="AO197" s="45"/>
      <c r="AP197" s="45"/>
      <c r="AQ197" s="45"/>
      <c r="AR197" s="45"/>
      <c r="AS197" s="45"/>
      <c r="AT197" s="45"/>
    </row>
    <row r="198" spans="26:46" x14ac:dyDescent="0.25">
      <c r="Z198" s="45"/>
      <c r="AA198" s="64"/>
      <c r="AB198" s="74"/>
      <c r="AC198" s="46"/>
      <c r="AD198" s="46"/>
      <c r="AE198" s="45"/>
      <c r="AF198" s="45"/>
      <c r="AG198" s="46"/>
      <c r="AH198" s="45"/>
      <c r="AI198" s="45"/>
      <c r="AJ198" s="45"/>
      <c r="AK198" s="45"/>
      <c r="AL198" s="45"/>
      <c r="AM198" s="45"/>
      <c r="AN198" s="45"/>
      <c r="AO198" s="45"/>
      <c r="AP198" s="45"/>
      <c r="AQ198" s="45"/>
      <c r="AR198" s="45"/>
      <c r="AS198" s="45"/>
      <c r="AT198" s="45"/>
    </row>
    <row r="199" spans="26:46" x14ac:dyDescent="0.25">
      <c r="Z199" s="45"/>
      <c r="AA199" s="64"/>
      <c r="AB199" s="74"/>
      <c r="AC199" s="46"/>
      <c r="AD199" s="46"/>
      <c r="AE199" s="45"/>
      <c r="AF199" s="45"/>
      <c r="AG199" s="46"/>
      <c r="AH199" s="45"/>
      <c r="AI199" s="45"/>
      <c r="AJ199" s="45"/>
      <c r="AK199" s="45"/>
      <c r="AL199" s="45"/>
      <c r="AM199" s="45"/>
      <c r="AN199" s="45"/>
      <c r="AO199" s="45"/>
      <c r="AP199" s="45"/>
      <c r="AQ199" s="45"/>
      <c r="AR199" s="45"/>
      <c r="AS199" s="45"/>
      <c r="AT199" s="45"/>
    </row>
    <row r="200" spans="26:46" x14ac:dyDescent="0.25">
      <c r="Z200" s="45"/>
      <c r="AA200" s="64"/>
      <c r="AB200" s="74"/>
      <c r="AC200" s="46"/>
      <c r="AD200" s="46"/>
      <c r="AE200" s="45"/>
      <c r="AF200" s="45"/>
      <c r="AG200" s="46"/>
      <c r="AH200" s="45"/>
      <c r="AI200" s="45"/>
      <c r="AJ200" s="45"/>
      <c r="AK200" s="45"/>
      <c r="AL200" s="45"/>
      <c r="AM200" s="45"/>
      <c r="AN200" s="45"/>
      <c r="AO200" s="45"/>
      <c r="AP200" s="45"/>
      <c r="AQ200" s="45"/>
      <c r="AR200" s="45"/>
      <c r="AS200" s="45"/>
      <c r="AT200" s="45"/>
    </row>
    <row r="201" spans="26:46" x14ac:dyDescent="0.25">
      <c r="Z201" s="45"/>
      <c r="AA201" s="64"/>
      <c r="AB201" s="74"/>
      <c r="AC201" s="46"/>
      <c r="AD201" s="46"/>
      <c r="AE201" s="45"/>
      <c r="AF201" s="45"/>
      <c r="AG201" s="46"/>
      <c r="AH201" s="45"/>
      <c r="AI201" s="45"/>
      <c r="AJ201" s="45"/>
      <c r="AK201" s="45"/>
      <c r="AL201" s="45"/>
      <c r="AM201" s="45"/>
      <c r="AN201" s="45"/>
      <c r="AO201" s="45"/>
      <c r="AP201" s="45"/>
      <c r="AQ201" s="45"/>
      <c r="AR201" s="45"/>
      <c r="AS201" s="45"/>
      <c r="AT201" s="45"/>
    </row>
    <row r="202" spans="26:46" x14ac:dyDescent="0.25">
      <c r="Z202" s="45"/>
      <c r="AA202" s="64"/>
      <c r="AB202" s="74"/>
      <c r="AC202" s="46"/>
      <c r="AD202" s="46"/>
      <c r="AE202" s="45"/>
      <c r="AF202" s="45"/>
      <c r="AG202" s="46"/>
      <c r="AH202" s="45"/>
      <c r="AI202" s="45"/>
      <c r="AJ202" s="45"/>
      <c r="AK202" s="45"/>
      <c r="AL202" s="45"/>
      <c r="AM202" s="45"/>
      <c r="AN202" s="45"/>
      <c r="AO202" s="45"/>
      <c r="AP202" s="45"/>
      <c r="AQ202" s="45"/>
      <c r="AR202" s="45"/>
      <c r="AS202" s="45"/>
      <c r="AT202" s="45"/>
    </row>
    <row r="203" spans="26:46" x14ac:dyDescent="0.25">
      <c r="Z203" s="45"/>
      <c r="AA203" s="64"/>
      <c r="AB203" s="74"/>
      <c r="AC203" s="46"/>
      <c r="AD203" s="46"/>
      <c r="AE203" s="45"/>
      <c r="AF203" s="45"/>
      <c r="AG203" s="46"/>
      <c r="AH203" s="45"/>
      <c r="AI203" s="45"/>
      <c r="AJ203" s="45"/>
      <c r="AK203" s="45"/>
      <c r="AL203" s="45"/>
      <c r="AM203" s="45"/>
      <c r="AN203" s="45"/>
      <c r="AO203" s="45"/>
      <c r="AP203" s="45"/>
      <c r="AQ203" s="45"/>
      <c r="AR203" s="45"/>
      <c r="AS203" s="45"/>
      <c r="AT203" s="45"/>
    </row>
    <row r="204" spans="26:46" x14ac:dyDescent="0.25">
      <c r="Z204" s="45"/>
      <c r="AA204" s="64"/>
      <c r="AB204" s="74"/>
      <c r="AC204" s="46"/>
      <c r="AD204" s="46"/>
      <c r="AE204" s="45"/>
      <c r="AF204" s="45"/>
      <c r="AG204" s="46"/>
      <c r="AH204" s="45"/>
      <c r="AI204" s="45"/>
      <c r="AJ204" s="45"/>
      <c r="AK204" s="45"/>
      <c r="AL204" s="45"/>
      <c r="AM204" s="45"/>
      <c r="AN204" s="45"/>
      <c r="AO204" s="45"/>
      <c r="AP204" s="45"/>
      <c r="AQ204" s="45"/>
      <c r="AR204" s="45"/>
      <c r="AS204" s="45"/>
      <c r="AT204" s="45"/>
    </row>
    <row r="205" spans="26:46" x14ac:dyDescent="0.25">
      <c r="Z205" s="45"/>
      <c r="AA205" s="64"/>
      <c r="AB205" s="74"/>
      <c r="AC205" s="46"/>
      <c r="AD205" s="46"/>
      <c r="AE205" s="45"/>
      <c r="AF205" s="45"/>
      <c r="AG205" s="46"/>
      <c r="AH205" s="45"/>
      <c r="AI205" s="45"/>
      <c r="AJ205" s="45"/>
      <c r="AK205" s="45"/>
      <c r="AL205" s="45"/>
      <c r="AM205" s="45"/>
      <c r="AN205" s="45"/>
      <c r="AO205" s="45"/>
      <c r="AP205" s="45"/>
      <c r="AQ205" s="45"/>
      <c r="AR205" s="45"/>
      <c r="AS205" s="45"/>
      <c r="AT205" s="45"/>
    </row>
    <row r="206" spans="26:46" x14ac:dyDescent="0.25">
      <c r="Z206" s="45"/>
      <c r="AA206" s="64"/>
      <c r="AB206" s="74"/>
      <c r="AC206" s="46"/>
      <c r="AD206" s="46"/>
      <c r="AE206" s="45"/>
      <c r="AF206" s="45"/>
      <c r="AG206" s="46"/>
      <c r="AH206" s="45"/>
      <c r="AI206" s="45"/>
      <c r="AJ206" s="45"/>
      <c r="AK206" s="45"/>
      <c r="AL206" s="45"/>
      <c r="AM206" s="45"/>
      <c r="AN206" s="45"/>
      <c r="AO206" s="45"/>
      <c r="AP206" s="45"/>
      <c r="AQ206" s="45"/>
      <c r="AR206" s="45"/>
      <c r="AS206" s="45"/>
      <c r="AT206" s="45"/>
    </row>
    <row r="207" spans="26:46" x14ac:dyDescent="0.25">
      <c r="Z207" s="45"/>
      <c r="AA207" s="64"/>
      <c r="AB207" s="74"/>
      <c r="AC207" s="46"/>
      <c r="AD207" s="46"/>
      <c r="AE207" s="45"/>
      <c r="AF207" s="45"/>
      <c r="AG207" s="46"/>
      <c r="AH207" s="45"/>
      <c r="AI207" s="45"/>
      <c r="AJ207" s="45"/>
      <c r="AK207" s="45"/>
      <c r="AL207" s="45"/>
      <c r="AM207" s="45"/>
      <c r="AN207" s="45"/>
      <c r="AO207" s="45"/>
      <c r="AP207" s="45"/>
      <c r="AQ207" s="45"/>
      <c r="AR207" s="45"/>
      <c r="AS207" s="45"/>
      <c r="AT207" s="45"/>
    </row>
    <row r="208" spans="26:46" x14ac:dyDescent="0.25">
      <c r="Z208" s="45"/>
      <c r="AA208" s="64"/>
      <c r="AB208" s="74"/>
      <c r="AC208" s="46"/>
      <c r="AD208" s="46"/>
      <c r="AE208" s="45"/>
      <c r="AF208" s="45"/>
      <c r="AG208" s="46"/>
      <c r="AH208" s="45"/>
      <c r="AI208" s="45"/>
      <c r="AJ208" s="45"/>
      <c r="AK208" s="45"/>
      <c r="AL208" s="45"/>
      <c r="AM208" s="45"/>
      <c r="AN208" s="45"/>
      <c r="AO208" s="45"/>
      <c r="AP208" s="45"/>
      <c r="AQ208" s="45"/>
      <c r="AR208" s="45"/>
      <c r="AS208" s="45"/>
      <c r="AT208" s="45"/>
    </row>
    <row r="209" spans="26:46" x14ac:dyDescent="0.25">
      <c r="Z209" s="45"/>
      <c r="AA209" s="64"/>
      <c r="AB209" s="74"/>
      <c r="AC209" s="46"/>
      <c r="AD209" s="46"/>
      <c r="AE209" s="45"/>
      <c r="AF209" s="45"/>
      <c r="AG209" s="46"/>
      <c r="AH209" s="45"/>
      <c r="AI209" s="45"/>
      <c r="AJ209" s="45"/>
      <c r="AK209" s="45"/>
      <c r="AL209" s="45"/>
      <c r="AM209" s="45"/>
      <c r="AN209" s="45"/>
      <c r="AO209" s="45"/>
      <c r="AP209" s="45"/>
      <c r="AQ209" s="45"/>
      <c r="AR209" s="45"/>
      <c r="AS209" s="45"/>
      <c r="AT209" s="45"/>
    </row>
    <row r="210" spans="26:46" x14ac:dyDescent="0.25">
      <c r="Z210" s="45"/>
      <c r="AA210" s="64"/>
      <c r="AB210" s="74"/>
      <c r="AC210" s="46"/>
      <c r="AD210" s="46"/>
      <c r="AE210" s="45"/>
      <c r="AF210" s="45"/>
      <c r="AG210" s="46"/>
      <c r="AH210" s="45"/>
      <c r="AI210" s="45"/>
      <c r="AJ210" s="45"/>
      <c r="AK210" s="45"/>
      <c r="AL210" s="45"/>
      <c r="AM210" s="45"/>
      <c r="AN210" s="45"/>
      <c r="AO210" s="45"/>
      <c r="AP210" s="45"/>
      <c r="AQ210" s="45"/>
      <c r="AR210" s="45"/>
      <c r="AS210" s="45"/>
      <c r="AT210" s="45"/>
    </row>
    <row r="211" spans="26:46" x14ac:dyDescent="0.25">
      <c r="Z211" s="45"/>
      <c r="AA211" s="64"/>
      <c r="AB211" s="74"/>
      <c r="AC211" s="46"/>
      <c r="AD211" s="46"/>
      <c r="AE211" s="45"/>
      <c r="AF211" s="45"/>
      <c r="AG211" s="46"/>
      <c r="AH211" s="45"/>
      <c r="AI211" s="45"/>
      <c r="AJ211" s="45"/>
      <c r="AK211" s="45"/>
      <c r="AL211" s="45"/>
      <c r="AM211" s="45"/>
      <c r="AN211" s="45"/>
      <c r="AO211" s="45"/>
      <c r="AP211" s="45"/>
      <c r="AQ211" s="45"/>
      <c r="AR211" s="45"/>
      <c r="AS211" s="45"/>
      <c r="AT211" s="45"/>
    </row>
    <row r="212" spans="26:46" x14ac:dyDescent="0.25">
      <c r="Z212" s="45"/>
      <c r="AA212" s="64"/>
      <c r="AB212" s="74"/>
      <c r="AC212" s="46"/>
      <c r="AD212" s="46"/>
      <c r="AE212" s="45"/>
      <c r="AF212" s="45"/>
      <c r="AG212" s="46"/>
      <c r="AH212" s="45"/>
      <c r="AI212" s="45"/>
      <c r="AJ212" s="45"/>
      <c r="AK212" s="45"/>
      <c r="AL212" s="45"/>
      <c r="AM212" s="45"/>
      <c r="AN212" s="45"/>
      <c r="AO212" s="45"/>
      <c r="AP212" s="45"/>
      <c r="AQ212" s="45"/>
      <c r="AR212" s="45"/>
      <c r="AS212" s="45"/>
      <c r="AT212" s="45"/>
    </row>
    <row r="213" spans="26:46" x14ac:dyDescent="0.25">
      <c r="Z213" s="45"/>
      <c r="AA213" s="64"/>
      <c r="AB213" s="74"/>
      <c r="AC213" s="46"/>
      <c r="AD213" s="46"/>
      <c r="AE213" s="45"/>
      <c r="AF213" s="45"/>
      <c r="AG213" s="46"/>
      <c r="AH213" s="45"/>
      <c r="AI213" s="45"/>
      <c r="AJ213" s="45"/>
      <c r="AK213" s="45"/>
      <c r="AL213" s="45"/>
      <c r="AM213" s="45"/>
      <c r="AN213" s="45"/>
      <c r="AO213" s="45"/>
      <c r="AP213" s="45"/>
      <c r="AQ213" s="45"/>
      <c r="AR213" s="45"/>
      <c r="AS213" s="45"/>
      <c r="AT213" s="45"/>
    </row>
    <row r="214" spans="26:46" x14ac:dyDescent="0.25">
      <c r="Z214" s="45"/>
      <c r="AA214" s="64"/>
      <c r="AB214" s="74"/>
      <c r="AC214" s="46"/>
      <c r="AD214" s="46"/>
      <c r="AE214" s="45"/>
      <c r="AF214" s="45"/>
      <c r="AG214" s="46"/>
      <c r="AH214" s="45"/>
      <c r="AI214" s="45"/>
      <c r="AJ214" s="45"/>
      <c r="AK214" s="45"/>
      <c r="AL214" s="45"/>
      <c r="AM214" s="45"/>
      <c r="AN214" s="45"/>
      <c r="AO214" s="45"/>
      <c r="AP214" s="45"/>
      <c r="AQ214" s="45"/>
      <c r="AR214" s="45"/>
      <c r="AS214" s="45"/>
      <c r="AT214" s="45"/>
    </row>
    <row r="215" spans="26:46" x14ac:dyDescent="0.25">
      <c r="Z215" s="45"/>
      <c r="AA215" s="64"/>
      <c r="AB215" s="74"/>
      <c r="AC215" s="46"/>
      <c r="AD215" s="46"/>
      <c r="AE215" s="45"/>
      <c r="AF215" s="45"/>
      <c r="AG215" s="46"/>
      <c r="AH215" s="45"/>
      <c r="AI215" s="45"/>
      <c r="AJ215" s="45"/>
      <c r="AK215" s="45"/>
      <c r="AL215" s="45"/>
      <c r="AM215" s="45"/>
      <c r="AN215" s="45"/>
      <c r="AO215" s="45"/>
      <c r="AP215" s="45"/>
      <c r="AQ215" s="45"/>
      <c r="AR215" s="45"/>
      <c r="AS215" s="45"/>
      <c r="AT215" s="45"/>
    </row>
    <row r="216" spans="26:46" x14ac:dyDescent="0.25">
      <c r="Z216" s="45"/>
      <c r="AA216" s="64"/>
      <c r="AB216" s="74"/>
      <c r="AC216" s="46"/>
      <c r="AD216" s="46"/>
      <c r="AE216" s="45"/>
      <c r="AF216" s="45"/>
      <c r="AG216" s="46"/>
      <c r="AH216" s="45"/>
      <c r="AI216" s="45"/>
      <c r="AJ216" s="45"/>
      <c r="AK216" s="45"/>
      <c r="AL216" s="45"/>
      <c r="AM216" s="45"/>
      <c r="AN216" s="45"/>
      <c r="AO216" s="45"/>
      <c r="AP216" s="45"/>
      <c r="AQ216" s="45"/>
      <c r="AR216" s="45"/>
      <c r="AS216" s="45"/>
      <c r="AT216" s="45"/>
    </row>
    <row r="217" spans="26:46" x14ac:dyDescent="0.25">
      <c r="Z217" s="45"/>
      <c r="AA217" s="64"/>
      <c r="AB217" s="74"/>
      <c r="AC217" s="46"/>
      <c r="AD217" s="46"/>
      <c r="AE217" s="45"/>
      <c r="AF217" s="45"/>
      <c r="AG217" s="46"/>
      <c r="AH217" s="45"/>
      <c r="AI217" s="45"/>
      <c r="AJ217" s="45"/>
      <c r="AK217" s="45"/>
      <c r="AL217" s="45"/>
      <c r="AM217" s="45"/>
      <c r="AN217" s="45"/>
      <c r="AO217" s="45"/>
      <c r="AP217" s="45"/>
      <c r="AQ217" s="45"/>
      <c r="AR217" s="45"/>
      <c r="AS217" s="45"/>
      <c r="AT217" s="45"/>
    </row>
    <row r="218" spans="26:46" x14ac:dyDescent="0.25">
      <c r="Z218" s="45"/>
      <c r="AA218" s="64"/>
      <c r="AB218" s="74"/>
      <c r="AC218" s="46"/>
      <c r="AD218" s="46"/>
      <c r="AE218" s="45"/>
      <c r="AF218" s="45"/>
      <c r="AG218" s="46"/>
      <c r="AH218" s="45"/>
      <c r="AI218" s="45"/>
      <c r="AJ218" s="45"/>
      <c r="AK218" s="45"/>
      <c r="AL218" s="45"/>
      <c r="AM218" s="45"/>
      <c r="AN218" s="45"/>
      <c r="AO218" s="45"/>
      <c r="AP218" s="45"/>
      <c r="AQ218" s="45"/>
      <c r="AR218" s="45"/>
      <c r="AS218" s="45"/>
      <c r="AT218" s="45"/>
    </row>
    <row r="219" spans="26:46" x14ac:dyDescent="0.25">
      <c r="Z219" s="45"/>
      <c r="AA219" s="64"/>
      <c r="AB219" s="74"/>
      <c r="AC219" s="46"/>
      <c r="AD219" s="46"/>
      <c r="AE219" s="45"/>
      <c r="AF219" s="45"/>
      <c r="AG219" s="46"/>
      <c r="AH219" s="45"/>
      <c r="AI219" s="45"/>
      <c r="AJ219" s="45"/>
      <c r="AK219" s="45"/>
      <c r="AL219" s="45"/>
      <c r="AM219" s="45"/>
      <c r="AN219" s="45"/>
      <c r="AO219" s="45"/>
      <c r="AP219" s="45"/>
      <c r="AQ219" s="45"/>
      <c r="AR219" s="45"/>
      <c r="AS219" s="45"/>
      <c r="AT219" s="45"/>
    </row>
    <row r="220" spans="26:46" x14ac:dyDescent="0.25">
      <c r="Z220" s="45"/>
      <c r="AA220" s="64"/>
      <c r="AB220" s="74"/>
      <c r="AC220" s="46"/>
      <c r="AD220" s="46"/>
      <c r="AE220" s="45"/>
      <c r="AF220" s="45"/>
      <c r="AG220" s="46"/>
      <c r="AH220" s="45"/>
      <c r="AI220" s="45"/>
      <c r="AJ220" s="45"/>
      <c r="AK220" s="45"/>
      <c r="AL220" s="45"/>
      <c r="AM220" s="45"/>
      <c r="AN220" s="45"/>
      <c r="AO220" s="45"/>
      <c r="AP220" s="45"/>
      <c r="AQ220" s="45"/>
      <c r="AR220" s="45"/>
      <c r="AS220" s="45"/>
      <c r="AT220" s="45"/>
    </row>
    <row r="221" spans="26:46" x14ac:dyDescent="0.25">
      <c r="Z221" s="45"/>
      <c r="AA221" s="64"/>
      <c r="AB221" s="74"/>
      <c r="AC221" s="46"/>
      <c r="AD221" s="46"/>
      <c r="AE221" s="45"/>
      <c r="AF221" s="45"/>
      <c r="AG221" s="46"/>
      <c r="AH221" s="45"/>
      <c r="AI221" s="45"/>
      <c r="AJ221" s="45"/>
      <c r="AK221" s="45"/>
      <c r="AL221" s="45"/>
      <c r="AM221" s="45"/>
      <c r="AN221" s="45"/>
      <c r="AO221" s="45"/>
      <c r="AP221" s="45"/>
      <c r="AQ221" s="45"/>
      <c r="AR221" s="45"/>
      <c r="AS221" s="45"/>
      <c r="AT221" s="45"/>
    </row>
    <row r="222" spans="26:46" x14ac:dyDescent="0.25">
      <c r="Z222" s="45"/>
      <c r="AA222" s="64"/>
      <c r="AB222" s="74"/>
      <c r="AC222" s="46"/>
      <c r="AD222" s="46"/>
      <c r="AE222" s="45"/>
      <c r="AF222" s="45"/>
      <c r="AG222" s="46"/>
      <c r="AH222" s="45"/>
      <c r="AI222" s="45"/>
      <c r="AJ222" s="45"/>
      <c r="AK222" s="45"/>
      <c r="AL222" s="45"/>
      <c r="AM222" s="45"/>
      <c r="AN222" s="45"/>
      <c r="AO222" s="45"/>
      <c r="AP222" s="45"/>
      <c r="AQ222" s="45"/>
      <c r="AR222" s="45"/>
      <c r="AS222" s="45"/>
      <c r="AT222" s="45"/>
    </row>
    <row r="223" spans="26:46" x14ac:dyDescent="0.25">
      <c r="Z223" s="45"/>
      <c r="AA223" s="64"/>
      <c r="AB223" s="74"/>
      <c r="AC223" s="46"/>
      <c r="AD223" s="46"/>
      <c r="AE223" s="45"/>
      <c r="AF223" s="45"/>
      <c r="AG223" s="46"/>
      <c r="AH223" s="45"/>
      <c r="AI223" s="45"/>
      <c r="AJ223" s="45"/>
      <c r="AK223" s="45"/>
      <c r="AL223" s="45"/>
      <c r="AM223" s="45"/>
      <c r="AN223" s="45"/>
      <c r="AO223" s="45"/>
      <c r="AP223" s="45"/>
      <c r="AQ223" s="45"/>
      <c r="AR223" s="45"/>
      <c r="AS223" s="45"/>
      <c r="AT223" s="45"/>
    </row>
    <row r="224" spans="26:46" x14ac:dyDescent="0.25">
      <c r="Z224" s="45"/>
      <c r="AA224" s="64"/>
      <c r="AB224" s="74"/>
      <c r="AC224" s="46"/>
      <c r="AD224" s="46"/>
      <c r="AE224" s="45"/>
      <c r="AF224" s="45"/>
      <c r="AG224" s="46"/>
      <c r="AH224" s="45"/>
      <c r="AI224" s="45"/>
      <c r="AJ224" s="45"/>
      <c r="AK224" s="45"/>
      <c r="AL224" s="45"/>
      <c r="AM224" s="45"/>
      <c r="AN224" s="45"/>
      <c r="AO224" s="45"/>
      <c r="AP224" s="45"/>
      <c r="AQ224" s="45"/>
      <c r="AR224" s="45"/>
      <c r="AS224" s="45"/>
      <c r="AT224" s="45"/>
    </row>
    <row r="225" spans="26:46" x14ac:dyDescent="0.25">
      <c r="Z225" s="45"/>
      <c r="AA225" s="64"/>
      <c r="AB225" s="74"/>
      <c r="AC225" s="46"/>
      <c r="AD225" s="46"/>
      <c r="AE225" s="45"/>
      <c r="AF225" s="45"/>
      <c r="AG225" s="46"/>
      <c r="AH225" s="45"/>
      <c r="AI225" s="45"/>
      <c r="AJ225" s="45"/>
      <c r="AK225" s="45"/>
      <c r="AL225" s="45"/>
      <c r="AM225" s="45"/>
      <c r="AN225" s="45"/>
      <c r="AO225" s="45"/>
      <c r="AP225" s="45"/>
      <c r="AQ225" s="45"/>
      <c r="AR225" s="45"/>
      <c r="AS225" s="45"/>
      <c r="AT225" s="45"/>
    </row>
    <row r="226" spans="26:46" x14ac:dyDescent="0.25">
      <c r="Z226" s="45"/>
      <c r="AA226" s="64"/>
      <c r="AB226" s="74"/>
      <c r="AC226" s="46"/>
      <c r="AD226" s="46"/>
      <c r="AE226" s="45"/>
      <c r="AF226" s="45"/>
      <c r="AG226" s="46"/>
      <c r="AH226" s="45"/>
      <c r="AI226" s="45"/>
      <c r="AJ226" s="45"/>
      <c r="AK226" s="45"/>
      <c r="AL226" s="45"/>
      <c r="AM226" s="45"/>
      <c r="AN226" s="45"/>
      <c r="AO226" s="45"/>
      <c r="AP226" s="45"/>
      <c r="AQ226" s="45"/>
      <c r="AR226" s="45"/>
      <c r="AS226" s="45"/>
      <c r="AT226" s="45"/>
    </row>
    <row r="227" spans="26:46" x14ac:dyDescent="0.25">
      <c r="Z227" s="45"/>
      <c r="AA227" s="64"/>
      <c r="AB227" s="74"/>
      <c r="AC227" s="46"/>
      <c r="AD227" s="46"/>
      <c r="AE227" s="45"/>
      <c r="AF227" s="45"/>
      <c r="AG227" s="46"/>
      <c r="AH227" s="45"/>
      <c r="AI227" s="45"/>
      <c r="AJ227" s="45"/>
      <c r="AK227" s="45"/>
      <c r="AL227" s="45"/>
      <c r="AM227" s="45"/>
      <c r="AN227" s="45"/>
      <c r="AO227" s="45"/>
      <c r="AP227" s="45"/>
      <c r="AQ227" s="45"/>
      <c r="AR227" s="45"/>
      <c r="AS227" s="45"/>
      <c r="AT227" s="45"/>
    </row>
    <row r="228" spans="26:46" x14ac:dyDescent="0.25">
      <c r="Z228" s="45"/>
      <c r="AA228" s="64"/>
      <c r="AB228" s="74"/>
      <c r="AC228" s="46"/>
      <c r="AD228" s="46"/>
      <c r="AE228" s="45"/>
      <c r="AF228" s="45"/>
      <c r="AG228" s="46"/>
      <c r="AH228" s="45"/>
      <c r="AI228" s="45"/>
      <c r="AJ228" s="45"/>
      <c r="AK228" s="45"/>
      <c r="AL228" s="45"/>
      <c r="AM228" s="45"/>
      <c r="AN228" s="45"/>
      <c r="AO228" s="45"/>
      <c r="AP228" s="45"/>
      <c r="AQ228" s="45"/>
      <c r="AR228" s="45"/>
      <c r="AS228" s="45"/>
      <c r="AT228" s="45"/>
    </row>
    <row r="229" spans="26:46" x14ac:dyDescent="0.25">
      <c r="Z229" s="45"/>
      <c r="AA229" s="64"/>
      <c r="AB229" s="74"/>
      <c r="AC229" s="46"/>
      <c r="AD229" s="46"/>
      <c r="AE229" s="45"/>
      <c r="AF229" s="45"/>
      <c r="AG229" s="46"/>
      <c r="AH229" s="45"/>
      <c r="AI229" s="45"/>
      <c r="AJ229" s="45"/>
      <c r="AK229" s="45"/>
      <c r="AL229" s="45"/>
      <c r="AM229" s="45"/>
      <c r="AN229" s="45"/>
      <c r="AO229" s="45"/>
      <c r="AP229" s="45"/>
      <c r="AQ229" s="45"/>
      <c r="AR229" s="45"/>
      <c r="AS229" s="45"/>
      <c r="AT229" s="45"/>
    </row>
    <row r="230" spans="26:46" x14ac:dyDescent="0.25">
      <c r="Z230" s="45"/>
      <c r="AA230" s="64"/>
      <c r="AB230" s="74"/>
      <c r="AC230" s="46"/>
      <c r="AD230" s="46"/>
      <c r="AE230" s="45"/>
      <c r="AF230" s="45"/>
      <c r="AG230" s="46"/>
      <c r="AH230" s="45"/>
      <c r="AI230" s="45"/>
      <c r="AJ230" s="45"/>
      <c r="AK230" s="45"/>
      <c r="AL230" s="45"/>
      <c r="AM230" s="45"/>
      <c r="AN230" s="45"/>
      <c r="AO230" s="45"/>
      <c r="AP230" s="45"/>
      <c r="AQ230" s="45"/>
      <c r="AR230" s="45"/>
      <c r="AS230" s="45"/>
      <c r="AT230" s="45"/>
    </row>
    <row r="231" spans="26:46" x14ac:dyDescent="0.25">
      <c r="Z231" s="45"/>
      <c r="AA231" s="64"/>
      <c r="AB231" s="74"/>
      <c r="AC231" s="46"/>
      <c r="AD231" s="46"/>
      <c r="AE231" s="45"/>
      <c r="AF231" s="45"/>
      <c r="AG231" s="46"/>
      <c r="AH231" s="45"/>
      <c r="AI231" s="45"/>
      <c r="AJ231" s="45"/>
      <c r="AK231" s="45"/>
      <c r="AL231" s="45"/>
      <c r="AM231" s="45"/>
      <c r="AN231" s="45"/>
      <c r="AO231" s="45"/>
      <c r="AP231" s="45"/>
      <c r="AQ231" s="45"/>
      <c r="AR231" s="45"/>
      <c r="AS231" s="45"/>
      <c r="AT231" s="45"/>
    </row>
    <row r="232" spans="26:46" x14ac:dyDescent="0.25">
      <c r="Z232" s="45"/>
      <c r="AA232" s="64"/>
      <c r="AB232" s="74"/>
      <c r="AC232" s="46"/>
      <c r="AD232" s="46"/>
      <c r="AE232" s="45"/>
      <c r="AF232" s="45"/>
      <c r="AG232" s="46"/>
      <c r="AH232" s="45"/>
      <c r="AI232" s="45"/>
      <c r="AJ232" s="45"/>
      <c r="AK232" s="45"/>
      <c r="AL232" s="45"/>
      <c r="AM232" s="45"/>
      <c r="AN232" s="45"/>
      <c r="AO232" s="45"/>
      <c r="AP232" s="45"/>
      <c r="AQ232" s="45"/>
      <c r="AR232" s="45"/>
      <c r="AS232" s="45"/>
      <c r="AT232" s="45"/>
    </row>
    <row r="233" spans="26:46" x14ac:dyDescent="0.25">
      <c r="Z233" s="45"/>
      <c r="AA233" s="64"/>
      <c r="AB233" s="74"/>
      <c r="AC233" s="46"/>
      <c r="AD233" s="46"/>
      <c r="AE233" s="45"/>
      <c r="AF233" s="45"/>
      <c r="AG233" s="46"/>
      <c r="AH233" s="45"/>
      <c r="AI233" s="45"/>
      <c r="AJ233" s="45"/>
      <c r="AK233" s="45"/>
      <c r="AL233" s="45"/>
      <c r="AM233" s="45"/>
      <c r="AN233" s="45"/>
      <c r="AO233" s="45"/>
      <c r="AP233" s="45"/>
      <c r="AQ233" s="45"/>
      <c r="AR233" s="45"/>
      <c r="AS233" s="45"/>
      <c r="AT233" s="45"/>
    </row>
    <row r="234" spans="26:46" x14ac:dyDescent="0.25">
      <c r="Z234" s="45"/>
      <c r="AA234" s="64"/>
      <c r="AB234" s="74"/>
      <c r="AC234" s="46"/>
      <c r="AD234" s="46"/>
      <c r="AE234" s="45"/>
      <c r="AF234" s="45"/>
      <c r="AG234" s="46"/>
      <c r="AH234" s="45"/>
      <c r="AI234" s="45"/>
      <c r="AJ234" s="45"/>
      <c r="AK234" s="45"/>
      <c r="AL234" s="45"/>
      <c r="AM234" s="45"/>
      <c r="AN234" s="45"/>
      <c r="AO234" s="45"/>
      <c r="AP234" s="45"/>
      <c r="AQ234" s="45"/>
      <c r="AR234" s="45"/>
      <c r="AS234" s="45"/>
      <c r="AT234" s="45"/>
    </row>
    <row r="235" spans="26:46" x14ac:dyDescent="0.25">
      <c r="Z235" s="45"/>
      <c r="AA235" s="64"/>
      <c r="AB235" s="74"/>
      <c r="AC235" s="46"/>
      <c r="AD235" s="46"/>
      <c r="AE235" s="45"/>
      <c r="AF235" s="45"/>
      <c r="AG235" s="46"/>
      <c r="AH235" s="45"/>
      <c r="AI235" s="45"/>
      <c r="AJ235" s="45"/>
      <c r="AK235" s="45"/>
      <c r="AL235" s="45"/>
      <c r="AM235" s="45"/>
      <c r="AN235" s="45"/>
      <c r="AO235" s="45"/>
      <c r="AP235" s="45"/>
      <c r="AQ235" s="45"/>
      <c r="AR235" s="45"/>
      <c r="AS235" s="45"/>
      <c r="AT235" s="45"/>
    </row>
    <row r="236" spans="26:46" x14ac:dyDescent="0.25">
      <c r="Z236" s="45"/>
      <c r="AA236" s="64"/>
      <c r="AB236" s="74"/>
      <c r="AC236" s="46"/>
      <c r="AD236" s="46"/>
      <c r="AE236" s="45"/>
      <c r="AF236" s="45"/>
      <c r="AG236" s="46"/>
      <c r="AH236" s="45"/>
      <c r="AI236" s="45"/>
      <c r="AJ236" s="45"/>
      <c r="AK236" s="45"/>
      <c r="AL236" s="45"/>
      <c r="AM236" s="45"/>
      <c r="AN236" s="45"/>
      <c r="AO236" s="45"/>
      <c r="AP236" s="45"/>
      <c r="AQ236" s="45"/>
      <c r="AR236" s="45"/>
      <c r="AS236" s="45"/>
      <c r="AT236" s="45"/>
    </row>
    <row r="237" spans="26:46" x14ac:dyDescent="0.25">
      <c r="Z237" s="45"/>
      <c r="AA237" s="64"/>
      <c r="AB237" s="74"/>
      <c r="AC237" s="46"/>
      <c r="AD237" s="46"/>
      <c r="AE237" s="45"/>
      <c r="AF237" s="45"/>
      <c r="AG237" s="46"/>
      <c r="AH237" s="45"/>
      <c r="AI237" s="45"/>
      <c r="AJ237" s="45"/>
      <c r="AK237" s="45"/>
      <c r="AL237" s="45"/>
      <c r="AM237" s="45"/>
      <c r="AN237" s="45"/>
      <c r="AO237" s="45"/>
      <c r="AP237" s="45"/>
      <c r="AQ237" s="45"/>
      <c r="AR237" s="45"/>
      <c r="AS237" s="45"/>
      <c r="AT237" s="45"/>
    </row>
    <row r="238" spans="26:46" x14ac:dyDescent="0.25">
      <c r="Z238" s="45"/>
      <c r="AA238" s="64"/>
      <c r="AB238" s="74"/>
      <c r="AC238" s="46"/>
      <c r="AD238" s="46"/>
      <c r="AE238" s="45"/>
      <c r="AF238" s="45"/>
      <c r="AG238" s="46"/>
      <c r="AH238" s="45"/>
      <c r="AI238" s="45"/>
      <c r="AJ238" s="45"/>
      <c r="AK238" s="45"/>
      <c r="AL238" s="45"/>
      <c r="AM238" s="45"/>
      <c r="AN238" s="45"/>
      <c r="AO238" s="45"/>
      <c r="AP238" s="45"/>
      <c r="AQ238" s="45"/>
      <c r="AR238" s="45"/>
      <c r="AS238" s="45"/>
      <c r="AT238" s="45"/>
    </row>
    <row r="239" spans="26:46" x14ac:dyDescent="0.25">
      <c r="Z239" s="45"/>
      <c r="AA239" s="64"/>
      <c r="AB239" s="74"/>
      <c r="AC239" s="46"/>
      <c r="AD239" s="46"/>
      <c r="AE239" s="45"/>
      <c r="AF239" s="45"/>
      <c r="AG239" s="46"/>
      <c r="AH239" s="45"/>
      <c r="AI239" s="45"/>
      <c r="AJ239" s="45"/>
      <c r="AK239" s="45"/>
      <c r="AL239" s="45"/>
      <c r="AM239" s="45"/>
      <c r="AN239" s="45"/>
      <c r="AO239" s="45"/>
      <c r="AP239" s="45"/>
      <c r="AQ239" s="45"/>
      <c r="AR239" s="45"/>
      <c r="AS239" s="45"/>
      <c r="AT239" s="45"/>
    </row>
    <row r="240" spans="26:46" x14ac:dyDescent="0.25">
      <c r="Z240" s="45"/>
      <c r="AA240" s="64"/>
      <c r="AB240" s="74"/>
      <c r="AC240" s="46"/>
      <c r="AD240" s="46"/>
      <c r="AE240" s="45"/>
      <c r="AF240" s="45"/>
      <c r="AG240" s="46"/>
      <c r="AH240" s="45"/>
      <c r="AI240" s="45"/>
      <c r="AJ240" s="45"/>
      <c r="AK240" s="45"/>
      <c r="AL240" s="45"/>
      <c r="AM240" s="45"/>
      <c r="AN240" s="45"/>
      <c r="AO240" s="45"/>
      <c r="AP240" s="45"/>
      <c r="AQ240" s="45"/>
      <c r="AR240" s="45"/>
      <c r="AS240" s="45"/>
      <c r="AT240" s="45"/>
    </row>
    <row r="241" spans="26:46" x14ac:dyDescent="0.25">
      <c r="Z241" s="45"/>
      <c r="AA241" s="64"/>
      <c r="AB241" s="74"/>
      <c r="AC241" s="46"/>
      <c r="AD241" s="46"/>
      <c r="AE241" s="45"/>
      <c r="AF241" s="45"/>
      <c r="AG241" s="46"/>
      <c r="AH241" s="45"/>
      <c r="AI241" s="45"/>
      <c r="AJ241" s="45"/>
      <c r="AK241" s="45"/>
      <c r="AL241" s="45"/>
      <c r="AM241" s="45"/>
      <c r="AN241" s="45"/>
      <c r="AO241" s="45"/>
      <c r="AP241" s="45"/>
      <c r="AQ241" s="45"/>
      <c r="AR241" s="45"/>
      <c r="AS241" s="45"/>
      <c r="AT241" s="45"/>
    </row>
    <row r="242" spans="26:46" x14ac:dyDescent="0.25">
      <c r="Z242" s="45"/>
      <c r="AA242" s="64"/>
      <c r="AB242" s="74"/>
      <c r="AC242" s="46"/>
      <c r="AD242" s="46"/>
      <c r="AE242" s="45"/>
      <c r="AF242" s="45"/>
      <c r="AG242" s="46"/>
      <c r="AH242" s="45"/>
      <c r="AI242" s="45"/>
      <c r="AJ242" s="45"/>
      <c r="AK242" s="45"/>
      <c r="AL242" s="45"/>
      <c r="AM242" s="45"/>
      <c r="AN242" s="45"/>
      <c r="AO242" s="45"/>
      <c r="AP242" s="45"/>
      <c r="AQ242" s="45"/>
      <c r="AR242" s="45"/>
      <c r="AS242" s="45"/>
      <c r="AT242" s="45"/>
    </row>
    <row r="243" spans="26:46" x14ac:dyDescent="0.25">
      <c r="Z243" s="45"/>
      <c r="AA243" s="64"/>
      <c r="AB243" s="74"/>
      <c r="AC243" s="46"/>
      <c r="AD243" s="46"/>
      <c r="AE243" s="45"/>
      <c r="AF243" s="45"/>
      <c r="AG243" s="46"/>
      <c r="AH243" s="45"/>
      <c r="AI243" s="45"/>
      <c r="AJ243" s="45"/>
      <c r="AK243" s="45"/>
      <c r="AL243" s="45"/>
      <c r="AM243" s="45"/>
      <c r="AN243" s="45"/>
      <c r="AO243" s="45"/>
      <c r="AP243" s="45"/>
      <c r="AQ243" s="45"/>
      <c r="AR243" s="45"/>
      <c r="AS243" s="45"/>
      <c r="AT243" s="45"/>
    </row>
    <row r="244" spans="26:46" x14ac:dyDescent="0.25">
      <c r="Z244" s="45"/>
      <c r="AA244" s="64"/>
      <c r="AB244" s="74"/>
      <c r="AC244" s="46"/>
      <c r="AD244" s="46"/>
      <c r="AE244" s="45"/>
      <c r="AF244" s="45"/>
      <c r="AG244" s="46"/>
      <c r="AH244" s="45"/>
      <c r="AI244" s="45"/>
      <c r="AJ244" s="45"/>
      <c r="AK244" s="45"/>
      <c r="AL244" s="45"/>
      <c r="AM244" s="45"/>
      <c r="AN244" s="45"/>
      <c r="AO244" s="45"/>
      <c r="AP244" s="45"/>
      <c r="AQ244" s="45"/>
      <c r="AR244" s="45"/>
      <c r="AS244" s="45"/>
      <c r="AT244" s="45"/>
    </row>
    <row r="245" spans="26:46" x14ac:dyDescent="0.25">
      <c r="Z245" s="45"/>
      <c r="AA245" s="64"/>
      <c r="AB245" s="74"/>
      <c r="AC245" s="46"/>
      <c r="AD245" s="46"/>
      <c r="AE245" s="45"/>
      <c r="AF245" s="45"/>
      <c r="AG245" s="46"/>
      <c r="AH245" s="45"/>
      <c r="AI245" s="45"/>
      <c r="AJ245" s="45"/>
      <c r="AK245" s="45"/>
      <c r="AL245" s="45"/>
      <c r="AM245" s="45"/>
      <c r="AN245" s="45"/>
      <c r="AO245" s="45"/>
      <c r="AP245" s="45"/>
      <c r="AQ245" s="45"/>
      <c r="AR245" s="45"/>
      <c r="AS245" s="45"/>
      <c r="AT245" s="45"/>
    </row>
    <row r="246" spans="26:46" x14ac:dyDescent="0.25">
      <c r="Z246" s="45"/>
      <c r="AA246" s="64"/>
      <c r="AB246" s="74"/>
      <c r="AC246" s="46"/>
      <c r="AD246" s="46"/>
      <c r="AE246" s="45"/>
      <c r="AF246" s="45"/>
      <c r="AG246" s="46"/>
      <c r="AH246" s="45"/>
      <c r="AI246" s="45"/>
      <c r="AJ246" s="45"/>
      <c r="AK246" s="45"/>
      <c r="AL246" s="45"/>
      <c r="AM246" s="45"/>
      <c r="AN246" s="45"/>
      <c r="AO246" s="45"/>
      <c r="AP246" s="45"/>
      <c r="AQ246" s="45"/>
      <c r="AR246" s="45"/>
      <c r="AS246" s="45"/>
      <c r="AT246" s="45"/>
    </row>
    <row r="247" spans="26:46" x14ac:dyDescent="0.25">
      <c r="Z247" s="45"/>
      <c r="AA247" s="64"/>
      <c r="AB247" s="74"/>
      <c r="AC247" s="46"/>
      <c r="AD247" s="46"/>
      <c r="AE247" s="45"/>
      <c r="AF247" s="45"/>
      <c r="AG247" s="46"/>
      <c r="AH247" s="45"/>
      <c r="AI247" s="45"/>
      <c r="AJ247" s="45"/>
      <c r="AK247" s="45"/>
      <c r="AL247" s="45"/>
      <c r="AM247" s="45"/>
      <c r="AN247" s="45"/>
      <c r="AO247" s="45"/>
      <c r="AP247" s="45"/>
      <c r="AQ247" s="45"/>
      <c r="AR247" s="45"/>
      <c r="AS247" s="45"/>
      <c r="AT247" s="45"/>
    </row>
    <row r="248" spans="26:46" x14ac:dyDescent="0.25">
      <c r="Z248" s="45"/>
      <c r="AA248" s="64"/>
      <c r="AB248" s="74"/>
      <c r="AC248" s="46"/>
      <c r="AD248" s="46"/>
      <c r="AE248" s="45"/>
      <c r="AF248" s="45"/>
      <c r="AG248" s="46"/>
      <c r="AH248" s="45"/>
      <c r="AI248" s="45"/>
      <c r="AJ248" s="45"/>
      <c r="AK248" s="45"/>
      <c r="AL248" s="45"/>
      <c r="AM248" s="45"/>
      <c r="AN248" s="45"/>
      <c r="AO248" s="45"/>
      <c r="AP248" s="45"/>
      <c r="AQ248" s="45"/>
      <c r="AR248" s="45"/>
      <c r="AS248" s="45"/>
      <c r="AT248" s="45"/>
    </row>
    <row r="249" spans="26:46" x14ac:dyDescent="0.25">
      <c r="Z249" s="45"/>
      <c r="AA249" s="64"/>
      <c r="AB249" s="74"/>
      <c r="AC249" s="46"/>
      <c r="AD249" s="46"/>
      <c r="AE249" s="45"/>
      <c r="AF249" s="45"/>
      <c r="AG249" s="46"/>
      <c r="AH249" s="45"/>
      <c r="AI249" s="45"/>
      <c r="AJ249" s="45"/>
      <c r="AK249" s="45"/>
      <c r="AL249" s="45"/>
      <c r="AM249" s="45"/>
      <c r="AN249" s="45"/>
      <c r="AO249" s="45"/>
      <c r="AP249" s="45"/>
      <c r="AQ249" s="45"/>
      <c r="AR249" s="45"/>
      <c r="AS249" s="45"/>
      <c r="AT249" s="45"/>
    </row>
    <row r="250" spans="26:46" x14ac:dyDescent="0.25">
      <c r="Z250" s="45"/>
      <c r="AA250" s="64"/>
      <c r="AB250" s="74"/>
      <c r="AC250" s="46"/>
      <c r="AD250" s="46"/>
      <c r="AE250" s="45"/>
      <c r="AF250" s="45"/>
      <c r="AG250" s="46"/>
      <c r="AH250" s="45"/>
      <c r="AI250" s="45"/>
      <c r="AJ250" s="45"/>
      <c r="AK250" s="45"/>
      <c r="AL250" s="45"/>
      <c r="AM250" s="45"/>
      <c r="AN250" s="45"/>
      <c r="AO250" s="45"/>
      <c r="AP250" s="45"/>
      <c r="AQ250" s="45"/>
      <c r="AR250" s="45"/>
      <c r="AS250" s="45"/>
      <c r="AT250" s="45"/>
    </row>
    <row r="251" spans="26:46" x14ac:dyDescent="0.25">
      <c r="Z251" s="45"/>
      <c r="AA251" s="64"/>
      <c r="AB251" s="74"/>
      <c r="AC251" s="46"/>
      <c r="AD251" s="46"/>
      <c r="AE251" s="45"/>
      <c r="AF251" s="45"/>
      <c r="AG251" s="46"/>
      <c r="AH251" s="45"/>
      <c r="AI251" s="45"/>
      <c r="AJ251" s="45"/>
      <c r="AK251" s="45"/>
      <c r="AL251" s="45"/>
      <c r="AM251" s="45"/>
      <c r="AN251" s="45"/>
      <c r="AO251" s="45"/>
      <c r="AP251" s="45"/>
      <c r="AQ251" s="45"/>
      <c r="AR251" s="45"/>
      <c r="AS251" s="45"/>
      <c r="AT251" s="45"/>
    </row>
    <row r="252" spans="26:46" x14ac:dyDescent="0.25">
      <c r="Z252" s="45"/>
      <c r="AA252" s="64"/>
      <c r="AB252" s="74"/>
      <c r="AC252" s="46"/>
      <c r="AD252" s="46"/>
      <c r="AE252" s="45"/>
      <c r="AF252" s="45"/>
      <c r="AG252" s="46"/>
      <c r="AH252" s="45"/>
      <c r="AI252" s="45"/>
      <c r="AJ252" s="45"/>
      <c r="AK252" s="45"/>
      <c r="AL252" s="45"/>
      <c r="AM252" s="45"/>
      <c r="AN252" s="45"/>
      <c r="AO252" s="45"/>
      <c r="AP252" s="45"/>
      <c r="AQ252" s="45"/>
      <c r="AR252" s="45"/>
      <c r="AS252" s="45"/>
      <c r="AT252" s="45"/>
    </row>
    <row r="253" spans="26:46" x14ac:dyDescent="0.25">
      <c r="Z253" s="45"/>
      <c r="AA253" s="64"/>
      <c r="AB253" s="74"/>
      <c r="AC253" s="46"/>
      <c r="AD253" s="46"/>
      <c r="AE253" s="45"/>
      <c r="AF253" s="45"/>
      <c r="AG253" s="46"/>
      <c r="AH253" s="45"/>
      <c r="AI253" s="45"/>
      <c r="AJ253" s="45"/>
      <c r="AK253" s="45"/>
      <c r="AL253" s="45"/>
      <c r="AM253" s="45"/>
      <c r="AN253" s="45"/>
      <c r="AO253" s="45"/>
      <c r="AP253" s="45"/>
      <c r="AQ253" s="45"/>
      <c r="AR253" s="45"/>
      <c r="AS253" s="45"/>
      <c r="AT253" s="45"/>
    </row>
    <row r="254" spans="26:46" x14ac:dyDescent="0.25">
      <c r="Z254" s="45"/>
      <c r="AA254" s="64"/>
      <c r="AB254" s="74"/>
      <c r="AC254" s="46"/>
      <c r="AD254" s="46"/>
      <c r="AE254" s="45"/>
      <c r="AF254" s="45"/>
      <c r="AG254" s="46"/>
      <c r="AH254" s="45"/>
      <c r="AI254" s="45"/>
      <c r="AJ254" s="45"/>
      <c r="AK254" s="45"/>
      <c r="AL254" s="45"/>
      <c r="AM254" s="45"/>
      <c r="AN254" s="45"/>
      <c r="AO254" s="45"/>
      <c r="AP254" s="45"/>
      <c r="AQ254" s="45"/>
      <c r="AR254" s="45"/>
      <c r="AS254" s="45"/>
      <c r="AT254" s="45"/>
    </row>
    <row r="255" spans="26:46" x14ac:dyDescent="0.25">
      <c r="Z255" s="45"/>
      <c r="AA255" s="64"/>
      <c r="AB255" s="74"/>
      <c r="AC255" s="46"/>
      <c r="AD255" s="46"/>
      <c r="AE255" s="45"/>
      <c r="AF255" s="45"/>
      <c r="AG255" s="46"/>
      <c r="AH255" s="45"/>
      <c r="AI255" s="45"/>
      <c r="AJ255" s="45"/>
      <c r="AK255" s="45"/>
      <c r="AL255" s="45"/>
      <c r="AM255" s="45"/>
      <c r="AN255" s="45"/>
      <c r="AO255" s="45"/>
      <c r="AP255" s="45"/>
      <c r="AQ255" s="45"/>
      <c r="AR255" s="45"/>
      <c r="AS255" s="45"/>
      <c r="AT255" s="45"/>
    </row>
    <row r="256" spans="26:46" x14ac:dyDescent="0.25">
      <c r="Z256" s="45"/>
      <c r="AA256" s="64"/>
      <c r="AB256" s="74"/>
      <c r="AC256" s="46"/>
      <c r="AD256" s="46"/>
      <c r="AE256" s="45"/>
      <c r="AF256" s="45"/>
      <c r="AG256" s="46"/>
      <c r="AH256" s="45"/>
      <c r="AI256" s="45"/>
      <c r="AJ256" s="45"/>
      <c r="AK256" s="45"/>
      <c r="AL256" s="45"/>
      <c r="AM256" s="45"/>
      <c r="AN256" s="45"/>
      <c r="AO256" s="45"/>
      <c r="AP256" s="45"/>
      <c r="AQ256" s="45"/>
      <c r="AR256" s="45"/>
      <c r="AS256" s="45"/>
      <c r="AT256" s="45"/>
    </row>
    <row r="257" spans="26:46" x14ac:dyDescent="0.25">
      <c r="Z257" s="45"/>
      <c r="AA257" s="64"/>
      <c r="AB257" s="74"/>
      <c r="AC257" s="46"/>
      <c r="AD257" s="46"/>
      <c r="AE257" s="45"/>
      <c r="AF257" s="45"/>
      <c r="AG257" s="46"/>
      <c r="AH257" s="45"/>
      <c r="AI257" s="45"/>
      <c r="AJ257" s="45"/>
      <c r="AK257" s="45"/>
      <c r="AL257" s="45"/>
      <c r="AM257" s="45"/>
      <c r="AN257" s="45"/>
      <c r="AO257" s="45"/>
      <c r="AP257" s="45"/>
      <c r="AQ257" s="45"/>
      <c r="AR257" s="45"/>
      <c r="AS257" s="45"/>
      <c r="AT257" s="45"/>
    </row>
    <row r="258" spans="26:46" x14ac:dyDescent="0.25">
      <c r="Z258" s="45"/>
      <c r="AA258" s="64"/>
      <c r="AB258" s="74"/>
      <c r="AC258" s="46"/>
      <c r="AD258" s="46"/>
      <c r="AE258" s="45"/>
      <c r="AF258" s="45"/>
      <c r="AG258" s="46"/>
      <c r="AH258" s="45"/>
      <c r="AI258" s="45"/>
      <c r="AJ258" s="45"/>
      <c r="AK258" s="45"/>
      <c r="AL258" s="45"/>
      <c r="AM258" s="45"/>
      <c r="AN258" s="45"/>
      <c r="AO258" s="45"/>
      <c r="AP258" s="45"/>
      <c r="AQ258" s="45"/>
      <c r="AR258" s="45"/>
      <c r="AS258" s="45"/>
      <c r="AT258" s="45"/>
    </row>
    <row r="259" spans="26:46" x14ac:dyDescent="0.25">
      <c r="Z259" s="45"/>
      <c r="AA259" s="64"/>
      <c r="AB259" s="74"/>
      <c r="AC259" s="46"/>
      <c r="AD259" s="46"/>
      <c r="AE259" s="45"/>
      <c r="AF259" s="45"/>
      <c r="AG259" s="46"/>
      <c r="AH259" s="45"/>
      <c r="AI259" s="45"/>
      <c r="AJ259" s="45"/>
      <c r="AK259" s="45"/>
      <c r="AL259" s="45"/>
      <c r="AM259" s="45"/>
      <c r="AN259" s="45"/>
      <c r="AO259" s="45"/>
      <c r="AP259" s="45"/>
      <c r="AQ259" s="45"/>
      <c r="AR259" s="45"/>
      <c r="AS259" s="45"/>
      <c r="AT259" s="45"/>
    </row>
    <row r="260" spans="26:46" x14ac:dyDescent="0.25">
      <c r="Z260" s="45"/>
      <c r="AA260" s="64"/>
      <c r="AB260" s="74"/>
      <c r="AC260" s="46"/>
      <c r="AD260" s="46"/>
      <c r="AE260" s="45"/>
      <c r="AF260" s="45"/>
      <c r="AG260" s="46"/>
      <c r="AH260" s="45"/>
      <c r="AI260" s="45"/>
      <c r="AJ260" s="45"/>
      <c r="AK260" s="45"/>
      <c r="AL260" s="45"/>
      <c r="AM260" s="45"/>
      <c r="AN260" s="45"/>
      <c r="AO260" s="45"/>
      <c r="AP260" s="45"/>
      <c r="AQ260" s="45"/>
      <c r="AR260" s="45"/>
      <c r="AS260" s="45"/>
      <c r="AT260" s="45"/>
    </row>
    <row r="261" spans="26:46" x14ac:dyDescent="0.25">
      <c r="Z261" s="45"/>
      <c r="AA261" s="64"/>
      <c r="AB261" s="74"/>
      <c r="AC261" s="46"/>
      <c r="AD261" s="46"/>
      <c r="AE261" s="45"/>
      <c r="AF261" s="45"/>
      <c r="AG261" s="46"/>
      <c r="AH261" s="45"/>
      <c r="AI261" s="45"/>
      <c r="AJ261" s="45"/>
      <c r="AK261" s="45"/>
      <c r="AL261" s="45"/>
      <c r="AM261" s="45"/>
      <c r="AN261" s="45"/>
      <c r="AO261" s="45"/>
      <c r="AP261" s="45"/>
      <c r="AQ261" s="45"/>
      <c r="AR261" s="45"/>
      <c r="AS261" s="45"/>
      <c r="AT261" s="45"/>
    </row>
    <row r="262" spans="26:46" x14ac:dyDescent="0.25">
      <c r="Z262" s="45"/>
      <c r="AA262" s="64"/>
      <c r="AB262" s="74"/>
      <c r="AC262" s="46"/>
      <c r="AD262" s="46"/>
      <c r="AE262" s="45"/>
      <c r="AF262" s="45"/>
      <c r="AG262" s="46"/>
      <c r="AH262" s="45"/>
      <c r="AI262" s="45"/>
      <c r="AJ262" s="45"/>
      <c r="AK262" s="45"/>
      <c r="AL262" s="45"/>
      <c r="AM262" s="45"/>
      <c r="AN262" s="45"/>
      <c r="AO262" s="45"/>
      <c r="AP262" s="45"/>
      <c r="AQ262" s="45"/>
      <c r="AR262" s="45"/>
      <c r="AS262" s="45"/>
      <c r="AT262" s="45"/>
    </row>
    <row r="263" spans="26:46" x14ac:dyDescent="0.25">
      <c r="Z263" s="45"/>
      <c r="AA263" s="64"/>
      <c r="AB263" s="74"/>
      <c r="AC263" s="46"/>
      <c r="AD263" s="46"/>
      <c r="AE263" s="45"/>
      <c r="AF263" s="45"/>
      <c r="AG263" s="46"/>
      <c r="AH263" s="45"/>
      <c r="AI263" s="45"/>
      <c r="AJ263" s="45"/>
      <c r="AK263" s="45"/>
      <c r="AL263" s="45"/>
      <c r="AM263" s="45"/>
      <c r="AN263" s="45"/>
      <c r="AO263" s="45"/>
      <c r="AP263" s="45"/>
      <c r="AQ263" s="45"/>
      <c r="AR263" s="45"/>
      <c r="AS263" s="45"/>
      <c r="AT263" s="45"/>
    </row>
    <row r="264" spans="26:46" x14ac:dyDescent="0.25">
      <c r="Z264" s="45"/>
      <c r="AA264" s="64"/>
      <c r="AB264" s="74"/>
      <c r="AC264" s="46"/>
      <c r="AD264" s="46"/>
      <c r="AE264" s="45"/>
      <c r="AF264" s="45"/>
      <c r="AG264" s="46"/>
      <c r="AH264" s="45"/>
      <c r="AI264" s="45"/>
      <c r="AJ264" s="45"/>
      <c r="AK264" s="45"/>
      <c r="AL264" s="45"/>
      <c r="AM264" s="45"/>
      <c r="AN264" s="45"/>
      <c r="AO264" s="45"/>
      <c r="AP264" s="45"/>
      <c r="AQ264" s="45"/>
      <c r="AR264" s="45"/>
      <c r="AS264" s="45"/>
      <c r="AT264" s="45"/>
    </row>
    <row r="265" spans="26:46" x14ac:dyDescent="0.25">
      <c r="Z265" s="45"/>
      <c r="AA265" s="64"/>
      <c r="AB265" s="74"/>
      <c r="AC265" s="46"/>
      <c r="AD265" s="46"/>
      <c r="AE265" s="45"/>
      <c r="AF265" s="45"/>
      <c r="AG265" s="46"/>
      <c r="AH265" s="45"/>
      <c r="AI265" s="45"/>
      <c r="AJ265" s="45"/>
      <c r="AK265" s="45"/>
      <c r="AL265" s="45"/>
      <c r="AM265" s="45"/>
      <c r="AN265" s="45"/>
      <c r="AO265" s="45"/>
      <c r="AP265" s="45"/>
      <c r="AQ265" s="45"/>
      <c r="AR265" s="45"/>
      <c r="AS265" s="45"/>
      <c r="AT265" s="45"/>
    </row>
    <row r="266" spans="26:46" x14ac:dyDescent="0.25">
      <c r="Z266" s="45"/>
      <c r="AA266" s="64"/>
      <c r="AB266" s="74"/>
      <c r="AC266" s="46"/>
      <c r="AD266" s="46"/>
      <c r="AE266" s="45"/>
      <c r="AF266" s="45"/>
      <c r="AG266" s="46"/>
      <c r="AH266" s="45"/>
      <c r="AI266" s="45"/>
      <c r="AJ266" s="45"/>
      <c r="AK266" s="45"/>
      <c r="AL266" s="45"/>
      <c r="AM266" s="45"/>
      <c r="AN266" s="45"/>
      <c r="AO266" s="45"/>
      <c r="AP266" s="45"/>
      <c r="AQ266" s="45"/>
      <c r="AR266" s="45"/>
      <c r="AS266" s="45"/>
      <c r="AT266" s="45"/>
    </row>
    <row r="267" spans="26:46" x14ac:dyDescent="0.25">
      <c r="Z267" s="45"/>
      <c r="AA267" s="64"/>
      <c r="AB267" s="74"/>
      <c r="AC267" s="46"/>
      <c r="AD267" s="46"/>
      <c r="AE267" s="45"/>
      <c r="AF267" s="45"/>
      <c r="AG267" s="46"/>
      <c r="AH267" s="45"/>
      <c r="AI267" s="45"/>
      <c r="AJ267" s="45"/>
      <c r="AK267" s="45"/>
      <c r="AL267" s="45"/>
      <c r="AM267" s="45"/>
      <c r="AN267" s="45"/>
      <c r="AO267" s="45"/>
      <c r="AP267" s="45"/>
      <c r="AQ267" s="45"/>
      <c r="AR267" s="45"/>
      <c r="AS267" s="45"/>
      <c r="AT267" s="45"/>
    </row>
    <row r="268" spans="26:46" x14ac:dyDescent="0.25">
      <c r="Z268" s="45"/>
      <c r="AA268" s="64"/>
      <c r="AB268" s="74"/>
      <c r="AC268" s="46"/>
      <c r="AD268" s="46"/>
      <c r="AE268" s="45"/>
      <c r="AF268" s="45"/>
      <c r="AG268" s="46"/>
      <c r="AH268" s="45"/>
      <c r="AI268" s="45"/>
      <c r="AJ268" s="45"/>
      <c r="AK268" s="45"/>
      <c r="AL268" s="45"/>
      <c r="AM268" s="45"/>
      <c r="AN268" s="45"/>
      <c r="AO268" s="45"/>
      <c r="AP268" s="45"/>
      <c r="AQ268" s="45"/>
      <c r="AR268" s="45"/>
      <c r="AS268" s="45"/>
      <c r="AT268" s="45"/>
    </row>
    <row r="269" spans="26:46" x14ac:dyDescent="0.25">
      <c r="Z269" s="45"/>
      <c r="AA269" s="64"/>
      <c r="AB269" s="74"/>
      <c r="AC269" s="46"/>
      <c r="AD269" s="46"/>
      <c r="AE269" s="45"/>
      <c r="AF269" s="45"/>
      <c r="AG269" s="46"/>
      <c r="AH269" s="45"/>
      <c r="AI269" s="45"/>
      <c r="AJ269" s="45"/>
      <c r="AK269" s="45"/>
      <c r="AL269" s="45"/>
      <c r="AM269" s="45"/>
      <c r="AN269" s="45"/>
      <c r="AO269" s="45"/>
      <c r="AP269" s="45"/>
      <c r="AQ269" s="45"/>
      <c r="AR269" s="45"/>
      <c r="AS269" s="45"/>
      <c r="AT269" s="45"/>
    </row>
    <row r="270" spans="26:46" x14ac:dyDescent="0.25">
      <c r="Z270" s="45"/>
      <c r="AA270" s="64"/>
      <c r="AB270" s="74"/>
      <c r="AC270" s="46"/>
      <c r="AD270" s="46"/>
      <c r="AE270" s="45"/>
      <c r="AF270" s="45"/>
      <c r="AG270" s="46"/>
      <c r="AH270" s="45"/>
      <c r="AI270" s="45"/>
      <c r="AJ270" s="45"/>
      <c r="AK270" s="45"/>
      <c r="AL270" s="45"/>
      <c r="AM270" s="45"/>
      <c r="AN270" s="45"/>
      <c r="AO270" s="45"/>
      <c r="AP270" s="45"/>
      <c r="AQ270" s="45"/>
      <c r="AR270" s="45"/>
      <c r="AS270" s="45"/>
      <c r="AT270" s="45"/>
    </row>
    <row r="271" spans="26:46" x14ac:dyDescent="0.25">
      <c r="Z271" s="45"/>
      <c r="AA271" s="64"/>
      <c r="AB271" s="74"/>
      <c r="AC271" s="46"/>
      <c r="AD271" s="46"/>
      <c r="AE271" s="45"/>
      <c r="AF271" s="45"/>
      <c r="AG271" s="46"/>
      <c r="AH271" s="45"/>
      <c r="AI271" s="45"/>
      <c r="AJ271" s="45"/>
      <c r="AK271" s="45"/>
      <c r="AL271" s="45"/>
      <c r="AM271" s="45"/>
      <c r="AN271" s="45"/>
      <c r="AO271" s="45"/>
      <c r="AP271" s="45"/>
      <c r="AQ271" s="45"/>
      <c r="AR271" s="45"/>
      <c r="AS271" s="45"/>
      <c r="AT271" s="45"/>
    </row>
    <row r="272" spans="26:46" x14ac:dyDescent="0.25">
      <c r="Z272" s="45"/>
      <c r="AA272" s="64"/>
      <c r="AB272" s="74"/>
      <c r="AC272" s="46"/>
      <c r="AD272" s="46"/>
      <c r="AE272" s="45"/>
      <c r="AF272" s="45"/>
      <c r="AG272" s="46"/>
      <c r="AH272" s="45"/>
      <c r="AI272" s="45"/>
      <c r="AJ272" s="45"/>
      <c r="AK272" s="45"/>
      <c r="AL272" s="45"/>
      <c r="AM272" s="45"/>
      <c r="AN272" s="45"/>
      <c r="AO272" s="45"/>
      <c r="AP272" s="45"/>
      <c r="AQ272" s="45"/>
      <c r="AR272" s="45"/>
      <c r="AS272" s="45"/>
      <c r="AT272" s="45"/>
    </row>
    <row r="273" spans="26:46" x14ac:dyDescent="0.25">
      <c r="Z273" s="45"/>
      <c r="AA273" s="64"/>
      <c r="AB273" s="74"/>
      <c r="AC273" s="46"/>
      <c r="AD273" s="46"/>
      <c r="AE273" s="45"/>
      <c r="AF273" s="45"/>
      <c r="AG273" s="46"/>
      <c r="AH273" s="45"/>
      <c r="AI273" s="45"/>
      <c r="AJ273" s="45"/>
      <c r="AK273" s="45"/>
      <c r="AL273" s="45"/>
      <c r="AM273" s="45"/>
      <c r="AN273" s="45"/>
      <c r="AO273" s="45"/>
      <c r="AP273" s="45"/>
      <c r="AQ273" s="45"/>
      <c r="AR273" s="45"/>
      <c r="AS273" s="45"/>
      <c r="AT273" s="45"/>
    </row>
    <row r="274" spans="26:46" x14ac:dyDescent="0.25">
      <c r="Z274" s="45"/>
      <c r="AA274" s="64"/>
      <c r="AB274" s="74"/>
      <c r="AC274" s="46"/>
      <c r="AD274" s="46"/>
      <c r="AE274" s="45"/>
      <c r="AF274" s="45"/>
      <c r="AG274" s="46"/>
      <c r="AH274" s="45"/>
      <c r="AI274" s="45"/>
      <c r="AJ274" s="45"/>
      <c r="AK274" s="45"/>
      <c r="AL274" s="45"/>
      <c r="AM274" s="45"/>
      <c r="AN274" s="45"/>
      <c r="AO274" s="45"/>
      <c r="AP274" s="45"/>
      <c r="AQ274" s="45"/>
      <c r="AR274" s="45"/>
      <c r="AS274" s="45"/>
      <c r="AT274" s="45"/>
    </row>
    <row r="275" spans="26:46" x14ac:dyDescent="0.25">
      <c r="Z275" s="45"/>
      <c r="AA275" s="64"/>
      <c r="AB275" s="74"/>
      <c r="AC275" s="46"/>
      <c r="AD275" s="46"/>
      <c r="AE275" s="45"/>
      <c r="AF275" s="45"/>
      <c r="AG275" s="46"/>
      <c r="AH275" s="45"/>
      <c r="AI275" s="45"/>
      <c r="AJ275" s="45"/>
      <c r="AK275" s="45"/>
      <c r="AL275" s="45"/>
      <c r="AM275" s="45"/>
      <c r="AN275" s="45"/>
      <c r="AO275" s="45"/>
      <c r="AP275" s="45"/>
      <c r="AQ275" s="45"/>
      <c r="AR275" s="45"/>
      <c r="AS275" s="45"/>
      <c r="AT275" s="45"/>
    </row>
    <row r="276" spans="26:46" x14ac:dyDescent="0.25">
      <c r="Z276" s="45"/>
      <c r="AA276" s="64"/>
      <c r="AB276" s="74"/>
      <c r="AC276" s="46"/>
      <c r="AD276" s="46"/>
      <c r="AE276" s="45"/>
      <c r="AF276" s="45"/>
      <c r="AG276" s="46"/>
      <c r="AH276" s="45"/>
      <c r="AI276" s="45"/>
      <c r="AJ276" s="45"/>
      <c r="AK276" s="45"/>
      <c r="AL276" s="45"/>
      <c r="AM276" s="45"/>
      <c r="AN276" s="45"/>
      <c r="AO276" s="45"/>
      <c r="AP276" s="45"/>
      <c r="AQ276" s="45"/>
      <c r="AR276" s="45"/>
      <c r="AS276" s="45"/>
      <c r="AT276" s="45"/>
    </row>
    <row r="277" spans="26:46" x14ac:dyDescent="0.25">
      <c r="Z277" s="45"/>
      <c r="AA277" s="64"/>
      <c r="AB277" s="74"/>
      <c r="AC277" s="46"/>
      <c r="AD277" s="46"/>
      <c r="AE277" s="45"/>
      <c r="AF277" s="45"/>
      <c r="AG277" s="46"/>
      <c r="AH277" s="45"/>
      <c r="AI277" s="45"/>
      <c r="AJ277" s="45"/>
      <c r="AK277" s="45"/>
      <c r="AL277" s="45"/>
      <c r="AM277" s="45"/>
      <c r="AN277" s="45"/>
      <c r="AO277" s="45"/>
      <c r="AP277" s="45"/>
      <c r="AQ277" s="45"/>
      <c r="AR277" s="45"/>
      <c r="AS277" s="45"/>
      <c r="AT277" s="45"/>
    </row>
    <row r="278" spans="26:46" x14ac:dyDescent="0.25">
      <c r="Z278" s="45"/>
      <c r="AA278" s="64"/>
      <c r="AB278" s="74"/>
      <c r="AC278" s="46"/>
      <c r="AD278" s="46"/>
      <c r="AE278" s="45"/>
      <c r="AF278" s="45"/>
      <c r="AG278" s="46"/>
      <c r="AH278" s="45"/>
      <c r="AI278" s="45"/>
      <c r="AJ278" s="45"/>
      <c r="AK278" s="45"/>
      <c r="AL278" s="45"/>
      <c r="AM278" s="45"/>
      <c r="AN278" s="45"/>
      <c r="AO278" s="45"/>
      <c r="AP278" s="45"/>
      <c r="AQ278" s="45"/>
      <c r="AR278" s="45"/>
      <c r="AS278" s="45"/>
      <c r="AT278" s="45"/>
    </row>
    <row r="279" spans="26:46" x14ac:dyDescent="0.25">
      <c r="Z279" s="45"/>
      <c r="AA279" s="64"/>
      <c r="AB279" s="74"/>
      <c r="AC279" s="46"/>
      <c r="AD279" s="46"/>
      <c r="AE279" s="45"/>
      <c r="AF279" s="45"/>
      <c r="AG279" s="46"/>
      <c r="AH279" s="45"/>
      <c r="AI279" s="45"/>
      <c r="AJ279" s="45"/>
      <c r="AK279" s="45"/>
      <c r="AL279" s="45"/>
      <c r="AM279" s="45"/>
      <c r="AN279" s="45"/>
      <c r="AO279" s="45"/>
      <c r="AP279" s="45"/>
      <c r="AQ279" s="45"/>
      <c r="AR279" s="45"/>
      <c r="AS279" s="45"/>
      <c r="AT279" s="45"/>
    </row>
    <row r="280" spans="26:46" x14ac:dyDescent="0.25">
      <c r="Z280" s="45"/>
      <c r="AA280" s="64"/>
      <c r="AB280" s="74"/>
      <c r="AC280" s="46"/>
      <c r="AD280" s="46"/>
      <c r="AE280" s="45"/>
      <c r="AF280" s="45"/>
      <c r="AG280" s="46"/>
      <c r="AH280" s="45"/>
      <c r="AI280" s="45"/>
      <c r="AJ280" s="45"/>
      <c r="AK280" s="45"/>
      <c r="AL280" s="45"/>
      <c r="AM280" s="45"/>
      <c r="AN280" s="45"/>
      <c r="AO280" s="45"/>
      <c r="AP280" s="45"/>
      <c r="AQ280" s="45"/>
      <c r="AR280" s="45"/>
      <c r="AS280" s="45"/>
      <c r="AT280" s="45"/>
    </row>
    <row r="281" spans="26:46" x14ac:dyDescent="0.25">
      <c r="Z281" s="45"/>
      <c r="AA281" s="64"/>
      <c r="AB281" s="74"/>
      <c r="AC281" s="46"/>
      <c r="AD281" s="46"/>
      <c r="AE281" s="45"/>
      <c r="AF281" s="45"/>
      <c r="AG281" s="46"/>
      <c r="AH281" s="45"/>
      <c r="AI281" s="45"/>
      <c r="AJ281" s="45"/>
      <c r="AK281" s="45"/>
      <c r="AL281" s="45"/>
      <c r="AM281" s="45"/>
      <c r="AN281" s="45"/>
      <c r="AO281" s="45"/>
      <c r="AP281" s="45"/>
      <c r="AQ281" s="45"/>
      <c r="AR281" s="45"/>
      <c r="AS281" s="45"/>
      <c r="AT281" s="45"/>
    </row>
    <row r="282" spans="26:46" x14ac:dyDescent="0.25">
      <c r="Z282" s="45"/>
      <c r="AA282" s="64"/>
      <c r="AB282" s="74"/>
      <c r="AC282" s="46"/>
      <c r="AD282" s="46"/>
      <c r="AE282" s="45"/>
      <c r="AF282" s="45"/>
      <c r="AG282" s="46"/>
      <c r="AH282" s="45"/>
      <c r="AI282" s="45"/>
      <c r="AJ282" s="45"/>
      <c r="AK282" s="45"/>
      <c r="AL282" s="45"/>
      <c r="AM282" s="45"/>
      <c r="AN282" s="45"/>
      <c r="AO282" s="45"/>
      <c r="AP282" s="45"/>
      <c r="AQ282" s="45"/>
      <c r="AR282" s="45"/>
      <c r="AS282" s="45"/>
      <c r="AT282" s="45"/>
    </row>
    <row r="283" spans="26:46" x14ac:dyDescent="0.25">
      <c r="Z283" s="45"/>
      <c r="AA283" s="64"/>
      <c r="AB283" s="74"/>
      <c r="AC283" s="46"/>
      <c r="AD283" s="46"/>
      <c r="AE283" s="45"/>
      <c r="AF283" s="45"/>
      <c r="AG283" s="46"/>
      <c r="AH283" s="45"/>
      <c r="AI283" s="45"/>
      <c r="AJ283" s="45"/>
      <c r="AK283" s="45"/>
      <c r="AL283" s="45"/>
      <c r="AM283" s="45"/>
      <c r="AN283" s="45"/>
      <c r="AO283" s="45"/>
      <c r="AP283" s="45"/>
      <c r="AQ283" s="45"/>
      <c r="AR283" s="45"/>
      <c r="AS283" s="45"/>
      <c r="AT283" s="45"/>
    </row>
    <row r="284" spans="26:46" x14ac:dyDescent="0.25">
      <c r="Z284" s="45"/>
      <c r="AA284" s="64"/>
      <c r="AB284" s="74"/>
      <c r="AC284" s="46"/>
      <c r="AD284" s="46"/>
      <c r="AE284" s="45"/>
      <c r="AF284" s="45"/>
      <c r="AG284" s="46"/>
      <c r="AH284" s="45"/>
      <c r="AI284" s="45"/>
      <c r="AJ284" s="45"/>
      <c r="AK284" s="45"/>
      <c r="AL284" s="45"/>
      <c r="AM284" s="45"/>
      <c r="AN284" s="45"/>
      <c r="AO284" s="45"/>
      <c r="AP284" s="45"/>
      <c r="AQ284" s="45"/>
      <c r="AR284" s="45"/>
      <c r="AS284" s="45"/>
      <c r="AT284" s="45"/>
    </row>
    <row r="285" spans="26:46" x14ac:dyDescent="0.25">
      <c r="Z285" s="45"/>
      <c r="AA285" s="64"/>
      <c r="AB285" s="74"/>
      <c r="AC285" s="46"/>
      <c r="AD285" s="46"/>
      <c r="AE285" s="45"/>
      <c r="AF285" s="45"/>
      <c r="AG285" s="46"/>
      <c r="AH285" s="45"/>
      <c r="AI285" s="45"/>
      <c r="AJ285" s="45"/>
      <c r="AK285" s="45"/>
      <c r="AL285" s="45"/>
      <c r="AM285" s="45"/>
      <c r="AN285" s="45"/>
      <c r="AO285" s="45"/>
      <c r="AP285" s="45"/>
      <c r="AQ285" s="45"/>
      <c r="AR285" s="45"/>
      <c r="AS285" s="45"/>
      <c r="AT285" s="45"/>
    </row>
    <row r="286" spans="26:46" x14ac:dyDescent="0.25">
      <c r="Z286" s="45"/>
      <c r="AA286" s="64"/>
      <c r="AB286" s="74"/>
      <c r="AC286" s="46"/>
      <c r="AD286" s="46"/>
      <c r="AE286" s="45"/>
      <c r="AF286" s="45"/>
      <c r="AG286" s="46"/>
      <c r="AH286" s="45"/>
      <c r="AI286" s="45"/>
      <c r="AJ286" s="45"/>
      <c r="AK286" s="45"/>
      <c r="AL286" s="45"/>
      <c r="AM286" s="45"/>
      <c r="AN286" s="45"/>
      <c r="AO286" s="45"/>
      <c r="AP286" s="45"/>
      <c r="AQ286" s="45"/>
      <c r="AR286" s="45"/>
      <c r="AS286" s="45"/>
      <c r="AT286" s="45"/>
    </row>
    <row r="287" spans="26:46" x14ac:dyDescent="0.25">
      <c r="Z287" s="45"/>
      <c r="AA287" s="64"/>
      <c r="AB287" s="74"/>
      <c r="AC287" s="46"/>
      <c r="AD287" s="46"/>
      <c r="AE287" s="45"/>
      <c r="AF287" s="45"/>
      <c r="AG287" s="46"/>
      <c r="AH287" s="45"/>
      <c r="AI287" s="45"/>
      <c r="AJ287" s="45"/>
      <c r="AK287" s="45"/>
      <c r="AL287" s="45"/>
      <c r="AM287" s="45"/>
      <c r="AN287" s="45"/>
      <c r="AO287" s="45"/>
      <c r="AP287" s="45"/>
      <c r="AQ287" s="45"/>
      <c r="AR287" s="45"/>
      <c r="AS287" s="45"/>
      <c r="AT287" s="45"/>
    </row>
    <row r="288" spans="26:46" x14ac:dyDescent="0.25">
      <c r="Z288" s="45"/>
      <c r="AA288" s="64"/>
      <c r="AB288" s="74"/>
      <c r="AC288" s="46"/>
      <c r="AD288" s="46"/>
      <c r="AE288" s="45"/>
      <c r="AF288" s="45"/>
      <c r="AG288" s="46"/>
      <c r="AH288" s="45"/>
      <c r="AI288" s="45"/>
      <c r="AJ288" s="45"/>
      <c r="AK288" s="45"/>
      <c r="AL288" s="45"/>
      <c r="AM288" s="45"/>
      <c r="AN288" s="45"/>
      <c r="AO288" s="45"/>
      <c r="AP288" s="45"/>
      <c r="AQ288" s="45"/>
      <c r="AR288" s="45"/>
      <c r="AS288" s="45"/>
      <c r="AT288" s="45"/>
    </row>
    <row r="289" spans="26:46" x14ac:dyDescent="0.25">
      <c r="Z289" s="45"/>
      <c r="AA289" s="64"/>
      <c r="AB289" s="74"/>
      <c r="AC289" s="46"/>
      <c r="AD289" s="46"/>
      <c r="AE289" s="45"/>
      <c r="AF289" s="45"/>
      <c r="AG289" s="46"/>
      <c r="AH289" s="45"/>
      <c r="AI289" s="45"/>
      <c r="AJ289" s="45"/>
      <c r="AK289" s="45"/>
      <c r="AL289" s="45"/>
      <c r="AM289" s="45"/>
      <c r="AN289" s="45"/>
      <c r="AO289" s="45"/>
      <c r="AP289" s="45"/>
      <c r="AQ289" s="45"/>
      <c r="AR289" s="45"/>
      <c r="AS289" s="45"/>
      <c r="AT289" s="45"/>
    </row>
    <row r="290" spans="26:46" x14ac:dyDescent="0.25">
      <c r="Z290" s="45"/>
      <c r="AA290" s="64"/>
      <c r="AB290" s="74"/>
      <c r="AC290" s="46"/>
      <c r="AD290" s="46"/>
      <c r="AE290" s="45"/>
      <c r="AF290" s="45"/>
      <c r="AG290" s="46"/>
      <c r="AH290" s="45"/>
      <c r="AI290" s="45"/>
      <c r="AJ290" s="45"/>
      <c r="AK290" s="45"/>
      <c r="AL290" s="45"/>
      <c r="AM290" s="45"/>
      <c r="AN290" s="45"/>
      <c r="AO290" s="45"/>
      <c r="AP290" s="45"/>
      <c r="AQ290" s="45"/>
      <c r="AR290" s="45"/>
      <c r="AS290" s="45"/>
      <c r="AT290" s="45"/>
    </row>
    <row r="291" spans="26:46" x14ac:dyDescent="0.25">
      <c r="Z291" s="45"/>
      <c r="AA291" s="64"/>
      <c r="AB291" s="74"/>
      <c r="AC291" s="46"/>
      <c r="AD291" s="46"/>
      <c r="AE291" s="45"/>
      <c r="AF291" s="45"/>
      <c r="AG291" s="46"/>
      <c r="AH291" s="45"/>
      <c r="AI291" s="45"/>
      <c r="AJ291" s="45"/>
      <c r="AK291" s="45"/>
      <c r="AL291" s="45"/>
      <c r="AM291" s="45"/>
      <c r="AN291" s="45"/>
      <c r="AO291" s="45"/>
      <c r="AP291" s="45"/>
      <c r="AQ291" s="45"/>
      <c r="AR291" s="45"/>
      <c r="AS291" s="45"/>
      <c r="AT291" s="45"/>
    </row>
    <row r="292" spans="26:46" x14ac:dyDescent="0.25">
      <c r="Z292" s="45"/>
      <c r="AA292" s="64"/>
      <c r="AB292" s="74"/>
      <c r="AC292" s="46"/>
      <c r="AD292" s="46"/>
      <c r="AE292" s="45"/>
      <c r="AF292" s="45"/>
      <c r="AG292" s="46"/>
      <c r="AH292" s="45"/>
      <c r="AI292" s="45"/>
      <c r="AJ292" s="45"/>
      <c r="AK292" s="45"/>
      <c r="AL292" s="45"/>
      <c r="AM292" s="45"/>
      <c r="AN292" s="45"/>
      <c r="AO292" s="45"/>
      <c r="AP292" s="45"/>
      <c r="AQ292" s="45"/>
      <c r="AR292" s="45"/>
      <c r="AS292" s="45"/>
      <c r="AT292" s="45"/>
    </row>
    <row r="293" spans="26:46" x14ac:dyDescent="0.25">
      <c r="Z293" s="45"/>
      <c r="AA293" s="64"/>
      <c r="AB293" s="74"/>
      <c r="AC293" s="46"/>
      <c r="AD293" s="46"/>
      <c r="AE293" s="45"/>
      <c r="AF293" s="45"/>
      <c r="AG293" s="46"/>
      <c r="AH293" s="45"/>
      <c r="AI293" s="45"/>
      <c r="AJ293" s="45"/>
      <c r="AK293" s="45"/>
      <c r="AL293" s="45"/>
      <c r="AM293" s="45"/>
      <c r="AN293" s="45"/>
      <c r="AO293" s="45"/>
      <c r="AP293" s="45"/>
      <c r="AQ293" s="45"/>
      <c r="AR293" s="45"/>
      <c r="AS293" s="45"/>
      <c r="AT293" s="45"/>
    </row>
    <row r="294" spans="26:46" x14ac:dyDescent="0.25">
      <c r="Z294" s="45"/>
      <c r="AA294" s="64"/>
      <c r="AB294" s="74"/>
      <c r="AC294" s="46"/>
      <c r="AD294" s="46"/>
      <c r="AE294" s="45"/>
      <c r="AF294" s="45"/>
      <c r="AG294" s="46"/>
      <c r="AH294" s="45"/>
      <c r="AI294" s="45"/>
      <c r="AJ294" s="45"/>
      <c r="AK294" s="45"/>
      <c r="AL294" s="45"/>
      <c r="AM294" s="45"/>
      <c r="AN294" s="45"/>
      <c r="AO294" s="45"/>
      <c r="AP294" s="45"/>
      <c r="AQ294" s="45"/>
      <c r="AR294" s="45"/>
      <c r="AS294" s="45"/>
      <c r="AT294" s="45"/>
    </row>
    <row r="295" spans="26:46" x14ac:dyDescent="0.25">
      <c r="Z295" s="45"/>
      <c r="AA295" s="64"/>
      <c r="AB295" s="74"/>
      <c r="AC295" s="46"/>
      <c r="AD295" s="46"/>
      <c r="AE295" s="45"/>
      <c r="AF295" s="45"/>
      <c r="AG295" s="46"/>
      <c r="AH295" s="45"/>
      <c r="AI295" s="45"/>
      <c r="AJ295" s="45"/>
      <c r="AK295" s="45"/>
      <c r="AL295" s="45"/>
      <c r="AM295" s="45"/>
      <c r="AN295" s="45"/>
      <c r="AO295" s="45"/>
      <c r="AP295" s="45"/>
      <c r="AQ295" s="45"/>
      <c r="AR295" s="45"/>
      <c r="AS295" s="45"/>
      <c r="AT295" s="45"/>
    </row>
    <row r="296" spans="26:46" x14ac:dyDescent="0.25">
      <c r="Z296" s="45"/>
      <c r="AA296" s="64"/>
      <c r="AB296" s="74"/>
      <c r="AC296" s="46"/>
      <c r="AD296" s="46"/>
      <c r="AE296" s="45"/>
      <c r="AF296" s="45"/>
      <c r="AG296" s="46"/>
      <c r="AH296" s="45"/>
      <c r="AI296" s="45"/>
      <c r="AJ296" s="45"/>
      <c r="AK296" s="45"/>
      <c r="AL296" s="45"/>
      <c r="AM296" s="45"/>
      <c r="AN296" s="45"/>
      <c r="AO296" s="45"/>
      <c r="AP296" s="45"/>
      <c r="AQ296" s="45"/>
      <c r="AR296" s="45"/>
      <c r="AS296" s="45"/>
      <c r="AT296" s="45"/>
    </row>
    <row r="297" spans="26:46" x14ac:dyDescent="0.25">
      <c r="Z297" s="45"/>
      <c r="AA297" s="64"/>
      <c r="AB297" s="74"/>
      <c r="AC297" s="46"/>
      <c r="AD297" s="46"/>
      <c r="AE297" s="45"/>
      <c r="AF297" s="45"/>
      <c r="AG297" s="46"/>
      <c r="AH297" s="45"/>
      <c r="AI297" s="45"/>
      <c r="AJ297" s="45"/>
      <c r="AK297" s="45"/>
      <c r="AL297" s="45"/>
      <c r="AM297" s="45"/>
      <c r="AN297" s="45"/>
      <c r="AO297" s="45"/>
      <c r="AP297" s="45"/>
      <c r="AQ297" s="45"/>
      <c r="AR297" s="45"/>
      <c r="AS297" s="45"/>
      <c r="AT297" s="45"/>
    </row>
    <row r="298" spans="26:46" x14ac:dyDescent="0.25">
      <c r="Z298" s="45"/>
      <c r="AA298" s="64"/>
      <c r="AB298" s="74"/>
      <c r="AC298" s="46"/>
      <c r="AD298" s="46"/>
      <c r="AE298" s="45"/>
      <c r="AF298" s="45"/>
      <c r="AG298" s="46"/>
      <c r="AH298" s="45"/>
      <c r="AI298" s="45"/>
      <c r="AJ298" s="45"/>
      <c r="AK298" s="45"/>
      <c r="AL298" s="45"/>
      <c r="AM298" s="45"/>
      <c r="AN298" s="45"/>
      <c r="AO298" s="45"/>
      <c r="AP298" s="45"/>
      <c r="AQ298" s="45"/>
      <c r="AR298" s="45"/>
      <c r="AS298" s="45"/>
      <c r="AT298" s="45"/>
    </row>
    <row r="299" spans="26:46" x14ac:dyDescent="0.25">
      <c r="Z299" s="45"/>
      <c r="AA299" s="64"/>
      <c r="AB299" s="74"/>
      <c r="AC299" s="46"/>
      <c r="AD299" s="46"/>
      <c r="AE299" s="45"/>
      <c r="AF299" s="45"/>
      <c r="AG299" s="46"/>
      <c r="AH299" s="45"/>
      <c r="AI299" s="45"/>
      <c r="AJ299" s="45"/>
      <c r="AK299" s="45"/>
      <c r="AL299" s="45"/>
      <c r="AM299" s="45"/>
      <c r="AN299" s="45"/>
      <c r="AO299" s="45"/>
      <c r="AP299" s="45"/>
      <c r="AQ299" s="45"/>
      <c r="AR299" s="45"/>
      <c r="AS299" s="45"/>
      <c r="AT299" s="45"/>
    </row>
    <row r="300" spans="26:46" x14ac:dyDescent="0.25">
      <c r="Z300" s="45"/>
      <c r="AA300" s="64"/>
      <c r="AB300" s="74"/>
      <c r="AC300" s="46"/>
      <c r="AD300" s="46"/>
      <c r="AE300" s="45"/>
      <c r="AF300" s="45"/>
      <c r="AG300" s="46"/>
      <c r="AH300" s="45"/>
      <c r="AI300" s="45"/>
      <c r="AJ300" s="45"/>
      <c r="AK300" s="45"/>
      <c r="AL300" s="45"/>
      <c r="AM300" s="45"/>
      <c r="AN300" s="45"/>
      <c r="AO300" s="45"/>
      <c r="AP300" s="45"/>
      <c r="AQ300" s="45"/>
      <c r="AR300" s="45"/>
      <c r="AS300" s="45"/>
      <c r="AT300" s="45"/>
    </row>
    <row r="301" spans="26:46" x14ac:dyDescent="0.25">
      <c r="Z301" s="45"/>
      <c r="AA301" s="64"/>
      <c r="AB301" s="74"/>
      <c r="AC301" s="46"/>
      <c r="AD301" s="46"/>
      <c r="AE301" s="45"/>
      <c r="AF301" s="45"/>
      <c r="AG301" s="46"/>
      <c r="AH301" s="45"/>
      <c r="AI301" s="45"/>
      <c r="AJ301" s="45"/>
      <c r="AK301" s="45"/>
      <c r="AL301" s="45"/>
      <c r="AM301" s="45"/>
      <c r="AN301" s="45"/>
      <c r="AO301" s="45"/>
      <c r="AP301" s="45"/>
      <c r="AQ301" s="45"/>
      <c r="AR301" s="45"/>
      <c r="AS301" s="45"/>
      <c r="AT301" s="45"/>
    </row>
    <row r="302" spans="26:46" x14ac:dyDescent="0.25">
      <c r="Z302" s="45"/>
      <c r="AA302" s="64"/>
      <c r="AB302" s="74"/>
      <c r="AC302" s="46"/>
      <c r="AD302" s="46"/>
      <c r="AE302" s="45"/>
      <c r="AF302" s="45"/>
      <c r="AG302" s="46"/>
      <c r="AH302" s="45"/>
      <c r="AI302" s="45"/>
      <c r="AJ302" s="45"/>
      <c r="AK302" s="45"/>
      <c r="AL302" s="45"/>
      <c r="AM302" s="45"/>
      <c r="AN302" s="45"/>
      <c r="AO302" s="45"/>
      <c r="AP302" s="45"/>
      <c r="AQ302" s="45"/>
      <c r="AR302" s="45"/>
      <c r="AS302" s="45"/>
      <c r="AT302" s="45"/>
    </row>
    <row r="303" spans="26:46" x14ac:dyDescent="0.25">
      <c r="Z303" s="45"/>
      <c r="AA303" s="64"/>
      <c r="AB303" s="74"/>
      <c r="AC303" s="46"/>
      <c r="AD303" s="46"/>
      <c r="AE303" s="45"/>
      <c r="AF303" s="45"/>
      <c r="AG303" s="46"/>
      <c r="AH303" s="45"/>
      <c r="AI303" s="45"/>
      <c r="AJ303" s="45"/>
      <c r="AK303" s="45"/>
      <c r="AL303" s="45"/>
      <c r="AM303" s="45"/>
      <c r="AN303" s="45"/>
      <c r="AO303" s="45"/>
      <c r="AP303" s="45"/>
      <c r="AQ303" s="45"/>
      <c r="AR303" s="45"/>
      <c r="AS303" s="45"/>
      <c r="AT303" s="45"/>
    </row>
    <row r="304" spans="26:46" x14ac:dyDescent="0.25">
      <c r="Z304" s="45"/>
      <c r="AA304" s="64"/>
      <c r="AB304" s="74"/>
      <c r="AC304" s="46"/>
      <c r="AD304" s="46"/>
      <c r="AE304" s="45"/>
      <c r="AF304" s="45"/>
      <c r="AG304" s="46"/>
      <c r="AH304" s="45"/>
      <c r="AI304" s="45"/>
      <c r="AJ304" s="45"/>
      <c r="AK304" s="45"/>
      <c r="AL304" s="45"/>
      <c r="AM304" s="45"/>
      <c r="AN304" s="45"/>
      <c r="AO304" s="45"/>
      <c r="AP304" s="45"/>
      <c r="AQ304" s="45"/>
      <c r="AR304" s="45"/>
      <c r="AS304" s="45"/>
      <c r="AT304" s="45"/>
    </row>
    <row r="305" spans="26:46" x14ac:dyDescent="0.25">
      <c r="Z305" s="45"/>
      <c r="AA305" s="64"/>
      <c r="AB305" s="74"/>
      <c r="AC305" s="46"/>
      <c r="AD305" s="46"/>
      <c r="AE305" s="45"/>
      <c r="AF305" s="45"/>
      <c r="AG305" s="46"/>
      <c r="AH305" s="45"/>
      <c r="AI305" s="45"/>
      <c r="AJ305" s="45"/>
      <c r="AK305" s="45"/>
      <c r="AL305" s="45"/>
      <c r="AM305" s="45"/>
      <c r="AN305" s="45"/>
      <c r="AO305" s="45"/>
      <c r="AP305" s="45"/>
      <c r="AQ305" s="45"/>
      <c r="AR305" s="45"/>
      <c r="AS305" s="45"/>
      <c r="AT305" s="45"/>
    </row>
    <row r="306" spans="26:46" x14ac:dyDescent="0.25">
      <c r="Z306" s="45"/>
      <c r="AA306" s="64"/>
      <c r="AB306" s="74"/>
      <c r="AC306" s="46"/>
      <c r="AD306" s="46"/>
      <c r="AE306" s="45"/>
      <c r="AF306" s="45"/>
      <c r="AG306" s="46"/>
      <c r="AH306" s="45"/>
      <c r="AI306" s="45"/>
      <c r="AJ306" s="45"/>
      <c r="AK306" s="45"/>
      <c r="AL306" s="45"/>
      <c r="AM306" s="45"/>
      <c r="AN306" s="45"/>
      <c r="AO306" s="45"/>
      <c r="AP306" s="45"/>
      <c r="AQ306" s="45"/>
      <c r="AR306" s="45"/>
      <c r="AS306" s="45"/>
      <c r="AT306" s="45"/>
    </row>
    <row r="307" spans="26:46" x14ac:dyDescent="0.25">
      <c r="Z307" s="45"/>
      <c r="AA307" s="64"/>
      <c r="AB307" s="74"/>
      <c r="AC307" s="46"/>
      <c r="AD307" s="46"/>
      <c r="AE307" s="45"/>
      <c r="AF307" s="45"/>
      <c r="AG307" s="46"/>
      <c r="AH307" s="45"/>
      <c r="AI307" s="45"/>
      <c r="AJ307" s="45"/>
      <c r="AK307" s="45"/>
      <c r="AL307" s="45"/>
      <c r="AM307" s="45"/>
      <c r="AN307" s="45"/>
      <c r="AO307" s="45"/>
      <c r="AP307" s="45"/>
      <c r="AQ307" s="45"/>
      <c r="AR307" s="45"/>
      <c r="AS307" s="45"/>
      <c r="AT307" s="45"/>
    </row>
    <row r="308" spans="26:46" x14ac:dyDescent="0.25">
      <c r="Z308" s="45"/>
      <c r="AA308" s="64"/>
      <c r="AB308" s="74"/>
      <c r="AC308" s="46"/>
      <c r="AD308" s="46"/>
      <c r="AE308" s="45"/>
      <c r="AF308" s="45"/>
      <c r="AG308" s="46"/>
      <c r="AH308" s="45"/>
      <c r="AI308" s="45"/>
      <c r="AJ308" s="45"/>
      <c r="AK308" s="45"/>
      <c r="AL308" s="45"/>
      <c r="AM308" s="45"/>
      <c r="AN308" s="45"/>
      <c r="AO308" s="45"/>
      <c r="AP308" s="45"/>
      <c r="AQ308" s="45"/>
      <c r="AR308" s="45"/>
      <c r="AS308" s="45"/>
      <c r="AT308" s="45"/>
    </row>
    <row r="309" spans="26:46" x14ac:dyDescent="0.25">
      <c r="Z309" s="45"/>
      <c r="AA309" s="64"/>
      <c r="AB309" s="74"/>
      <c r="AC309" s="46"/>
      <c r="AD309" s="46"/>
      <c r="AE309" s="45"/>
      <c r="AF309" s="45"/>
      <c r="AG309" s="46"/>
      <c r="AH309" s="45"/>
      <c r="AI309" s="45"/>
      <c r="AJ309" s="45"/>
      <c r="AK309" s="45"/>
      <c r="AL309" s="45"/>
      <c r="AM309" s="45"/>
      <c r="AN309" s="45"/>
      <c r="AO309" s="45"/>
      <c r="AP309" s="45"/>
      <c r="AQ309" s="45"/>
      <c r="AR309" s="45"/>
      <c r="AS309" s="45"/>
      <c r="AT309" s="45"/>
    </row>
    <row r="310" spans="26:46" x14ac:dyDescent="0.25">
      <c r="Z310" s="45"/>
      <c r="AA310" s="64"/>
      <c r="AB310" s="74"/>
      <c r="AC310" s="46"/>
      <c r="AD310" s="46"/>
      <c r="AE310" s="45"/>
      <c r="AF310" s="45"/>
      <c r="AG310" s="46"/>
      <c r="AH310" s="45"/>
      <c r="AI310" s="45"/>
      <c r="AJ310" s="45"/>
      <c r="AK310" s="45"/>
      <c r="AL310" s="45"/>
      <c r="AM310" s="45"/>
      <c r="AN310" s="45"/>
      <c r="AO310" s="45"/>
      <c r="AP310" s="45"/>
      <c r="AQ310" s="45"/>
      <c r="AR310" s="45"/>
      <c r="AS310" s="45"/>
      <c r="AT310" s="45"/>
    </row>
    <row r="311" spans="26:46" x14ac:dyDescent="0.25">
      <c r="Z311" s="45"/>
      <c r="AA311" s="64"/>
      <c r="AB311" s="74"/>
      <c r="AC311" s="46"/>
      <c r="AD311" s="46"/>
      <c r="AE311" s="45"/>
      <c r="AF311" s="45"/>
      <c r="AG311" s="46"/>
      <c r="AH311" s="45"/>
      <c r="AI311" s="45"/>
      <c r="AJ311" s="45"/>
      <c r="AK311" s="45"/>
      <c r="AL311" s="45"/>
      <c r="AM311" s="45"/>
      <c r="AN311" s="45"/>
      <c r="AO311" s="45"/>
      <c r="AP311" s="45"/>
      <c r="AQ311" s="45"/>
      <c r="AR311" s="45"/>
      <c r="AS311" s="45"/>
      <c r="AT311" s="45"/>
    </row>
    <row r="312" spans="26:46" x14ac:dyDescent="0.25">
      <c r="Z312" s="45"/>
      <c r="AA312" s="64"/>
      <c r="AB312" s="74"/>
      <c r="AC312" s="46"/>
      <c r="AD312" s="46"/>
      <c r="AE312" s="45"/>
      <c r="AF312" s="45"/>
      <c r="AG312" s="46"/>
      <c r="AH312" s="45"/>
      <c r="AI312" s="45"/>
      <c r="AJ312" s="45"/>
      <c r="AK312" s="45"/>
      <c r="AL312" s="45"/>
      <c r="AM312" s="45"/>
      <c r="AN312" s="45"/>
      <c r="AO312" s="45"/>
      <c r="AP312" s="45"/>
      <c r="AQ312" s="45"/>
      <c r="AR312" s="45"/>
      <c r="AS312" s="45"/>
      <c r="AT312" s="45"/>
    </row>
    <row r="313" spans="26:46" x14ac:dyDescent="0.25">
      <c r="Z313" s="45"/>
      <c r="AA313" s="64"/>
      <c r="AB313" s="74"/>
      <c r="AC313" s="46"/>
      <c r="AD313" s="46"/>
      <c r="AE313" s="45"/>
      <c r="AF313" s="45"/>
      <c r="AG313" s="46"/>
      <c r="AH313" s="45"/>
      <c r="AI313" s="45"/>
      <c r="AJ313" s="45"/>
      <c r="AK313" s="45"/>
      <c r="AL313" s="45"/>
      <c r="AM313" s="45"/>
      <c r="AN313" s="45"/>
      <c r="AO313" s="45"/>
      <c r="AP313" s="45"/>
      <c r="AQ313" s="45"/>
      <c r="AR313" s="45"/>
      <c r="AS313" s="45"/>
      <c r="AT313" s="45"/>
    </row>
    <row r="314" spans="26:46" x14ac:dyDescent="0.25">
      <c r="Z314" s="45"/>
      <c r="AA314" s="64"/>
      <c r="AB314" s="74"/>
      <c r="AC314" s="46"/>
      <c r="AD314" s="46"/>
      <c r="AE314" s="45"/>
      <c r="AF314" s="45"/>
      <c r="AG314" s="46"/>
      <c r="AH314" s="45"/>
      <c r="AI314" s="45"/>
      <c r="AJ314" s="45"/>
      <c r="AK314" s="45"/>
      <c r="AL314" s="45"/>
      <c r="AM314" s="45"/>
      <c r="AN314" s="45"/>
      <c r="AO314" s="45"/>
      <c r="AP314" s="45"/>
      <c r="AQ314" s="45"/>
      <c r="AR314" s="45"/>
      <c r="AS314" s="45"/>
      <c r="AT314" s="45"/>
    </row>
    <row r="315" spans="26:46" x14ac:dyDescent="0.25">
      <c r="Z315" s="45"/>
      <c r="AA315" s="64"/>
      <c r="AB315" s="74"/>
      <c r="AC315" s="46"/>
      <c r="AD315" s="46"/>
      <c r="AE315" s="45"/>
      <c r="AF315" s="45"/>
      <c r="AG315" s="46"/>
      <c r="AH315" s="45"/>
      <c r="AI315" s="45"/>
      <c r="AJ315" s="45"/>
      <c r="AK315" s="45"/>
      <c r="AL315" s="45"/>
      <c r="AM315" s="45"/>
      <c r="AN315" s="45"/>
      <c r="AO315" s="45"/>
      <c r="AP315" s="45"/>
      <c r="AQ315" s="45"/>
      <c r="AR315" s="45"/>
      <c r="AS315" s="45"/>
      <c r="AT315" s="45"/>
    </row>
    <row r="316" spans="26:46" x14ac:dyDescent="0.25">
      <c r="Z316" s="45"/>
      <c r="AA316" s="64"/>
      <c r="AB316" s="74"/>
      <c r="AC316" s="46"/>
      <c r="AD316" s="46"/>
      <c r="AE316" s="45"/>
      <c r="AF316" s="45"/>
      <c r="AG316" s="46"/>
      <c r="AH316" s="45"/>
      <c r="AI316" s="45"/>
      <c r="AJ316" s="45"/>
      <c r="AK316" s="45"/>
      <c r="AL316" s="45"/>
      <c r="AM316" s="45"/>
      <c r="AN316" s="45"/>
      <c r="AO316" s="45"/>
      <c r="AP316" s="45"/>
      <c r="AQ316" s="45"/>
      <c r="AR316" s="45"/>
      <c r="AS316" s="45"/>
      <c r="AT316" s="45"/>
    </row>
    <row r="317" spans="26:46" x14ac:dyDescent="0.25">
      <c r="Z317" s="45"/>
      <c r="AA317" s="64"/>
      <c r="AB317" s="74"/>
      <c r="AC317" s="46"/>
      <c r="AD317" s="46"/>
      <c r="AE317" s="45"/>
      <c r="AF317" s="45"/>
      <c r="AG317" s="46"/>
      <c r="AH317" s="45"/>
      <c r="AI317" s="45"/>
      <c r="AJ317" s="45"/>
      <c r="AK317" s="45"/>
      <c r="AL317" s="45"/>
      <c r="AM317" s="45"/>
      <c r="AN317" s="45"/>
      <c r="AO317" s="45"/>
      <c r="AP317" s="45"/>
      <c r="AQ317" s="45"/>
      <c r="AR317" s="45"/>
      <c r="AS317" s="45"/>
      <c r="AT317" s="45"/>
    </row>
    <row r="318" spans="26:46" x14ac:dyDescent="0.25">
      <c r="Z318" s="45"/>
      <c r="AA318" s="64"/>
      <c r="AB318" s="74"/>
      <c r="AC318" s="46"/>
      <c r="AD318" s="46"/>
      <c r="AE318" s="45"/>
      <c r="AF318" s="45"/>
      <c r="AG318" s="46"/>
      <c r="AH318" s="45"/>
      <c r="AI318" s="45"/>
      <c r="AJ318" s="45"/>
      <c r="AK318" s="45"/>
      <c r="AL318" s="45"/>
      <c r="AM318" s="45"/>
      <c r="AN318" s="45"/>
      <c r="AO318" s="45"/>
      <c r="AP318" s="45"/>
      <c r="AQ318" s="45"/>
      <c r="AR318" s="45"/>
      <c r="AS318" s="45"/>
      <c r="AT318" s="45"/>
    </row>
    <row r="319" spans="26:46" x14ac:dyDescent="0.25">
      <c r="Z319" s="45"/>
      <c r="AA319" s="64"/>
      <c r="AB319" s="74"/>
      <c r="AC319" s="46"/>
      <c r="AD319" s="46"/>
      <c r="AE319" s="45"/>
      <c r="AF319" s="45"/>
      <c r="AG319" s="46"/>
      <c r="AH319" s="45"/>
      <c r="AI319" s="45"/>
      <c r="AJ319" s="45"/>
      <c r="AK319" s="45"/>
      <c r="AL319" s="45"/>
      <c r="AM319" s="45"/>
      <c r="AN319" s="45"/>
      <c r="AO319" s="45"/>
      <c r="AP319" s="45"/>
      <c r="AQ319" s="45"/>
      <c r="AR319" s="45"/>
      <c r="AS319" s="45"/>
      <c r="AT319" s="45"/>
    </row>
    <row r="320" spans="26:46" x14ac:dyDescent="0.25">
      <c r="Z320" s="45"/>
      <c r="AA320" s="64"/>
      <c r="AB320" s="74"/>
      <c r="AC320" s="46"/>
      <c r="AD320" s="46"/>
      <c r="AE320" s="45"/>
      <c r="AF320" s="45"/>
      <c r="AG320" s="46"/>
      <c r="AH320" s="45"/>
      <c r="AI320" s="45"/>
      <c r="AJ320" s="45"/>
      <c r="AK320" s="45"/>
      <c r="AL320" s="45"/>
      <c r="AM320" s="45"/>
      <c r="AN320" s="45"/>
      <c r="AO320" s="45"/>
      <c r="AP320" s="45"/>
      <c r="AQ320" s="45"/>
      <c r="AR320" s="45"/>
      <c r="AS320" s="45"/>
      <c r="AT320" s="45"/>
    </row>
    <row r="321" spans="26:46" x14ac:dyDescent="0.25">
      <c r="Z321" s="45"/>
      <c r="AA321" s="64"/>
      <c r="AB321" s="74"/>
      <c r="AC321" s="46"/>
      <c r="AD321" s="46"/>
      <c r="AE321" s="45"/>
      <c r="AF321" s="45"/>
      <c r="AG321" s="46"/>
      <c r="AH321" s="45"/>
      <c r="AI321" s="45"/>
      <c r="AJ321" s="45"/>
      <c r="AK321" s="45"/>
      <c r="AL321" s="45"/>
      <c r="AM321" s="45"/>
      <c r="AN321" s="45"/>
      <c r="AO321" s="45"/>
      <c r="AP321" s="45"/>
      <c r="AQ321" s="45"/>
      <c r="AR321" s="45"/>
      <c r="AS321" s="45"/>
      <c r="AT321" s="45"/>
    </row>
    <row r="322" spans="26:46" x14ac:dyDescent="0.25">
      <c r="Z322" s="45"/>
      <c r="AA322" s="64"/>
      <c r="AB322" s="74"/>
      <c r="AC322" s="46"/>
      <c r="AD322" s="46"/>
      <c r="AE322" s="45"/>
      <c r="AF322" s="45"/>
      <c r="AG322" s="46"/>
      <c r="AH322" s="45"/>
      <c r="AI322" s="45"/>
      <c r="AJ322" s="45"/>
      <c r="AK322" s="45"/>
      <c r="AL322" s="45"/>
      <c r="AM322" s="45"/>
      <c r="AN322" s="45"/>
      <c r="AO322" s="45"/>
      <c r="AP322" s="45"/>
      <c r="AQ322" s="45"/>
      <c r="AR322" s="45"/>
      <c r="AS322" s="45"/>
      <c r="AT322" s="45"/>
    </row>
    <row r="323" spans="26:46" x14ac:dyDescent="0.25">
      <c r="Z323" s="45"/>
      <c r="AA323" s="64"/>
      <c r="AB323" s="74"/>
      <c r="AC323" s="46"/>
      <c r="AD323" s="46"/>
      <c r="AE323" s="45"/>
      <c r="AF323" s="45"/>
      <c r="AG323" s="46"/>
      <c r="AH323" s="45"/>
      <c r="AI323" s="45"/>
      <c r="AJ323" s="45"/>
      <c r="AK323" s="45"/>
      <c r="AL323" s="45"/>
      <c r="AM323" s="45"/>
      <c r="AN323" s="45"/>
      <c r="AO323" s="45"/>
      <c r="AP323" s="45"/>
      <c r="AQ323" s="45"/>
      <c r="AR323" s="45"/>
      <c r="AS323" s="45"/>
      <c r="AT323" s="45"/>
    </row>
    <row r="324" spans="26:46" x14ac:dyDescent="0.25">
      <c r="Z324" s="45"/>
      <c r="AA324" s="64"/>
      <c r="AB324" s="74"/>
      <c r="AC324" s="46"/>
      <c r="AD324" s="46"/>
      <c r="AE324" s="45"/>
      <c r="AF324" s="45"/>
      <c r="AG324" s="46"/>
      <c r="AH324" s="45"/>
      <c r="AI324" s="45"/>
      <c r="AJ324" s="45"/>
      <c r="AK324" s="45"/>
      <c r="AL324" s="45"/>
      <c r="AM324" s="45"/>
      <c r="AN324" s="45"/>
      <c r="AO324" s="45"/>
      <c r="AP324" s="45"/>
      <c r="AQ324" s="45"/>
      <c r="AR324" s="45"/>
      <c r="AS324" s="45"/>
      <c r="AT324" s="45"/>
    </row>
    <row r="325" spans="26:46" x14ac:dyDescent="0.25">
      <c r="Z325" s="45"/>
      <c r="AA325" s="64"/>
      <c r="AB325" s="74"/>
      <c r="AC325" s="46"/>
      <c r="AD325" s="46"/>
      <c r="AE325" s="45"/>
      <c r="AF325" s="45"/>
      <c r="AG325" s="46"/>
      <c r="AH325" s="45"/>
      <c r="AI325" s="45"/>
      <c r="AJ325" s="45"/>
      <c r="AK325" s="45"/>
      <c r="AL325" s="45"/>
      <c r="AM325" s="45"/>
      <c r="AN325" s="45"/>
      <c r="AO325" s="45"/>
      <c r="AP325" s="45"/>
      <c r="AQ325" s="45"/>
      <c r="AR325" s="45"/>
      <c r="AS325" s="45"/>
      <c r="AT325" s="45"/>
    </row>
    <row r="326" spans="26:46" x14ac:dyDescent="0.25">
      <c r="Z326" s="45"/>
      <c r="AA326" s="64"/>
      <c r="AB326" s="74"/>
      <c r="AC326" s="46"/>
      <c r="AD326" s="46"/>
      <c r="AE326" s="45"/>
      <c r="AF326" s="45"/>
      <c r="AG326" s="46"/>
      <c r="AH326" s="45"/>
      <c r="AI326" s="45"/>
      <c r="AJ326" s="45"/>
      <c r="AK326" s="45"/>
      <c r="AL326" s="45"/>
      <c r="AM326" s="45"/>
      <c r="AN326" s="45"/>
      <c r="AO326" s="45"/>
      <c r="AP326" s="45"/>
      <c r="AQ326" s="45"/>
      <c r="AR326" s="45"/>
      <c r="AS326" s="45"/>
      <c r="AT326" s="45"/>
    </row>
    <row r="327" spans="26:46" x14ac:dyDescent="0.25">
      <c r="Z327" s="45"/>
      <c r="AA327" s="64"/>
      <c r="AB327" s="74"/>
      <c r="AC327" s="46"/>
      <c r="AD327" s="46"/>
      <c r="AE327" s="45"/>
      <c r="AF327" s="45"/>
      <c r="AG327" s="46"/>
      <c r="AH327" s="45"/>
      <c r="AI327" s="45"/>
      <c r="AJ327" s="45"/>
      <c r="AK327" s="45"/>
      <c r="AL327" s="45"/>
      <c r="AM327" s="45"/>
      <c r="AN327" s="45"/>
      <c r="AO327" s="45"/>
      <c r="AP327" s="45"/>
      <c r="AQ327" s="45"/>
      <c r="AR327" s="45"/>
      <c r="AS327" s="45"/>
      <c r="AT327" s="45"/>
    </row>
    <row r="328" spans="26:46" x14ac:dyDescent="0.25">
      <c r="Z328" s="45"/>
      <c r="AA328" s="64"/>
      <c r="AB328" s="74"/>
      <c r="AC328" s="46"/>
      <c r="AD328" s="46"/>
      <c r="AE328" s="45"/>
      <c r="AF328" s="45"/>
      <c r="AG328" s="46"/>
      <c r="AH328" s="45"/>
      <c r="AI328" s="45"/>
      <c r="AJ328" s="45"/>
      <c r="AK328" s="45"/>
      <c r="AL328" s="45"/>
      <c r="AM328" s="45"/>
      <c r="AN328" s="45"/>
      <c r="AO328" s="45"/>
      <c r="AP328" s="45"/>
      <c r="AQ328" s="45"/>
      <c r="AR328" s="45"/>
      <c r="AS328" s="45"/>
      <c r="AT328" s="45"/>
    </row>
    <row r="329" spans="26:46" x14ac:dyDescent="0.25">
      <c r="Z329" s="45"/>
      <c r="AA329" s="64"/>
      <c r="AB329" s="74"/>
      <c r="AC329" s="46"/>
      <c r="AD329" s="46"/>
      <c r="AE329" s="45"/>
      <c r="AF329" s="45"/>
      <c r="AG329" s="46"/>
      <c r="AH329" s="45"/>
      <c r="AI329" s="45"/>
      <c r="AJ329" s="45"/>
      <c r="AK329" s="45"/>
      <c r="AL329" s="45"/>
      <c r="AM329" s="45"/>
      <c r="AN329" s="45"/>
      <c r="AO329" s="45"/>
      <c r="AP329" s="45"/>
      <c r="AQ329" s="45"/>
      <c r="AR329" s="45"/>
      <c r="AS329" s="45"/>
      <c r="AT329" s="45"/>
    </row>
    <row r="330" spans="26:46" x14ac:dyDescent="0.25">
      <c r="Z330" s="45"/>
      <c r="AA330" s="64"/>
      <c r="AB330" s="74"/>
      <c r="AC330" s="46"/>
      <c r="AD330" s="46"/>
      <c r="AE330" s="45"/>
      <c r="AF330" s="45"/>
      <c r="AG330" s="46"/>
      <c r="AH330" s="45"/>
      <c r="AI330" s="45"/>
      <c r="AJ330" s="45"/>
      <c r="AK330" s="45"/>
      <c r="AL330" s="45"/>
      <c r="AM330" s="45"/>
      <c r="AN330" s="45"/>
      <c r="AO330" s="45"/>
      <c r="AP330" s="45"/>
      <c r="AQ330" s="45"/>
      <c r="AR330" s="45"/>
      <c r="AS330" s="45"/>
      <c r="AT330" s="45"/>
    </row>
    <row r="331" spans="26:46" x14ac:dyDescent="0.25">
      <c r="Z331" s="45"/>
      <c r="AA331" s="64"/>
      <c r="AB331" s="74"/>
      <c r="AC331" s="46"/>
      <c r="AD331" s="46"/>
      <c r="AE331" s="45"/>
      <c r="AF331" s="45"/>
      <c r="AG331" s="46"/>
      <c r="AH331" s="45"/>
      <c r="AI331" s="45"/>
      <c r="AJ331" s="45"/>
      <c r="AK331" s="45"/>
      <c r="AL331" s="45"/>
      <c r="AM331" s="45"/>
      <c r="AN331" s="45"/>
      <c r="AO331" s="45"/>
      <c r="AP331" s="45"/>
      <c r="AQ331" s="45"/>
      <c r="AR331" s="45"/>
      <c r="AS331" s="45"/>
      <c r="AT331" s="45"/>
    </row>
    <row r="332" spans="26:46" x14ac:dyDescent="0.25">
      <c r="Z332" s="45"/>
      <c r="AA332" s="64"/>
      <c r="AB332" s="74"/>
      <c r="AC332" s="46"/>
      <c r="AD332" s="46"/>
      <c r="AE332" s="45"/>
      <c r="AF332" s="45"/>
      <c r="AG332" s="46"/>
      <c r="AH332" s="45"/>
      <c r="AI332" s="45"/>
      <c r="AJ332" s="45"/>
      <c r="AK332" s="45"/>
      <c r="AL332" s="45"/>
      <c r="AM332" s="45"/>
      <c r="AN332" s="45"/>
      <c r="AO332" s="45"/>
      <c r="AP332" s="45"/>
      <c r="AQ332" s="45"/>
      <c r="AR332" s="45"/>
      <c r="AS332" s="45"/>
      <c r="AT332" s="45"/>
    </row>
    <row r="333" spans="26:46" x14ac:dyDescent="0.25">
      <c r="Z333" s="45"/>
      <c r="AA333" s="64"/>
      <c r="AB333" s="74"/>
      <c r="AC333" s="46"/>
      <c r="AD333" s="46"/>
      <c r="AE333" s="45"/>
      <c r="AF333" s="45"/>
      <c r="AG333" s="46"/>
      <c r="AH333" s="45"/>
      <c r="AI333" s="45"/>
      <c r="AJ333" s="45"/>
      <c r="AK333" s="45"/>
      <c r="AL333" s="45"/>
      <c r="AM333" s="45"/>
      <c r="AN333" s="45"/>
      <c r="AO333" s="45"/>
      <c r="AP333" s="45"/>
      <c r="AQ333" s="45"/>
      <c r="AR333" s="45"/>
      <c r="AS333" s="45"/>
      <c r="AT333" s="45"/>
    </row>
    <row r="334" spans="26:46" x14ac:dyDescent="0.25">
      <c r="Z334" s="45"/>
      <c r="AA334" s="64"/>
      <c r="AB334" s="74"/>
      <c r="AC334" s="46"/>
      <c r="AD334" s="46"/>
      <c r="AE334" s="45"/>
      <c r="AF334" s="45"/>
      <c r="AG334" s="46"/>
      <c r="AH334" s="45"/>
      <c r="AI334" s="45"/>
      <c r="AJ334" s="45"/>
      <c r="AK334" s="45"/>
      <c r="AL334" s="45"/>
      <c r="AM334" s="45"/>
      <c r="AN334" s="45"/>
      <c r="AO334" s="45"/>
      <c r="AP334" s="45"/>
      <c r="AQ334" s="45"/>
      <c r="AR334" s="45"/>
      <c r="AS334" s="45"/>
      <c r="AT334" s="45"/>
    </row>
    <row r="335" spans="26:46" x14ac:dyDescent="0.25">
      <c r="Z335" s="45"/>
      <c r="AA335" s="64"/>
      <c r="AB335" s="74"/>
      <c r="AC335" s="46"/>
      <c r="AD335" s="46"/>
      <c r="AE335" s="45"/>
      <c r="AF335" s="45"/>
      <c r="AG335" s="46"/>
      <c r="AH335" s="45"/>
      <c r="AI335" s="45"/>
      <c r="AJ335" s="45"/>
      <c r="AK335" s="45"/>
      <c r="AL335" s="45"/>
      <c r="AM335" s="45"/>
      <c r="AN335" s="45"/>
      <c r="AO335" s="45"/>
      <c r="AP335" s="45"/>
      <c r="AQ335" s="45"/>
      <c r="AR335" s="45"/>
      <c r="AS335" s="45"/>
      <c r="AT335" s="45"/>
    </row>
    <row r="336" spans="26:46" x14ac:dyDescent="0.25">
      <c r="Z336" s="45"/>
      <c r="AA336" s="64"/>
      <c r="AB336" s="74"/>
      <c r="AC336" s="46"/>
      <c r="AD336" s="46"/>
      <c r="AE336" s="45"/>
      <c r="AF336" s="45"/>
      <c r="AG336" s="46"/>
      <c r="AH336" s="45"/>
      <c r="AI336" s="45"/>
      <c r="AJ336" s="45"/>
      <c r="AK336" s="45"/>
      <c r="AL336" s="45"/>
      <c r="AM336" s="45"/>
      <c r="AN336" s="45"/>
      <c r="AO336" s="45"/>
      <c r="AP336" s="45"/>
      <c r="AQ336" s="45"/>
      <c r="AR336" s="45"/>
      <c r="AS336" s="45"/>
      <c r="AT336" s="45"/>
    </row>
    <row r="337" spans="26:46" x14ac:dyDescent="0.25">
      <c r="Z337" s="45"/>
      <c r="AA337" s="64"/>
      <c r="AB337" s="74"/>
      <c r="AC337" s="46"/>
      <c r="AD337" s="46"/>
      <c r="AE337" s="45"/>
      <c r="AF337" s="45"/>
      <c r="AG337" s="46"/>
      <c r="AH337" s="45"/>
      <c r="AI337" s="45"/>
      <c r="AJ337" s="45"/>
      <c r="AK337" s="45"/>
      <c r="AL337" s="45"/>
      <c r="AM337" s="45"/>
      <c r="AN337" s="45"/>
      <c r="AO337" s="45"/>
      <c r="AP337" s="45"/>
      <c r="AQ337" s="45"/>
      <c r="AR337" s="45"/>
      <c r="AS337" s="45"/>
      <c r="AT337" s="45"/>
    </row>
    <row r="338" spans="26:46" x14ac:dyDescent="0.25">
      <c r="Z338" s="45"/>
      <c r="AA338" s="64"/>
      <c r="AB338" s="74"/>
      <c r="AC338" s="46"/>
      <c r="AD338" s="46"/>
      <c r="AE338" s="45"/>
      <c r="AF338" s="45"/>
      <c r="AG338" s="46"/>
      <c r="AH338" s="45"/>
      <c r="AI338" s="45"/>
      <c r="AJ338" s="45"/>
      <c r="AK338" s="45"/>
      <c r="AL338" s="45"/>
      <c r="AM338" s="45"/>
      <c r="AN338" s="45"/>
      <c r="AO338" s="45"/>
      <c r="AP338" s="45"/>
      <c r="AQ338" s="45"/>
      <c r="AR338" s="45"/>
      <c r="AS338" s="45"/>
      <c r="AT338" s="45"/>
    </row>
    <row r="339" spans="26:46" x14ac:dyDescent="0.25">
      <c r="Z339" s="45"/>
      <c r="AA339" s="64"/>
      <c r="AB339" s="74"/>
      <c r="AC339" s="46"/>
      <c r="AD339" s="46"/>
      <c r="AE339" s="45"/>
      <c r="AF339" s="45"/>
      <c r="AG339" s="46"/>
      <c r="AH339" s="45"/>
      <c r="AI339" s="45"/>
      <c r="AJ339" s="45"/>
      <c r="AK339" s="45"/>
      <c r="AL339" s="45"/>
      <c r="AM339" s="45"/>
      <c r="AN339" s="45"/>
      <c r="AO339" s="45"/>
      <c r="AP339" s="45"/>
      <c r="AQ339" s="45"/>
      <c r="AR339" s="45"/>
      <c r="AS339" s="45"/>
      <c r="AT339" s="45"/>
    </row>
    <row r="340" spans="26:46" x14ac:dyDescent="0.25">
      <c r="Z340" s="45"/>
      <c r="AA340" s="64"/>
      <c r="AB340" s="74"/>
      <c r="AC340" s="46"/>
      <c r="AD340" s="46"/>
      <c r="AE340" s="45"/>
      <c r="AF340" s="45"/>
      <c r="AG340" s="46"/>
      <c r="AH340" s="45"/>
      <c r="AI340" s="45"/>
      <c r="AJ340" s="45"/>
      <c r="AK340" s="45"/>
      <c r="AL340" s="45"/>
      <c r="AM340" s="45"/>
      <c r="AN340" s="45"/>
      <c r="AO340" s="45"/>
      <c r="AP340" s="45"/>
      <c r="AQ340" s="45"/>
      <c r="AR340" s="45"/>
      <c r="AS340" s="45"/>
      <c r="AT340" s="45"/>
    </row>
    <row r="341" spans="26:46" x14ac:dyDescent="0.25">
      <c r="Z341" s="45"/>
      <c r="AA341" s="64"/>
      <c r="AB341" s="74"/>
      <c r="AC341" s="46"/>
      <c r="AD341" s="46"/>
      <c r="AE341" s="45"/>
      <c r="AF341" s="45"/>
      <c r="AG341" s="46"/>
      <c r="AH341" s="45"/>
      <c r="AI341" s="45"/>
      <c r="AJ341" s="45"/>
      <c r="AK341" s="45"/>
      <c r="AL341" s="45"/>
      <c r="AM341" s="45"/>
      <c r="AN341" s="45"/>
      <c r="AO341" s="45"/>
      <c r="AP341" s="45"/>
      <c r="AQ341" s="45"/>
      <c r="AR341" s="45"/>
      <c r="AS341" s="45"/>
      <c r="AT341" s="45"/>
    </row>
    <row r="342" spans="26:46" x14ac:dyDescent="0.25">
      <c r="Z342" s="45"/>
      <c r="AA342" s="64"/>
      <c r="AB342" s="74"/>
      <c r="AC342" s="46"/>
      <c r="AD342" s="46"/>
      <c r="AE342" s="45"/>
      <c r="AF342" s="45"/>
      <c r="AG342" s="46"/>
      <c r="AH342" s="45"/>
      <c r="AI342" s="45"/>
      <c r="AJ342" s="45"/>
      <c r="AK342" s="45"/>
      <c r="AL342" s="45"/>
      <c r="AM342" s="45"/>
      <c r="AN342" s="45"/>
      <c r="AO342" s="45"/>
      <c r="AP342" s="45"/>
      <c r="AQ342" s="45"/>
      <c r="AR342" s="45"/>
      <c r="AS342" s="45"/>
      <c r="AT342" s="45"/>
    </row>
    <row r="343" spans="26:46" x14ac:dyDescent="0.25">
      <c r="Z343" s="45"/>
      <c r="AA343" s="64"/>
      <c r="AB343" s="74"/>
      <c r="AC343" s="46"/>
      <c r="AD343" s="46"/>
      <c r="AE343" s="45"/>
      <c r="AF343" s="45"/>
      <c r="AG343" s="46"/>
      <c r="AH343" s="45"/>
      <c r="AI343" s="45"/>
      <c r="AJ343" s="45"/>
      <c r="AK343" s="45"/>
      <c r="AL343" s="45"/>
      <c r="AM343" s="45"/>
      <c r="AN343" s="45"/>
      <c r="AO343" s="45"/>
      <c r="AP343" s="45"/>
      <c r="AQ343" s="45"/>
      <c r="AR343" s="45"/>
      <c r="AS343" s="45"/>
      <c r="AT343" s="45"/>
    </row>
    <row r="344" spans="26:46" x14ac:dyDescent="0.25">
      <c r="Z344" s="45"/>
      <c r="AA344" s="64"/>
      <c r="AB344" s="74"/>
      <c r="AC344" s="46"/>
      <c r="AD344" s="46"/>
      <c r="AE344" s="45"/>
      <c r="AF344" s="45"/>
      <c r="AG344" s="46"/>
      <c r="AH344" s="45"/>
      <c r="AI344" s="45"/>
      <c r="AJ344" s="45"/>
      <c r="AK344" s="45"/>
      <c r="AL344" s="45"/>
      <c r="AM344" s="45"/>
      <c r="AN344" s="45"/>
      <c r="AO344" s="45"/>
      <c r="AP344" s="45"/>
      <c r="AQ344" s="45"/>
      <c r="AR344" s="45"/>
      <c r="AS344" s="45"/>
      <c r="AT344" s="45"/>
    </row>
    <row r="345" spans="26:46" x14ac:dyDescent="0.25">
      <c r="Z345" s="45"/>
      <c r="AA345" s="64"/>
      <c r="AB345" s="74"/>
      <c r="AC345" s="46"/>
      <c r="AD345" s="46"/>
      <c r="AE345" s="45"/>
      <c r="AF345" s="45"/>
      <c r="AG345" s="46"/>
      <c r="AH345" s="45"/>
      <c r="AI345" s="45"/>
      <c r="AJ345" s="45"/>
      <c r="AK345" s="45"/>
      <c r="AL345" s="45"/>
      <c r="AM345" s="45"/>
      <c r="AN345" s="45"/>
      <c r="AO345" s="45"/>
      <c r="AP345" s="45"/>
      <c r="AQ345" s="45"/>
      <c r="AR345" s="45"/>
      <c r="AS345" s="45"/>
      <c r="AT345" s="45"/>
    </row>
    <row r="346" spans="26:46" x14ac:dyDescent="0.25">
      <c r="Z346" s="45"/>
      <c r="AA346" s="64"/>
      <c r="AB346" s="74"/>
      <c r="AC346" s="46"/>
      <c r="AD346" s="46"/>
      <c r="AE346" s="45"/>
      <c r="AF346" s="45"/>
      <c r="AG346" s="46"/>
      <c r="AH346" s="45"/>
      <c r="AI346" s="45"/>
      <c r="AJ346" s="45"/>
      <c r="AK346" s="45"/>
      <c r="AL346" s="45"/>
      <c r="AM346" s="45"/>
      <c r="AN346" s="45"/>
      <c r="AO346" s="45"/>
      <c r="AP346" s="45"/>
      <c r="AQ346" s="45"/>
      <c r="AR346" s="45"/>
      <c r="AS346" s="45"/>
      <c r="AT346" s="45"/>
    </row>
    <row r="347" spans="26:46" x14ac:dyDescent="0.25">
      <c r="Z347" s="45"/>
      <c r="AA347" s="64"/>
      <c r="AB347" s="74"/>
      <c r="AC347" s="46"/>
      <c r="AD347" s="46"/>
      <c r="AE347" s="45"/>
      <c r="AF347" s="45"/>
      <c r="AG347" s="46"/>
      <c r="AH347" s="45"/>
      <c r="AI347" s="45"/>
      <c r="AJ347" s="45"/>
      <c r="AK347" s="45"/>
      <c r="AL347" s="45"/>
      <c r="AM347" s="45"/>
      <c r="AN347" s="45"/>
      <c r="AO347" s="45"/>
      <c r="AP347" s="45"/>
      <c r="AQ347" s="45"/>
      <c r="AR347" s="45"/>
      <c r="AS347" s="45"/>
      <c r="AT347" s="45"/>
    </row>
    <row r="348" spans="26:46" x14ac:dyDescent="0.25">
      <c r="Z348" s="45"/>
      <c r="AA348" s="64"/>
      <c r="AB348" s="74"/>
      <c r="AC348" s="46"/>
      <c r="AD348" s="46"/>
      <c r="AE348" s="45"/>
      <c r="AF348" s="45"/>
      <c r="AG348" s="46"/>
      <c r="AH348" s="45"/>
      <c r="AI348" s="45"/>
      <c r="AJ348" s="45"/>
      <c r="AK348" s="45"/>
      <c r="AL348" s="45"/>
      <c r="AM348" s="45"/>
      <c r="AN348" s="45"/>
      <c r="AO348" s="45"/>
      <c r="AP348" s="45"/>
      <c r="AQ348" s="45"/>
      <c r="AR348" s="45"/>
      <c r="AS348" s="45"/>
      <c r="AT348" s="45"/>
    </row>
    <row r="349" spans="26:46" x14ac:dyDescent="0.25">
      <c r="Z349" s="45"/>
      <c r="AA349" s="64"/>
      <c r="AB349" s="74"/>
      <c r="AC349" s="46"/>
      <c r="AD349" s="46"/>
      <c r="AE349" s="45"/>
      <c r="AF349" s="45"/>
      <c r="AG349" s="46"/>
      <c r="AH349" s="45"/>
      <c r="AI349" s="45"/>
      <c r="AJ349" s="45"/>
      <c r="AK349" s="45"/>
      <c r="AL349" s="45"/>
      <c r="AM349" s="45"/>
      <c r="AN349" s="45"/>
      <c r="AO349" s="45"/>
      <c r="AP349" s="45"/>
      <c r="AQ349" s="45"/>
      <c r="AR349" s="45"/>
      <c r="AS349" s="45"/>
      <c r="AT349" s="45"/>
    </row>
    <row r="350" spans="26:46" x14ac:dyDescent="0.25">
      <c r="Z350" s="45"/>
      <c r="AA350" s="64"/>
      <c r="AB350" s="74"/>
      <c r="AC350" s="46"/>
      <c r="AD350" s="46"/>
      <c r="AE350" s="45"/>
      <c r="AF350" s="45"/>
      <c r="AG350" s="46"/>
      <c r="AH350" s="45"/>
      <c r="AI350" s="45"/>
      <c r="AJ350" s="45"/>
      <c r="AK350" s="45"/>
      <c r="AL350" s="45"/>
      <c r="AM350" s="45"/>
      <c r="AN350" s="45"/>
      <c r="AO350" s="45"/>
      <c r="AP350" s="45"/>
      <c r="AQ350" s="45"/>
      <c r="AR350" s="45"/>
      <c r="AS350" s="45"/>
      <c r="AT350" s="45"/>
    </row>
    <row r="351" spans="26:46" x14ac:dyDescent="0.25">
      <c r="Z351" s="45"/>
      <c r="AA351" s="64"/>
      <c r="AB351" s="74"/>
      <c r="AC351" s="46"/>
      <c r="AD351" s="46"/>
      <c r="AE351" s="45"/>
      <c r="AF351" s="45"/>
      <c r="AG351" s="46"/>
      <c r="AH351" s="45"/>
      <c r="AI351" s="45"/>
      <c r="AJ351" s="45"/>
      <c r="AK351" s="45"/>
      <c r="AL351" s="45"/>
      <c r="AM351" s="45"/>
      <c r="AN351" s="45"/>
      <c r="AO351" s="45"/>
      <c r="AP351" s="45"/>
      <c r="AQ351" s="45"/>
      <c r="AR351" s="45"/>
      <c r="AS351" s="45"/>
      <c r="AT351" s="45"/>
    </row>
    <row r="352" spans="26:46" x14ac:dyDescent="0.25">
      <c r="Z352" s="45"/>
      <c r="AA352" s="64"/>
      <c r="AB352" s="74"/>
      <c r="AC352" s="46"/>
      <c r="AD352" s="46"/>
      <c r="AE352" s="45"/>
      <c r="AF352" s="45"/>
      <c r="AG352" s="46"/>
      <c r="AH352" s="45"/>
      <c r="AI352" s="45"/>
      <c r="AJ352" s="45"/>
      <c r="AK352" s="45"/>
      <c r="AL352" s="45"/>
      <c r="AM352" s="45"/>
      <c r="AN352" s="45"/>
      <c r="AO352" s="45"/>
      <c r="AP352" s="45"/>
      <c r="AQ352" s="45"/>
      <c r="AR352" s="45"/>
      <c r="AS352" s="45"/>
      <c r="AT352" s="45"/>
    </row>
    <row r="353" spans="26:46" x14ac:dyDescent="0.25">
      <c r="Z353" s="45"/>
      <c r="AA353" s="64"/>
      <c r="AB353" s="74"/>
      <c r="AC353" s="46"/>
      <c r="AD353" s="46"/>
      <c r="AE353" s="45"/>
      <c r="AF353" s="45"/>
      <c r="AG353" s="46"/>
      <c r="AH353" s="45"/>
      <c r="AI353" s="45"/>
      <c r="AJ353" s="45"/>
      <c r="AK353" s="45"/>
      <c r="AL353" s="45"/>
      <c r="AM353" s="45"/>
      <c r="AN353" s="45"/>
      <c r="AO353" s="45"/>
      <c r="AP353" s="45"/>
      <c r="AQ353" s="45"/>
      <c r="AR353" s="45"/>
      <c r="AS353" s="45"/>
      <c r="AT353" s="45"/>
    </row>
    <row r="354" spans="26:46" x14ac:dyDescent="0.25">
      <c r="Z354" s="45"/>
      <c r="AA354" s="64"/>
      <c r="AB354" s="74"/>
      <c r="AC354" s="46"/>
      <c r="AD354" s="46"/>
      <c r="AE354" s="45"/>
      <c r="AF354" s="45"/>
      <c r="AG354" s="46"/>
      <c r="AH354" s="45"/>
      <c r="AI354" s="45"/>
      <c r="AJ354" s="45"/>
      <c r="AK354" s="45"/>
      <c r="AL354" s="45"/>
      <c r="AM354" s="45"/>
      <c r="AN354" s="45"/>
      <c r="AO354" s="45"/>
      <c r="AP354" s="45"/>
      <c r="AQ354" s="45"/>
      <c r="AR354" s="45"/>
      <c r="AS354" s="45"/>
      <c r="AT354" s="45"/>
    </row>
    <row r="355" spans="26:46" x14ac:dyDescent="0.25">
      <c r="Z355" s="45"/>
      <c r="AA355" s="64"/>
      <c r="AB355" s="74"/>
      <c r="AC355" s="46"/>
      <c r="AD355" s="46"/>
      <c r="AE355" s="45"/>
      <c r="AF355" s="45"/>
      <c r="AG355" s="46"/>
      <c r="AH355" s="45"/>
      <c r="AI355" s="45"/>
      <c r="AJ355" s="45"/>
      <c r="AK355" s="45"/>
      <c r="AL355" s="45"/>
      <c r="AM355" s="45"/>
      <c r="AN355" s="45"/>
      <c r="AO355" s="45"/>
      <c r="AP355" s="45"/>
      <c r="AQ355" s="45"/>
      <c r="AR355" s="45"/>
      <c r="AS355" s="45"/>
      <c r="AT355" s="45"/>
    </row>
    <row r="356" spans="26:46" x14ac:dyDescent="0.25">
      <c r="Z356" s="45"/>
      <c r="AA356" s="64"/>
      <c r="AB356" s="74"/>
      <c r="AC356" s="46"/>
      <c r="AD356" s="46"/>
      <c r="AE356" s="45"/>
      <c r="AF356" s="45"/>
      <c r="AG356" s="46"/>
      <c r="AH356" s="45"/>
      <c r="AI356" s="45"/>
      <c r="AJ356" s="45"/>
      <c r="AK356" s="45"/>
      <c r="AL356" s="45"/>
      <c r="AM356" s="45"/>
      <c r="AN356" s="45"/>
      <c r="AO356" s="45"/>
      <c r="AP356" s="45"/>
      <c r="AQ356" s="45"/>
      <c r="AR356" s="45"/>
      <c r="AS356" s="45"/>
      <c r="AT356" s="45"/>
    </row>
    <row r="357" spans="26:46" x14ac:dyDescent="0.25">
      <c r="Z357" s="45"/>
      <c r="AA357" s="64"/>
      <c r="AB357" s="74"/>
      <c r="AC357" s="46"/>
      <c r="AD357" s="46"/>
      <c r="AE357" s="45"/>
      <c r="AF357" s="45"/>
      <c r="AG357" s="46"/>
      <c r="AH357" s="45"/>
      <c r="AI357" s="45"/>
      <c r="AJ357" s="45"/>
      <c r="AK357" s="45"/>
      <c r="AL357" s="45"/>
      <c r="AM357" s="45"/>
      <c r="AN357" s="45"/>
      <c r="AO357" s="45"/>
      <c r="AP357" s="45"/>
      <c r="AQ357" s="45"/>
      <c r="AR357" s="45"/>
      <c r="AS357" s="45"/>
      <c r="AT357" s="45"/>
    </row>
    <row r="358" spans="26:46" x14ac:dyDescent="0.25">
      <c r="Z358" s="45"/>
      <c r="AA358" s="64"/>
      <c r="AB358" s="74"/>
      <c r="AC358" s="46"/>
      <c r="AD358" s="46"/>
      <c r="AE358" s="45"/>
      <c r="AF358" s="45"/>
      <c r="AG358" s="46"/>
      <c r="AH358" s="45"/>
      <c r="AI358" s="45"/>
      <c r="AJ358" s="45"/>
      <c r="AK358" s="45"/>
      <c r="AL358" s="45"/>
      <c r="AM358" s="45"/>
      <c r="AN358" s="45"/>
      <c r="AO358" s="45"/>
      <c r="AP358" s="45"/>
      <c r="AQ358" s="45"/>
      <c r="AR358" s="45"/>
      <c r="AS358" s="45"/>
      <c r="AT358" s="45"/>
    </row>
    <row r="359" spans="26:46" x14ac:dyDescent="0.25">
      <c r="Z359" s="45"/>
      <c r="AA359" s="64"/>
      <c r="AB359" s="74"/>
      <c r="AC359" s="46"/>
      <c r="AD359" s="46"/>
      <c r="AE359" s="45"/>
      <c r="AF359" s="45"/>
      <c r="AG359" s="46"/>
      <c r="AH359" s="45"/>
      <c r="AI359" s="45"/>
      <c r="AJ359" s="45"/>
      <c r="AK359" s="45"/>
      <c r="AL359" s="45"/>
      <c r="AM359" s="45"/>
      <c r="AN359" s="45"/>
      <c r="AO359" s="45"/>
      <c r="AP359" s="45"/>
      <c r="AQ359" s="45"/>
      <c r="AR359" s="45"/>
      <c r="AS359" s="45"/>
      <c r="AT359" s="45"/>
    </row>
    <row r="360" spans="26:46" x14ac:dyDescent="0.25">
      <c r="Z360" s="45"/>
      <c r="AA360" s="64"/>
      <c r="AB360" s="74"/>
      <c r="AC360" s="46"/>
      <c r="AD360" s="46"/>
      <c r="AE360" s="45"/>
      <c r="AF360" s="45"/>
      <c r="AG360" s="46"/>
      <c r="AH360" s="45"/>
      <c r="AI360" s="45"/>
      <c r="AJ360" s="45"/>
      <c r="AK360" s="45"/>
      <c r="AL360" s="45"/>
      <c r="AM360" s="45"/>
      <c r="AN360" s="45"/>
      <c r="AO360" s="45"/>
      <c r="AP360" s="45"/>
      <c r="AQ360" s="45"/>
      <c r="AR360" s="45"/>
      <c r="AS360" s="45"/>
      <c r="AT360" s="45"/>
    </row>
    <row r="361" spans="26:46" x14ac:dyDescent="0.25">
      <c r="Z361" s="45"/>
      <c r="AA361" s="64"/>
      <c r="AB361" s="74"/>
      <c r="AC361" s="46"/>
      <c r="AD361" s="46"/>
      <c r="AE361" s="45"/>
      <c r="AF361" s="45"/>
      <c r="AG361" s="46"/>
      <c r="AH361" s="45"/>
      <c r="AI361" s="45"/>
      <c r="AJ361" s="45"/>
      <c r="AK361" s="45"/>
      <c r="AL361" s="45"/>
      <c r="AM361" s="45"/>
      <c r="AN361" s="45"/>
      <c r="AO361" s="45"/>
      <c r="AP361" s="45"/>
      <c r="AQ361" s="45"/>
      <c r="AR361" s="45"/>
      <c r="AS361" s="45"/>
      <c r="AT361" s="45"/>
    </row>
    <row r="362" spans="26:46" x14ac:dyDescent="0.25">
      <c r="Z362" s="45"/>
      <c r="AA362" s="64"/>
      <c r="AB362" s="74"/>
      <c r="AC362" s="46"/>
      <c r="AD362" s="46"/>
      <c r="AE362" s="45"/>
      <c r="AF362" s="45"/>
      <c r="AG362" s="46"/>
      <c r="AH362" s="45"/>
      <c r="AI362" s="45"/>
      <c r="AJ362" s="45"/>
      <c r="AK362" s="45"/>
      <c r="AL362" s="45"/>
      <c r="AM362" s="45"/>
      <c r="AN362" s="45"/>
      <c r="AO362" s="45"/>
      <c r="AP362" s="45"/>
      <c r="AQ362" s="45"/>
      <c r="AR362" s="45"/>
      <c r="AS362" s="45"/>
      <c r="AT362" s="45"/>
    </row>
    <row r="363" spans="26:46" x14ac:dyDescent="0.25">
      <c r="Z363" s="45"/>
      <c r="AA363" s="64"/>
      <c r="AB363" s="74"/>
      <c r="AC363" s="46"/>
      <c r="AD363" s="46"/>
      <c r="AE363" s="45"/>
      <c r="AF363" s="45"/>
      <c r="AG363" s="46"/>
      <c r="AH363" s="45"/>
      <c r="AI363" s="45"/>
      <c r="AJ363" s="45"/>
      <c r="AK363" s="45"/>
      <c r="AL363" s="45"/>
      <c r="AM363" s="45"/>
      <c r="AN363" s="45"/>
      <c r="AO363" s="45"/>
      <c r="AP363" s="45"/>
      <c r="AQ363" s="45"/>
      <c r="AR363" s="45"/>
      <c r="AS363" s="45"/>
      <c r="AT363" s="45"/>
    </row>
    <row r="364" spans="26:46" x14ac:dyDescent="0.25">
      <c r="Z364" s="45"/>
    </row>
  </sheetData>
  <sheetProtection algorithmName="SHA-512" hashValue="b29vsoMWp70DSElKlaa+OZpcx6v474oSqNI/5qjrAiQRUIFUkBIvDG872wCz9W1G3Q0snlpmmlveeFkY+f6ZVQ==" saltValue="Dt5EyZjXBLT/THgxQCQ+jA==" spinCount="100000" sheet="1" formatCells="0" formatColumns="0" formatRows="0" insertColumns="0" insertRows="0" insertHyperlinks="0" deleteColumns="0" deleteRows="0" selectLockedCells="1" sort="0" autoFilter="0" pivotTables="0"/>
  <conditionalFormatting sqref="AJ36">
    <cfRule type="cellIs" dxfId="23" priority="4" operator="lessThan">
      <formula>-1</formula>
    </cfRule>
    <cfRule type="cellIs" dxfId="22" priority="5" operator="greaterThan">
      <formula>1</formula>
    </cfRule>
    <cfRule type="cellIs" dxfId="21" priority="6" operator="equal">
      <formula>0</formula>
    </cfRule>
  </conditionalFormatting>
  <conditionalFormatting sqref="AT36">
    <cfRule type="cellIs" dxfId="20" priority="1" operator="lessThan">
      <formula>-1</formula>
    </cfRule>
    <cfRule type="cellIs" dxfId="19" priority="2" operator="greaterThan">
      <formula>1</formula>
    </cfRule>
    <cfRule type="cellIs" dxfId="18" priority="3" operator="equal">
      <formula>0</formula>
    </cfRule>
  </conditionalFormatting>
  <pageMargins left="0.7" right="0.7" top="0.75" bottom="0.75" header="0.3" footer="0.3"/>
  <pageSetup scale="41" fitToHeight="0" orientation="landscape" r:id="rId1"/>
  <ignoredErrors>
    <ignoredError sqref="AB23:AT24 AB30:AT31 AB32:AE34 A16:G16 A17:X18 F6:X9 AB4 A12:A15 E15 H15:I15 H16:X16 H12:M12 R14 G15 R15 A23:X25 A19:A22 E22 G22:H22 R22 A30:X30 A26:A29 H29:I29 R28 R29 F5:P5 R5:X5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S85"/>
  <sheetViews>
    <sheetView tabSelected="1" zoomScale="115" zoomScaleNormal="115" workbookViewId="0">
      <pane xSplit="29" topLeftCell="AD1" activePane="topRight" state="frozen"/>
      <selection pane="topRight" activeCell="AF12" sqref="AF12:AH16"/>
    </sheetView>
  </sheetViews>
  <sheetFormatPr defaultRowHeight="15" x14ac:dyDescent="0.25"/>
  <cols>
    <col min="1" max="1" width="5.5703125" style="76" customWidth="1"/>
    <col min="2" max="2" width="6" style="8" customWidth="1"/>
    <col min="3" max="3" width="28.5703125" style="1" customWidth="1"/>
    <col min="4" max="5" width="11.42578125" style="1" customWidth="1"/>
    <col min="6" max="6" width="2.140625" style="1" hidden="1" customWidth="1"/>
    <col min="7" max="7" width="6.7109375" style="7" hidden="1" customWidth="1"/>
    <col min="8" max="8" width="5.7109375" style="8" hidden="1" customWidth="1"/>
    <col min="9" max="9" width="30.42578125" style="1" hidden="1" customWidth="1"/>
    <col min="10" max="11" width="11.42578125" style="1" hidden="1" customWidth="1"/>
    <col min="12" max="12" width="2.140625" style="1" hidden="1" customWidth="1"/>
    <col min="13" max="13" width="6.85546875" style="7" hidden="1" customWidth="1"/>
    <col min="14" max="14" width="5.140625" style="8" hidden="1" customWidth="1"/>
    <col min="15" max="15" width="29" style="1" hidden="1" customWidth="1"/>
    <col min="16" max="17" width="11.42578125" style="1" hidden="1" customWidth="1"/>
    <col min="18" max="18" width="2.140625" style="5" hidden="1" customWidth="1"/>
    <col min="19" max="19" width="7" style="7" hidden="1" customWidth="1"/>
    <col min="20" max="20" width="5.5703125" style="8" hidden="1" customWidth="1"/>
    <col min="21" max="21" width="29" style="1" hidden="1" customWidth="1"/>
    <col min="22" max="23" width="11.42578125" style="1" hidden="1" customWidth="1"/>
    <col min="24" max="24" width="2" style="9" hidden="1" customWidth="1"/>
    <col min="25" max="25" width="7" style="7" hidden="1" customWidth="1"/>
    <col min="26" max="26" width="5.85546875" style="8" hidden="1" customWidth="1"/>
    <col min="27" max="27" width="29" style="1" hidden="1" customWidth="1"/>
    <col min="28" max="29" width="11.42578125" style="1" hidden="1" customWidth="1"/>
    <col min="30" max="30" width="2.140625" style="1" customWidth="1"/>
    <col min="31" max="31" width="5.42578125" style="86" bestFit="1" customWidth="1"/>
    <col min="32" max="32" width="21.28515625" style="2" customWidth="1"/>
    <col min="33" max="33" width="13.42578125" style="1" bestFit="1" customWidth="1"/>
    <col min="34" max="34" width="13.5703125" style="1" customWidth="1"/>
    <col min="35" max="35" width="13.42578125" style="1" bestFit="1" customWidth="1"/>
    <col min="36" max="36" width="2.28515625" style="1" customWidth="1"/>
    <col min="37" max="37" width="9.140625" style="2" customWidth="1"/>
    <col min="38" max="38" width="13" style="2" customWidth="1"/>
    <col min="39" max="39" width="11.42578125" style="2" customWidth="1"/>
    <col min="40" max="40" width="2.28515625" style="1" customWidth="1"/>
    <col min="41" max="41" width="9.140625" style="2" customWidth="1"/>
    <col min="42" max="42" width="13.28515625" style="2" customWidth="1"/>
    <col min="43" max="43" width="11.140625" style="1" bestFit="1" customWidth="1"/>
    <col min="44" max="44" width="2.28515625" style="1" customWidth="1"/>
    <col min="45" max="45" width="9.140625" style="2" customWidth="1"/>
    <col min="46" max="46" width="13.28515625" style="2" customWidth="1"/>
    <col min="47" max="47" width="11.28515625" style="2" customWidth="1"/>
    <col min="48" max="48" width="2.28515625" style="1" customWidth="1"/>
    <col min="49" max="49" width="9.140625" style="2" customWidth="1"/>
    <col min="50" max="50" width="13.28515625" style="2" customWidth="1"/>
    <col min="51" max="51" width="10.5703125" style="2" bestFit="1" customWidth="1"/>
    <col min="52" max="52" width="2.28515625" style="1" customWidth="1"/>
    <col min="53" max="53" width="9.140625" style="2" customWidth="1"/>
    <col min="54" max="54" width="13.28515625" style="2" customWidth="1"/>
    <col min="55" max="55" width="11.5703125" style="2" bestFit="1" customWidth="1"/>
    <col min="56" max="56" width="2.28515625" style="1" customWidth="1"/>
    <col min="57" max="57" width="9.140625" style="2" customWidth="1"/>
    <col min="58" max="58" width="13.28515625" style="2" customWidth="1"/>
    <col min="59" max="59" width="11.5703125" style="2" bestFit="1" customWidth="1"/>
    <col min="60" max="60" width="2.28515625" style="1" customWidth="1"/>
    <col min="61" max="61" width="9.140625" style="2" customWidth="1"/>
    <col min="62" max="62" width="13.28515625" style="2" customWidth="1"/>
    <col min="63" max="63" width="11.5703125" style="2" bestFit="1" customWidth="1"/>
    <col min="64" max="64" width="2.28515625" style="1" customWidth="1"/>
    <col min="65" max="65" width="9.140625" style="2" customWidth="1"/>
    <col min="66" max="66" width="12.140625" style="2" customWidth="1"/>
    <col min="67" max="67" width="12.85546875" style="2" customWidth="1"/>
    <col min="68" max="68" width="2.28515625" style="1" customWidth="1"/>
    <col min="69" max="69" width="9.140625" style="2"/>
    <col min="70" max="70" width="13.28515625" style="2" customWidth="1"/>
    <col min="71" max="71" width="11.5703125" style="2" bestFit="1" customWidth="1"/>
    <col min="72" max="16384" width="9.140625" style="2"/>
  </cols>
  <sheetData>
    <row r="1" spans="1:71" ht="24" thickBot="1" x14ac:dyDescent="0.4">
      <c r="G1" s="77"/>
      <c r="M1" s="77"/>
      <c r="S1" s="77"/>
      <c r="Y1" s="77"/>
      <c r="AE1" s="78"/>
      <c r="AK1" s="79" t="s">
        <v>21</v>
      </c>
      <c r="AL1" s="80"/>
      <c r="AM1" s="80"/>
      <c r="AN1" s="81"/>
      <c r="AO1" s="82">
        <f>+AM15+AM21+AM27+AQ7+AQ13+AQ19+AQ27+AU21+AY27+BC15+BC27+BG16+BG27+BK16+BK26+BO7+BO13+BO24+BS12+BS18+BS25</f>
        <v>-5.4569682106375694E-11</v>
      </c>
    </row>
    <row r="2" spans="1:71" ht="23.25" x14ac:dyDescent="0.35">
      <c r="A2" s="96"/>
      <c r="B2" s="97"/>
      <c r="C2" s="98"/>
      <c r="D2" s="98"/>
      <c r="E2" s="98"/>
      <c r="F2" s="98"/>
      <c r="G2" s="99"/>
      <c r="H2" s="97"/>
      <c r="I2" s="98"/>
      <c r="J2" s="98"/>
      <c r="K2" s="98"/>
      <c r="L2" s="98"/>
      <c r="M2" s="99"/>
      <c r="N2" s="97"/>
      <c r="O2" s="98"/>
      <c r="P2" s="98"/>
      <c r="Q2" s="98"/>
      <c r="R2" s="100"/>
      <c r="S2" s="99"/>
      <c r="T2" s="97"/>
      <c r="U2" s="98"/>
      <c r="V2" s="98"/>
      <c r="W2" s="98"/>
      <c r="X2" s="101"/>
      <c r="Y2" s="99"/>
      <c r="Z2" s="97"/>
      <c r="AA2" s="98"/>
      <c r="AB2" s="98"/>
      <c r="AC2" s="98"/>
      <c r="AD2" s="98"/>
      <c r="AE2" s="102"/>
      <c r="AF2" s="103"/>
      <c r="AG2" s="104" t="s">
        <v>5</v>
      </c>
      <c r="AH2" s="104" t="s">
        <v>2</v>
      </c>
      <c r="AI2" s="104" t="s">
        <v>5</v>
      </c>
      <c r="AJ2" s="98"/>
      <c r="AK2" s="105" t="s">
        <v>13</v>
      </c>
      <c r="AL2" s="106"/>
      <c r="AM2" s="106"/>
      <c r="AN2" s="107"/>
      <c r="AO2" s="106"/>
      <c r="AP2" s="106"/>
      <c r="AQ2" s="107"/>
      <c r="AR2" s="107"/>
      <c r="AS2" s="106"/>
      <c r="AT2" s="106"/>
      <c r="AU2" s="106"/>
      <c r="AV2" s="107"/>
      <c r="AW2" s="106"/>
      <c r="AX2" s="106"/>
      <c r="AY2" s="106"/>
      <c r="AZ2" s="107"/>
      <c r="BA2" s="106"/>
      <c r="BB2" s="106"/>
      <c r="BC2" s="106"/>
      <c r="BD2" s="107"/>
      <c r="BE2" s="106"/>
      <c r="BF2" s="106"/>
      <c r="BG2" s="106"/>
      <c r="BH2" s="107"/>
      <c r="BI2" s="106"/>
      <c r="BJ2" s="106"/>
      <c r="BK2" s="106"/>
      <c r="BL2" s="107"/>
      <c r="BM2" s="106"/>
      <c r="BN2" s="106"/>
      <c r="BO2" s="106"/>
      <c r="BP2" s="107"/>
      <c r="BQ2" s="106"/>
      <c r="BR2" s="106"/>
      <c r="BS2" s="106"/>
    </row>
    <row r="3" spans="1:71" x14ac:dyDescent="0.25">
      <c r="A3" s="108"/>
      <c r="B3" s="97"/>
      <c r="C3" s="98"/>
      <c r="D3" s="98"/>
      <c r="E3" s="98"/>
      <c r="F3" s="98"/>
      <c r="G3" s="99"/>
      <c r="H3" s="97"/>
      <c r="I3" s="98"/>
      <c r="J3" s="98"/>
      <c r="K3" s="98"/>
      <c r="L3" s="98"/>
      <c r="M3" s="99"/>
      <c r="N3" s="97"/>
      <c r="O3" s="98"/>
      <c r="P3" s="98"/>
      <c r="Q3" s="98"/>
      <c r="R3" s="100"/>
      <c r="S3" s="99"/>
      <c r="T3" s="97"/>
      <c r="U3" s="98"/>
      <c r="V3" s="98"/>
      <c r="W3" s="98"/>
      <c r="X3" s="101"/>
      <c r="Y3" s="99"/>
      <c r="Z3" s="97"/>
      <c r="AA3" s="98"/>
      <c r="AB3" s="98"/>
      <c r="AC3" s="98"/>
      <c r="AD3" s="98"/>
      <c r="AE3" s="102"/>
      <c r="AF3" s="103"/>
      <c r="AG3" s="104" t="s">
        <v>6</v>
      </c>
      <c r="AH3" s="104" t="s">
        <v>3</v>
      </c>
      <c r="AI3" s="104" t="s">
        <v>6</v>
      </c>
      <c r="AJ3" s="98"/>
      <c r="AK3" s="109" t="str">
        <f>AF5</f>
        <v>Cash-Checking</v>
      </c>
      <c r="AL3" s="109"/>
      <c r="AM3" s="109">
        <f>AE5</f>
        <v>100</v>
      </c>
      <c r="AN3" s="98"/>
      <c r="AO3" s="109" t="str">
        <f>+AF8</f>
        <v xml:space="preserve">Equipment  </v>
      </c>
      <c r="AP3" s="109"/>
      <c r="AQ3" s="109">
        <f>+AE8</f>
        <v>150</v>
      </c>
      <c r="AR3" s="98"/>
      <c r="AS3" s="110" t="str">
        <f>+AF12</f>
        <v>FICA Taxes Payable - OASDI</v>
      </c>
      <c r="AT3" s="110"/>
      <c r="AU3" s="110">
        <f>+AE12</f>
        <v>215</v>
      </c>
      <c r="AV3" s="98"/>
      <c r="AW3" s="110" t="str">
        <f>+AF13</f>
        <v>FICA Taxes Payable - HI</v>
      </c>
      <c r="AX3" s="110"/>
      <c r="AY3" s="110">
        <f>+AE13</f>
        <v>220</v>
      </c>
      <c r="AZ3" s="98"/>
      <c r="BA3" s="110" t="str">
        <f>+AF14</f>
        <v>FUTA Taxes Payable</v>
      </c>
      <c r="BB3" s="110"/>
      <c r="BC3" s="110">
        <f>+AE14</f>
        <v>223</v>
      </c>
      <c r="BD3" s="98"/>
      <c r="BE3" s="110" t="str">
        <f>+AF16</f>
        <v>Employees FIT Payable</v>
      </c>
      <c r="BF3" s="110"/>
      <c r="BG3" s="110">
        <f>+AE16</f>
        <v>225</v>
      </c>
      <c r="BH3" s="98"/>
      <c r="BI3" s="110" t="str">
        <f>+AF18</f>
        <v xml:space="preserve">Union Dues Payable </v>
      </c>
      <c r="BJ3" s="110"/>
      <c r="BK3" s="110">
        <f>+AE18</f>
        <v>245</v>
      </c>
      <c r="BL3" s="98"/>
      <c r="BM3" s="111" t="str">
        <f>+AF20</f>
        <v>Capital</v>
      </c>
      <c r="BN3" s="111"/>
      <c r="BO3" s="111">
        <f>+AE20</f>
        <v>300</v>
      </c>
      <c r="BP3" s="98"/>
      <c r="BQ3" s="112" t="str">
        <f>+AF23</f>
        <v>Payroll Taxes Expense</v>
      </c>
      <c r="BR3" s="112"/>
      <c r="BS3" s="112">
        <f>+AE23</f>
        <v>520</v>
      </c>
    </row>
    <row r="4" spans="1:71" ht="15.75" thickBot="1" x14ac:dyDescent="0.3">
      <c r="A4" s="113" t="s">
        <v>8</v>
      </c>
      <c r="B4" s="114" t="s">
        <v>11</v>
      </c>
      <c r="C4" s="115" t="s">
        <v>12</v>
      </c>
      <c r="D4" s="116" t="s">
        <v>9</v>
      </c>
      <c r="E4" s="116" t="s">
        <v>10</v>
      </c>
      <c r="F4" s="117"/>
      <c r="G4" s="118" t="s">
        <v>8</v>
      </c>
      <c r="H4" s="114" t="s">
        <v>11</v>
      </c>
      <c r="I4" s="115" t="s">
        <v>12</v>
      </c>
      <c r="J4" s="116" t="s">
        <v>9</v>
      </c>
      <c r="K4" s="116" t="s">
        <v>10</v>
      </c>
      <c r="L4" s="117"/>
      <c r="M4" s="118" t="s">
        <v>8</v>
      </c>
      <c r="N4" s="114" t="s">
        <v>11</v>
      </c>
      <c r="O4" s="115" t="s">
        <v>12</v>
      </c>
      <c r="P4" s="116" t="s">
        <v>9</v>
      </c>
      <c r="Q4" s="116" t="s">
        <v>10</v>
      </c>
      <c r="R4" s="119"/>
      <c r="S4" s="118" t="s">
        <v>8</v>
      </c>
      <c r="T4" s="114" t="s">
        <v>11</v>
      </c>
      <c r="U4" s="115" t="s">
        <v>12</v>
      </c>
      <c r="V4" s="116" t="s">
        <v>9</v>
      </c>
      <c r="W4" s="116" t="s">
        <v>10</v>
      </c>
      <c r="X4" s="101"/>
      <c r="Y4" s="118" t="s">
        <v>8</v>
      </c>
      <c r="Z4" s="114" t="s">
        <v>11</v>
      </c>
      <c r="AA4" s="115" t="s">
        <v>12</v>
      </c>
      <c r="AB4" s="116" t="s">
        <v>9</v>
      </c>
      <c r="AC4" s="116" t="s">
        <v>10</v>
      </c>
      <c r="AD4" s="117"/>
      <c r="AE4" s="120" t="s">
        <v>0</v>
      </c>
      <c r="AF4" s="120" t="s">
        <v>1</v>
      </c>
      <c r="AG4" s="121" t="s">
        <v>88</v>
      </c>
      <c r="AH4" s="121" t="s">
        <v>4</v>
      </c>
      <c r="AI4" s="121" t="s">
        <v>89</v>
      </c>
      <c r="AJ4" s="98"/>
      <c r="AK4" s="109" t="s">
        <v>14</v>
      </c>
      <c r="AL4" s="109" t="s">
        <v>15</v>
      </c>
      <c r="AM4" s="109" t="s">
        <v>16</v>
      </c>
      <c r="AN4" s="98"/>
      <c r="AO4" s="109" t="s">
        <v>14</v>
      </c>
      <c r="AP4" s="109" t="s">
        <v>15</v>
      </c>
      <c r="AQ4" s="109" t="s">
        <v>16</v>
      </c>
      <c r="AR4" s="98"/>
      <c r="AS4" s="110" t="s">
        <v>14</v>
      </c>
      <c r="AT4" s="110" t="s">
        <v>15</v>
      </c>
      <c r="AU4" s="110" t="s">
        <v>16</v>
      </c>
      <c r="AV4" s="98"/>
      <c r="AW4" s="110" t="s">
        <v>14</v>
      </c>
      <c r="AX4" s="110" t="s">
        <v>15</v>
      </c>
      <c r="AY4" s="110" t="s">
        <v>16</v>
      </c>
      <c r="AZ4" s="98"/>
      <c r="BA4" s="110" t="s">
        <v>14</v>
      </c>
      <c r="BB4" s="110" t="s">
        <v>15</v>
      </c>
      <c r="BC4" s="110" t="s">
        <v>16</v>
      </c>
      <c r="BD4" s="98"/>
      <c r="BE4" s="110" t="s">
        <v>14</v>
      </c>
      <c r="BF4" s="110" t="s">
        <v>15</v>
      </c>
      <c r="BG4" s="110" t="s">
        <v>16</v>
      </c>
      <c r="BH4" s="98"/>
      <c r="BI4" s="110" t="s">
        <v>14</v>
      </c>
      <c r="BJ4" s="110" t="s">
        <v>15</v>
      </c>
      <c r="BK4" s="110" t="s">
        <v>16</v>
      </c>
      <c r="BL4" s="98"/>
      <c r="BM4" s="111" t="s">
        <v>14</v>
      </c>
      <c r="BN4" s="111" t="s">
        <v>15</v>
      </c>
      <c r="BO4" s="111" t="s">
        <v>16</v>
      </c>
      <c r="BP4" s="98"/>
      <c r="BQ4" s="112" t="s">
        <v>14</v>
      </c>
      <c r="BR4" s="112" t="s">
        <v>15</v>
      </c>
      <c r="BS4" s="112" t="s">
        <v>16</v>
      </c>
    </row>
    <row r="5" spans="1:71" ht="15.75" x14ac:dyDescent="0.25">
      <c r="A5" s="122">
        <v>43344</v>
      </c>
      <c r="B5" s="123">
        <v>502</v>
      </c>
      <c r="C5" s="124" t="s">
        <v>80</v>
      </c>
      <c r="D5" s="124">
        <f>'Register Earnings Record Exampl'!J9</f>
        <v>48896</v>
      </c>
      <c r="E5" s="161" t="s">
        <v>95</v>
      </c>
      <c r="F5" s="98"/>
      <c r="G5" s="125"/>
      <c r="H5" s="126"/>
      <c r="I5" s="127"/>
      <c r="J5" s="127"/>
      <c r="K5" s="127"/>
      <c r="L5" s="98"/>
      <c r="M5" s="125"/>
      <c r="N5" s="126"/>
      <c r="O5" s="128"/>
      <c r="P5" s="127"/>
      <c r="Q5" s="127"/>
      <c r="R5" s="129"/>
      <c r="S5" s="125"/>
      <c r="T5" s="126"/>
      <c r="U5" s="128"/>
      <c r="V5" s="127"/>
      <c r="W5" s="127"/>
      <c r="X5" s="101"/>
      <c r="Y5" s="125"/>
      <c r="Z5" s="126"/>
      <c r="AA5" s="128"/>
      <c r="AB5" s="127"/>
      <c r="AC5" s="127"/>
      <c r="AD5" s="98"/>
      <c r="AE5" s="109">
        <v>100</v>
      </c>
      <c r="AF5" s="109" t="s">
        <v>22</v>
      </c>
      <c r="AG5" s="130">
        <v>600000</v>
      </c>
      <c r="AH5" s="131">
        <f>+AI5-AG5</f>
        <v>-28266.113999999943</v>
      </c>
      <c r="AI5" s="130">
        <f>+AM15</f>
        <v>571733.88600000006</v>
      </c>
      <c r="AJ5" s="98"/>
      <c r="AK5" s="132" t="s">
        <v>17</v>
      </c>
      <c r="AL5" s="133"/>
      <c r="AM5" s="134">
        <f>+AG5</f>
        <v>600000</v>
      </c>
      <c r="AN5" s="98"/>
      <c r="AO5" s="132" t="s">
        <v>17</v>
      </c>
      <c r="AP5" s="133"/>
      <c r="AQ5" s="134">
        <f>+AG8</f>
        <v>30000</v>
      </c>
      <c r="AR5" s="98"/>
      <c r="AS5" s="132" t="s">
        <v>17</v>
      </c>
      <c r="AT5" s="133"/>
      <c r="AU5" s="134">
        <f>+AG12</f>
        <v>0</v>
      </c>
      <c r="AV5" s="98"/>
      <c r="AW5" s="132" t="s">
        <v>17</v>
      </c>
      <c r="AX5" s="133"/>
      <c r="AY5" s="134">
        <f>+AG13</f>
        <v>0</v>
      </c>
      <c r="AZ5" s="98"/>
      <c r="BA5" s="132" t="s">
        <v>17</v>
      </c>
      <c r="BB5" s="133"/>
      <c r="BC5" s="134">
        <f>+AG14</f>
        <v>0</v>
      </c>
      <c r="BD5" s="98"/>
      <c r="BE5" s="132" t="s">
        <v>17</v>
      </c>
      <c r="BF5" s="133"/>
      <c r="BG5" s="134">
        <f>+AG16</f>
        <v>0</v>
      </c>
      <c r="BH5" s="98"/>
      <c r="BI5" s="132" t="s">
        <v>17</v>
      </c>
      <c r="BJ5" s="133"/>
      <c r="BK5" s="134">
        <f>+AG18</f>
        <v>0</v>
      </c>
      <c r="BL5" s="98"/>
      <c r="BM5" s="132" t="s">
        <v>17</v>
      </c>
      <c r="BN5" s="133"/>
      <c r="BO5" s="134">
        <f>+AG20</f>
        <v>-130600</v>
      </c>
      <c r="BP5" s="98"/>
      <c r="BQ5" s="132" t="s">
        <v>17</v>
      </c>
      <c r="BR5" s="133"/>
      <c r="BS5" s="134">
        <f>+AG23</f>
        <v>0</v>
      </c>
    </row>
    <row r="6" spans="1:71" ht="15.75" x14ac:dyDescent="0.25">
      <c r="A6" s="122"/>
      <c r="B6" s="135">
        <v>215</v>
      </c>
      <c r="C6" s="136" t="s">
        <v>50</v>
      </c>
      <c r="D6" s="124"/>
      <c r="E6" s="124">
        <f>-'Register Earnings Record Exampl'!N9</f>
        <v>-3031.5520000000001</v>
      </c>
      <c r="F6" s="98"/>
      <c r="G6" s="125"/>
      <c r="H6" s="126"/>
      <c r="I6" s="127"/>
      <c r="J6" s="127"/>
      <c r="K6" s="127"/>
      <c r="L6" s="98"/>
      <c r="M6" s="125"/>
      <c r="N6" s="126"/>
      <c r="O6" s="128"/>
      <c r="P6" s="127"/>
      <c r="Q6" s="127"/>
      <c r="R6" s="129"/>
      <c r="S6" s="125"/>
      <c r="T6" s="126"/>
      <c r="U6" s="128"/>
      <c r="V6" s="127"/>
      <c r="W6" s="127"/>
      <c r="X6" s="101"/>
      <c r="Y6" s="125"/>
      <c r="Z6" s="126"/>
      <c r="AA6" s="128"/>
      <c r="AB6" s="127"/>
      <c r="AC6" s="127"/>
      <c r="AD6" s="98"/>
      <c r="AE6" s="109">
        <v>110</v>
      </c>
      <c r="AF6" s="109" t="s">
        <v>19</v>
      </c>
      <c r="AG6" s="130">
        <v>20000</v>
      </c>
      <c r="AH6" s="131">
        <f t="shared" ref="AH6:AH16" si="0">+AI6-AG6</f>
        <v>0</v>
      </c>
      <c r="AI6" s="130">
        <f>+AM21</f>
        <v>20000</v>
      </c>
      <c r="AJ6" s="98"/>
      <c r="AK6" s="125">
        <v>43344</v>
      </c>
      <c r="AL6" s="137">
        <f>E12</f>
        <v>-28266.113999999998</v>
      </c>
      <c r="AM6" s="134">
        <f>AM5+AL6</f>
        <v>571733.88600000006</v>
      </c>
      <c r="AN6" s="98"/>
      <c r="AO6" s="125"/>
      <c r="AP6" s="127"/>
      <c r="AQ6" s="134">
        <f>AQ5+AP6</f>
        <v>30000</v>
      </c>
      <c r="AR6" s="98"/>
      <c r="AS6" s="125">
        <v>43344</v>
      </c>
      <c r="AT6" s="127">
        <f>E6</f>
        <v>-3031.5520000000001</v>
      </c>
      <c r="AU6" s="134">
        <f>AU5+AT6</f>
        <v>-3031.5520000000001</v>
      </c>
      <c r="AV6" s="98"/>
      <c r="AW6" s="125">
        <v>43344</v>
      </c>
      <c r="AX6" s="127">
        <f>E7</f>
        <v>-708.99199999999996</v>
      </c>
      <c r="AY6" s="134">
        <f>AY5+AX6</f>
        <v>-708.99199999999996</v>
      </c>
      <c r="AZ6" s="98"/>
      <c r="BA6" s="125">
        <v>43344</v>
      </c>
      <c r="BB6" s="127">
        <f>E17</f>
        <v>-125.376</v>
      </c>
      <c r="BC6" s="134">
        <f>BC5+BB6</f>
        <v>-125.376</v>
      </c>
      <c r="BD6" s="98"/>
      <c r="BE6" s="125">
        <v>43344</v>
      </c>
      <c r="BF6" s="127">
        <f>E8</f>
        <v>-8599.1319999999996</v>
      </c>
      <c r="BG6" s="134">
        <f>BG5+BF6</f>
        <v>-8599.1319999999996</v>
      </c>
      <c r="BH6" s="98"/>
      <c r="BI6" s="125">
        <v>43344</v>
      </c>
      <c r="BJ6" s="127">
        <f>E10</f>
        <v>-16</v>
      </c>
      <c r="BK6" s="134">
        <f>BK5+BJ6</f>
        <v>-16</v>
      </c>
      <c r="BL6" s="98"/>
      <c r="BM6" s="125"/>
      <c r="BN6" s="127"/>
      <c r="BO6" s="134">
        <f>+BO5+BN6</f>
        <v>-130600</v>
      </c>
      <c r="BP6" s="98"/>
      <c r="BQ6" s="125">
        <v>43344</v>
      </c>
      <c r="BR6" s="127">
        <f>D14</f>
        <v>4733.4840000000004</v>
      </c>
      <c r="BS6" s="134">
        <f>BS5+BR6</f>
        <v>4733.4840000000004</v>
      </c>
    </row>
    <row r="7" spans="1:71" ht="16.5" thickBot="1" x14ac:dyDescent="0.3">
      <c r="A7" s="122"/>
      <c r="B7" s="135">
        <v>220</v>
      </c>
      <c r="C7" s="136" t="s">
        <v>51</v>
      </c>
      <c r="D7" s="124"/>
      <c r="E7" s="124">
        <f>-'Register Earnings Record Exampl'!O9</f>
        <v>-708.99199999999996</v>
      </c>
      <c r="F7" s="98"/>
      <c r="G7" s="125"/>
      <c r="H7" s="126"/>
      <c r="I7" s="127"/>
      <c r="J7" s="127"/>
      <c r="K7" s="127"/>
      <c r="L7" s="98"/>
      <c r="M7" s="125"/>
      <c r="N7" s="126"/>
      <c r="O7" s="128"/>
      <c r="P7" s="127"/>
      <c r="Q7" s="127"/>
      <c r="R7" s="129"/>
      <c r="S7" s="125"/>
      <c r="T7" s="126"/>
      <c r="U7" s="128"/>
      <c r="V7" s="127"/>
      <c r="W7" s="127"/>
      <c r="X7" s="101"/>
      <c r="Y7" s="125"/>
      <c r="Z7" s="126"/>
      <c r="AA7" s="128"/>
      <c r="AB7" s="127"/>
      <c r="AC7" s="127"/>
      <c r="AD7" s="98"/>
      <c r="AE7" s="109">
        <v>130</v>
      </c>
      <c r="AF7" s="109" t="s">
        <v>57</v>
      </c>
      <c r="AG7" s="130">
        <v>600</v>
      </c>
      <c r="AH7" s="131">
        <f t="shared" si="0"/>
        <v>0</v>
      </c>
      <c r="AI7" s="130">
        <f>+AM27</f>
        <v>600</v>
      </c>
      <c r="AJ7" s="98"/>
      <c r="AK7" s="125"/>
      <c r="AL7" s="137"/>
      <c r="AM7" s="134">
        <f t="shared" ref="AM7:AM14" si="1">AM6+AL7</f>
        <v>571733.88600000006</v>
      </c>
      <c r="AN7" s="98"/>
      <c r="AO7" s="132" t="s">
        <v>18</v>
      </c>
      <c r="AP7" s="138">
        <f>SUM(AP6:AP6)</f>
        <v>0</v>
      </c>
      <c r="AQ7" s="139">
        <f>+AQ5+SUM(AP6:AP6)</f>
        <v>30000</v>
      </c>
      <c r="AR7" s="98"/>
      <c r="AS7" s="125">
        <v>43344</v>
      </c>
      <c r="AT7" s="127">
        <f>E15</f>
        <v>-3031.5520000000001</v>
      </c>
      <c r="AU7" s="134">
        <f t="shared" ref="AU7:AU20" si="2">AU6+AT7</f>
        <v>-6063.1040000000003</v>
      </c>
      <c r="AV7" s="98"/>
      <c r="AW7" s="125">
        <v>43344</v>
      </c>
      <c r="AX7" s="127">
        <f>E16</f>
        <v>-708.99199999999996</v>
      </c>
      <c r="AY7" s="134">
        <f t="shared" ref="AY7:AY26" si="3">AY6+AX7</f>
        <v>-1417.9839999999999</v>
      </c>
      <c r="AZ7" s="98"/>
      <c r="BA7" s="125"/>
      <c r="BB7" s="127"/>
      <c r="BC7" s="134">
        <f t="shared" ref="BC7:BC14" si="4">BC6+BB7</f>
        <v>-125.376</v>
      </c>
      <c r="BD7" s="98"/>
      <c r="BE7" s="125"/>
      <c r="BF7" s="127"/>
      <c r="BG7" s="134">
        <f t="shared" ref="BG7:BG15" si="5">BG6+BF7</f>
        <v>-8599.1319999999996</v>
      </c>
      <c r="BH7" s="98"/>
      <c r="BI7" s="125"/>
      <c r="BJ7" s="127"/>
      <c r="BK7" s="134">
        <f t="shared" ref="BK7:BK15" si="6">BK6+BJ7</f>
        <v>-16</v>
      </c>
      <c r="BL7" s="98"/>
      <c r="BM7" s="132"/>
      <c r="BN7" s="138">
        <f>SUM(BN6:BN6)</f>
        <v>0</v>
      </c>
      <c r="BO7" s="139">
        <f>BO5+BN7</f>
        <v>-130600</v>
      </c>
      <c r="BP7" s="98"/>
      <c r="BQ7" s="125"/>
      <c r="BR7" s="127"/>
      <c r="BS7" s="134">
        <f t="shared" ref="BS7:BS11" si="7">BS6+BR7</f>
        <v>4733.4840000000004</v>
      </c>
    </row>
    <row r="8" spans="1:71" ht="16.5" thickTop="1" x14ac:dyDescent="0.25">
      <c r="A8" s="122"/>
      <c r="B8" s="135">
        <v>225</v>
      </c>
      <c r="C8" s="136" t="s">
        <v>52</v>
      </c>
      <c r="D8" s="124"/>
      <c r="E8" s="124">
        <f>-'Register Earnings Record Exampl'!P9</f>
        <v>-8599.1319999999996</v>
      </c>
      <c r="F8" s="98"/>
      <c r="G8" s="125"/>
      <c r="H8" s="126"/>
      <c r="I8" s="127"/>
      <c r="J8" s="127"/>
      <c r="K8" s="127"/>
      <c r="L8" s="98"/>
      <c r="M8" s="125"/>
      <c r="N8" s="126"/>
      <c r="O8" s="128"/>
      <c r="P8" s="127"/>
      <c r="Q8" s="127"/>
      <c r="R8" s="129"/>
      <c r="S8" s="125"/>
      <c r="T8" s="126"/>
      <c r="U8" s="128"/>
      <c r="V8" s="127"/>
      <c r="W8" s="127"/>
      <c r="X8" s="101"/>
      <c r="Y8" s="125"/>
      <c r="Z8" s="126"/>
      <c r="AA8" s="128"/>
      <c r="AB8" s="127"/>
      <c r="AC8" s="127"/>
      <c r="AD8" s="100"/>
      <c r="AE8" s="109">
        <v>150</v>
      </c>
      <c r="AF8" s="109" t="s">
        <v>55</v>
      </c>
      <c r="AG8" s="130">
        <v>30000</v>
      </c>
      <c r="AH8" s="131">
        <f t="shared" si="0"/>
        <v>0</v>
      </c>
      <c r="AI8" s="130">
        <f>+AQ7</f>
        <v>30000</v>
      </c>
      <c r="AJ8" s="98"/>
      <c r="AK8" s="125"/>
      <c r="AL8" s="137"/>
      <c r="AM8" s="134">
        <f t="shared" si="1"/>
        <v>571733.88600000006</v>
      </c>
      <c r="AN8" s="98"/>
      <c r="AO8" s="140"/>
      <c r="AP8" s="140"/>
      <c r="AQ8" s="98"/>
      <c r="AR8" s="98"/>
      <c r="AS8" s="125"/>
      <c r="AT8" s="127"/>
      <c r="AU8" s="134">
        <f t="shared" si="2"/>
        <v>-6063.1040000000003</v>
      </c>
      <c r="AV8" s="98"/>
      <c r="AW8" s="125"/>
      <c r="AX8" s="127"/>
      <c r="AY8" s="134">
        <f t="shared" si="3"/>
        <v>-1417.9839999999999</v>
      </c>
      <c r="AZ8" s="98"/>
      <c r="BA8" s="125"/>
      <c r="BB8" s="127"/>
      <c r="BC8" s="134">
        <f t="shared" si="4"/>
        <v>-125.376</v>
      </c>
      <c r="BD8" s="98"/>
      <c r="BE8" s="125"/>
      <c r="BF8" s="127"/>
      <c r="BG8" s="134">
        <f t="shared" si="5"/>
        <v>-8599.1319999999996</v>
      </c>
      <c r="BH8" s="98"/>
      <c r="BI8" s="125"/>
      <c r="BJ8" s="127"/>
      <c r="BK8" s="134">
        <f t="shared" si="6"/>
        <v>-16</v>
      </c>
      <c r="BL8" s="98"/>
      <c r="BM8" s="140"/>
      <c r="BN8" s="140"/>
      <c r="BO8" s="140"/>
      <c r="BP8" s="98"/>
      <c r="BQ8" s="125"/>
      <c r="BR8" s="127"/>
      <c r="BS8" s="134">
        <f t="shared" si="7"/>
        <v>4733.4840000000004</v>
      </c>
    </row>
    <row r="9" spans="1:71" ht="15.75" x14ac:dyDescent="0.25">
      <c r="A9" s="122"/>
      <c r="B9" s="135">
        <v>243</v>
      </c>
      <c r="C9" s="136" t="s">
        <v>85</v>
      </c>
      <c r="D9" s="124"/>
      <c r="E9" s="124">
        <f>-'Register Earnings Record Exampl'!Q9</f>
        <v>-5500.01</v>
      </c>
      <c r="F9" s="98"/>
      <c r="G9" s="125"/>
      <c r="H9" s="126"/>
      <c r="I9" s="127"/>
      <c r="J9" s="127"/>
      <c r="K9" s="127"/>
      <c r="L9" s="98"/>
      <c r="M9" s="125"/>
      <c r="N9" s="126"/>
      <c r="O9" s="128"/>
      <c r="P9" s="127"/>
      <c r="Q9" s="127"/>
      <c r="R9" s="129"/>
      <c r="S9" s="125"/>
      <c r="T9" s="126"/>
      <c r="U9" s="128"/>
      <c r="V9" s="127"/>
      <c r="W9" s="127"/>
      <c r="X9" s="101"/>
      <c r="Y9" s="125"/>
      <c r="Z9" s="126"/>
      <c r="AA9" s="128"/>
      <c r="AB9" s="127"/>
      <c r="AC9" s="127"/>
      <c r="AD9" s="100"/>
      <c r="AE9" s="109">
        <v>151</v>
      </c>
      <c r="AF9" s="109" t="s">
        <v>79</v>
      </c>
      <c r="AG9" s="130">
        <v>-12000</v>
      </c>
      <c r="AH9" s="131">
        <f t="shared" si="0"/>
        <v>0</v>
      </c>
      <c r="AI9" s="130">
        <f>+AQ13</f>
        <v>-12000</v>
      </c>
      <c r="AJ9" s="98"/>
      <c r="AK9" s="125"/>
      <c r="AL9" s="137"/>
      <c r="AM9" s="134">
        <f t="shared" si="1"/>
        <v>571733.88600000006</v>
      </c>
      <c r="AN9" s="98"/>
      <c r="AO9" s="109" t="str">
        <f>+AF9</f>
        <v xml:space="preserve">Accumulated Depreciation </v>
      </c>
      <c r="AP9" s="109"/>
      <c r="AQ9" s="109">
        <f>+AE9</f>
        <v>151</v>
      </c>
      <c r="AR9" s="98"/>
      <c r="AS9" s="125"/>
      <c r="AT9" s="127"/>
      <c r="AU9" s="134">
        <f t="shared" si="2"/>
        <v>-6063.1040000000003</v>
      </c>
      <c r="AV9" s="98"/>
      <c r="AW9" s="125"/>
      <c r="AX9" s="127"/>
      <c r="AY9" s="134">
        <f t="shared" si="3"/>
        <v>-1417.9839999999999</v>
      </c>
      <c r="AZ9" s="98"/>
      <c r="BA9" s="125"/>
      <c r="BB9" s="127"/>
      <c r="BC9" s="134">
        <f t="shared" si="4"/>
        <v>-125.376</v>
      </c>
      <c r="BD9" s="98"/>
      <c r="BE9" s="125"/>
      <c r="BF9" s="127"/>
      <c r="BG9" s="134">
        <f t="shared" si="5"/>
        <v>-8599.1319999999996</v>
      </c>
      <c r="BH9" s="98"/>
      <c r="BI9" s="125"/>
      <c r="BJ9" s="127"/>
      <c r="BK9" s="134">
        <f t="shared" si="6"/>
        <v>-16</v>
      </c>
      <c r="BL9" s="98"/>
      <c r="BM9" s="112" t="str">
        <f>+AF21</f>
        <v>Income</v>
      </c>
      <c r="BN9" s="112"/>
      <c r="BO9" s="112">
        <f>+AE21</f>
        <v>400</v>
      </c>
      <c r="BP9" s="98"/>
      <c r="BQ9" s="125"/>
      <c r="BR9" s="127"/>
      <c r="BS9" s="134">
        <f t="shared" si="7"/>
        <v>4733.4840000000004</v>
      </c>
    </row>
    <row r="10" spans="1:71" ht="15.75" x14ac:dyDescent="0.25">
      <c r="A10" s="122"/>
      <c r="B10" s="135">
        <v>245</v>
      </c>
      <c r="C10" s="136" t="s">
        <v>53</v>
      </c>
      <c r="D10" s="124"/>
      <c r="E10" s="124">
        <f>-'Register Earnings Record Exampl'!R9</f>
        <v>-16</v>
      </c>
      <c r="F10" s="100"/>
      <c r="G10" s="125"/>
      <c r="H10" s="126"/>
      <c r="I10" s="127"/>
      <c r="J10" s="127"/>
      <c r="K10" s="127"/>
      <c r="L10" s="100"/>
      <c r="M10" s="125"/>
      <c r="N10" s="126"/>
      <c r="O10" s="128"/>
      <c r="P10" s="127"/>
      <c r="Q10" s="127"/>
      <c r="R10" s="129"/>
      <c r="S10" s="125"/>
      <c r="T10" s="126"/>
      <c r="U10" s="128"/>
      <c r="V10" s="127"/>
      <c r="W10" s="127"/>
      <c r="X10" s="101"/>
      <c r="Y10" s="125"/>
      <c r="Z10" s="126"/>
      <c r="AA10" s="128"/>
      <c r="AB10" s="127"/>
      <c r="AC10" s="127"/>
      <c r="AD10" s="98"/>
      <c r="AE10" s="110">
        <v>210</v>
      </c>
      <c r="AF10" s="110" t="s">
        <v>23</v>
      </c>
      <c r="AG10" s="141">
        <v>-8000</v>
      </c>
      <c r="AH10" s="131">
        <f t="shared" si="0"/>
        <v>0</v>
      </c>
      <c r="AI10" s="141">
        <f>+AQ19</f>
        <v>-8000</v>
      </c>
      <c r="AJ10" s="98"/>
      <c r="AK10" s="125"/>
      <c r="AL10" s="137"/>
      <c r="AM10" s="134">
        <f t="shared" si="1"/>
        <v>571733.88600000006</v>
      </c>
      <c r="AN10" s="98"/>
      <c r="AO10" s="109" t="s">
        <v>14</v>
      </c>
      <c r="AP10" s="109" t="s">
        <v>15</v>
      </c>
      <c r="AQ10" s="109" t="s">
        <v>16</v>
      </c>
      <c r="AR10" s="98"/>
      <c r="AS10" s="125"/>
      <c r="AT10" s="127"/>
      <c r="AU10" s="134">
        <f t="shared" si="2"/>
        <v>-6063.1040000000003</v>
      </c>
      <c r="AV10" s="98"/>
      <c r="AW10" s="125"/>
      <c r="AX10" s="127"/>
      <c r="AY10" s="134">
        <f t="shared" si="3"/>
        <v>-1417.9839999999999</v>
      </c>
      <c r="AZ10" s="98"/>
      <c r="BA10" s="125"/>
      <c r="BB10" s="127"/>
      <c r="BC10" s="134">
        <f t="shared" si="4"/>
        <v>-125.376</v>
      </c>
      <c r="BD10" s="98"/>
      <c r="BE10" s="125"/>
      <c r="BF10" s="127"/>
      <c r="BG10" s="134">
        <f t="shared" si="5"/>
        <v>-8599.1319999999996</v>
      </c>
      <c r="BH10" s="98"/>
      <c r="BI10" s="125"/>
      <c r="BJ10" s="127"/>
      <c r="BK10" s="134">
        <f t="shared" si="6"/>
        <v>-16</v>
      </c>
      <c r="BL10" s="98"/>
      <c r="BM10" s="112" t="s">
        <v>14</v>
      </c>
      <c r="BN10" s="112" t="s">
        <v>15</v>
      </c>
      <c r="BO10" s="112" t="s">
        <v>16</v>
      </c>
      <c r="BP10" s="98"/>
      <c r="BQ10" s="125"/>
      <c r="BR10" s="127"/>
      <c r="BS10" s="134">
        <f t="shared" si="7"/>
        <v>4733.4840000000004</v>
      </c>
    </row>
    <row r="11" spans="1:71" ht="15.75" x14ac:dyDescent="0.25">
      <c r="A11" s="122"/>
      <c r="B11" s="135">
        <v>247</v>
      </c>
      <c r="C11" s="136" t="s">
        <v>87</v>
      </c>
      <c r="D11" s="124"/>
      <c r="E11" s="124">
        <f>-'Register Earnings Record Exampl'!S9</f>
        <v>-2774.2</v>
      </c>
      <c r="F11" s="100"/>
      <c r="G11" s="125"/>
      <c r="H11" s="126"/>
      <c r="I11" s="127"/>
      <c r="J11" s="127"/>
      <c r="K11" s="127"/>
      <c r="L11" s="100"/>
      <c r="M11" s="125"/>
      <c r="N11" s="126"/>
      <c r="O11" s="128"/>
      <c r="P11" s="127"/>
      <c r="Q11" s="127"/>
      <c r="R11" s="129"/>
      <c r="S11" s="125"/>
      <c r="T11" s="126"/>
      <c r="U11" s="128"/>
      <c r="V11" s="127"/>
      <c r="W11" s="127"/>
      <c r="X11" s="101"/>
      <c r="Y11" s="125"/>
      <c r="Z11" s="126"/>
      <c r="AA11" s="128"/>
      <c r="AB11" s="127"/>
      <c r="AC11" s="127"/>
      <c r="AD11" s="98"/>
      <c r="AE11" s="110">
        <v>213</v>
      </c>
      <c r="AF11" s="110" t="s">
        <v>90</v>
      </c>
      <c r="AG11" s="141">
        <v>0</v>
      </c>
      <c r="AH11" s="131">
        <f t="shared" si="0"/>
        <v>0</v>
      </c>
      <c r="AI11" s="141">
        <f>+AQ27</f>
        <v>0</v>
      </c>
      <c r="AJ11" s="98"/>
      <c r="AK11" s="125"/>
      <c r="AL11" s="137"/>
      <c r="AM11" s="134">
        <f t="shared" si="1"/>
        <v>571733.88600000006</v>
      </c>
      <c r="AN11" s="98"/>
      <c r="AO11" s="132" t="s">
        <v>17</v>
      </c>
      <c r="AP11" s="133"/>
      <c r="AQ11" s="134">
        <f>+AG9</f>
        <v>-12000</v>
      </c>
      <c r="AR11" s="98"/>
      <c r="AS11" s="125"/>
      <c r="AT11" s="127"/>
      <c r="AU11" s="134">
        <f t="shared" si="2"/>
        <v>-6063.1040000000003</v>
      </c>
      <c r="AV11" s="98"/>
      <c r="AW11" s="125"/>
      <c r="AX11" s="127"/>
      <c r="AY11" s="134">
        <f t="shared" si="3"/>
        <v>-1417.9839999999999</v>
      </c>
      <c r="AZ11" s="98"/>
      <c r="BA11" s="125"/>
      <c r="BB11" s="127"/>
      <c r="BC11" s="134">
        <f t="shared" si="4"/>
        <v>-125.376</v>
      </c>
      <c r="BD11" s="98"/>
      <c r="BE11" s="125"/>
      <c r="BF11" s="127"/>
      <c r="BG11" s="134">
        <f t="shared" si="5"/>
        <v>-8599.1319999999996</v>
      </c>
      <c r="BH11" s="98"/>
      <c r="BI11" s="125"/>
      <c r="BJ11" s="127"/>
      <c r="BK11" s="134">
        <f t="shared" si="6"/>
        <v>-16</v>
      </c>
      <c r="BL11" s="98"/>
      <c r="BM11" s="132" t="s">
        <v>17</v>
      </c>
      <c r="BN11" s="133"/>
      <c r="BO11" s="134">
        <f>+AG21</f>
        <v>-500000</v>
      </c>
      <c r="BP11" s="98"/>
      <c r="BQ11" s="125"/>
      <c r="BR11" s="127"/>
      <c r="BS11" s="134">
        <f t="shared" si="7"/>
        <v>4733.4840000000004</v>
      </c>
    </row>
    <row r="12" spans="1:71" ht="16.5" thickBot="1" x14ac:dyDescent="0.3">
      <c r="A12" s="122"/>
      <c r="B12" s="135">
        <v>100</v>
      </c>
      <c r="C12" s="136" t="s">
        <v>22</v>
      </c>
      <c r="D12" s="124"/>
      <c r="E12" s="124">
        <f>-SUM(D5:E11)</f>
        <v>-28266.113999999998</v>
      </c>
      <c r="F12" s="100"/>
      <c r="G12" s="125"/>
      <c r="H12" s="126"/>
      <c r="I12" s="127"/>
      <c r="J12" s="127"/>
      <c r="K12" s="127"/>
      <c r="L12" s="100"/>
      <c r="M12" s="125"/>
      <c r="N12" s="126"/>
      <c r="O12" s="128"/>
      <c r="P12" s="127"/>
      <c r="Q12" s="127"/>
      <c r="R12" s="129"/>
      <c r="S12" s="125"/>
      <c r="T12" s="126"/>
      <c r="U12" s="128"/>
      <c r="V12" s="127"/>
      <c r="W12" s="127"/>
      <c r="X12" s="101"/>
      <c r="Y12" s="125"/>
      <c r="Z12" s="126"/>
      <c r="AA12" s="128"/>
      <c r="AB12" s="127"/>
      <c r="AC12" s="127"/>
      <c r="AD12" s="98"/>
      <c r="AE12" s="110">
        <v>215</v>
      </c>
      <c r="AF12" s="110" t="s">
        <v>50</v>
      </c>
      <c r="AG12" s="141">
        <v>0</v>
      </c>
      <c r="AH12" s="131">
        <f t="shared" si="0"/>
        <v>-6063.1040000000003</v>
      </c>
      <c r="AI12" s="141">
        <f>+AU21</f>
        <v>-6063.1040000000003</v>
      </c>
      <c r="AJ12" s="98"/>
      <c r="AK12" s="125"/>
      <c r="AL12" s="137"/>
      <c r="AM12" s="134">
        <f t="shared" si="1"/>
        <v>571733.88600000006</v>
      </c>
      <c r="AN12" s="98"/>
      <c r="AO12" s="125"/>
      <c r="AP12" s="127"/>
      <c r="AQ12" s="134">
        <f>AQ11+AP12</f>
        <v>-12000</v>
      </c>
      <c r="AR12" s="98"/>
      <c r="AS12" s="125"/>
      <c r="AT12" s="127"/>
      <c r="AU12" s="134">
        <f t="shared" si="2"/>
        <v>-6063.1040000000003</v>
      </c>
      <c r="AV12" s="98"/>
      <c r="AW12" s="125"/>
      <c r="AX12" s="127"/>
      <c r="AY12" s="134">
        <f t="shared" si="3"/>
        <v>-1417.9839999999999</v>
      </c>
      <c r="AZ12" s="98"/>
      <c r="BA12" s="125"/>
      <c r="BB12" s="127"/>
      <c r="BC12" s="134">
        <f t="shared" si="4"/>
        <v>-125.376</v>
      </c>
      <c r="BD12" s="98"/>
      <c r="BE12" s="125"/>
      <c r="BF12" s="127"/>
      <c r="BG12" s="134">
        <f t="shared" si="5"/>
        <v>-8599.1319999999996</v>
      </c>
      <c r="BH12" s="98"/>
      <c r="BI12" s="125"/>
      <c r="BJ12" s="127"/>
      <c r="BK12" s="134">
        <f t="shared" si="6"/>
        <v>-16</v>
      </c>
      <c r="BL12" s="98"/>
      <c r="BM12" s="125"/>
      <c r="BN12" s="127"/>
      <c r="BO12" s="134">
        <f>+AG22</f>
        <v>0</v>
      </c>
      <c r="BP12" s="98"/>
      <c r="BQ12" s="132"/>
      <c r="BR12" s="138">
        <f>SUM(BR6:BR11)</f>
        <v>4733.4840000000004</v>
      </c>
      <c r="BS12" s="139">
        <f>BS5+BR12</f>
        <v>4733.4840000000004</v>
      </c>
    </row>
    <row r="13" spans="1:71" ht="17.25" thickTop="1" thickBot="1" x14ac:dyDescent="0.3">
      <c r="A13" s="125"/>
      <c r="B13" s="126"/>
      <c r="C13" s="127"/>
      <c r="D13" s="127"/>
      <c r="E13" s="127"/>
      <c r="F13" s="98"/>
      <c r="G13" s="125"/>
      <c r="H13" s="126"/>
      <c r="I13" s="127"/>
      <c r="J13" s="127"/>
      <c r="K13" s="127"/>
      <c r="L13" s="98"/>
      <c r="M13" s="125"/>
      <c r="N13" s="126"/>
      <c r="O13" s="128"/>
      <c r="P13" s="127"/>
      <c r="Q13" s="127"/>
      <c r="R13" s="129"/>
      <c r="S13" s="125"/>
      <c r="T13" s="126"/>
      <c r="U13" s="128"/>
      <c r="V13" s="127"/>
      <c r="W13" s="127"/>
      <c r="X13" s="101"/>
      <c r="Y13" s="125"/>
      <c r="Z13" s="126"/>
      <c r="AA13" s="128"/>
      <c r="AB13" s="127"/>
      <c r="AC13" s="127"/>
      <c r="AD13" s="98"/>
      <c r="AE13" s="110">
        <v>220</v>
      </c>
      <c r="AF13" s="110" t="s">
        <v>51</v>
      </c>
      <c r="AG13" s="141">
        <v>0</v>
      </c>
      <c r="AH13" s="131">
        <f t="shared" si="0"/>
        <v>-1417.9839999999999</v>
      </c>
      <c r="AI13" s="141">
        <f>+AY27</f>
        <v>-1417.9839999999999</v>
      </c>
      <c r="AJ13" s="98"/>
      <c r="AK13" s="125"/>
      <c r="AL13" s="137"/>
      <c r="AM13" s="134">
        <f t="shared" si="1"/>
        <v>571733.88600000006</v>
      </c>
      <c r="AN13" s="98"/>
      <c r="AO13" s="132" t="s">
        <v>18</v>
      </c>
      <c r="AP13" s="138">
        <f>SUM(AP12:AP12)</f>
        <v>0</v>
      </c>
      <c r="AQ13" s="139">
        <f>+AQ11+SUM(AP12:AP12)</f>
        <v>-12000</v>
      </c>
      <c r="AR13" s="98"/>
      <c r="AS13" s="125"/>
      <c r="AT13" s="127"/>
      <c r="AU13" s="134">
        <f t="shared" si="2"/>
        <v>-6063.1040000000003</v>
      </c>
      <c r="AV13" s="98"/>
      <c r="AW13" s="125"/>
      <c r="AX13" s="127"/>
      <c r="AY13" s="134">
        <f t="shared" si="3"/>
        <v>-1417.9839999999999</v>
      </c>
      <c r="AZ13" s="98"/>
      <c r="BA13" s="125"/>
      <c r="BB13" s="127"/>
      <c r="BC13" s="134">
        <f t="shared" si="4"/>
        <v>-125.376</v>
      </c>
      <c r="BD13" s="98"/>
      <c r="BE13" s="125"/>
      <c r="BF13" s="127"/>
      <c r="BG13" s="134">
        <f t="shared" si="5"/>
        <v>-8599.1319999999996</v>
      </c>
      <c r="BH13" s="98"/>
      <c r="BI13" s="125"/>
      <c r="BJ13" s="127"/>
      <c r="BK13" s="134">
        <f t="shared" si="6"/>
        <v>-16</v>
      </c>
      <c r="BL13" s="98"/>
      <c r="BM13" s="132"/>
      <c r="BN13" s="138">
        <f>SUM(BN12:BN12)</f>
        <v>0</v>
      </c>
      <c r="BO13" s="139">
        <f>BO11+BN13</f>
        <v>-500000</v>
      </c>
      <c r="BP13" s="98"/>
      <c r="BQ13" s="140"/>
      <c r="BR13" s="140"/>
      <c r="BS13" s="98"/>
    </row>
    <row r="14" spans="1:71" ht="16.5" thickTop="1" x14ac:dyDescent="0.25">
      <c r="A14" s="125">
        <v>43344</v>
      </c>
      <c r="B14" s="126">
        <v>520</v>
      </c>
      <c r="C14" s="127" t="s">
        <v>81</v>
      </c>
      <c r="D14" s="127">
        <f>-SUM(D15:E18)</f>
        <v>4733.4840000000004</v>
      </c>
      <c r="E14" s="161" t="s">
        <v>94</v>
      </c>
      <c r="F14" s="98"/>
      <c r="G14" s="125"/>
      <c r="H14" s="126"/>
      <c r="I14" s="127"/>
      <c r="J14" s="127"/>
      <c r="K14" s="127"/>
      <c r="L14" s="98"/>
      <c r="M14" s="125"/>
      <c r="N14" s="126"/>
      <c r="O14" s="128"/>
      <c r="P14" s="127"/>
      <c r="Q14" s="127"/>
      <c r="R14" s="129"/>
      <c r="S14" s="125"/>
      <c r="T14" s="126"/>
      <c r="U14" s="128"/>
      <c r="V14" s="127"/>
      <c r="W14" s="127"/>
      <c r="X14" s="101"/>
      <c r="Y14" s="125"/>
      <c r="Z14" s="126"/>
      <c r="AA14" s="128"/>
      <c r="AB14" s="127"/>
      <c r="AC14" s="127"/>
      <c r="AD14" s="98"/>
      <c r="AE14" s="110">
        <v>223</v>
      </c>
      <c r="AF14" s="110" t="s">
        <v>58</v>
      </c>
      <c r="AG14" s="141">
        <v>0</v>
      </c>
      <c r="AH14" s="131">
        <f t="shared" si="0"/>
        <v>-125.376</v>
      </c>
      <c r="AI14" s="141">
        <f>+BC15</f>
        <v>-125.376</v>
      </c>
      <c r="AJ14" s="98"/>
      <c r="AK14" s="125"/>
      <c r="AL14" s="137"/>
      <c r="AM14" s="134">
        <f t="shared" si="1"/>
        <v>571733.88600000006</v>
      </c>
      <c r="AN14" s="98"/>
      <c r="AO14" s="140"/>
      <c r="AP14" s="140"/>
      <c r="AQ14" s="98"/>
      <c r="AR14" s="98"/>
      <c r="AS14" s="125"/>
      <c r="AT14" s="127"/>
      <c r="AU14" s="134">
        <f t="shared" si="2"/>
        <v>-6063.1040000000003</v>
      </c>
      <c r="AV14" s="98"/>
      <c r="AW14" s="125"/>
      <c r="AX14" s="127"/>
      <c r="AY14" s="134">
        <f t="shared" si="3"/>
        <v>-1417.9839999999999</v>
      </c>
      <c r="AZ14" s="98"/>
      <c r="BA14" s="125"/>
      <c r="BB14" s="127"/>
      <c r="BC14" s="134">
        <f t="shared" si="4"/>
        <v>-125.376</v>
      </c>
      <c r="BD14" s="98"/>
      <c r="BE14" s="125"/>
      <c r="BF14" s="127"/>
      <c r="BG14" s="134">
        <f t="shared" si="5"/>
        <v>-8599.1319999999996</v>
      </c>
      <c r="BH14" s="98"/>
      <c r="BI14" s="125"/>
      <c r="BJ14" s="127"/>
      <c r="BK14" s="134">
        <f t="shared" si="6"/>
        <v>-16</v>
      </c>
      <c r="BL14" s="98"/>
      <c r="BM14" s="140"/>
      <c r="BN14" s="140"/>
      <c r="BO14" s="98"/>
      <c r="BP14" s="98"/>
      <c r="BQ14" s="112" t="str">
        <f>+AF24</f>
        <v>Office Supplies Expense</v>
      </c>
      <c r="BR14" s="112"/>
      <c r="BS14" s="112">
        <f>+AE24</f>
        <v>540</v>
      </c>
    </row>
    <row r="15" spans="1:71" ht="16.5" thickBot="1" x14ac:dyDescent="0.3">
      <c r="A15" s="125"/>
      <c r="B15" s="126">
        <v>215</v>
      </c>
      <c r="C15" s="142" t="s">
        <v>50</v>
      </c>
      <c r="D15" s="127"/>
      <c r="E15" s="127">
        <f>-'Register Earnings Record Exampl'!U9</f>
        <v>-3031.5520000000001</v>
      </c>
      <c r="F15" s="98"/>
      <c r="G15" s="125"/>
      <c r="H15" s="126"/>
      <c r="I15" s="127"/>
      <c r="J15" s="127"/>
      <c r="K15" s="127"/>
      <c r="L15" s="98"/>
      <c r="M15" s="125"/>
      <c r="N15" s="126"/>
      <c r="O15" s="128"/>
      <c r="P15" s="127"/>
      <c r="Q15" s="127"/>
      <c r="R15" s="129"/>
      <c r="S15" s="125"/>
      <c r="T15" s="126"/>
      <c r="U15" s="128"/>
      <c r="V15" s="127"/>
      <c r="W15" s="127"/>
      <c r="X15" s="101"/>
      <c r="Y15" s="125"/>
      <c r="Z15" s="126"/>
      <c r="AA15" s="128"/>
      <c r="AB15" s="127"/>
      <c r="AC15" s="127"/>
      <c r="AD15" s="98"/>
      <c r="AE15" s="110">
        <v>224</v>
      </c>
      <c r="AF15" s="110" t="s">
        <v>59</v>
      </c>
      <c r="AG15" s="141">
        <v>0</v>
      </c>
      <c r="AH15" s="131">
        <f t="shared" si="0"/>
        <v>-867.56399999999996</v>
      </c>
      <c r="AI15" s="141">
        <f>+BC27</f>
        <v>-867.56399999999996</v>
      </c>
      <c r="AJ15" s="98"/>
      <c r="AK15" s="132" t="s">
        <v>18</v>
      </c>
      <c r="AL15" s="138">
        <f>SUM(AL6:AL14)</f>
        <v>-28266.113999999998</v>
      </c>
      <c r="AM15" s="139">
        <f>AM5+AL15</f>
        <v>571733.88600000006</v>
      </c>
      <c r="AN15" s="98"/>
      <c r="AO15" s="110" t="str">
        <f>+AF10</f>
        <v xml:space="preserve">Accounts Payable </v>
      </c>
      <c r="AP15" s="110"/>
      <c r="AQ15" s="110">
        <f>+AE10</f>
        <v>210</v>
      </c>
      <c r="AR15" s="98"/>
      <c r="AS15" s="125"/>
      <c r="AT15" s="127"/>
      <c r="AU15" s="134">
        <f t="shared" si="2"/>
        <v>-6063.1040000000003</v>
      </c>
      <c r="AV15" s="98"/>
      <c r="AW15" s="125"/>
      <c r="AX15" s="127"/>
      <c r="AY15" s="134">
        <f t="shared" si="3"/>
        <v>-1417.9839999999999</v>
      </c>
      <c r="AZ15" s="98"/>
      <c r="BA15" s="132"/>
      <c r="BB15" s="138">
        <f>SUM(BB6:BB14)</f>
        <v>-125.376</v>
      </c>
      <c r="BC15" s="139">
        <f>BC5+BB15</f>
        <v>-125.376</v>
      </c>
      <c r="BD15" s="98"/>
      <c r="BE15" s="125"/>
      <c r="BF15" s="127"/>
      <c r="BG15" s="134">
        <f t="shared" si="5"/>
        <v>-8599.1319999999996</v>
      </c>
      <c r="BH15" s="98"/>
      <c r="BI15" s="125"/>
      <c r="BJ15" s="127"/>
      <c r="BK15" s="134">
        <f t="shared" si="6"/>
        <v>-16</v>
      </c>
      <c r="BL15" s="98"/>
      <c r="BM15" s="112" t="str">
        <f>+AF22</f>
        <v>Salaries &amp; Wages Expense</v>
      </c>
      <c r="BN15" s="112"/>
      <c r="BO15" s="112">
        <f>+AE22</f>
        <v>502</v>
      </c>
      <c r="BP15" s="98"/>
      <c r="BQ15" s="112" t="s">
        <v>14</v>
      </c>
      <c r="BR15" s="112" t="s">
        <v>15</v>
      </c>
      <c r="BS15" s="112" t="s">
        <v>16</v>
      </c>
    </row>
    <row r="16" spans="1:71" ht="17.25" thickTop="1" thickBot="1" x14ac:dyDescent="0.3">
      <c r="A16" s="125"/>
      <c r="B16" s="126">
        <v>220</v>
      </c>
      <c r="C16" s="142" t="s">
        <v>51</v>
      </c>
      <c r="D16" s="127"/>
      <c r="E16" s="127">
        <f>-'Register Earnings Record Exampl'!V9</f>
        <v>-708.99199999999996</v>
      </c>
      <c r="F16" s="98"/>
      <c r="G16" s="125"/>
      <c r="H16" s="126"/>
      <c r="I16" s="127"/>
      <c r="J16" s="127"/>
      <c r="K16" s="127"/>
      <c r="L16" s="98"/>
      <c r="M16" s="125"/>
      <c r="N16" s="126"/>
      <c r="O16" s="128"/>
      <c r="P16" s="127"/>
      <c r="Q16" s="127"/>
      <c r="R16" s="129"/>
      <c r="S16" s="125"/>
      <c r="T16" s="126"/>
      <c r="U16" s="128"/>
      <c r="V16" s="127"/>
      <c r="W16" s="127"/>
      <c r="X16" s="101"/>
      <c r="Y16" s="125"/>
      <c r="Z16" s="126"/>
      <c r="AA16" s="128"/>
      <c r="AB16" s="127"/>
      <c r="AC16" s="127"/>
      <c r="AD16" s="98"/>
      <c r="AE16" s="110">
        <v>225</v>
      </c>
      <c r="AF16" s="110" t="s">
        <v>52</v>
      </c>
      <c r="AG16" s="141">
        <v>0</v>
      </c>
      <c r="AH16" s="131">
        <f t="shared" si="0"/>
        <v>-8599.1319999999996</v>
      </c>
      <c r="AI16" s="141">
        <f>+BG16</f>
        <v>-8599.1319999999996</v>
      </c>
      <c r="AJ16" s="98"/>
      <c r="AK16" s="140"/>
      <c r="AL16" s="140"/>
      <c r="AM16" s="98"/>
      <c r="AN16" s="98"/>
      <c r="AO16" s="110" t="s">
        <v>14</v>
      </c>
      <c r="AP16" s="110" t="s">
        <v>15</v>
      </c>
      <c r="AQ16" s="110" t="s">
        <v>16</v>
      </c>
      <c r="AR16" s="98"/>
      <c r="AS16" s="125"/>
      <c r="AT16" s="127"/>
      <c r="AU16" s="134">
        <f t="shared" si="2"/>
        <v>-6063.1040000000003</v>
      </c>
      <c r="AV16" s="98"/>
      <c r="AW16" s="125"/>
      <c r="AX16" s="127"/>
      <c r="AY16" s="134">
        <f t="shared" si="3"/>
        <v>-1417.9839999999999</v>
      </c>
      <c r="AZ16" s="98"/>
      <c r="BA16" s="140"/>
      <c r="BB16" s="140"/>
      <c r="BC16" s="140"/>
      <c r="BD16" s="98"/>
      <c r="BE16" s="132"/>
      <c r="BF16" s="138">
        <f>SUM(BF6:BF15)</f>
        <v>-8599.1319999999996</v>
      </c>
      <c r="BG16" s="139">
        <f>BG5+BF16</f>
        <v>-8599.1319999999996</v>
      </c>
      <c r="BH16" s="98"/>
      <c r="BI16" s="132"/>
      <c r="BJ16" s="138">
        <f>SUM(BJ6:BJ15)</f>
        <v>-16</v>
      </c>
      <c r="BK16" s="139">
        <f>BK5+BJ16</f>
        <v>-16</v>
      </c>
      <c r="BL16" s="98"/>
      <c r="BM16" s="112" t="s">
        <v>14</v>
      </c>
      <c r="BN16" s="112" t="s">
        <v>15</v>
      </c>
      <c r="BO16" s="112" t="s">
        <v>16</v>
      </c>
      <c r="BP16" s="98"/>
      <c r="BQ16" s="132" t="s">
        <v>17</v>
      </c>
      <c r="BR16" s="133"/>
      <c r="BS16" s="134">
        <f>+AG24</f>
        <v>0</v>
      </c>
    </row>
    <row r="17" spans="1:71" ht="16.5" thickTop="1" x14ac:dyDescent="0.25">
      <c r="A17" s="125"/>
      <c r="B17" s="126">
        <v>223</v>
      </c>
      <c r="C17" s="142" t="s">
        <v>58</v>
      </c>
      <c r="D17" s="127"/>
      <c r="E17" s="127">
        <f>-'Register Earnings Record Exampl'!W9</f>
        <v>-125.376</v>
      </c>
      <c r="F17" s="98"/>
      <c r="G17" s="125"/>
      <c r="H17" s="126"/>
      <c r="I17" s="127"/>
      <c r="J17" s="127"/>
      <c r="K17" s="127"/>
      <c r="L17" s="98"/>
      <c r="M17" s="125"/>
      <c r="N17" s="126"/>
      <c r="O17" s="128"/>
      <c r="P17" s="127"/>
      <c r="Q17" s="127"/>
      <c r="R17" s="129"/>
      <c r="S17" s="125"/>
      <c r="T17" s="126"/>
      <c r="U17" s="128"/>
      <c r="V17" s="127"/>
      <c r="W17" s="127"/>
      <c r="X17" s="101"/>
      <c r="Y17" s="125"/>
      <c r="Z17" s="126"/>
      <c r="AA17" s="128"/>
      <c r="AB17" s="127"/>
      <c r="AC17" s="127"/>
      <c r="AD17" s="98"/>
      <c r="AE17" s="110">
        <v>243</v>
      </c>
      <c r="AF17" s="110" t="s">
        <v>85</v>
      </c>
      <c r="AG17" s="141">
        <f>+BG20</f>
        <v>0</v>
      </c>
      <c r="AH17" s="131">
        <f t="shared" ref="AH17:AH25" si="8">+AI17-AG17</f>
        <v>-5500.01</v>
      </c>
      <c r="AI17" s="141">
        <f>+BG27</f>
        <v>-5500.01</v>
      </c>
      <c r="AJ17" s="98"/>
      <c r="AK17" s="109" t="str">
        <f>AF6</f>
        <v>Accounts Receivable</v>
      </c>
      <c r="AL17" s="109"/>
      <c r="AM17" s="109">
        <f>+AE6</f>
        <v>110</v>
      </c>
      <c r="AN17" s="98"/>
      <c r="AO17" s="132" t="s">
        <v>17</v>
      </c>
      <c r="AP17" s="133"/>
      <c r="AQ17" s="134">
        <f>+AG10</f>
        <v>-8000</v>
      </c>
      <c r="AR17" s="98"/>
      <c r="AS17" s="125"/>
      <c r="AT17" s="127"/>
      <c r="AU17" s="134">
        <f t="shared" si="2"/>
        <v>-6063.1040000000003</v>
      </c>
      <c r="AV17" s="98"/>
      <c r="AW17" s="125"/>
      <c r="AX17" s="127"/>
      <c r="AY17" s="134">
        <f t="shared" si="3"/>
        <v>-1417.9839999999999</v>
      </c>
      <c r="AZ17" s="98"/>
      <c r="BA17" s="110" t="str">
        <f>+AF15</f>
        <v>SUTA Taxes Payable</v>
      </c>
      <c r="BB17" s="110"/>
      <c r="BC17" s="110">
        <f>+AE15</f>
        <v>224</v>
      </c>
      <c r="BD17" s="98"/>
      <c r="BE17" s="140"/>
      <c r="BF17" s="140"/>
      <c r="BG17" s="140"/>
      <c r="BH17" s="98"/>
      <c r="BI17" s="140"/>
      <c r="BJ17" s="140"/>
      <c r="BK17" s="98"/>
      <c r="BL17" s="98"/>
      <c r="BM17" s="132" t="s">
        <v>17</v>
      </c>
      <c r="BN17" s="133"/>
      <c r="BO17" s="134">
        <f>+AG22</f>
        <v>0</v>
      </c>
      <c r="BP17" s="98"/>
      <c r="BQ17" s="125"/>
      <c r="BR17" s="127"/>
      <c r="BS17" s="134">
        <v>0</v>
      </c>
    </row>
    <row r="18" spans="1:71" ht="16.5" thickBot="1" x14ac:dyDescent="0.3">
      <c r="A18" s="125"/>
      <c r="B18" s="126">
        <v>224</v>
      </c>
      <c r="C18" s="142" t="s">
        <v>59</v>
      </c>
      <c r="D18" s="127"/>
      <c r="E18" s="127">
        <f>-'Register Earnings Record Exampl'!X9</f>
        <v>-867.56399999999996</v>
      </c>
      <c r="F18" s="98"/>
      <c r="G18" s="125"/>
      <c r="H18" s="126"/>
      <c r="I18" s="127"/>
      <c r="J18" s="127"/>
      <c r="K18" s="127"/>
      <c r="L18" s="98"/>
      <c r="M18" s="125"/>
      <c r="N18" s="126"/>
      <c r="O18" s="128"/>
      <c r="P18" s="127"/>
      <c r="Q18" s="127"/>
      <c r="R18" s="129"/>
      <c r="S18" s="125"/>
      <c r="T18" s="126"/>
      <c r="U18" s="128"/>
      <c r="V18" s="127"/>
      <c r="W18" s="127"/>
      <c r="X18" s="101"/>
      <c r="Y18" s="125"/>
      <c r="Z18" s="126"/>
      <c r="AA18" s="128"/>
      <c r="AB18" s="127"/>
      <c r="AC18" s="127"/>
      <c r="AD18" s="98"/>
      <c r="AE18" s="110">
        <v>245</v>
      </c>
      <c r="AF18" s="110" t="s">
        <v>53</v>
      </c>
      <c r="AG18" s="141">
        <v>0</v>
      </c>
      <c r="AH18" s="131">
        <f t="shared" si="8"/>
        <v>-16</v>
      </c>
      <c r="AI18" s="141">
        <f>+BK16</f>
        <v>-16</v>
      </c>
      <c r="AJ18" s="98"/>
      <c r="AK18" s="109" t="s">
        <v>14</v>
      </c>
      <c r="AL18" s="109" t="s">
        <v>15</v>
      </c>
      <c r="AM18" s="109" t="s">
        <v>16</v>
      </c>
      <c r="AN18" s="98"/>
      <c r="AO18" s="125"/>
      <c r="AP18" s="127"/>
      <c r="AQ18" s="134">
        <f>AQ17+AP18</f>
        <v>-8000</v>
      </c>
      <c r="AR18" s="98"/>
      <c r="AS18" s="125"/>
      <c r="AT18" s="127"/>
      <c r="AU18" s="134">
        <f t="shared" si="2"/>
        <v>-6063.1040000000003</v>
      </c>
      <c r="AV18" s="98"/>
      <c r="AW18" s="125"/>
      <c r="AX18" s="127"/>
      <c r="AY18" s="134">
        <f t="shared" si="3"/>
        <v>-1417.9839999999999</v>
      </c>
      <c r="AZ18" s="98"/>
      <c r="BA18" s="110" t="s">
        <v>14</v>
      </c>
      <c r="BB18" s="110" t="s">
        <v>15</v>
      </c>
      <c r="BC18" s="110" t="s">
        <v>16</v>
      </c>
      <c r="BD18" s="98"/>
      <c r="BE18" s="110" t="str">
        <f>+AF17</f>
        <v>Group Insurance Payable</v>
      </c>
      <c r="BF18" s="110"/>
      <c r="BG18" s="110">
        <f>+AE17</f>
        <v>243</v>
      </c>
      <c r="BH18" s="98"/>
      <c r="BI18" s="110" t="str">
        <f>AF19</f>
        <v>Retirement Plan Contributions</v>
      </c>
      <c r="BJ18" s="110"/>
      <c r="BK18" s="110">
        <f>+AE19</f>
        <v>247</v>
      </c>
      <c r="BL18" s="98"/>
      <c r="BM18" s="125">
        <v>43344</v>
      </c>
      <c r="BN18" s="127">
        <f>D5</f>
        <v>48896</v>
      </c>
      <c r="BO18" s="134">
        <f>BO17+BN18</f>
        <v>48896</v>
      </c>
      <c r="BP18" s="98"/>
      <c r="BQ18" s="132"/>
      <c r="BR18" s="138">
        <f>SUM(BR17:BR17)</f>
        <v>0</v>
      </c>
      <c r="BS18" s="139">
        <f>BS16+BR18</f>
        <v>0</v>
      </c>
    </row>
    <row r="19" spans="1:71" ht="17.25" thickTop="1" thickBot="1" x14ac:dyDescent="0.3">
      <c r="A19" s="125"/>
      <c r="B19" s="126"/>
      <c r="C19" s="127"/>
      <c r="D19" s="127"/>
      <c r="E19" s="127"/>
      <c r="F19" s="98"/>
      <c r="G19" s="125"/>
      <c r="H19" s="126"/>
      <c r="I19" s="127"/>
      <c r="J19" s="127"/>
      <c r="K19" s="127"/>
      <c r="L19" s="98"/>
      <c r="M19" s="125"/>
      <c r="N19" s="126"/>
      <c r="O19" s="128"/>
      <c r="P19" s="127"/>
      <c r="Q19" s="127"/>
      <c r="R19" s="129"/>
      <c r="S19" s="125"/>
      <c r="T19" s="126"/>
      <c r="U19" s="126"/>
      <c r="V19" s="127"/>
      <c r="W19" s="127"/>
      <c r="X19" s="101"/>
      <c r="Y19" s="125"/>
      <c r="Z19" s="126"/>
      <c r="AA19" s="143"/>
      <c r="AB19" s="127"/>
      <c r="AC19" s="127"/>
      <c r="AD19" s="98"/>
      <c r="AE19" s="110">
        <v>247</v>
      </c>
      <c r="AF19" s="110" t="s">
        <v>87</v>
      </c>
      <c r="AG19" s="141">
        <v>0</v>
      </c>
      <c r="AH19" s="131">
        <f t="shared" si="8"/>
        <v>-2774.2</v>
      </c>
      <c r="AI19" s="141">
        <f>+BK26</f>
        <v>-2774.2</v>
      </c>
      <c r="AJ19" s="98"/>
      <c r="AK19" s="132" t="s">
        <v>17</v>
      </c>
      <c r="AL19" s="133"/>
      <c r="AM19" s="134">
        <f>+AG6</f>
        <v>20000</v>
      </c>
      <c r="AN19" s="98"/>
      <c r="AO19" s="132" t="s">
        <v>18</v>
      </c>
      <c r="AP19" s="138">
        <f>SUM(AP18:AP18)</f>
        <v>0</v>
      </c>
      <c r="AQ19" s="139">
        <f>+AQ17+SUM(AP18:AP18)</f>
        <v>-8000</v>
      </c>
      <c r="AR19" s="98"/>
      <c r="AS19" s="125"/>
      <c r="AT19" s="127"/>
      <c r="AU19" s="134">
        <f t="shared" si="2"/>
        <v>-6063.1040000000003</v>
      </c>
      <c r="AV19" s="98"/>
      <c r="AW19" s="125"/>
      <c r="AX19" s="127"/>
      <c r="AY19" s="134">
        <f t="shared" si="3"/>
        <v>-1417.9839999999999</v>
      </c>
      <c r="AZ19" s="98"/>
      <c r="BA19" s="132" t="s">
        <v>17</v>
      </c>
      <c r="BB19" s="133"/>
      <c r="BC19" s="134">
        <f>+AG15</f>
        <v>0</v>
      </c>
      <c r="BD19" s="98"/>
      <c r="BE19" s="110" t="s">
        <v>14</v>
      </c>
      <c r="BF19" s="110" t="s">
        <v>15</v>
      </c>
      <c r="BG19" s="110" t="s">
        <v>16</v>
      </c>
      <c r="BH19" s="98"/>
      <c r="BI19" s="110" t="s">
        <v>14</v>
      </c>
      <c r="BJ19" s="110" t="s">
        <v>15</v>
      </c>
      <c r="BK19" s="110" t="s">
        <v>16</v>
      </c>
      <c r="BL19" s="98"/>
      <c r="BM19" s="125"/>
      <c r="BN19" s="127"/>
      <c r="BO19" s="134">
        <f t="shared" ref="BO19:BO23" si="9">BO18+BN19</f>
        <v>48896</v>
      </c>
      <c r="BP19" s="98"/>
      <c r="BQ19" s="140"/>
      <c r="BR19" s="140"/>
      <c r="BS19" s="140"/>
    </row>
    <row r="20" spans="1:71" ht="16.5" thickTop="1" x14ac:dyDescent="0.25">
      <c r="A20" s="125">
        <v>43358</v>
      </c>
      <c r="B20" s="126"/>
      <c r="C20" s="127"/>
      <c r="D20" s="127"/>
      <c r="E20" s="127"/>
      <c r="F20" s="98"/>
      <c r="G20" s="125"/>
      <c r="H20" s="126"/>
      <c r="I20" s="127"/>
      <c r="J20" s="127"/>
      <c r="K20" s="127"/>
      <c r="L20" s="98"/>
      <c r="M20" s="125"/>
      <c r="N20" s="126"/>
      <c r="O20" s="127"/>
      <c r="P20" s="127"/>
      <c r="Q20" s="127"/>
      <c r="R20" s="129"/>
      <c r="S20" s="125"/>
      <c r="T20" s="126"/>
      <c r="U20" s="126"/>
      <c r="V20" s="127"/>
      <c r="W20" s="127"/>
      <c r="X20" s="101"/>
      <c r="Y20" s="144"/>
      <c r="Z20" s="145"/>
      <c r="AA20" s="146"/>
      <c r="AB20" s="146"/>
      <c r="AC20" s="146"/>
      <c r="AD20" s="98"/>
      <c r="AE20" s="147">
        <v>300</v>
      </c>
      <c r="AF20" s="111" t="s">
        <v>86</v>
      </c>
      <c r="AG20" s="148">
        <v>-130600</v>
      </c>
      <c r="AH20" s="131">
        <f t="shared" si="8"/>
        <v>0</v>
      </c>
      <c r="AI20" s="148">
        <f>+BO7</f>
        <v>-130600</v>
      </c>
      <c r="AJ20" s="98"/>
      <c r="AK20" s="125"/>
      <c r="AL20" s="127"/>
      <c r="AM20" s="134">
        <f>+AM19+SUM(AL20)</f>
        <v>20000</v>
      </c>
      <c r="AN20" s="98"/>
      <c r="AO20" s="140"/>
      <c r="AP20" s="140"/>
      <c r="AQ20" s="98"/>
      <c r="AR20" s="98"/>
      <c r="AS20" s="125"/>
      <c r="AT20" s="127"/>
      <c r="AU20" s="134">
        <f t="shared" si="2"/>
        <v>-6063.1040000000003</v>
      </c>
      <c r="AV20" s="98"/>
      <c r="AW20" s="125"/>
      <c r="AX20" s="127"/>
      <c r="AY20" s="134">
        <f t="shared" si="3"/>
        <v>-1417.9839999999999</v>
      </c>
      <c r="AZ20" s="98"/>
      <c r="BA20" s="125">
        <v>43344</v>
      </c>
      <c r="BB20" s="127">
        <f>E18</f>
        <v>-867.56399999999996</v>
      </c>
      <c r="BC20" s="134">
        <f>BC19+BB20</f>
        <v>-867.56399999999996</v>
      </c>
      <c r="BD20" s="98"/>
      <c r="BE20" s="132" t="s">
        <v>17</v>
      </c>
      <c r="BF20" s="133"/>
      <c r="BG20" s="134">
        <f>+AG18</f>
        <v>0</v>
      </c>
      <c r="BH20" s="98"/>
      <c r="BI20" s="132" t="s">
        <v>17</v>
      </c>
      <c r="BJ20" s="133"/>
      <c r="BK20" s="134">
        <f>+AG19</f>
        <v>0</v>
      </c>
      <c r="BL20" s="98"/>
      <c r="BM20" s="125"/>
      <c r="BN20" s="127"/>
      <c r="BO20" s="134">
        <f t="shared" si="9"/>
        <v>48896</v>
      </c>
      <c r="BP20" s="98"/>
      <c r="BQ20" s="112" t="str">
        <f>+AF25</f>
        <v xml:space="preserve">Depreciation Expense </v>
      </c>
      <c r="BR20" s="112"/>
      <c r="BS20" s="112">
        <f>+AE25</f>
        <v>590</v>
      </c>
    </row>
    <row r="21" spans="1:71" ht="16.5" thickBot="1" x14ac:dyDescent="0.3">
      <c r="A21" s="125"/>
      <c r="B21" s="126"/>
      <c r="C21" s="127"/>
      <c r="D21" s="127"/>
      <c r="E21" s="127"/>
      <c r="F21" s="98"/>
      <c r="G21" s="125"/>
      <c r="H21" s="126"/>
      <c r="I21" s="127"/>
      <c r="J21" s="127"/>
      <c r="K21" s="127"/>
      <c r="L21" s="98"/>
      <c r="M21" s="125"/>
      <c r="N21" s="126"/>
      <c r="O21" s="127"/>
      <c r="P21" s="127"/>
      <c r="Q21" s="127"/>
      <c r="R21" s="129"/>
      <c r="S21" s="125"/>
      <c r="T21" s="126"/>
      <c r="U21" s="126"/>
      <c r="V21" s="127"/>
      <c r="W21" s="127"/>
      <c r="X21" s="101"/>
      <c r="Y21" s="144"/>
      <c r="Z21" s="145"/>
      <c r="AA21" s="146"/>
      <c r="AB21" s="146"/>
      <c r="AC21" s="146"/>
      <c r="AD21" s="98"/>
      <c r="AE21" s="149">
        <v>400</v>
      </c>
      <c r="AF21" s="112" t="s">
        <v>54</v>
      </c>
      <c r="AG21" s="150">
        <v>-500000</v>
      </c>
      <c r="AH21" s="131">
        <f t="shared" si="8"/>
        <v>0</v>
      </c>
      <c r="AI21" s="150">
        <f>+BO13</f>
        <v>-500000</v>
      </c>
      <c r="AJ21" s="98"/>
      <c r="AK21" s="132" t="s">
        <v>18</v>
      </c>
      <c r="AL21" s="138">
        <f>SUM(AL20:AL20)</f>
        <v>0</v>
      </c>
      <c r="AM21" s="139">
        <f>AM19+AL21</f>
        <v>20000</v>
      </c>
      <c r="AN21" s="98"/>
      <c r="AO21" s="110" t="str">
        <f>+AF11</f>
        <v>Payroll Payable</v>
      </c>
      <c r="AP21" s="110"/>
      <c r="AQ21" s="110">
        <f>+AE11</f>
        <v>213</v>
      </c>
      <c r="AR21" s="98"/>
      <c r="AS21" s="132" t="s">
        <v>18</v>
      </c>
      <c r="AT21" s="138">
        <f>SUM(AT6:AT20)</f>
        <v>-6063.1040000000003</v>
      </c>
      <c r="AU21" s="139">
        <f>+AU5+SUM(AT6:AT20)</f>
        <v>-6063.1040000000003</v>
      </c>
      <c r="AV21" s="98"/>
      <c r="AW21" s="125"/>
      <c r="AX21" s="127"/>
      <c r="AY21" s="134">
        <f t="shared" si="3"/>
        <v>-1417.9839999999999</v>
      </c>
      <c r="AZ21" s="98"/>
      <c r="BA21" s="125"/>
      <c r="BB21" s="127"/>
      <c r="BC21" s="134">
        <f t="shared" ref="BC21:BC26" si="10">BC20+BB21</f>
        <v>-867.56399999999996</v>
      </c>
      <c r="BD21" s="98"/>
      <c r="BE21" s="125">
        <v>43344</v>
      </c>
      <c r="BF21" s="127">
        <f>E9</f>
        <v>-5500.01</v>
      </c>
      <c r="BG21" s="134">
        <f t="shared" ref="BG21:BG26" si="11">BG20+BF21</f>
        <v>-5500.01</v>
      </c>
      <c r="BH21" s="98"/>
      <c r="BI21" s="125">
        <v>43344</v>
      </c>
      <c r="BJ21" s="127">
        <f>E11</f>
        <v>-2774.2</v>
      </c>
      <c r="BK21" s="134">
        <f>BK20+BJ21</f>
        <v>-2774.2</v>
      </c>
      <c r="BL21" s="98"/>
      <c r="BM21" s="125"/>
      <c r="BN21" s="127"/>
      <c r="BO21" s="134">
        <f t="shared" si="9"/>
        <v>48896</v>
      </c>
      <c r="BP21" s="98"/>
      <c r="BQ21" s="112" t="s">
        <v>14</v>
      </c>
      <c r="BR21" s="112" t="s">
        <v>15</v>
      </c>
      <c r="BS21" s="112" t="s">
        <v>16</v>
      </c>
    </row>
    <row r="22" spans="1:71" ht="16.5" thickTop="1" x14ac:dyDescent="0.25">
      <c r="A22" s="125"/>
      <c r="B22" s="126"/>
      <c r="C22" s="127"/>
      <c r="D22" s="127"/>
      <c r="E22" s="127"/>
      <c r="F22" s="98"/>
      <c r="G22" s="125"/>
      <c r="H22" s="126"/>
      <c r="I22" s="127"/>
      <c r="J22" s="127"/>
      <c r="K22" s="127"/>
      <c r="L22" s="98"/>
      <c r="M22" s="125"/>
      <c r="N22" s="126"/>
      <c r="O22" s="127"/>
      <c r="P22" s="127"/>
      <c r="Q22" s="127"/>
      <c r="R22" s="129"/>
      <c r="S22" s="125"/>
      <c r="T22" s="126"/>
      <c r="U22" s="126"/>
      <c r="V22" s="127"/>
      <c r="W22" s="127"/>
      <c r="X22" s="101"/>
      <c r="Y22" s="144"/>
      <c r="Z22" s="145"/>
      <c r="AA22" s="146"/>
      <c r="AB22" s="146"/>
      <c r="AC22" s="146"/>
      <c r="AD22" s="98"/>
      <c r="AE22" s="149">
        <v>502</v>
      </c>
      <c r="AF22" s="112" t="s">
        <v>80</v>
      </c>
      <c r="AG22" s="150">
        <v>0</v>
      </c>
      <c r="AH22" s="131">
        <f t="shared" si="8"/>
        <v>48896</v>
      </c>
      <c r="AI22" s="150">
        <f>+BO24</f>
        <v>48896</v>
      </c>
      <c r="AJ22" s="98"/>
      <c r="AK22" s="140"/>
      <c r="AL22" s="140"/>
      <c r="AM22" s="98"/>
      <c r="AN22" s="98"/>
      <c r="AO22" s="110" t="s">
        <v>14</v>
      </c>
      <c r="AP22" s="110" t="s">
        <v>15</v>
      </c>
      <c r="AQ22" s="110" t="s">
        <v>16</v>
      </c>
      <c r="AR22" s="98"/>
      <c r="AS22" s="140"/>
      <c r="AT22" s="140"/>
      <c r="AU22" s="98"/>
      <c r="AV22" s="98"/>
      <c r="AW22" s="125"/>
      <c r="AX22" s="127"/>
      <c r="AY22" s="134">
        <f t="shared" si="3"/>
        <v>-1417.9839999999999</v>
      </c>
      <c r="AZ22" s="98"/>
      <c r="BA22" s="125"/>
      <c r="BB22" s="127"/>
      <c r="BC22" s="134">
        <f t="shared" si="10"/>
        <v>-867.56399999999996</v>
      </c>
      <c r="BD22" s="98"/>
      <c r="BE22" s="125"/>
      <c r="BF22" s="127"/>
      <c r="BG22" s="134">
        <f t="shared" si="11"/>
        <v>-5500.01</v>
      </c>
      <c r="BH22" s="98"/>
      <c r="BI22" s="125"/>
      <c r="BJ22" s="127"/>
      <c r="BK22" s="134">
        <f t="shared" ref="BK22:BK25" si="12">BK21+BJ22</f>
        <v>-2774.2</v>
      </c>
      <c r="BL22" s="98"/>
      <c r="BM22" s="125"/>
      <c r="BN22" s="127"/>
      <c r="BO22" s="134">
        <f t="shared" si="9"/>
        <v>48896</v>
      </c>
      <c r="BP22" s="98"/>
      <c r="BQ22" s="132" t="s">
        <v>17</v>
      </c>
      <c r="BR22" s="133"/>
      <c r="BS22" s="134">
        <f>+AG25</f>
        <v>0</v>
      </c>
    </row>
    <row r="23" spans="1:71" ht="15.75" x14ac:dyDescent="0.25">
      <c r="A23" s="125"/>
      <c r="B23" s="126"/>
      <c r="C23" s="127"/>
      <c r="D23" s="127"/>
      <c r="E23" s="127"/>
      <c r="F23" s="98"/>
      <c r="G23" s="125"/>
      <c r="H23" s="126"/>
      <c r="I23" s="127"/>
      <c r="J23" s="127"/>
      <c r="K23" s="127"/>
      <c r="L23" s="98"/>
      <c r="M23" s="125"/>
      <c r="N23" s="126"/>
      <c r="O23" s="127"/>
      <c r="P23" s="127"/>
      <c r="Q23" s="127"/>
      <c r="R23" s="129"/>
      <c r="S23" s="125"/>
      <c r="T23" s="126"/>
      <c r="U23" s="126"/>
      <c r="V23" s="127"/>
      <c r="W23" s="127"/>
      <c r="X23" s="101"/>
      <c r="Y23" s="144"/>
      <c r="Z23" s="145"/>
      <c r="AA23" s="146"/>
      <c r="AB23" s="146"/>
      <c r="AC23" s="146"/>
      <c r="AD23" s="98"/>
      <c r="AE23" s="149">
        <v>520</v>
      </c>
      <c r="AF23" s="112" t="s">
        <v>81</v>
      </c>
      <c r="AG23" s="150">
        <v>0</v>
      </c>
      <c r="AH23" s="131">
        <f t="shared" si="8"/>
        <v>4733.4840000000004</v>
      </c>
      <c r="AI23" s="150">
        <f>+BS12</f>
        <v>4733.4840000000004</v>
      </c>
      <c r="AJ23" s="98"/>
      <c r="AK23" s="109" t="str">
        <f>AF7</f>
        <v>Office Supplies</v>
      </c>
      <c r="AL23" s="109"/>
      <c r="AM23" s="109">
        <f>+AE7</f>
        <v>130</v>
      </c>
      <c r="AN23" s="98"/>
      <c r="AO23" s="132" t="s">
        <v>17</v>
      </c>
      <c r="AP23" s="133"/>
      <c r="AQ23" s="134">
        <f>+AG11</f>
        <v>0</v>
      </c>
      <c r="AR23" s="98"/>
      <c r="AS23" s="140"/>
      <c r="AT23" s="140"/>
      <c r="AU23" s="140"/>
      <c r="AV23" s="98"/>
      <c r="AW23" s="125"/>
      <c r="AX23" s="127"/>
      <c r="AY23" s="134">
        <f t="shared" si="3"/>
        <v>-1417.9839999999999</v>
      </c>
      <c r="AZ23" s="98"/>
      <c r="BA23" s="125"/>
      <c r="BB23" s="127"/>
      <c r="BC23" s="134">
        <f t="shared" si="10"/>
        <v>-867.56399999999996</v>
      </c>
      <c r="BD23" s="98"/>
      <c r="BE23" s="125"/>
      <c r="BF23" s="127"/>
      <c r="BG23" s="134">
        <f t="shared" si="11"/>
        <v>-5500.01</v>
      </c>
      <c r="BH23" s="98"/>
      <c r="BI23" s="125"/>
      <c r="BJ23" s="127"/>
      <c r="BK23" s="134">
        <f t="shared" si="12"/>
        <v>-2774.2</v>
      </c>
      <c r="BL23" s="98"/>
      <c r="BM23" s="125"/>
      <c r="BN23" s="127"/>
      <c r="BO23" s="134">
        <f t="shared" si="9"/>
        <v>48896</v>
      </c>
      <c r="BP23" s="98"/>
      <c r="BQ23" s="125"/>
      <c r="BR23" s="127"/>
      <c r="BS23" s="134">
        <f>BS22+BR23</f>
        <v>0</v>
      </c>
    </row>
    <row r="24" spans="1:71" ht="16.5" thickBot="1" x14ac:dyDescent="0.3">
      <c r="A24" s="125"/>
      <c r="B24" s="126"/>
      <c r="C24" s="127"/>
      <c r="D24" s="127"/>
      <c r="E24" s="127"/>
      <c r="F24" s="98"/>
      <c r="G24" s="125"/>
      <c r="H24" s="126"/>
      <c r="I24" s="127"/>
      <c r="J24" s="127"/>
      <c r="K24" s="127"/>
      <c r="L24" s="98"/>
      <c r="M24" s="125"/>
      <c r="N24" s="126"/>
      <c r="O24" s="127"/>
      <c r="P24" s="127"/>
      <c r="Q24" s="127"/>
      <c r="R24" s="129"/>
      <c r="S24" s="125"/>
      <c r="T24" s="126"/>
      <c r="U24" s="127"/>
      <c r="V24" s="127"/>
      <c r="W24" s="127"/>
      <c r="X24" s="101"/>
      <c r="Y24" s="144"/>
      <c r="Z24" s="145"/>
      <c r="AA24" s="146"/>
      <c r="AB24" s="146"/>
      <c r="AC24" s="146"/>
      <c r="AD24" s="98"/>
      <c r="AE24" s="149">
        <v>540</v>
      </c>
      <c r="AF24" s="112" t="s">
        <v>20</v>
      </c>
      <c r="AG24" s="150">
        <v>0</v>
      </c>
      <c r="AH24" s="131">
        <f t="shared" si="8"/>
        <v>0</v>
      </c>
      <c r="AI24" s="150">
        <f>+BS18</f>
        <v>0</v>
      </c>
      <c r="AJ24" s="98"/>
      <c r="AK24" s="109" t="s">
        <v>14</v>
      </c>
      <c r="AL24" s="109" t="s">
        <v>15</v>
      </c>
      <c r="AM24" s="109" t="s">
        <v>16</v>
      </c>
      <c r="AN24" s="98"/>
      <c r="AO24" s="125"/>
      <c r="AP24" s="127"/>
      <c r="AQ24" s="134">
        <f>AQ23+AP24</f>
        <v>0</v>
      </c>
      <c r="AR24" s="98"/>
      <c r="AS24" s="140"/>
      <c r="AT24" s="140"/>
      <c r="AU24" s="140"/>
      <c r="AV24" s="98"/>
      <c r="AW24" s="125"/>
      <c r="AX24" s="127"/>
      <c r="AY24" s="134">
        <f t="shared" si="3"/>
        <v>-1417.9839999999999</v>
      </c>
      <c r="AZ24" s="98"/>
      <c r="BA24" s="125"/>
      <c r="BB24" s="127"/>
      <c r="BC24" s="134">
        <f t="shared" si="10"/>
        <v>-867.56399999999996</v>
      </c>
      <c r="BD24" s="98"/>
      <c r="BE24" s="125"/>
      <c r="BF24" s="127"/>
      <c r="BG24" s="134">
        <f t="shared" si="11"/>
        <v>-5500.01</v>
      </c>
      <c r="BH24" s="98"/>
      <c r="BI24" s="125"/>
      <c r="BJ24" s="127"/>
      <c r="BK24" s="134">
        <f t="shared" si="12"/>
        <v>-2774.2</v>
      </c>
      <c r="BL24" s="98"/>
      <c r="BM24" s="132"/>
      <c r="BN24" s="138">
        <f>SUM(BN18:BN23)</f>
        <v>48896</v>
      </c>
      <c r="BO24" s="139">
        <f>BO17+BN24</f>
        <v>48896</v>
      </c>
      <c r="BP24" s="98"/>
      <c r="BQ24" s="125"/>
      <c r="BR24" s="127"/>
      <c r="BS24" s="134">
        <f>BS23+BR24</f>
        <v>0</v>
      </c>
    </row>
    <row r="25" spans="1:71" ht="17.25" thickTop="1" thickBot="1" x14ac:dyDescent="0.3">
      <c r="A25" s="125"/>
      <c r="B25" s="126"/>
      <c r="C25" s="127"/>
      <c r="D25" s="151"/>
      <c r="E25" s="127"/>
      <c r="F25" s="98"/>
      <c r="G25" s="125"/>
      <c r="H25" s="126"/>
      <c r="I25" s="127"/>
      <c r="J25" s="127"/>
      <c r="K25" s="127"/>
      <c r="L25" s="98"/>
      <c r="M25" s="125"/>
      <c r="N25" s="126"/>
      <c r="O25" s="127"/>
      <c r="P25" s="151"/>
      <c r="Q25" s="127"/>
      <c r="R25" s="129"/>
      <c r="S25" s="125"/>
      <c r="T25" s="126"/>
      <c r="U25" s="127"/>
      <c r="V25" s="151"/>
      <c r="W25" s="127"/>
      <c r="X25" s="101"/>
      <c r="Y25" s="144"/>
      <c r="Z25" s="145"/>
      <c r="AA25" s="146"/>
      <c r="AB25" s="152"/>
      <c r="AC25" s="146"/>
      <c r="AD25" s="98"/>
      <c r="AE25" s="149">
        <v>590</v>
      </c>
      <c r="AF25" s="112" t="s">
        <v>56</v>
      </c>
      <c r="AG25" s="150">
        <v>0</v>
      </c>
      <c r="AH25" s="131">
        <f t="shared" si="8"/>
        <v>0</v>
      </c>
      <c r="AI25" s="150">
        <f>+BS25</f>
        <v>0</v>
      </c>
      <c r="AJ25" s="98"/>
      <c r="AK25" s="132" t="s">
        <v>17</v>
      </c>
      <c r="AL25" s="133"/>
      <c r="AM25" s="134">
        <f>+AG7</f>
        <v>600</v>
      </c>
      <c r="AN25" s="98"/>
      <c r="AO25" s="125"/>
      <c r="AP25" s="127"/>
      <c r="AQ25" s="134">
        <f>AQ24+AP25</f>
        <v>0</v>
      </c>
      <c r="AR25" s="98"/>
      <c r="AS25" s="140"/>
      <c r="AT25" s="140"/>
      <c r="AU25" s="140"/>
      <c r="AV25" s="98"/>
      <c r="AW25" s="125"/>
      <c r="AX25" s="127"/>
      <c r="AY25" s="134">
        <f t="shared" si="3"/>
        <v>-1417.9839999999999</v>
      </c>
      <c r="AZ25" s="98"/>
      <c r="BA25" s="125"/>
      <c r="BB25" s="127"/>
      <c r="BC25" s="134">
        <f t="shared" si="10"/>
        <v>-867.56399999999996</v>
      </c>
      <c r="BD25" s="98"/>
      <c r="BE25" s="125"/>
      <c r="BF25" s="127"/>
      <c r="BG25" s="134">
        <f t="shared" si="11"/>
        <v>-5500.01</v>
      </c>
      <c r="BH25" s="98"/>
      <c r="BI25" s="125">
        <v>43465</v>
      </c>
      <c r="BJ25" s="127">
        <f>AC11</f>
        <v>0</v>
      </c>
      <c r="BK25" s="134">
        <f t="shared" si="12"/>
        <v>-2774.2</v>
      </c>
      <c r="BL25" s="98"/>
      <c r="BM25" s="140"/>
      <c r="BN25" s="140"/>
      <c r="BO25" s="140"/>
      <c r="BP25" s="98"/>
      <c r="BQ25" s="132"/>
      <c r="BR25" s="138">
        <f>SUM(BR23:BR24)</f>
        <v>0</v>
      </c>
      <c r="BS25" s="139">
        <f>BS22+BR25</f>
        <v>0</v>
      </c>
    </row>
    <row r="26" spans="1:71" ht="16.5" thickTop="1" thickBot="1" x14ac:dyDescent="0.3">
      <c r="A26" s="125"/>
      <c r="B26" s="126"/>
      <c r="C26" s="127"/>
      <c r="D26" s="127"/>
      <c r="E26" s="127"/>
      <c r="F26" s="98"/>
      <c r="G26" s="125"/>
      <c r="H26" s="126"/>
      <c r="I26" s="127"/>
      <c r="J26" s="127"/>
      <c r="K26" s="127"/>
      <c r="L26" s="98"/>
      <c r="M26" s="125"/>
      <c r="N26" s="126"/>
      <c r="O26" s="128"/>
      <c r="P26" s="127"/>
      <c r="Q26" s="127"/>
      <c r="R26" s="129"/>
      <c r="S26" s="125"/>
      <c r="T26" s="126"/>
      <c r="U26" s="143"/>
      <c r="V26" s="127"/>
      <c r="W26" s="127"/>
      <c r="X26" s="101"/>
      <c r="Y26" s="125"/>
      <c r="Z26" s="126"/>
      <c r="AA26" s="143"/>
      <c r="AB26" s="127"/>
      <c r="AC26" s="127"/>
      <c r="AD26" s="98"/>
      <c r="AE26" s="153"/>
      <c r="AF26" s="154"/>
      <c r="AG26" s="155">
        <f>SUM(AG5:AG25)</f>
        <v>0</v>
      </c>
      <c r="AH26" s="155">
        <f>SUM(AH5:AH25)</f>
        <v>6.9121597334742546E-11</v>
      </c>
      <c r="AI26" s="155">
        <f>SUM(AI5:AI25)</f>
        <v>-5.4569682106375694E-11</v>
      </c>
      <c r="AJ26" s="98"/>
      <c r="AK26" s="125"/>
      <c r="AL26" s="127"/>
      <c r="AM26" s="134">
        <f>+AM25+SUM(AL26)</f>
        <v>600</v>
      </c>
      <c r="AN26" s="98"/>
      <c r="AO26" s="125"/>
      <c r="AP26" s="127"/>
      <c r="AQ26" s="134">
        <f>AQ25+AP26</f>
        <v>0</v>
      </c>
      <c r="AR26" s="98"/>
      <c r="AS26" s="140"/>
      <c r="AT26" s="140"/>
      <c r="AU26" s="140"/>
      <c r="AV26" s="98"/>
      <c r="AW26" s="125"/>
      <c r="AX26" s="127"/>
      <c r="AY26" s="134">
        <f t="shared" si="3"/>
        <v>-1417.9839999999999</v>
      </c>
      <c r="AZ26" s="98"/>
      <c r="BA26" s="125"/>
      <c r="BB26" s="127"/>
      <c r="BC26" s="134">
        <f t="shared" si="10"/>
        <v>-867.56399999999996</v>
      </c>
      <c r="BD26" s="98"/>
      <c r="BE26" s="125"/>
      <c r="BF26" s="127"/>
      <c r="BG26" s="134">
        <f t="shared" si="11"/>
        <v>-5500.01</v>
      </c>
      <c r="BH26" s="98"/>
      <c r="BI26" s="132"/>
      <c r="BJ26" s="138">
        <f>SUM(BJ21:BJ25)</f>
        <v>-2774.2</v>
      </c>
      <c r="BK26" s="139">
        <f>BK20+BJ26</f>
        <v>-2774.2</v>
      </c>
      <c r="BL26" s="98"/>
      <c r="BM26" s="140"/>
      <c r="BN26" s="140"/>
      <c r="BO26" s="140"/>
      <c r="BP26" s="98"/>
      <c r="BQ26" s="140"/>
      <c r="BR26" s="140"/>
      <c r="BS26" s="140"/>
    </row>
    <row r="27" spans="1:71" ht="16.5" thickTop="1" thickBot="1" x14ac:dyDescent="0.3">
      <c r="A27" s="125"/>
      <c r="B27" s="126"/>
      <c r="C27" s="127"/>
      <c r="D27" s="127"/>
      <c r="E27" s="127"/>
      <c r="F27" s="98"/>
      <c r="G27" s="125"/>
      <c r="H27" s="126"/>
      <c r="I27" s="127"/>
      <c r="J27" s="127"/>
      <c r="K27" s="127"/>
      <c r="L27" s="98"/>
      <c r="M27" s="125"/>
      <c r="N27" s="126"/>
      <c r="O27" s="128"/>
      <c r="P27" s="127"/>
      <c r="Q27" s="127"/>
      <c r="R27" s="129"/>
      <c r="S27" s="125"/>
      <c r="T27" s="126"/>
      <c r="U27" s="143"/>
      <c r="V27" s="127"/>
      <c r="W27" s="127"/>
      <c r="X27" s="101"/>
      <c r="Y27" s="125"/>
      <c r="Z27" s="126"/>
      <c r="AA27" s="143"/>
      <c r="AB27" s="127"/>
      <c r="AC27" s="127"/>
      <c r="AD27" s="98"/>
      <c r="AE27" s="153"/>
      <c r="AF27" s="156" t="s">
        <v>7</v>
      </c>
      <c r="AG27" s="157">
        <f>SUM(AG21:AG25)</f>
        <v>-500000</v>
      </c>
      <c r="AH27" s="157">
        <f>SUM(AH21:AH25)</f>
        <v>53629.483999999997</v>
      </c>
      <c r="AI27" s="157">
        <f>SUM(AI21:AI25)</f>
        <v>-446370.516</v>
      </c>
      <c r="AJ27" s="98"/>
      <c r="AK27" s="132" t="s">
        <v>18</v>
      </c>
      <c r="AL27" s="138">
        <f>SUM(AL26:AL26)</f>
        <v>0</v>
      </c>
      <c r="AM27" s="139">
        <f>AM25+AL27</f>
        <v>600</v>
      </c>
      <c r="AN27" s="98"/>
      <c r="AO27" s="132" t="s">
        <v>18</v>
      </c>
      <c r="AP27" s="138">
        <f>SUM(AP24:AP26)</f>
        <v>0</v>
      </c>
      <c r="AQ27" s="139">
        <f>+AQ23+SUM(AP24:AP26)</f>
        <v>0</v>
      </c>
      <c r="AR27" s="98"/>
      <c r="AS27" s="140"/>
      <c r="AT27" s="140"/>
      <c r="AU27" s="140"/>
      <c r="AV27" s="98"/>
      <c r="AW27" s="132" t="s">
        <v>18</v>
      </c>
      <c r="AX27" s="138">
        <f>SUM(AX6:AX26)</f>
        <v>-1417.9839999999999</v>
      </c>
      <c r="AY27" s="139">
        <f>AY5+AX27</f>
        <v>-1417.9839999999999</v>
      </c>
      <c r="AZ27" s="98"/>
      <c r="BA27" s="132"/>
      <c r="BB27" s="138">
        <f>SUM(BB20:BB26)</f>
        <v>-867.56399999999996</v>
      </c>
      <c r="BC27" s="139">
        <f>BC19+BB27</f>
        <v>-867.56399999999996</v>
      </c>
      <c r="BD27" s="98"/>
      <c r="BE27" s="132"/>
      <c r="BF27" s="138">
        <f>SUM(BF21:BF26)</f>
        <v>-5500.01</v>
      </c>
      <c r="BG27" s="139">
        <f>BG20+BF27</f>
        <v>-5500.01</v>
      </c>
      <c r="BH27" s="98"/>
      <c r="BI27" s="140"/>
      <c r="BJ27" s="140"/>
      <c r="BK27" s="140"/>
      <c r="BL27" s="98"/>
      <c r="BM27" s="140"/>
      <c r="BN27" s="140"/>
      <c r="BO27" s="140"/>
      <c r="BP27" s="98"/>
      <c r="BQ27" s="140"/>
      <c r="BR27" s="140"/>
      <c r="BS27" s="140"/>
    </row>
    <row r="28" spans="1:71" ht="15.75" thickTop="1" x14ac:dyDescent="0.25">
      <c r="A28" s="125"/>
      <c r="B28" s="126"/>
      <c r="C28" s="127"/>
      <c r="D28" s="127"/>
      <c r="E28" s="127"/>
      <c r="F28" s="98"/>
      <c r="G28" s="125"/>
      <c r="H28" s="126"/>
      <c r="I28" s="127"/>
      <c r="J28" s="127"/>
      <c r="K28" s="127"/>
      <c r="L28" s="98"/>
      <c r="M28" s="125"/>
      <c r="N28" s="126"/>
      <c r="O28" s="128"/>
      <c r="P28" s="127"/>
      <c r="Q28" s="127"/>
      <c r="R28" s="129"/>
      <c r="S28" s="125"/>
      <c r="T28" s="126"/>
      <c r="U28" s="143"/>
      <c r="V28" s="127"/>
      <c r="W28" s="127"/>
      <c r="X28" s="101"/>
      <c r="Y28" s="125"/>
      <c r="Z28" s="126"/>
      <c r="AA28" s="143"/>
      <c r="AB28" s="127"/>
      <c r="AC28" s="127"/>
      <c r="AD28" s="97"/>
      <c r="AE28" s="98"/>
      <c r="AF28" s="98"/>
      <c r="AG28" s="98"/>
      <c r="AH28" s="98"/>
      <c r="AI28" s="158"/>
      <c r="AJ28" s="97"/>
      <c r="AK28" s="98"/>
      <c r="AL28" s="98"/>
      <c r="AM28" s="98"/>
      <c r="AN28" s="98"/>
      <c r="AO28" s="159"/>
      <c r="AP28" s="160"/>
      <c r="AQ28" s="100"/>
      <c r="AR28" s="100"/>
      <c r="AS28" s="100"/>
      <c r="AT28" s="129"/>
      <c r="AU28" s="99"/>
      <c r="AV28" s="97"/>
      <c r="AW28" s="98"/>
      <c r="AX28" s="98"/>
      <c r="AY28" s="98"/>
      <c r="AZ28" s="101"/>
      <c r="BA28" s="99"/>
      <c r="BB28" s="97"/>
      <c r="BC28" s="98"/>
      <c r="BD28" s="98"/>
      <c r="BE28" s="98"/>
      <c r="BF28" s="140"/>
      <c r="BG28" s="140"/>
      <c r="BH28" s="98"/>
      <c r="BI28" s="140"/>
      <c r="BJ28" s="140"/>
      <c r="BK28" s="140"/>
      <c r="BL28" s="98"/>
      <c r="BM28" s="140"/>
      <c r="BN28" s="140"/>
      <c r="BO28" s="140"/>
      <c r="BP28" s="98"/>
      <c r="BQ28" s="140"/>
      <c r="BR28" s="140"/>
      <c r="BS28" s="140"/>
    </row>
    <row r="29" spans="1:71" x14ac:dyDescent="0.25">
      <c r="M29" s="3"/>
      <c r="N29" s="4"/>
      <c r="O29" s="5"/>
      <c r="P29" s="5"/>
      <c r="Q29" s="5"/>
      <c r="R29" s="6"/>
      <c r="AE29" s="83"/>
    </row>
    <row r="30" spans="1:71" x14ac:dyDescent="0.25">
      <c r="M30" s="3"/>
      <c r="N30" s="4"/>
      <c r="O30" s="5"/>
      <c r="P30" s="5"/>
      <c r="Q30" s="5"/>
      <c r="R30" s="6"/>
      <c r="AE30" s="83"/>
      <c r="AF30" s="84"/>
      <c r="AG30" s="85"/>
      <c r="AH30" s="85"/>
      <c r="AI30" s="85"/>
    </row>
    <row r="31" spans="1:71" x14ac:dyDescent="0.25">
      <c r="M31" s="3"/>
      <c r="N31" s="4"/>
      <c r="O31" s="5"/>
      <c r="P31" s="5"/>
      <c r="Q31" s="5"/>
      <c r="R31" s="6"/>
    </row>
    <row r="32" spans="1:71" x14ac:dyDescent="0.25">
      <c r="M32" s="3"/>
      <c r="N32" s="4"/>
      <c r="O32" s="5"/>
      <c r="P32" s="5"/>
      <c r="Q32" s="5"/>
      <c r="R32" s="6"/>
    </row>
    <row r="33" spans="13:18" x14ac:dyDescent="0.25">
      <c r="M33" s="3"/>
      <c r="N33" s="4"/>
      <c r="O33" s="5"/>
      <c r="P33" s="5"/>
      <c r="Q33" s="5"/>
      <c r="R33" s="6"/>
    </row>
    <row r="34" spans="13:18" x14ac:dyDescent="0.25">
      <c r="M34" s="3"/>
      <c r="N34" s="4"/>
      <c r="O34" s="5"/>
      <c r="P34" s="5"/>
      <c r="Q34" s="5"/>
      <c r="R34" s="6"/>
    </row>
    <row r="35" spans="13:18" x14ac:dyDescent="0.25">
      <c r="M35" s="3"/>
      <c r="N35" s="4"/>
      <c r="O35" s="5"/>
      <c r="P35" s="5"/>
      <c r="Q35" s="5"/>
      <c r="R35" s="6"/>
    </row>
    <row r="36" spans="13:18" x14ac:dyDescent="0.25">
      <c r="M36" s="3"/>
      <c r="N36" s="4"/>
      <c r="O36" s="5"/>
      <c r="P36" s="5"/>
      <c r="Q36" s="5"/>
      <c r="R36" s="6"/>
    </row>
    <row r="37" spans="13:18" x14ac:dyDescent="0.25">
      <c r="M37" s="3"/>
      <c r="N37" s="4"/>
      <c r="O37" s="5"/>
      <c r="P37" s="5"/>
      <c r="Q37" s="5"/>
      <c r="R37" s="6"/>
    </row>
    <row r="38" spans="13:18" x14ac:dyDescent="0.25">
      <c r="M38" s="3"/>
      <c r="N38" s="4"/>
      <c r="O38" s="5"/>
      <c r="P38" s="5"/>
      <c r="Q38" s="5"/>
      <c r="R38" s="6"/>
    </row>
    <row r="39" spans="13:18" x14ac:dyDescent="0.25">
      <c r="M39" s="3"/>
      <c r="N39" s="4"/>
      <c r="O39" s="5"/>
      <c r="P39" s="5"/>
      <c r="Q39" s="5"/>
      <c r="R39" s="6"/>
    </row>
    <row r="40" spans="13:18" x14ac:dyDescent="0.25">
      <c r="M40" s="3"/>
      <c r="N40" s="4"/>
      <c r="O40" s="5"/>
      <c r="P40" s="5"/>
      <c r="Q40" s="5"/>
      <c r="R40" s="6"/>
    </row>
    <row r="41" spans="13:18" x14ac:dyDescent="0.25">
      <c r="M41" s="3"/>
      <c r="N41" s="4"/>
      <c r="O41" s="5"/>
      <c r="P41" s="5"/>
      <c r="Q41" s="5"/>
      <c r="R41" s="6"/>
    </row>
    <row r="42" spans="13:18" x14ac:dyDescent="0.25">
      <c r="M42" s="3"/>
      <c r="N42" s="4"/>
      <c r="O42" s="5"/>
      <c r="P42" s="5"/>
      <c r="Q42" s="5"/>
      <c r="R42" s="6"/>
    </row>
    <row r="43" spans="13:18" x14ac:dyDescent="0.25">
      <c r="M43" s="3"/>
      <c r="N43" s="4"/>
      <c r="O43" s="5"/>
      <c r="P43" s="5"/>
      <c r="Q43" s="5"/>
      <c r="R43" s="6"/>
    </row>
    <row r="44" spans="13:18" x14ac:dyDescent="0.25">
      <c r="M44" s="3"/>
      <c r="N44" s="4"/>
      <c r="O44" s="5"/>
      <c r="P44" s="5"/>
      <c r="Q44" s="5"/>
      <c r="R44" s="6"/>
    </row>
    <row r="45" spans="13:18" x14ac:dyDescent="0.25">
      <c r="M45" s="3"/>
      <c r="N45" s="4"/>
      <c r="O45" s="5"/>
      <c r="P45" s="5"/>
      <c r="Q45" s="5"/>
      <c r="R45" s="6"/>
    </row>
    <row r="46" spans="13:18" x14ac:dyDescent="0.25">
      <c r="M46" s="3"/>
      <c r="N46" s="4"/>
      <c r="O46" s="5"/>
      <c r="P46" s="5"/>
      <c r="Q46" s="5"/>
      <c r="R46" s="6"/>
    </row>
    <row r="47" spans="13:18" x14ac:dyDescent="0.25">
      <c r="M47" s="3"/>
      <c r="N47" s="4"/>
      <c r="O47" s="5"/>
      <c r="P47" s="5"/>
      <c r="Q47" s="5"/>
    </row>
    <row r="48" spans="13:18" x14ac:dyDescent="0.25">
      <c r="M48" s="3"/>
      <c r="N48" s="4"/>
      <c r="O48" s="5"/>
      <c r="P48" s="5"/>
      <c r="Q48" s="5"/>
    </row>
    <row r="49" spans="13:47" x14ac:dyDescent="0.25">
      <c r="M49" s="3"/>
      <c r="N49" s="4"/>
      <c r="O49" s="5"/>
      <c r="P49" s="5"/>
      <c r="Q49" s="5"/>
    </row>
    <row r="50" spans="13:47" x14ac:dyDescent="0.25">
      <c r="M50" s="3"/>
      <c r="N50" s="4"/>
      <c r="O50" s="5"/>
      <c r="P50" s="5"/>
      <c r="Q50" s="5"/>
    </row>
    <row r="51" spans="13:47" x14ac:dyDescent="0.25">
      <c r="M51" s="3"/>
    </row>
    <row r="52" spans="13:47" x14ac:dyDescent="0.25">
      <c r="M52" s="3"/>
    </row>
    <row r="64" spans="13:47" x14ac:dyDescent="0.25">
      <c r="AU64" s="1"/>
    </row>
    <row r="85" spans="59:59" x14ac:dyDescent="0.25">
      <c r="BG85" s="1"/>
    </row>
  </sheetData>
  <sheetProtection algorithmName="SHA-512" hashValue="F/PpfBjuYcLdA9hnFgwWNWDq2qi7DnqbIW4REUbWw1iGzXTnHox6uGiUBr/sm4iTlLAXwOZXnOeqggjGFfn+VA==" saltValue="ADhuD/CiKkLga1deEg6t/Q==" spinCount="100000" sheet="1" formatCells="0" formatColumns="0" formatRows="0" insertColumns="0" insertRows="0" insertHyperlinks="0" deleteColumns="0" deleteRows="0" selectLockedCells="1" sort="0" autoFilter="0" pivotTables="0"/>
  <conditionalFormatting sqref="AG26:AI26">
    <cfRule type="cellIs" dxfId="17" priority="4" operator="greaterThan">
      <formula>1</formula>
    </cfRule>
    <cfRule type="cellIs" dxfId="16" priority="5" operator="lessThan">
      <formula>-1</formula>
    </cfRule>
    <cfRule type="cellIs" dxfId="15" priority="6" operator="between">
      <formula>-0.9</formula>
      <formula>0.9</formula>
    </cfRule>
  </conditionalFormatting>
  <conditionalFormatting sqref="AO1">
    <cfRule type="cellIs" dxfId="14" priority="1" operator="greaterThan">
      <formula>1</formula>
    </cfRule>
    <cfRule type="cellIs" dxfId="13" priority="2" operator="lessThan">
      <formula>-1</formula>
    </cfRule>
    <cfRule type="cellIs" dxfId="12" priority="3" operator="between">
      <formula>-0.9</formula>
      <formula>0.9</formula>
    </cfRule>
  </conditionalFormatting>
  <printOptions gridLines="1"/>
  <pageMargins left="0.7" right="0.7" top="0.75" bottom="0.75" header="0.3" footer="0.3"/>
  <pageSetup orientation="portrait" r:id="rId1"/>
  <colBreaks count="7" manualBreakCount="7">
    <brk id="6" max="1048575" man="1"/>
    <brk id="12" max="1048575" man="1"/>
    <brk id="29" max="1048575" man="1"/>
    <brk id="36" max="1048575" man="1"/>
    <brk id="43" max="1048575" man="1"/>
    <brk id="51" max="1048575" man="1"/>
    <brk id="59" max="1048575" man="1"/>
  </colBreaks>
  <ignoredErrors>
    <ignoredError sqref="D28:E28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FF"/>
    <pageSetUpPr fitToPage="1"/>
  </sheetPr>
  <dimension ref="A1:AT364"/>
  <sheetViews>
    <sheetView topLeftCell="N1" zoomScale="120" zoomScaleNormal="120" workbookViewId="0">
      <pane ySplit="3" topLeftCell="A4" activePane="bottomLeft" state="frozen"/>
      <selection pane="bottomLeft" activeCell="A9" sqref="A9"/>
    </sheetView>
  </sheetViews>
  <sheetFormatPr defaultColWidth="9.140625" defaultRowHeight="15" x14ac:dyDescent="0.25"/>
  <cols>
    <col min="1" max="1" width="27" style="14" customWidth="1"/>
    <col min="2" max="2" width="7.28515625" style="14" customWidth="1"/>
    <col min="3" max="3" width="8.5703125" style="14" customWidth="1"/>
    <col min="4" max="4" width="9.140625" style="17"/>
    <col min="5" max="5" width="9.140625" style="14"/>
    <col min="6" max="6" width="13.28515625" style="14" customWidth="1"/>
    <col min="7" max="7" width="10.85546875" style="17" customWidth="1"/>
    <col min="8" max="8" width="12.140625" style="14" customWidth="1"/>
    <col min="9" max="9" width="11.7109375" style="14" customWidth="1"/>
    <col min="10" max="10" width="13" style="14" customWidth="1"/>
    <col min="11" max="11" width="12.85546875" style="14" customWidth="1"/>
    <col min="12" max="13" width="12" style="14" customWidth="1"/>
    <col min="14" max="14" width="11.7109375" style="14" customWidth="1"/>
    <col min="15" max="16" width="11.42578125" style="14" customWidth="1"/>
    <col min="17" max="17" width="12" style="14" customWidth="1"/>
    <col min="18" max="18" width="9.140625" style="14"/>
    <col min="19" max="19" width="11.5703125" style="14" bestFit="1" customWidth="1"/>
    <col min="20" max="20" width="18" style="14" bestFit="1" customWidth="1"/>
    <col min="21" max="24" width="13.42578125" style="9" customWidth="1"/>
    <col min="25" max="25" width="3.7109375" style="14" hidden="1" customWidth="1"/>
    <col min="26" max="26" width="17.28515625" style="14" hidden="1" customWidth="1"/>
    <col min="27" max="27" width="12.5703125" style="15" hidden="1" customWidth="1"/>
    <col min="28" max="28" width="8.5703125" style="16" hidden="1" customWidth="1"/>
    <col min="29" max="29" width="8.42578125" style="17" hidden="1" customWidth="1"/>
    <col min="30" max="30" width="0" style="17" hidden="1" customWidth="1"/>
    <col min="31" max="31" width="0" style="14" hidden="1" customWidth="1"/>
    <col min="32" max="32" width="12.85546875" style="14" hidden="1" customWidth="1"/>
    <col min="33" max="33" width="11.42578125" style="17" hidden="1" customWidth="1"/>
    <col min="34" max="34" width="11.7109375" style="14" hidden="1" customWidth="1"/>
    <col min="35" max="35" width="12.42578125" style="14" hidden="1" customWidth="1"/>
    <col min="36" max="37" width="12.7109375" style="14" hidden="1" customWidth="1"/>
    <col min="38" max="39" width="12" style="14" hidden="1" customWidth="1"/>
    <col min="40" max="40" width="11.7109375" style="14" hidden="1" customWidth="1"/>
    <col min="41" max="42" width="11.5703125" style="14" hidden="1" customWidth="1"/>
    <col min="43" max="43" width="11.7109375" style="14" hidden="1" customWidth="1"/>
    <col min="44" max="44" width="0" style="14" hidden="1" customWidth="1"/>
    <col min="45" max="45" width="11.5703125" style="14" hidden="1" customWidth="1"/>
    <col min="46" max="46" width="12.7109375" style="14" hidden="1" customWidth="1"/>
    <col min="47" max="50" width="0" style="14" hidden="1" customWidth="1"/>
    <col min="51" max="16384" width="9.140625" style="14"/>
  </cols>
  <sheetData>
    <row r="1" spans="1:46" ht="32.25" thickBot="1" x14ac:dyDescent="0.55000000000000004">
      <c r="A1" s="10" t="s">
        <v>24</v>
      </c>
      <c r="B1" s="11"/>
      <c r="C1" s="10"/>
      <c r="D1" s="12"/>
      <c r="E1" s="13"/>
      <c r="F1" s="13"/>
      <c r="G1" s="12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</row>
    <row r="2" spans="1:46" ht="32.25" thickBot="1" x14ac:dyDescent="0.55000000000000004">
      <c r="D2" s="18" t="s">
        <v>41</v>
      </c>
      <c r="E2" s="19"/>
      <c r="F2" s="19"/>
      <c r="G2" s="19"/>
      <c r="H2" s="19"/>
      <c r="I2" s="19"/>
      <c r="J2" s="19"/>
      <c r="K2" s="19"/>
      <c r="L2" s="19"/>
      <c r="M2" s="20"/>
      <c r="N2" s="21" t="s">
        <v>42</v>
      </c>
      <c r="O2" s="22"/>
      <c r="P2" s="22"/>
      <c r="Q2" s="22"/>
      <c r="R2" s="22"/>
      <c r="S2" s="23"/>
      <c r="T2" s="24" t="s">
        <v>40</v>
      </c>
      <c r="U2" s="25" t="s">
        <v>82</v>
      </c>
      <c r="V2" s="26"/>
      <c r="W2" s="26"/>
      <c r="X2" s="27"/>
      <c r="Z2" s="28" t="s">
        <v>44</v>
      </c>
      <c r="AA2" s="29"/>
      <c r="AB2" s="30"/>
      <c r="AC2" s="31"/>
      <c r="AD2" s="31"/>
      <c r="AE2" s="32"/>
      <c r="AF2" s="32"/>
      <c r="AG2" s="31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3"/>
    </row>
    <row r="3" spans="1:46" ht="87" thickBot="1" x14ac:dyDescent="0.35">
      <c r="A3" s="34" t="s">
        <v>25</v>
      </c>
      <c r="B3" s="35" t="s">
        <v>34</v>
      </c>
      <c r="C3" s="35" t="s">
        <v>35</v>
      </c>
      <c r="D3" s="35" t="s">
        <v>26</v>
      </c>
      <c r="E3" s="36" t="s">
        <v>28</v>
      </c>
      <c r="F3" s="36" t="s">
        <v>29</v>
      </c>
      <c r="G3" s="35" t="s">
        <v>27</v>
      </c>
      <c r="H3" s="36" t="s">
        <v>30</v>
      </c>
      <c r="I3" s="36" t="s">
        <v>31</v>
      </c>
      <c r="J3" s="36" t="s">
        <v>32</v>
      </c>
      <c r="K3" s="36" t="s">
        <v>73</v>
      </c>
      <c r="L3" s="36" t="s">
        <v>43</v>
      </c>
      <c r="M3" s="36" t="s">
        <v>49</v>
      </c>
      <c r="N3" s="36" t="s">
        <v>46</v>
      </c>
      <c r="O3" s="36" t="s">
        <v>47</v>
      </c>
      <c r="P3" s="36" t="s">
        <v>48</v>
      </c>
      <c r="Q3" s="36" t="s">
        <v>38</v>
      </c>
      <c r="R3" s="36" t="s">
        <v>39</v>
      </c>
      <c r="S3" s="36" t="s">
        <v>68</v>
      </c>
      <c r="T3" s="37" t="s">
        <v>40</v>
      </c>
      <c r="U3" s="36" t="s">
        <v>46</v>
      </c>
      <c r="V3" s="36" t="s">
        <v>47</v>
      </c>
      <c r="W3" s="38" t="s">
        <v>83</v>
      </c>
      <c r="X3" s="38" t="s">
        <v>84</v>
      </c>
      <c r="Z3" s="38" t="s">
        <v>25</v>
      </c>
      <c r="AA3" s="39" t="s">
        <v>45</v>
      </c>
      <c r="AB3" s="38" t="s">
        <v>34</v>
      </c>
      <c r="AC3" s="40" t="s">
        <v>35</v>
      </c>
      <c r="AD3" s="40" t="s">
        <v>26</v>
      </c>
      <c r="AE3" s="38" t="s">
        <v>28</v>
      </c>
      <c r="AF3" s="38" t="s">
        <v>29</v>
      </c>
      <c r="AG3" s="40" t="s">
        <v>27</v>
      </c>
      <c r="AH3" s="38" t="s">
        <v>30</v>
      </c>
      <c r="AI3" s="38" t="s">
        <v>31</v>
      </c>
      <c r="AJ3" s="38" t="s">
        <v>32</v>
      </c>
      <c r="AK3" s="36" t="s">
        <v>73</v>
      </c>
      <c r="AL3" s="38" t="s">
        <v>43</v>
      </c>
      <c r="AM3" s="38" t="s">
        <v>49</v>
      </c>
      <c r="AN3" s="38" t="s">
        <v>46</v>
      </c>
      <c r="AO3" s="38" t="s">
        <v>47</v>
      </c>
      <c r="AP3" s="38" t="s">
        <v>48</v>
      </c>
      <c r="AQ3" s="38" t="s">
        <v>38</v>
      </c>
      <c r="AR3" s="38" t="s">
        <v>39</v>
      </c>
      <c r="AS3" s="38" t="s">
        <v>68</v>
      </c>
      <c r="AT3" s="38" t="s">
        <v>40</v>
      </c>
    </row>
    <row r="4" spans="1:46" s="45" customFormat="1" ht="20.25" thickBot="1" x14ac:dyDescent="0.35">
      <c r="A4" s="41" t="s">
        <v>60</v>
      </c>
      <c r="B4" s="42"/>
      <c r="C4" s="42"/>
      <c r="D4" s="43"/>
      <c r="E4" s="44"/>
      <c r="G4" s="46"/>
      <c r="U4" s="9"/>
      <c r="V4" s="9"/>
      <c r="W4" s="9"/>
      <c r="X4" s="9"/>
      <c r="Z4" s="47" t="str">
        <f>A5</f>
        <v>Anthony Moor</v>
      </c>
      <c r="AA4" s="48" t="s">
        <v>69</v>
      </c>
      <c r="AB4" s="49" t="str">
        <f t="shared" ref="AB4:AT4" si="0">B5</f>
        <v>M</v>
      </c>
      <c r="AC4" s="50">
        <f t="shared" si="0"/>
        <v>4</v>
      </c>
      <c r="AD4" s="51">
        <f t="shared" si="0"/>
        <v>161</v>
      </c>
      <c r="AE4" s="52">
        <f t="shared" si="0"/>
        <v>25</v>
      </c>
      <c r="AF4" s="52">
        <f t="shared" si="0"/>
        <v>4025</v>
      </c>
      <c r="AG4" s="53">
        <f t="shared" si="0"/>
        <v>1</v>
      </c>
      <c r="AH4" s="52">
        <f t="shared" si="0"/>
        <v>37.5</v>
      </c>
      <c r="AI4" s="52">
        <f t="shared" si="0"/>
        <v>37.5</v>
      </c>
      <c r="AJ4" s="52">
        <f t="shared" si="0"/>
        <v>4062.5</v>
      </c>
      <c r="AK4" s="52">
        <f t="shared" si="0"/>
        <v>4062.5</v>
      </c>
      <c r="AL4" s="52">
        <f t="shared" si="0"/>
        <v>4062.5</v>
      </c>
      <c r="AM4" s="52">
        <f t="shared" si="0"/>
        <v>4062.5</v>
      </c>
      <c r="AN4" s="52">
        <f t="shared" si="0"/>
        <v>251.875</v>
      </c>
      <c r="AO4" s="52">
        <f t="shared" si="0"/>
        <v>58.90625</v>
      </c>
      <c r="AP4" s="52">
        <f t="shared" si="0"/>
        <v>173</v>
      </c>
      <c r="AQ4" s="52">
        <f t="shared" si="0"/>
        <v>1416.67</v>
      </c>
      <c r="AR4" s="52">
        <f t="shared" si="0"/>
        <v>8</v>
      </c>
      <c r="AS4" s="52">
        <f t="shared" si="0"/>
        <v>203.13</v>
      </c>
      <c r="AT4" s="52">
        <f t="shared" si="0"/>
        <v>1950.9187499999998</v>
      </c>
    </row>
    <row r="5" spans="1:46" s="45" customFormat="1" x14ac:dyDescent="0.25">
      <c r="A5" s="54" t="s">
        <v>64</v>
      </c>
      <c r="B5" s="87" t="s">
        <v>36</v>
      </c>
      <c r="C5" s="88">
        <v>4</v>
      </c>
      <c r="D5" s="88">
        <v>161</v>
      </c>
      <c r="E5" s="69">
        <v>25</v>
      </c>
      <c r="F5" s="70">
        <f>D5*E5</f>
        <v>4025</v>
      </c>
      <c r="G5" s="89">
        <v>1</v>
      </c>
      <c r="H5" s="70">
        <f>E5*1.5</f>
        <v>37.5</v>
      </c>
      <c r="I5" s="70">
        <f>G5*H5</f>
        <v>37.5</v>
      </c>
      <c r="J5" s="70">
        <f>F5+I5</f>
        <v>4062.5</v>
      </c>
      <c r="K5" s="70">
        <f>J5</f>
        <v>4062.5</v>
      </c>
      <c r="L5" s="70">
        <f>J5</f>
        <v>4062.5</v>
      </c>
      <c r="M5" s="70">
        <f>J5</f>
        <v>4062.5</v>
      </c>
      <c r="N5" s="70">
        <f>K5*0.062</f>
        <v>251.875</v>
      </c>
      <c r="O5" s="70">
        <f>J5*0.0145</f>
        <v>58.90625</v>
      </c>
      <c r="P5" s="70">
        <v>173</v>
      </c>
      <c r="Q5" s="70">
        <v>1416.67</v>
      </c>
      <c r="R5" s="70">
        <v>8</v>
      </c>
      <c r="S5" s="70">
        <v>203.13</v>
      </c>
      <c r="T5" s="70">
        <f>J5-N5-O5-P5-Q5-R5-S5</f>
        <v>1950.9187499999998</v>
      </c>
      <c r="U5" s="90">
        <f>K5*0.062</f>
        <v>251.875</v>
      </c>
      <c r="V5" s="90">
        <f>J5*0.0145</f>
        <v>58.90625</v>
      </c>
      <c r="W5" s="90">
        <f>L5*0.006</f>
        <v>24.375</v>
      </c>
      <c r="X5" s="90">
        <f>M5*0.054</f>
        <v>219.375</v>
      </c>
      <c r="Z5" s="47"/>
      <c r="AA5" s="48" t="s">
        <v>72</v>
      </c>
      <c r="AB5" s="49" t="str">
        <f t="shared" ref="AB5:AT5" si="1">B12</f>
        <v>M</v>
      </c>
      <c r="AC5" s="50">
        <f t="shared" si="1"/>
        <v>4</v>
      </c>
      <c r="AD5" s="51">
        <f t="shared" si="1"/>
        <v>163</v>
      </c>
      <c r="AE5" s="52">
        <f t="shared" si="1"/>
        <v>25</v>
      </c>
      <c r="AF5" s="52">
        <f t="shared" si="1"/>
        <v>4075</v>
      </c>
      <c r="AG5" s="53">
        <f t="shared" si="1"/>
        <v>3</v>
      </c>
      <c r="AH5" s="52">
        <f t="shared" si="1"/>
        <v>37.5</v>
      </c>
      <c r="AI5" s="52">
        <f t="shared" si="1"/>
        <v>112.5</v>
      </c>
      <c r="AJ5" s="52">
        <f t="shared" si="1"/>
        <v>4187.5</v>
      </c>
      <c r="AK5" s="52">
        <f t="shared" si="1"/>
        <v>4187.5</v>
      </c>
      <c r="AL5" s="52">
        <f t="shared" si="1"/>
        <v>2937.5</v>
      </c>
      <c r="AM5" s="52">
        <f t="shared" si="1"/>
        <v>3937.5</v>
      </c>
      <c r="AN5" s="52">
        <f t="shared" si="1"/>
        <v>259.625</v>
      </c>
      <c r="AO5" s="52">
        <f t="shared" si="1"/>
        <v>60.71875</v>
      </c>
      <c r="AP5" s="52">
        <f t="shared" si="1"/>
        <v>187</v>
      </c>
      <c r="AQ5" s="52">
        <f t="shared" si="1"/>
        <v>1416.67</v>
      </c>
      <c r="AR5" s="52">
        <f t="shared" si="1"/>
        <v>8</v>
      </c>
      <c r="AS5" s="52">
        <f t="shared" si="1"/>
        <v>203.13</v>
      </c>
      <c r="AT5" s="52">
        <f t="shared" si="1"/>
        <v>2052.3562499999998</v>
      </c>
    </row>
    <row r="6" spans="1:46" s="45" customFormat="1" x14ac:dyDescent="0.25">
      <c r="A6" s="60" t="s">
        <v>65</v>
      </c>
      <c r="B6" s="91" t="s">
        <v>36</v>
      </c>
      <c r="C6" s="89">
        <v>4</v>
      </c>
      <c r="D6" s="89">
        <v>158</v>
      </c>
      <c r="E6" s="70">
        <v>28</v>
      </c>
      <c r="F6" s="70">
        <f>D6*E6</f>
        <v>4424</v>
      </c>
      <c r="G6" s="89">
        <v>0</v>
      </c>
      <c r="H6" s="70">
        <f>E6*1.5</f>
        <v>42</v>
      </c>
      <c r="I6" s="70">
        <f>G6*H6</f>
        <v>0</v>
      </c>
      <c r="J6" s="70">
        <f>F6+I6</f>
        <v>4424</v>
      </c>
      <c r="K6" s="70">
        <f>J6</f>
        <v>4424</v>
      </c>
      <c r="L6" s="70">
        <f>J6</f>
        <v>4424</v>
      </c>
      <c r="M6" s="70">
        <f>J6</f>
        <v>4424</v>
      </c>
      <c r="N6" s="70">
        <f>K6*0.062</f>
        <v>274.28800000000001</v>
      </c>
      <c r="O6" s="70">
        <f>J6*0.0145</f>
        <v>64.14800000000001</v>
      </c>
      <c r="P6" s="70">
        <v>216</v>
      </c>
      <c r="Q6" s="70">
        <v>1416.67</v>
      </c>
      <c r="R6" s="70">
        <v>8</v>
      </c>
      <c r="S6" s="70">
        <v>442.4</v>
      </c>
      <c r="T6" s="70">
        <f>J6-SUM(N6:S6)</f>
        <v>2002.4939999999997</v>
      </c>
      <c r="U6" s="90">
        <f>K6*0.062</f>
        <v>274.28800000000001</v>
      </c>
      <c r="V6" s="90">
        <f>J6*0.0145</f>
        <v>64.14800000000001</v>
      </c>
      <c r="W6" s="90">
        <f>L6*0.006</f>
        <v>26.544</v>
      </c>
      <c r="X6" s="90">
        <f>M6*0.054</f>
        <v>238.89599999999999</v>
      </c>
      <c r="Z6" s="47"/>
      <c r="AA6" s="48" t="s">
        <v>75</v>
      </c>
      <c r="AB6" s="49" t="str">
        <f t="shared" ref="AB6:AT6" si="2">B19</f>
        <v>M</v>
      </c>
      <c r="AC6" s="50">
        <f t="shared" si="2"/>
        <v>4</v>
      </c>
      <c r="AD6" s="51">
        <f t="shared" si="2"/>
        <v>163</v>
      </c>
      <c r="AE6" s="52">
        <f t="shared" si="2"/>
        <v>25</v>
      </c>
      <c r="AF6" s="52">
        <f t="shared" si="2"/>
        <v>4075</v>
      </c>
      <c r="AG6" s="53">
        <f t="shared" si="2"/>
        <v>3</v>
      </c>
      <c r="AH6" s="52">
        <f t="shared" si="2"/>
        <v>37.5</v>
      </c>
      <c r="AI6" s="52">
        <f t="shared" si="2"/>
        <v>112.5</v>
      </c>
      <c r="AJ6" s="52">
        <f t="shared" si="2"/>
        <v>4187.5</v>
      </c>
      <c r="AK6" s="52">
        <f t="shared" si="2"/>
        <v>4187.5</v>
      </c>
      <c r="AL6" s="52">
        <f t="shared" si="2"/>
        <v>0</v>
      </c>
      <c r="AM6" s="52">
        <f t="shared" si="2"/>
        <v>0</v>
      </c>
      <c r="AN6" s="52">
        <f t="shared" si="2"/>
        <v>259.625</v>
      </c>
      <c r="AO6" s="52">
        <f t="shared" si="2"/>
        <v>60.71875</v>
      </c>
      <c r="AP6" s="52">
        <f t="shared" si="2"/>
        <v>187</v>
      </c>
      <c r="AQ6" s="52">
        <f t="shared" si="2"/>
        <v>1416.67</v>
      </c>
      <c r="AR6" s="52">
        <f t="shared" si="2"/>
        <v>8</v>
      </c>
      <c r="AS6" s="52">
        <f t="shared" si="2"/>
        <v>203.13</v>
      </c>
      <c r="AT6" s="52">
        <f t="shared" si="2"/>
        <v>2052.3562499999998</v>
      </c>
    </row>
    <row r="7" spans="1:46" s="45" customFormat="1" x14ac:dyDescent="0.25">
      <c r="A7" s="60" t="s">
        <v>66</v>
      </c>
      <c r="B7" s="91" t="s">
        <v>37</v>
      </c>
      <c r="C7" s="89">
        <v>1</v>
      </c>
      <c r="D7" s="89">
        <v>170</v>
      </c>
      <c r="E7" s="70">
        <v>31</v>
      </c>
      <c r="F7" s="70">
        <f>D7*E7</f>
        <v>5270</v>
      </c>
      <c r="G7" s="89">
        <v>3</v>
      </c>
      <c r="H7" s="70">
        <f>E7*1.5</f>
        <v>46.5</v>
      </c>
      <c r="I7" s="70">
        <f>G7*H7</f>
        <v>139.5</v>
      </c>
      <c r="J7" s="70">
        <f>F7+I7</f>
        <v>5409.5</v>
      </c>
      <c r="K7" s="70">
        <f>J7</f>
        <v>5409.5</v>
      </c>
      <c r="L7" s="70">
        <f>J7</f>
        <v>5409.5</v>
      </c>
      <c r="M7" s="70">
        <f>J7</f>
        <v>5409.5</v>
      </c>
      <c r="N7" s="70">
        <f>K7*0.062</f>
        <v>335.38900000000001</v>
      </c>
      <c r="O7" s="70">
        <f>J7*0.0145</f>
        <v>78.437750000000008</v>
      </c>
      <c r="P7" s="70">
        <v>702</v>
      </c>
      <c r="Q7" s="70">
        <v>1166.67</v>
      </c>
      <c r="R7" s="70"/>
      <c r="S7" s="70">
        <v>378.67</v>
      </c>
      <c r="T7" s="70">
        <f>J7-SUM(N7:S7)</f>
        <v>2748.3332499999997</v>
      </c>
      <c r="U7" s="90">
        <f>K7*0.062</f>
        <v>335.38900000000001</v>
      </c>
      <c r="V7" s="90">
        <f>J7*0.0145</f>
        <v>78.437750000000008</v>
      </c>
      <c r="W7" s="90">
        <f>L7*0.006</f>
        <v>32.457000000000001</v>
      </c>
      <c r="X7" s="90">
        <f>M7*0.054</f>
        <v>292.113</v>
      </c>
      <c r="Z7" s="47"/>
      <c r="AA7" s="48" t="s">
        <v>70</v>
      </c>
      <c r="AB7" s="49" t="str">
        <f t="shared" ref="AB7:AT7" si="3">B26</f>
        <v>M</v>
      </c>
      <c r="AC7" s="50">
        <f t="shared" si="3"/>
        <v>4</v>
      </c>
      <c r="AD7" s="51">
        <f t="shared" si="3"/>
        <v>163</v>
      </c>
      <c r="AE7" s="52">
        <f t="shared" si="3"/>
        <v>25</v>
      </c>
      <c r="AF7" s="52">
        <f t="shared" si="3"/>
        <v>4075</v>
      </c>
      <c r="AG7" s="53">
        <f t="shared" si="3"/>
        <v>3</v>
      </c>
      <c r="AH7" s="52">
        <f t="shared" si="3"/>
        <v>37.5</v>
      </c>
      <c r="AI7" s="52">
        <f t="shared" si="3"/>
        <v>112.5</v>
      </c>
      <c r="AJ7" s="52">
        <f t="shared" si="3"/>
        <v>4187.5</v>
      </c>
      <c r="AK7" s="52">
        <f t="shared" si="3"/>
        <v>4187.5</v>
      </c>
      <c r="AL7" s="52">
        <f t="shared" si="3"/>
        <v>0</v>
      </c>
      <c r="AM7" s="52">
        <f t="shared" si="3"/>
        <v>0</v>
      </c>
      <c r="AN7" s="52">
        <f t="shared" si="3"/>
        <v>259.625</v>
      </c>
      <c r="AO7" s="52">
        <f t="shared" si="3"/>
        <v>60.71875</v>
      </c>
      <c r="AP7" s="52">
        <f t="shared" si="3"/>
        <v>187</v>
      </c>
      <c r="AQ7" s="52">
        <f t="shared" si="3"/>
        <v>1416.67</v>
      </c>
      <c r="AR7" s="52">
        <f t="shared" si="3"/>
        <v>8</v>
      </c>
      <c r="AS7" s="52">
        <f t="shared" si="3"/>
        <v>203.13</v>
      </c>
      <c r="AT7" s="52">
        <f t="shared" si="3"/>
        <v>2052.3562499999998</v>
      </c>
    </row>
    <row r="8" spans="1:46" s="45" customFormat="1" x14ac:dyDescent="0.25">
      <c r="A8" s="60" t="s">
        <v>67</v>
      </c>
      <c r="B8" s="91" t="s">
        <v>36</v>
      </c>
      <c r="C8" s="89">
        <v>3</v>
      </c>
      <c r="D8" s="89" t="s">
        <v>33</v>
      </c>
      <c r="E8" s="70"/>
      <c r="F8" s="70">
        <v>35000</v>
      </c>
      <c r="G8" s="89"/>
      <c r="H8" s="70"/>
      <c r="I8" s="70"/>
      <c r="J8" s="70">
        <f>F8</f>
        <v>35000</v>
      </c>
      <c r="K8" s="70">
        <f>J8</f>
        <v>35000</v>
      </c>
      <c r="L8" s="70">
        <v>7000</v>
      </c>
      <c r="M8" s="70">
        <v>8000</v>
      </c>
      <c r="N8" s="70">
        <f>K8*0.062</f>
        <v>2170</v>
      </c>
      <c r="O8" s="70">
        <f>J8*0.0145</f>
        <v>507.5</v>
      </c>
      <c r="P8" s="70">
        <f>((J8-345.8*3)-27213)*0.32+5348.26</f>
        <v>7508.1319999999996</v>
      </c>
      <c r="Q8" s="70">
        <v>1500</v>
      </c>
      <c r="R8" s="70"/>
      <c r="S8" s="70">
        <v>1750</v>
      </c>
      <c r="T8" s="70">
        <f>J8-SUM(N8:S8)</f>
        <v>21564.368000000002</v>
      </c>
      <c r="U8" s="90">
        <f>K8*0.062</f>
        <v>2170</v>
      </c>
      <c r="V8" s="90">
        <f>J8*0.0145</f>
        <v>507.5</v>
      </c>
      <c r="W8" s="90">
        <f>L8*0.006</f>
        <v>42</v>
      </c>
      <c r="X8" s="90">
        <f>N8*0.054</f>
        <v>117.17999999999999</v>
      </c>
      <c r="Z8" s="47"/>
      <c r="AA8" s="48" t="s">
        <v>71</v>
      </c>
      <c r="AB8" s="49" t="str">
        <f t="shared" ref="AB8:AT8" si="4">B33</f>
        <v>M</v>
      </c>
      <c r="AC8" s="50">
        <f t="shared" si="4"/>
        <v>4</v>
      </c>
      <c r="AD8" s="51">
        <f t="shared" si="4"/>
        <v>163</v>
      </c>
      <c r="AE8" s="52">
        <f t="shared" si="4"/>
        <v>25</v>
      </c>
      <c r="AF8" s="52">
        <f t="shared" si="4"/>
        <v>4075</v>
      </c>
      <c r="AG8" s="53">
        <f t="shared" si="4"/>
        <v>3</v>
      </c>
      <c r="AH8" s="52">
        <f t="shared" si="4"/>
        <v>37.5</v>
      </c>
      <c r="AI8" s="52">
        <f t="shared" si="4"/>
        <v>112.5</v>
      </c>
      <c r="AJ8" s="52">
        <f t="shared" si="4"/>
        <v>4187.5</v>
      </c>
      <c r="AK8" s="52">
        <f t="shared" si="4"/>
        <v>4187.5</v>
      </c>
      <c r="AL8" s="52">
        <f t="shared" si="4"/>
        <v>0</v>
      </c>
      <c r="AM8" s="52">
        <f t="shared" si="4"/>
        <v>0</v>
      </c>
      <c r="AN8" s="52">
        <f t="shared" si="4"/>
        <v>259.625</v>
      </c>
      <c r="AO8" s="52">
        <f t="shared" si="4"/>
        <v>60.71875</v>
      </c>
      <c r="AP8" s="52">
        <f t="shared" si="4"/>
        <v>187</v>
      </c>
      <c r="AQ8" s="52">
        <f t="shared" si="4"/>
        <v>1416.67</v>
      </c>
      <c r="AR8" s="52">
        <f t="shared" si="4"/>
        <v>8</v>
      </c>
      <c r="AS8" s="52">
        <f t="shared" si="4"/>
        <v>203.13</v>
      </c>
      <c r="AT8" s="52">
        <f t="shared" si="4"/>
        <v>2052.3562499999998</v>
      </c>
    </row>
    <row r="9" spans="1:46" s="45" customFormat="1" ht="15.75" thickBot="1" x14ac:dyDescent="0.3">
      <c r="A9" s="92"/>
      <c r="B9" s="93"/>
      <c r="C9" s="93"/>
      <c r="D9" s="94"/>
      <c r="E9" s="94"/>
      <c r="F9" s="95">
        <f>SUM(F5:F8)</f>
        <v>48719</v>
      </c>
      <c r="G9" s="94"/>
      <c r="H9" s="95">
        <f t="shared" ref="H9:X9" si="5">SUM(H5:H8)</f>
        <v>126</v>
      </c>
      <c r="I9" s="95">
        <f t="shared" si="5"/>
        <v>177</v>
      </c>
      <c r="J9" s="95">
        <f t="shared" si="5"/>
        <v>48896</v>
      </c>
      <c r="K9" s="95">
        <f>SUM(K5:K8)</f>
        <v>48896</v>
      </c>
      <c r="L9" s="95">
        <f t="shared" si="5"/>
        <v>20896</v>
      </c>
      <c r="M9" s="95">
        <f t="shared" si="5"/>
        <v>21896</v>
      </c>
      <c r="N9" s="95">
        <f t="shared" si="5"/>
        <v>3031.5520000000001</v>
      </c>
      <c r="O9" s="95">
        <f t="shared" si="5"/>
        <v>708.99199999999996</v>
      </c>
      <c r="P9" s="95">
        <f t="shared" si="5"/>
        <v>8599.1319999999996</v>
      </c>
      <c r="Q9" s="95">
        <f t="shared" si="5"/>
        <v>5500.01</v>
      </c>
      <c r="R9" s="95">
        <f t="shared" si="5"/>
        <v>16</v>
      </c>
      <c r="S9" s="95">
        <f t="shared" si="5"/>
        <v>2774.2</v>
      </c>
      <c r="T9" s="95">
        <f t="shared" si="5"/>
        <v>28266.114000000001</v>
      </c>
      <c r="U9" s="95">
        <f t="shared" si="5"/>
        <v>3031.5520000000001</v>
      </c>
      <c r="V9" s="95">
        <f t="shared" si="5"/>
        <v>708.99199999999996</v>
      </c>
      <c r="W9" s="95">
        <f t="shared" si="5"/>
        <v>125.376</v>
      </c>
      <c r="X9" s="95">
        <f t="shared" si="5"/>
        <v>867.56399999999996</v>
      </c>
      <c r="AA9" s="64"/>
      <c r="AB9" s="65"/>
      <c r="AC9" s="66"/>
      <c r="AD9" s="66"/>
      <c r="AE9" s="67"/>
      <c r="AF9" s="68">
        <f>SUM(AF4:AF8)</f>
        <v>20325</v>
      </c>
      <c r="AG9" s="66"/>
      <c r="AH9" s="67"/>
      <c r="AI9" s="68">
        <f t="shared" ref="AI9:AT9" si="6">SUM(AI4:AI8)</f>
        <v>487.5</v>
      </c>
      <c r="AJ9" s="68">
        <f t="shared" si="6"/>
        <v>20812.5</v>
      </c>
      <c r="AK9" s="68">
        <f t="shared" si="6"/>
        <v>20812.5</v>
      </c>
      <c r="AL9" s="68">
        <f t="shared" si="6"/>
        <v>7000</v>
      </c>
      <c r="AM9" s="68">
        <f t="shared" si="6"/>
        <v>8000</v>
      </c>
      <c r="AN9" s="68">
        <f t="shared" si="6"/>
        <v>1290.375</v>
      </c>
      <c r="AO9" s="68">
        <f t="shared" si="6"/>
        <v>301.78125</v>
      </c>
      <c r="AP9" s="68">
        <f t="shared" si="6"/>
        <v>921</v>
      </c>
      <c r="AQ9" s="68">
        <f t="shared" si="6"/>
        <v>7083.35</v>
      </c>
      <c r="AR9" s="68">
        <f t="shared" si="6"/>
        <v>40</v>
      </c>
      <c r="AS9" s="68">
        <f t="shared" si="6"/>
        <v>1015.65</v>
      </c>
      <c r="AT9" s="68">
        <f t="shared" si="6"/>
        <v>10160.34375</v>
      </c>
    </row>
    <row r="10" spans="1:46" s="45" customFormat="1" ht="15.75" thickTop="1" x14ac:dyDescent="0.25">
      <c r="D10" s="46"/>
      <c r="G10" s="46"/>
      <c r="U10" s="9"/>
      <c r="V10" s="9"/>
      <c r="W10" s="9"/>
      <c r="X10" s="9"/>
      <c r="AA10" s="64"/>
      <c r="AB10" s="65"/>
      <c r="AC10" s="66"/>
      <c r="AD10" s="66"/>
      <c r="AE10" s="67"/>
      <c r="AF10" s="67"/>
      <c r="AG10" s="66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</row>
    <row r="11" spans="1:46" s="45" customFormat="1" ht="20.25" hidden="1" thickBot="1" x14ac:dyDescent="0.35">
      <c r="A11" s="41" t="s">
        <v>61</v>
      </c>
      <c r="B11" s="42"/>
      <c r="C11" s="42"/>
      <c r="D11" s="43"/>
      <c r="E11" s="44"/>
      <c r="G11" s="46"/>
      <c r="U11" s="9"/>
      <c r="V11" s="9"/>
      <c r="W11" s="9"/>
      <c r="X11" s="9"/>
      <c r="Z11" s="47" t="str">
        <f>A13</f>
        <v>Sindy Lewis</v>
      </c>
      <c r="AA11" s="48" t="s">
        <v>69</v>
      </c>
      <c r="AB11" s="49" t="str">
        <f t="shared" ref="AB11:AT11" si="7">B6</f>
        <v>M</v>
      </c>
      <c r="AC11" s="50">
        <f t="shared" si="7"/>
        <v>4</v>
      </c>
      <c r="AD11" s="51">
        <f t="shared" si="7"/>
        <v>158</v>
      </c>
      <c r="AE11" s="52">
        <f t="shared" si="7"/>
        <v>28</v>
      </c>
      <c r="AF11" s="52">
        <f t="shared" si="7"/>
        <v>4424</v>
      </c>
      <c r="AG11" s="53">
        <f t="shared" si="7"/>
        <v>0</v>
      </c>
      <c r="AH11" s="52">
        <f t="shared" si="7"/>
        <v>42</v>
      </c>
      <c r="AI11" s="52">
        <f t="shared" si="7"/>
        <v>0</v>
      </c>
      <c r="AJ11" s="52">
        <f t="shared" si="7"/>
        <v>4424</v>
      </c>
      <c r="AK11" s="52">
        <f t="shared" si="7"/>
        <v>4424</v>
      </c>
      <c r="AL11" s="52">
        <f t="shared" si="7"/>
        <v>4424</v>
      </c>
      <c r="AM11" s="52">
        <f t="shared" si="7"/>
        <v>4424</v>
      </c>
      <c r="AN11" s="52">
        <f t="shared" si="7"/>
        <v>274.28800000000001</v>
      </c>
      <c r="AO11" s="52">
        <f t="shared" si="7"/>
        <v>64.14800000000001</v>
      </c>
      <c r="AP11" s="52">
        <f t="shared" si="7"/>
        <v>216</v>
      </c>
      <c r="AQ11" s="52">
        <f t="shared" si="7"/>
        <v>1416.67</v>
      </c>
      <c r="AR11" s="52">
        <f t="shared" si="7"/>
        <v>8</v>
      </c>
      <c r="AS11" s="52">
        <f t="shared" si="7"/>
        <v>442.4</v>
      </c>
      <c r="AT11" s="52">
        <f t="shared" si="7"/>
        <v>2002.4939999999997</v>
      </c>
    </row>
    <row r="12" spans="1:46" s="45" customFormat="1" hidden="1" x14ac:dyDescent="0.25">
      <c r="A12" s="69" t="s">
        <v>64</v>
      </c>
      <c r="B12" s="55" t="s">
        <v>36</v>
      </c>
      <c r="C12" s="50">
        <v>4</v>
      </c>
      <c r="D12" s="50">
        <v>163</v>
      </c>
      <c r="E12" s="56">
        <v>25</v>
      </c>
      <c r="F12" s="57">
        <f>D12*E12</f>
        <v>4075</v>
      </c>
      <c r="G12" s="53">
        <v>3</v>
      </c>
      <c r="H12" s="57">
        <f>E12*1.5</f>
        <v>37.5</v>
      </c>
      <c r="I12" s="57">
        <f>G12*H12</f>
        <v>112.5</v>
      </c>
      <c r="J12" s="58">
        <f>F12+I12</f>
        <v>4187.5</v>
      </c>
      <c r="K12" s="57">
        <f>J12</f>
        <v>4187.5</v>
      </c>
      <c r="L12" s="57">
        <f>7000-L5</f>
        <v>2937.5</v>
      </c>
      <c r="M12" s="57">
        <f>8000-M5</f>
        <v>3937.5</v>
      </c>
      <c r="N12" s="57">
        <f>K12*0.062</f>
        <v>259.625</v>
      </c>
      <c r="O12" s="57">
        <f>J12*0.0145</f>
        <v>60.71875</v>
      </c>
      <c r="P12" s="57">
        <v>187</v>
      </c>
      <c r="Q12" s="57">
        <f t="shared" ref="Q12:S13" si="8">Q5</f>
        <v>1416.67</v>
      </c>
      <c r="R12" s="57">
        <f t="shared" si="8"/>
        <v>8</v>
      </c>
      <c r="S12" s="57">
        <f t="shared" si="8"/>
        <v>203.13</v>
      </c>
      <c r="T12" s="57">
        <f>J12-SUM(N12:S12)</f>
        <v>2052.3562499999998</v>
      </c>
      <c r="U12" s="59">
        <f>K12*0.062</f>
        <v>259.625</v>
      </c>
      <c r="V12" s="59">
        <f>J12*0.0145</f>
        <v>60.71875</v>
      </c>
      <c r="W12" s="59">
        <f>L12*0.006</f>
        <v>17.625</v>
      </c>
      <c r="X12" s="59">
        <f>M12*0.054</f>
        <v>212.625</v>
      </c>
      <c r="Z12" s="47"/>
      <c r="AA12" s="48" t="s">
        <v>72</v>
      </c>
      <c r="AB12" s="49" t="str">
        <f t="shared" ref="AB12:AT12" si="9">B13</f>
        <v>M</v>
      </c>
      <c r="AC12" s="50">
        <f t="shared" si="9"/>
        <v>4</v>
      </c>
      <c r="AD12" s="51">
        <f t="shared" si="9"/>
        <v>161</v>
      </c>
      <c r="AE12" s="52">
        <f t="shared" si="9"/>
        <v>28</v>
      </c>
      <c r="AF12" s="52">
        <f t="shared" si="9"/>
        <v>4508</v>
      </c>
      <c r="AG12" s="53">
        <f t="shared" si="9"/>
        <v>1</v>
      </c>
      <c r="AH12" s="52">
        <f t="shared" si="9"/>
        <v>42</v>
      </c>
      <c r="AI12" s="52">
        <f t="shared" si="9"/>
        <v>42</v>
      </c>
      <c r="AJ12" s="52">
        <f t="shared" si="9"/>
        <v>4550</v>
      </c>
      <c r="AK12" s="52">
        <f t="shared" si="9"/>
        <v>4550</v>
      </c>
      <c r="AL12" s="52">
        <f t="shared" si="9"/>
        <v>2576</v>
      </c>
      <c r="AM12" s="52">
        <f t="shared" si="9"/>
        <v>3576</v>
      </c>
      <c r="AN12" s="52">
        <f t="shared" si="9"/>
        <v>282.10000000000002</v>
      </c>
      <c r="AO12" s="52">
        <f t="shared" si="9"/>
        <v>65.975000000000009</v>
      </c>
      <c r="AP12" s="52">
        <f t="shared" si="9"/>
        <v>235</v>
      </c>
      <c r="AQ12" s="52">
        <f t="shared" si="9"/>
        <v>1416.67</v>
      </c>
      <c r="AR12" s="52">
        <f t="shared" si="9"/>
        <v>8</v>
      </c>
      <c r="AS12" s="52">
        <f t="shared" si="9"/>
        <v>442.4</v>
      </c>
      <c r="AT12" s="52">
        <f t="shared" si="9"/>
        <v>2099.855</v>
      </c>
    </row>
    <row r="13" spans="1:46" s="45" customFormat="1" hidden="1" x14ac:dyDescent="0.25">
      <c r="A13" s="70" t="s">
        <v>65</v>
      </c>
      <c r="B13" s="49" t="s">
        <v>36</v>
      </c>
      <c r="C13" s="53">
        <v>4</v>
      </c>
      <c r="D13" s="53">
        <v>161</v>
      </c>
      <c r="E13" s="57">
        <v>28</v>
      </c>
      <c r="F13" s="57">
        <f>D13*E13</f>
        <v>4508</v>
      </c>
      <c r="G13" s="53">
        <v>1</v>
      </c>
      <c r="H13" s="57">
        <f>E13*1.5</f>
        <v>42</v>
      </c>
      <c r="I13" s="57">
        <f>G13*H13</f>
        <v>42</v>
      </c>
      <c r="J13" s="58">
        <f>F13+I13</f>
        <v>4550</v>
      </c>
      <c r="K13" s="57">
        <f>J13</f>
        <v>4550</v>
      </c>
      <c r="L13" s="57">
        <f>7000-L6</f>
        <v>2576</v>
      </c>
      <c r="M13" s="57">
        <f>8000-M6</f>
        <v>3576</v>
      </c>
      <c r="N13" s="57">
        <f>K13*0.062</f>
        <v>282.10000000000002</v>
      </c>
      <c r="O13" s="57">
        <f>J13*0.0145</f>
        <v>65.975000000000009</v>
      </c>
      <c r="P13" s="57">
        <v>235</v>
      </c>
      <c r="Q13" s="57">
        <f t="shared" si="8"/>
        <v>1416.67</v>
      </c>
      <c r="R13" s="57">
        <f t="shared" si="8"/>
        <v>8</v>
      </c>
      <c r="S13" s="57">
        <f t="shared" si="8"/>
        <v>442.4</v>
      </c>
      <c r="T13" s="57">
        <f>J13-SUM(N13:S13)</f>
        <v>2099.855</v>
      </c>
      <c r="U13" s="59">
        <f>K13*0.062</f>
        <v>282.10000000000002</v>
      </c>
      <c r="V13" s="59">
        <f>J13*0.0145</f>
        <v>65.975000000000009</v>
      </c>
      <c r="W13" s="59">
        <f>L13*0.006</f>
        <v>15.456</v>
      </c>
      <c r="X13" s="59">
        <f>M13*0.054</f>
        <v>193.10399999999998</v>
      </c>
      <c r="Z13" s="47"/>
      <c r="AA13" s="48" t="s">
        <v>75</v>
      </c>
      <c r="AB13" s="49" t="str">
        <f t="shared" ref="AB13:AT13" si="10">B20</f>
        <v>M</v>
      </c>
      <c r="AC13" s="50">
        <f t="shared" si="10"/>
        <v>4</v>
      </c>
      <c r="AD13" s="51">
        <f t="shared" si="10"/>
        <v>161</v>
      </c>
      <c r="AE13" s="52">
        <f t="shared" si="10"/>
        <v>28</v>
      </c>
      <c r="AF13" s="52">
        <f t="shared" si="10"/>
        <v>4508</v>
      </c>
      <c r="AG13" s="53">
        <f t="shared" si="10"/>
        <v>1</v>
      </c>
      <c r="AH13" s="52">
        <f t="shared" si="10"/>
        <v>42</v>
      </c>
      <c r="AI13" s="52">
        <f t="shared" si="10"/>
        <v>42</v>
      </c>
      <c r="AJ13" s="52">
        <f t="shared" si="10"/>
        <v>4550</v>
      </c>
      <c r="AK13" s="52">
        <f t="shared" si="10"/>
        <v>4550</v>
      </c>
      <c r="AL13" s="52">
        <f t="shared" si="10"/>
        <v>0</v>
      </c>
      <c r="AM13" s="52">
        <f t="shared" si="10"/>
        <v>0</v>
      </c>
      <c r="AN13" s="52">
        <f t="shared" si="10"/>
        <v>282.10000000000002</v>
      </c>
      <c r="AO13" s="52">
        <f t="shared" si="10"/>
        <v>65.975000000000009</v>
      </c>
      <c r="AP13" s="52">
        <f t="shared" si="10"/>
        <v>235</v>
      </c>
      <c r="AQ13" s="52">
        <f t="shared" si="10"/>
        <v>1416.67</v>
      </c>
      <c r="AR13" s="52">
        <f t="shared" si="10"/>
        <v>8</v>
      </c>
      <c r="AS13" s="52">
        <f t="shared" si="10"/>
        <v>442.4</v>
      </c>
      <c r="AT13" s="52">
        <f t="shared" si="10"/>
        <v>2099.855</v>
      </c>
    </row>
    <row r="14" spans="1:46" s="45" customFormat="1" hidden="1" x14ac:dyDescent="0.25">
      <c r="A14" s="70" t="s">
        <v>66</v>
      </c>
      <c r="B14" s="49" t="s">
        <v>37</v>
      </c>
      <c r="C14" s="53">
        <v>1</v>
      </c>
      <c r="D14" s="53">
        <v>140</v>
      </c>
      <c r="E14" s="57">
        <v>31</v>
      </c>
      <c r="F14" s="57">
        <f>D14*E14</f>
        <v>4340</v>
      </c>
      <c r="G14" s="53">
        <v>0</v>
      </c>
      <c r="H14" s="57">
        <f>E14*1.5</f>
        <v>46.5</v>
      </c>
      <c r="I14" s="57">
        <f>G14*H14</f>
        <v>0</v>
      </c>
      <c r="J14" s="58">
        <f>F14+I14</f>
        <v>4340</v>
      </c>
      <c r="K14" s="57">
        <f>J14</f>
        <v>4340</v>
      </c>
      <c r="L14" s="57">
        <f>7000-L7</f>
        <v>1590.5</v>
      </c>
      <c r="M14" s="57">
        <f>8000-M7</f>
        <v>2590.5</v>
      </c>
      <c r="N14" s="57">
        <f>K14*0.062</f>
        <v>269.08</v>
      </c>
      <c r="O14" s="57">
        <f>J14*0.0145</f>
        <v>62.93</v>
      </c>
      <c r="P14" s="57">
        <v>474</v>
      </c>
      <c r="Q14" s="57">
        <f>Q7</f>
        <v>1166.67</v>
      </c>
      <c r="R14" s="57"/>
      <c r="S14" s="57">
        <f>S7</f>
        <v>378.67</v>
      </c>
      <c r="T14" s="57">
        <f>J14-SUM(N14:S14)</f>
        <v>1988.65</v>
      </c>
      <c r="U14" s="59">
        <f>K14*0.062</f>
        <v>269.08</v>
      </c>
      <c r="V14" s="59">
        <f>J14*0.0145</f>
        <v>62.93</v>
      </c>
      <c r="W14" s="59">
        <f>L14*0.006</f>
        <v>9.543000000000001</v>
      </c>
      <c r="X14" s="59">
        <f>M14*0.054</f>
        <v>139.887</v>
      </c>
      <c r="Z14" s="47"/>
      <c r="AA14" s="48" t="s">
        <v>70</v>
      </c>
      <c r="AB14" s="49" t="str">
        <f t="shared" ref="AB14:AT14" si="11">B27</f>
        <v>M</v>
      </c>
      <c r="AC14" s="50">
        <f t="shared" si="11"/>
        <v>4</v>
      </c>
      <c r="AD14" s="51">
        <f t="shared" si="11"/>
        <v>161</v>
      </c>
      <c r="AE14" s="52">
        <f t="shared" si="11"/>
        <v>28</v>
      </c>
      <c r="AF14" s="52">
        <f t="shared" si="11"/>
        <v>4508</v>
      </c>
      <c r="AG14" s="53">
        <f t="shared" si="11"/>
        <v>1</v>
      </c>
      <c r="AH14" s="52">
        <f t="shared" si="11"/>
        <v>42</v>
      </c>
      <c r="AI14" s="52">
        <f t="shared" si="11"/>
        <v>42</v>
      </c>
      <c r="AJ14" s="52">
        <f t="shared" si="11"/>
        <v>4550</v>
      </c>
      <c r="AK14" s="52">
        <f t="shared" si="11"/>
        <v>4550</v>
      </c>
      <c r="AL14" s="52">
        <f t="shared" si="11"/>
        <v>0</v>
      </c>
      <c r="AM14" s="52">
        <f t="shared" si="11"/>
        <v>0</v>
      </c>
      <c r="AN14" s="52">
        <f t="shared" si="11"/>
        <v>282.10000000000002</v>
      </c>
      <c r="AO14" s="52">
        <f t="shared" si="11"/>
        <v>65.975000000000009</v>
      </c>
      <c r="AP14" s="52">
        <f t="shared" si="11"/>
        <v>235</v>
      </c>
      <c r="AQ14" s="52">
        <f t="shared" si="11"/>
        <v>1416.67</v>
      </c>
      <c r="AR14" s="52">
        <f t="shared" si="11"/>
        <v>8</v>
      </c>
      <c r="AS14" s="52">
        <f t="shared" si="11"/>
        <v>442.4</v>
      </c>
      <c r="AT14" s="52">
        <f t="shared" si="11"/>
        <v>2099.855</v>
      </c>
    </row>
    <row r="15" spans="1:46" s="45" customFormat="1" hidden="1" x14ac:dyDescent="0.25">
      <c r="A15" s="70" t="s">
        <v>67</v>
      </c>
      <c r="B15" s="49" t="s">
        <v>36</v>
      </c>
      <c r="C15" s="53">
        <v>3</v>
      </c>
      <c r="D15" s="53" t="s">
        <v>33</v>
      </c>
      <c r="E15" s="57"/>
      <c r="F15" s="57">
        <v>35000</v>
      </c>
      <c r="G15" s="53"/>
      <c r="H15" s="57"/>
      <c r="I15" s="57"/>
      <c r="J15" s="58">
        <f>F15</f>
        <v>35000</v>
      </c>
      <c r="K15" s="57">
        <f>J15</f>
        <v>35000</v>
      </c>
      <c r="L15" s="57">
        <v>0</v>
      </c>
      <c r="M15" s="57">
        <v>0</v>
      </c>
      <c r="N15" s="57">
        <f>K15*0.062</f>
        <v>2170</v>
      </c>
      <c r="O15" s="57">
        <f>J15*0.0145</f>
        <v>507.5</v>
      </c>
      <c r="P15" s="57">
        <f>((J15-345.8*3)-27213)*0.32+5348.26</f>
        <v>7508.1319999999996</v>
      </c>
      <c r="Q15" s="57">
        <f>Q8</f>
        <v>1500</v>
      </c>
      <c r="R15" s="57"/>
      <c r="S15" s="57">
        <f>S8</f>
        <v>1750</v>
      </c>
      <c r="T15" s="57">
        <f>J15-SUM(N15:S15)</f>
        <v>21564.368000000002</v>
      </c>
      <c r="U15" s="59">
        <f>K15*0.062</f>
        <v>2170</v>
      </c>
      <c r="V15" s="59">
        <f>J15*0.0145</f>
        <v>507.5</v>
      </c>
      <c r="W15" s="59">
        <f>L15*0.006</f>
        <v>0</v>
      </c>
      <c r="X15" s="59">
        <f>M15*0.054</f>
        <v>0</v>
      </c>
      <c r="Z15" s="47"/>
      <c r="AA15" s="48" t="s">
        <v>71</v>
      </c>
      <c r="AB15" s="49" t="str">
        <f t="shared" ref="AB15:AT15" si="12">B34</f>
        <v>M</v>
      </c>
      <c r="AC15" s="50">
        <f t="shared" si="12"/>
        <v>4</v>
      </c>
      <c r="AD15" s="51">
        <f t="shared" si="12"/>
        <v>161</v>
      </c>
      <c r="AE15" s="52">
        <f t="shared" si="12"/>
        <v>28</v>
      </c>
      <c r="AF15" s="52">
        <f t="shared" si="12"/>
        <v>4508</v>
      </c>
      <c r="AG15" s="53">
        <f t="shared" si="12"/>
        <v>1</v>
      </c>
      <c r="AH15" s="52">
        <f t="shared" si="12"/>
        <v>42</v>
      </c>
      <c r="AI15" s="52">
        <f t="shared" si="12"/>
        <v>42</v>
      </c>
      <c r="AJ15" s="52">
        <f t="shared" si="12"/>
        <v>4550</v>
      </c>
      <c r="AK15" s="52">
        <f t="shared" si="12"/>
        <v>4550</v>
      </c>
      <c r="AL15" s="52">
        <f t="shared" si="12"/>
        <v>0</v>
      </c>
      <c r="AM15" s="52">
        <f t="shared" si="12"/>
        <v>0</v>
      </c>
      <c r="AN15" s="52">
        <f t="shared" si="12"/>
        <v>282.10000000000002</v>
      </c>
      <c r="AO15" s="52">
        <f t="shared" si="12"/>
        <v>65.975000000000009</v>
      </c>
      <c r="AP15" s="52">
        <f t="shared" si="12"/>
        <v>235</v>
      </c>
      <c r="AQ15" s="52">
        <f t="shared" si="12"/>
        <v>1416.67</v>
      </c>
      <c r="AR15" s="52">
        <f t="shared" si="12"/>
        <v>8</v>
      </c>
      <c r="AS15" s="52">
        <f t="shared" si="12"/>
        <v>442.4</v>
      </c>
      <c r="AT15" s="52">
        <f t="shared" si="12"/>
        <v>2099.855</v>
      </c>
    </row>
    <row r="16" spans="1:46" s="45" customFormat="1" ht="15.75" hidden="1" thickBot="1" x14ac:dyDescent="0.3">
      <c r="A16" s="60"/>
      <c r="B16" s="60"/>
      <c r="C16" s="60"/>
      <c r="D16" s="61"/>
      <c r="E16" s="61"/>
      <c r="F16" s="62">
        <f>SUM(F12:F15)</f>
        <v>47923</v>
      </c>
      <c r="G16" s="61"/>
      <c r="H16" s="62">
        <f t="shared" ref="H16:X16" si="13">SUM(H12:H15)</f>
        <v>126</v>
      </c>
      <c r="I16" s="62">
        <f t="shared" si="13"/>
        <v>154.5</v>
      </c>
      <c r="J16" s="63">
        <f t="shared" si="13"/>
        <v>48077.5</v>
      </c>
      <c r="K16" s="62">
        <f>SUM(K12:K15)</f>
        <v>48077.5</v>
      </c>
      <c r="L16" s="62">
        <f t="shared" si="13"/>
        <v>7104</v>
      </c>
      <c r="M16" s="62">
        <f t="shared" si="13"/>
        <v>10104</v>
      </c>
      <c r="N16" s="62">
        <f t="shared" si="13"/>
        <v>2980.8050000000003</v>
      </c>
      <c r="O16" s="62">
        <f t="shared" si="13"/>
        <v>697.12374999999997</v>
      </c>
      <c r="P16" s="62">
        <f t="shared" si="13"/>
        <v>8404.1319999999996</v>
      </c>
      <c r="Q16" s="62">
        <f t="shared" si="13"/>
        <v>5500.01</v>
      </c>
      <c r="R16" s="62">
        <f t="shared" si="13"/>
        <v>16</v>
      </c>
      <c r="S16" s="62">
        <f t="shared" si="13"/>
        <v>2774.2</v>
      </c>
      <c r="T16" s="62">
        <f t="shared" si="13"/>
        <v>27705.229250000004</v>
      </c>
      <c r="U16" s="62">
        <f t="shared" si="13"/>
        <v>2980.8050000000003</v>
      </c>
      <c r="V16" s="62">
        <f t="shared" si="13"/>
        <v>697.12374999999997</v>
      </c>
      <c r="W16" s="62">
        <f t="shared" si="13"/>
        <v>42.624000000000002</v>
      </c>
      <c r="X16" s="62">
        <f t="shared" si="13"/>
        <v>545.61599999999999</v>
      </c>
      <c r="AA16" s="64"/>
      <c r="AB16" s="65"/>
      <c r="AC16" s="66"/>
      <c r="AD16" s="66"/>
      <c r="AE16" s="67"/>
      <c r="AF16" s="68">
        <f>SUM(AF11:AF15)</f>
        <v>22456</v>
      </c>
      <c r="AG16" s="66"/>
      <c r="AH16" s="67"/>
      <c r="AI16" s="68">
        <f t="shared" ref="AI16:AT16" si="14">SUM(AI11:AI15)</f>
        <v>168</v>
      </c>
      <c r="AJ16" s="68">
        <f t="shared" si="14"/>
        <v>22624</v>
      </c>
      <c r="AK16" s="68">
        <f t="shared" si="14"/>
        <v>22624</v>
      </c>
      <c r="AL16" s="68">
        <f t="shared" si="14"/>
        <v>7000</v>
      </c>
      <c r="AM16" s="68">
        <f t="shared" si="14"/>
        <v>8000</v>
      </c>
      <c r="AN16" s="68">
        <f t="shared" si="14"/>
        <v>1402.6880000000001</v>
      </c>
      <c r="AO16" s="68">
        <f t="shared" si="14"/>
        <v>328.04800000000006</v>
      </c>
      <c r="AP16" s="68">
        <f t="shared" si="14"/>
        <v>1156</v>
      </c>
      <c r="AQ16" s="68">
        <f t="shared" si="14"/>
        <v>7083.35</v>
      </c>
      <c r="AR16" s="68">
        <f t="shared" si="14"/>
        <v>40</v>
      </c>
      <c r="AS16" s="68">
        <f t="shared" si="14"/>
        <v>2212</v>
      </c>
      <c r="AT16" s="68">
        <f t="shared" si="14"/>
        <v>10401.913999999999</v>
      </c>
    </row>
    <row r="17" spans="1:46" hidden="1" x14ac:dyDescent="0.25">
      <c r="Z17" s="45"/>
      <c r="AA17" s="64"/>
      <c r="AB17" s="65"/>
      <c r="AC17" s="66"/>
      <c r="AD17" s="66"/>
      <c r="AE17" s="67"/>
      <c r="AF17" s="67"/>
      <c r="AG17" s="66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</row>
    <row r="18" spans="1:46" s="45" customFormat="1" ht="20.25" hidden="1" thickBot="1" x14ac:dyDescent="0.35">
      <c r="A18" s="41" t="s">
        <v>74</v>
      </c>
      <c r="B18" s="42"/>
      <c r="C18" s="42"/>
      <c r="D18" s="43"/>
      <c r="E18" s="44"/>
      <c r="F18" s="14"/>
      <c r="G18" s="17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9"/>
      <c r="V18" s="9"/>
      <c r="W18" s="9"/>
      <c r="X18" s="9"/>
      <c r="Z18" s="47" t="str">
        <f>A7</f>
        <v>Jill Jackson</v>
      </c>
      <c r="AA18" s="48" t="s">
        <v>69</v>
      </c>
      <c r="AB18" s="49" t="str">
        <f t="shared" ref="AB18:AT18" si="15">B7</f>
        <v>S</v>
      </c>
      <c r="AC18" s="50">
        <f t="shared" si="15"/>
        <v>1</v>
      </c>
      <c r="AD18" s="51">
        <f t="shared" si="15"/>
        <v>170</v>
      </c>
      <c r="AE18" s="52">
        <f t="shared" si="15"/>
        <v>31</v>
      </c>
      <c r="AF18" s="52">
        <f t="shared" si="15"/>
        <v>5270</v>
      </c>
      <c r="AG18" s="53">
        <f t="shared" si="15"/>
        <v>3</v>
      </c>
      <c r="AH18" s="52">
        <f t="shared" si="15"/>
        <v>46.5</v>
      </c>
      <c r="AI18" s="52">
        <f t="shared" si="15"/>
        <v>139.5</v>
      </c>
      <c r="AJ18" s="52">
        <f t="shared" si="15"/>
        <v>5409.5</v>
      </c>
      <c r="AK18" s="52">
        <f t="shared" si="15"/>
        <v>5409.5</v>
      </c>
      <c r="AL18" s="52">
        <f t="shared" si="15"/>
        <v>5409.5</v>
      </c>
      <c r="AM18" s="52">
        <f t="shared" si="15"/>
        <v>5409.5</v>
      </c>
      <c r="AN18" s="52">
        <f t="shared" si="15"/>
        <v>335.38900000000001</v>
      </c>
      <c r="AO18" s="52">
        <f t="shared" si="15"/>
        <v>78.437750000000008</v>
      </c>
      <c r="AP18" s="52">
        <f t="shared" si="15"/>
        <v>702</v>
      </c>
      <c r="AQ18" s="52">
        <f t="shared" si="15"/>
        <v>1166.67</v>
      </c>
      <c r="AR18" s="52">
        <f t="shared" si="15"/>
        <v>0</v>
      </c>
      <c r="AS18" s="52">
        <f t="shared" si="15"/>
        <v>378.67</v>
      </c>
      <c r="AT18" s="52">
        <f t="shared" si="15"/>
        <v>2748.3332499999997</v>
      </c>
    </row>
    <row r="19" spans="1:46" s="45" customFormat="1" hidden="1" x14ac:dyDescent="0.25">
      <c r="A19" s="54" t="s">
        <v>64</v>
      </c>
      <c r="B19" s="55" t="s">
        <v>36</v>
      </c>
      <c r="C19" s="50">
        <v>4</v>
      </c>
      <c r="D19" s="50">
        <v>163</v>
      </c>
      <c r="E19" s="56">
        <v>25</v>
      </c>
      <c r="F19" s="57">
        <f>D19*E19</f>
        <v>4075</v>
      </c>
      <c r="G19" s="53">
        <v>3</v>
      </c>
      <c r="H19" s="57">
        <f>E19*1.5</f>
        <v>37.5</v>
      </c>
      <c r="I19" s="57">
        <f>G19*H19</f>
        <v>112.5</v>
      </c>
      <c r="J19" s="58">
        <f>F19+I19</f>
        <v>4187.5</v>
      </c>
      <c r="K19" s="57">
        <f>J19</f>
        <v>4187.5</v>
      </c>
      <c r="L19" s="57">
        <v>0</v>
      </c>
      <c r="M19" s="57">
        <v>0</v>
      </c>
      <c r="N19" s="57">
        <f>K19*0.062</f>
        <v>259.625</v>
      </c>
      <c r="O19" s="57">
        <f>J19*0.0145</f>
        <v>60.71875</v>
      </c>
      <c r="P19" s="57">
        <f t="shared" ref="P19:S20" si="16">P12</f>
        <v>187</v>
      </c>
      <c r="Q19" s="57">
        <f t="shared" si="16"/>
        <v>1416.67</v>
      </c>
      <c r="R19" s="57">
        <f t="shared" si="16"/>
        <v>8</v>
      </c>
      <c r="S19" s="57">
        <f t="shared" si="16"/>
        <v>203.13</v>
      </c>
      <c r="T19" s="57">
        <f>J19-SUM(N19:S19)</f>
        <v>2052.3562499999998</v>
      </c>
      <c r="U19" s="59">
        <f>K19*0.062</f>
        <v>259.625</v>
      </c>
      <c r="V19" s="59">
        <f>J19*0.0145</f>
        <v>60.71875</v>
      </c>
      <c r="W19" s="59">
        <f>L19*0.006</f>
        <v>0</v>
      </c>
      <c r="X19" s="59">
        <f>M19*0.054</f>
        <v>0</v>
      </c>
      <c r="Z19" s="47"/>
      <c r="AA19" s="48" t="s">
        <v>72</v>
      </c>
      <c r="AB19" s="49" t="str">
        <f t="shared" ref="AB19:AT19" si="17">B14</f>
        <v>S</v>
      </c>
      <c r="AC19" s="50">
        <f t="shared" si="17"/>
        <v>1</v>
      </c>
      <c r="AD19" s="51">
        <f t="shared" si="17"/>
        <v>140</v>
      </c>
      <c r="AE19" s="52">
        <f t="shared" si="17"/>
        <v>31</v>
      </c>
      <c r="AF19" s="52">
        <f t="shared" si="17"/>
        <v>4340</v>
      </c>
      <c r="AG19" s="53">
        <f t="shared" si="17"/>
        <v>0</v>
      </c>
      <c r="AH19" s="52">
        <f t="shared" si="17"/>
        <v>46.5</v>
      </c>
      <c r="AI19" s="52">
        <f t="shared" si="17"/>
        <v>0</v>
      </c>
      <c r="AJ19" s="52">
        <f t="shared" si="17"/>
        <v>4340</v>
      </c>
      <c r="AK19" s="52">
        <f t="shared" si="17"/>
        <v>4340</v>
      </c>
      <c r="AL19" s="52">
        <f t="shared" si="17"/>
        <v>1590.5</v>
      </c>
      <c r="AM19" s="52">
        <f t="shared" si="17"/>
        <v>2590.5</v>
      </c>
      <c r="AN19" s="52">
        <f t="shared" si="17"/>
        <v>269.08</v>
      </c>
      <c r="AO19" s="52">
        <f t="shared" si="17"/>
        <v>62.93</v>
      </c>
      <c r="AP19" s="52">
        <f t="shared" si="17"/>
        <v>474</v>
      </c>
      <c r="AQ19" s="52">
        <f t="shared" si="17"/>
        <v>1166.67</v>
      </c>
      <c r="AR19" s="52">
        <f t="shared" si="17"/>
        <v>0</v>
      </c>
      <c r="AS19" s="52">
        <f t="shared" si="17"/>
        <v>378.67</v>
      </c>
      <c r="AT19" s="52">
        <f t="shared" si="17"/>
        <v>1988.65</v>
      </c>
    </row>
    <row r="20" spans="1:46" s="45" customFormat="1" hidden="1" x14ac:dyDescent="0.25">
      <c r="A20" s="60" t="s">
        <v>65</v>
      </c>
      <c r="B20" s="49" t="s">
        <v>36</v>
      </c>
      <c r="C20" s="53">
        <v>4</v>
      </c>
      <c r="D20" s="53">
        <v>161</v>
      </c>
      <c r="E20" s="57">
        <v>28</v>
      </c>
      <c r="F20" s="57">
        <f>D20*E20</f>
        <v>4508</v>
      </c>
      <c r="G20" s="53">
        <v>1</v>
      </c>
      <c r="H20" s="57">
        <f>E20*1.5</f>
        <v>42</v>
      </c>
      <c r="I20" s="57">
        <f>G20*H20</f>
        <v>42</v>
      </c>
      <c r="J20" s="58">
        <f>F20+I20</f>
        <v>4550</v>
      </c>
      <c r="K20" s="57">
        <f>J20</f>
        <v>4550</v>
      </c>
      <c r="L20" s="57">
        <v>0</v>
      </c>
      <c r="M20" s="57">
        <v>0</v>
      </c>
      <c r="N20" s="57">
        <f>K20*0.062</f>
        <v>282.10000000000002</v>
      </c>
      <c r="O20" s="57">
        <f>J20*0.0145</f>
        <v>65.975000000000009</v>
      </c>
      <c r="P20" s="57">
        <f t="shared" si="16"/>
        <v>235</v>
      </c>
      <c r="Q20" s="57">
        <f t="shared" si="16"/>
        <v>1416.67</v>
      </c>
      <c r="R20" s="57">
        <f t="shared" si="16"/>
        <v>8</v>
      </c>
      <c r="S20" s="57">
        <f t="shared" si="16"/>
        <v>442.4</v>
      </c>
      <c r="T20" s="57">
        <f>J20-SUM(N20:S20)</f>
        <v>2099.855</v>
      </c>
      <c r="U20" s="59">
        <f>K20*0.062</f>
        <v>282.10000000000002</v>
      </c>
      <c r="V20" s="59">
        <f>J20*0.0145</f>
        <v>65.975000000000009</v>
      </c>
      <c r="W20" s="59">
        <f>L20*0.006</f>
        <v>0</v>
      </c>
      <c r="X20" s="59">
        <f>M20*0.054</f>
        <v>0</v>
      </c>
      <c r="Z20" s="47"/>
      <c r="AA20" s="48" t="s">
        <v>75</v>
      </c>
      <c r="AB20" s="49" t="str">
        <f t="shared" ref="AB20:AT20" si="18">B21</f>
        <v>S</v>
      </c>
      <c r="AC20" s="50">
        <f t="shared" si="18"/>
        <v>1</v>
      </c>
      <c r="AD20" s="51">
        <f t="shared" si="18"/>
        <v>140</v>
      </c>
      <c r="AE20" s="52">
        <f t="shared" si="18"/>
        <v>31</v>
      </c>
      <c r="AF20" s="52">
        <f t="shared" si="18"/>
        <v>4340</v>
      </c>
      <c r="AG20" s="53">
        <f t="shared" si="18"/>
        <v>0</v>
      </c>
      <c r="AH20" s="52">
        <f t="shared" si="18"/>
        <v>46.5</v>
      </c>
      <c r="AI20" s="52">
        <f t="shared" si="18"/>
        <v>0</v>
      </c>
      <c r="AJ20" s="52">
        <f t="shared" si="18"/>
        <v>4340</v>
      </c>
      <c r="AK20" s="52">
        <f t="shared" si="18"/>
        <v>4340</v>
      </c>
      <c r="AL20" s="52">
        <f t="shared" si="18"/>
        <v>0</v>
      </c>
      <c r="AM20" s="52">
        <f t="shared" si="18"/>
        <v>0</v>
      </c>
      <c r="AN20" s="52">
        <f t="shared" si="18"/>
        <v>269.08</v>
      </c>
      <c r="AO20" s="52">
        <f t="shared" si="18"/>
        <v>62.93</v>
      </c>
      <c r="AP20" s="52">
        <f t="shared" si="18"/>
        <v>474</v>
      </c>
      <c r="AQ20" s="52">
        <f t="shared" si="18"/>
        <v>1166.67</v>
      </c>
      <c r="AR20" s="52">
        <f t="shared" si="18"/>
        <v>0</v>
      </c>
      <c r="AS20" s="52">
        <f t="shared" si="18"/>
        <v>378.67</v>
      </c>
      <c r="AT20" s="52">
        <f t="shared" si="18"/>
        <v>1988.65</v>
      </c>
    </row>
    <row r="21" spans="1:46" s="45" customFormat="1" hidden="1" x14ac:dyDescent="0.25">
      <c r="A21" s="60" t="s">
        <v>66</v>
      </c>
      <c r="B21" s="49" t="s">
        <v>37</v>
      </c>
      <c r="C21" s="53">
        <v>1</v>
      </c>
      <c r="D21" s="53">
        <v>140</v>
      </c>
      <c r="E21" s="57">
        <v>31</v>
      </c>
      <c r="F21" s="57">
        <f>D21*E21</f>
        <v>4340</v>
      </c>
      <c r="G21" s="53">
        <v>0</v>
      </c>
      <c r="H21" s="57">
        <f>E21*1.5</f>
        <v>46.5</v>
      </c>
      <c r="I21" s="57">
        <f>G21*H21</f>
        <v>0</v>
      </c>
      <c r="J21" s="58">
        <f>F21+I21</f>
        <v>4340</v>
      </c>
      <c r="K21" s="57">
        <f>J21</f>
        <v>4340</v>
      </c>
      <c r="L21" s="57">
        <v>0</v>
      </c>
      <c r="M21" s="57">
        <v>0</v>
      </c>
      <c r="N21" s="57">
        <f>K21*0.062</f>
        <v>269.08</v>
      </c>
      <c r="O21" s="57">
        <f>K21*0.0145</f>
        <v>62.93</v>
      </c>
      <c r="P21" s="57">
        <f>P14</f>
        <v>474</v>
      </c>
      <c r="Q21" s="57">
        <f>Q14</f>
        <v>1166.67</v>
      </c>
      <c r="R21" s="57"/>
      <c r="S21" s="57">
        <f>S14</f>
        <v>378.67</v>
      </c>
      <c r="T21" s="57">
        <f>J21-SUM(N21:S21)</f>
        <v>1988.65</v>
      </c>
      <c r="U21" s="59">
        <f>K21*0.062</f>
        <v>269.08</v>
      </c>
      <c r="V21" s="59">
        <f>J21*0.0145</f>
        <v>62.93</v>
      </c>
      <c r="W21" s="59">
        <f>L21*0.006</f>
        <v>0</v>
      </c>
      <c r="X21" s="59">
        <f>M21*0.054</f>
        <v>0</v>
      </c>
      <c r="Z21" s="47"/>
      <c r="AA21" s="48" t="s">
        <v>70</v>
      </c>
      <c r="AB21" s="49" t="str">
        <f t="shared" ref="AB21:AT21" si="19">B28</f>
        <v>S</v>
      </c>
      <c r="AC21" s="50">
        <f t="shared" si="19"/>
        <v>1</v>
      </c>
      <c r="AD21" s="51">
        <f t="shared" si="19"/>
        <v>140</v>
      </c>
      <c r="AE21" s="52">
        <f t="shared" si="19"/>
        <v>31</v>
      </c>
      <c r="AF21" s="52">
        <f t="shared" si="19"/>
        <v>4340</v>
      </c>
      <c r="AG21" s="53">
        <f t="shared" si="19"/>
        <v>0</v>
      </c>
      <c r="AH21" s="52">
        <f t="shared" si="19"/>
        <v>46.5</v>
      </c>
      <c r="AI21" s="52">
        <f t="shared" si="19"/>
        <v>0</v>
      </c>
      <c r="AJ21" s="52">
        <f t="shared" si="19"/>
        <v>4340</v>
      </c>
      <c r="AK21" s="52">
        <f t="shared" si="19"/>
        <v>4340</v>
      </c>
      <c r="AL21" s="52">
        <f t="shared" si="19"/>
        <v>0</v>
      </c>
      <c r="AM21" s="52">
        <f t="shared" si="19"/>
        <v>0</v>
      </c>
      <c r="AN21" s="52">
        <f t="shared" si="19"/>
        <v>269.08</v>
      </c>
      <c r="AO21" s="52">
        <f t="shared" si="19"/>
        <v>62.93</v>
      </c>
      <c r="AP21" s="52">
        <f t="shared" si="19"/>
        <v>474</v>
      </c>
      <c r="AQ21" s="52">
        <f t="shared" si="19"/>
        <v>1166.67</v>
      </c>
      <c r="AR21" s="52">
        <f t="shared" si="19"/>
        <v>0</v>
      </c>
      <c r="AS21" s="52">
        <f t="shared" si="19"/>
        <v>378.67</v>
      </c>
      <c r="AT21" s="52">
        <f t="shared" si="19"/>
        <v>1988.65</v>
      </c>
    </row>
    <row r="22" spans="1:46" hidden="1" x14ac:dyDescent="0.25">
      <c r="A22" s="60" t="s">
        <v>67</v>
      </c>
      <c r="B22" s="49" t="s">
        <v>36</v>
      </c>
      <c r="C22" s="53">
        <v>3</v>
      </c>
      <c r="D22" s="53" t="s">
        <v>33</v>
      </c>
      <c r="E22" s="57"/>
      <c r="F22" s="57">
        <v>35000</v>
      </c>
      <c r="G22" s="53"/>
      <c r="H22" s="57"/>
      <c r="I22" s="57"/>
      <c r="J22" s="58">
        <f>F22</f>
        <v>35000</v>
      </c>
      <c r="K22" s="57">
        <f>J22</f>
        <v>35000</v>
      </c>
      <c r="L22" s="57">
        <v>0</v>
      </c>
      <c r="M22" s="57">
        <v>0</v>
      </c>
      <c r="N22" s="57">
        <f>K22*0.062</f>
        <v>2170</v>
      </c>
      <c r="O22" s="57">
        <f>J22*0.0145</f>
        <v>507.5</v>
      </c>
      <c r="P22" s="57">
        <f>P15</f>
        <v>7508.1319999999996</v>
      </c>
      <c r="Q22" s="57">
        <f>Q15</f>
        <v>1500</v>
      </c>
      <c r="R22" s="57"/>
      <c r="S22" s="57">
        <f>S15</f>
        <v>1750</v>
      </c>
      <c r="T22" s="57">
        <f>J22-SUM(N22:S22)</f>
        <v>21564.368000000002</v>
      </c>
      <c r="U22" s="59">
        <f>K22*0.062</f>
        <v>2170</v>
      </c>
      <c r="V22" s="59">
        <f>J22*0.0145</f>
        <v>507.5</v>
      </c>
      <c r="W22" s="59">
        <f>L22*0.006</f>
        <v>0</v>
      </c>
      <c r="X22" s="59">
        <f>M22*0.054</f>
        <v>0</v>
      </c>
      <c r="Z22" s="47"/>
      <c r="AA22" s="48" t="s">
        <v>71</v>
      </c>
      <c r="AB22" s="49" t="str">
        <f t="shared" ref="AB22:AT22" si="20">B35</f>
        <v>S</v>
      </c>
      <c r="AC22" s="50">
        <f t="shared" si="20"/>
        <v>1</v>
      </c>
      <c r="AD22" s="51">
        <f t="shared" si="20"/>
        <v>140</v>
      </c>
      <c r="AE22" s="52">
        <f t="shared" si="20"/>
        <v>31</v>
      </c>
      <c r="AF22" s="52">
        <f t="shared" si="20"/>
        <v>4340</v>
      </c>
      <c r="AG22" s="53">
        <f t="shared" si="20"/>
        <v>0</v>
      </c>
      <c r="AH22" s="52">
        <f t="shared" si="20"/>
        <v>46.5</v>
      </c>
      <c r="AI22" s="52">
        <f t="shared" si="20"/>
        <v>0</v>
      </c>
      <c r="AJ22" s="52">
        <f t="shared" si="20"/>
        <v>4340</v>
      </c>
      <c r="AK22" s="52">
        <f t="shared" si="20"/>
        <v>4340</v>
      </c>
      <c r="AL22" s="52">
        <f t="shared" si="20"/>
        <v>0</v>
      </c>
      <c r="AM22" s="52">
        <f t="shared" si="20"/>
        <v>0</v>
      </c>
      <c r="AN22" s="52">
        <f t="shared" si="20"/>
        <v>269.08</v>
      </c>
      <c r="AO22" s="52">
        <f t="shared" si="20"/>
        <v>62.93</v>
      </c>
      <c r="AP22" s="52">
        <f t="shared" si="20"/>
        <v>474</v>
      </c>
      <c r="AQ22" s="52">
        <f t="shared" si="20"/>
        <v>1166.67</v>
      </c>
      <c r="AR22" s="52">
        <f t="shared" si="20"/>
        <v>0</v>
      </c>
      <c r="AS22" s="52">
        <f t="shared" si="20"/>
        <v>378.67</v>
      </c>
      <c r="AT22" s="52">
        <f t="shared" si="20"/>
        <v>1988.65</v>
      </c>
    </row>
    <row r="23" spans="1:46" s="45" customFormat="1" ht="15.75" hidden="1" thickBot="1" x14ac:dyDescent="0.3">
      <c r="A23" s="60"/>
      <c r="B23" s="60"/>
      <c r="C23" s="60"/>
      <c r="D23" s="61"/>
      <c r="E23" s="61"/>
      <c r="F23" s="62">
        <f>SUM(F19:F22)</f>
        <v>47923</v>
      </c>
      <c r="G23" s="61"/>
      <c r="H23" s="62">
        <f t="shared" ref="H23:X23" si="21">SUM(H19:H22)</f>
        <v>126</v>
      </c>
      <c r="I23" s="62">
        <f t="shared" si="21"/>
        <v>154.5</v>
      </c>
      <c r="J23" s="63">
        <f t="shared" si="21"/>
        <v>48077.5</v>
      </c>
      <c r="K23" s="62">
        <f>SUM(K19:K22)</f>
        <v>48077.5</v>
      </c>
      <c r="L23" s="62">
        <f t="shared" si="21"/>
        <v>0</v>
      </c>
      <c r="M23" s="62">
        <f t="shared" si="21"/>
        <v>0</v>
      </c>
      <c r="N23" s="62">
        <f t="shared" si="21"/>
        <v>2980.8050000000003</v>
      </c>
      <c r="O23" s="62">
        <f t="shared" si="21"/>
        <v>697.12374999999997</v>
      </c>
      <c r="P23" s="62">
        <f t="shared" si="21"/>
        <v>8404.1319999999996</v>
      </c>
      <c r="Q23" s="62">
        <f t="shared" si="21"/>
        <v>5500.01</v>
      </c>
      <c r="R23" s="62">
        <f t="shared" si="21"/>
        <v>16</v>
      </c>
      <c r="S23" s="62">
        <f t="shared" si="21"/>
        <v>2774.2</v>
      </c>
      <c r="T23" s="62">
        <f t="shared" si="21"/>
        <v>27705.229250000004</v>
      </c>
      <c r="U23" s="62">
        <f t="shared" si="21"/>
        <v>2980.8050000000003</v>
      </c>
      <c r="V23" s="62">
        <f t="shared" si="21"/>
        <v>697.12374999999997</v>
      </c>
      <c r="W23" s="62">
        <f t="shared" si="21"/>
        <v>0</v>
      </c>
      <c r="X23" s="62">
        <f t="shared" si="21"/>
        <v>0</v>
      </c>
      <c r="AA23" s="64"/>
      <c r="AB23" s="65"/>
      <c r="AC23" s="66"/>
      <c r="AD23" s="66"/>
      <c r="AE23" s="67"/>
      <c r="AF23" s="68">
        <f>SUM(AF18:AF22)</f>
        <v>22630</v>
      </c>
      <c r="AG23" s="66"/>
      <c r="AH23" s="67"/>
      <c r="AI23" s="68">
        <f t="shared" ref="AI23:AT23" si="22">SUM(AI18:AI22)</f>
        <v>139.5</v>
      </c>
      <c r="AJ23" s="68">
        <f t="shared" si="22"/>
        <v>22769.5</v>
      </c>
      <c r="AK23" s="68">
        <f t="shared" si="22"/>
        <v>22769.5</v>
      </c>
      <c r="AL23" s="68">
        <f t="shared" si="22"/>
        <v>7000</v>
      </c>
      <c r="AM23" s="68">
        <f t="shared" si="22"/>
        <v>8000</v>
      </c>
      <c r="AN23" s="68">
        <f t="shared" si="22"/>
        <v>1411.7089999999998</v>
      </c>
      <c r="AO23" s="68">
        <f t="shared" si="22"/>
        <v>330.15775000000002</v>
      </c>
      <c r="AP23" s="68">
        <f t="shared" si="22"/>
        <v>2598</v>
      </c>
      <c r="AQ23" s="68">
        <f t="shared" si="22"/>
        <v>5833.35</v>
      </c>
      <c r="AR23" s="68">
        <f t="shared" si="22"/>
        <v>0</v>
      </c>
      <c r="AS23" s="68">
        <f t="shared" si="22"/>
        <v>1893.3500000000001</v>
      </c>
      <c r="AT23" s="68">
        <f t="shared" si="22"/>
        <v>10702.933249999998</v>
      </c>
    </row>
    <row r="24" spans="1:46" s="45" customFormat="1" hidden="1" x14ac:dyDescent="0.25">
      <c r="A24" s="14"/>
      <c r="B24" s="14"/>
      <c r="C24" s="14"/>
      <c r="D24" s="17"/>
      <c r="E24" s="14"/>
      <c r="F24" s="14"/>
      <c r="G24" s="17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9"/>
      <c r="V24" s="9"/>
      <c r="W24" s="9"/>
      <c r="X24" s="9"/>
      <c r="AA24" s="64"/>
      <c r="AB24" s="65"/>
      <c r="AC24" s="66"/>
      <c r="AD24" s="66"/>
      <c r="AE24" s="67"/>
      <c r="AF24" s="67"/>
      <c r="AG24" s="66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</row>
    <row r="25" spans="1:46" s="45" customFormat="1" ht="20.25" hidden="1" thickBot="1" x14ac:dyDescent="0.35">
      <c r="A25" s="41" t="s">
        <v>62</v>
      </c>
      <c r="B25" s="42"/>
      <c r="C25" s="42"/>
      <c r="D25" s="43"/>
      <c r="E25" s="44"/>
      <c r="G25" s="46"/>
      <c r="U25" s="9"/>
      <c r="V25" s="9"/>
      <c r="W25" s="9"/>
      <c r="X25" s="9"/>
      <c r="Z25" s="47" t="str">
        <f>+A8</f>
        <v>Judy Jones</v>
      </c>
      <c r="AA25" s="48" t="s">
        <v>69</v>
      </c>
      <c r="AB25" s="49" t="str">
        <f t="shared" ref="AB25:AT25" si="23">B8</f>
        <v>M</v>
      </c>
      <c r="AC25" s="50">
        <f t="shared" si="23"/>
        <v>3</v>
      </c>
      <c r="AD25" s="51" t="str">
        <f t="shared" si="23"/>
        <v>Sal</v>
      </c>
      <c r="AE25" s="52">
        <f t="shared" si="23"/>
        <v>0</v>
      </c>
      <c r="AF25" s="52">
        <f t="shared" si="23"/>
        <v>35000</v>
      </c>
      <c r="AG25" s="53">
        <f t="shared" si="23"/>
        <v>0</v>
      </c>
      <c r="AH25" s="52">
        <f t="shared" si="23"/>
        <v>0</v>
      </c>
      <c r="AI25" s="52">
        <f t="shared" si="23"/>
        <v>0</v>
      </c>
      <c r="AJ25" s="52">
        <f t="shared" si="23"/>
        <v>35000</v>
      </c>
      <c r="AK25" s="52">
        <f t="shared" si="23"/>
        <v>35000</v>
      </c>
      <c r="AL25" s="52">
        <f t="shared" si="23"/>
        <v>7000</v>
      </c>
      <c r="AM25" s="52">
        <f t="shared" si="23"/>
        <v>8000</v>
      </c>
      <c r="AN25" s="52">
        <f t="shared" si="23"/>
        <v>2170</v>
      </c>
      <c r="AO25" s="52">
        <f t="shared" si="23"/>
        <v>507.5</v>
      </c>
      <c r="AP25" s="52">
        <f t="shared" si="23"/>
        <v>7508.1319999999996</v>
      </c>
      <c r="AQ25" s="52">
        <f t="shared" si="23"/>
        <v>1500</v>
      </c>
      <c r="AR25" s="52">
        <f t="shared" si="23"/>
        <v>0</v>
      </c>
      <c r="AS25" s="52">
        <f t="shared" si="23"/>
        <v>1750</v>
      </c>
      <c r="AT25" s="52">
        <f t="shared" si="23"/>
        <v>21564.368000000002</v>
      </c>
    </row>
    <row r="26" spans="1:46" s="45" customFormat="1" hidden="1" x14ac:dyDescent="0.25">
      <c r="A26" s="54" t="s">
        <v>64</v>
      </c>
      <c r="B26" s="55" t="s">
        <v>36</v>
      </c>
      <c r="C26" s="50">
        <v>4</v>
      </c>
      <c r="D26" s="50">
        <v>163</v>
      </c>
      <c r="E26" s="56">
        <v>25</v>
      </c>
      <c r="F26" s="57">
        <f>D26*E26</f>
        <v>4075</v>
      </c>
      <c r="G26" s="53">
        <v>3</v>
      </c>
      <c r="H26" s="57">
        <f>E26*1.5</f>
        <v>37.5</v>
      </c>
      <c r="I26" s="57">
        <f>G26*H26</f>
        <v>112.5</v>
      </c>
      <c r="J26" s="57">
        <f>F26+I26</f>
        <v>4187.5</v>
      </c>
      <c r="K26" s="57">
        <f>J26</f>
        <v>4187.5</v>
      </c>
      <c r="L26" s="57">
        <v>0</v>
      </c>
      <c r="M26" s="57">
        <v>0</v>
      </c>
      <c r="N26" s="57">
        <f>K26*0.062</f>
        <v>259.625</v>
      </c>
      <c r="O26" s="57">
        <f>J26*0.0145</f>
        <v>60.71875</v>
      </c>
      <c r="P26" s="57">
        <f t="shared" ref="P26:S27" si="24">P19</f>
        <v>187</v>
      </c>
      <c r="Q26" s="57">
        <f t="shared" si="24"/>
        <v>1416.67</v>
      </c>
      <c r="R26" s="57">
        <f t="shared" si="24"/>
        <v>8</v>
      </c>
      <c r="S26" s="57">
        <f t="shared" si="24"/>
        <v>203.13</v>
      </c>
      <c r="T26" s="57">
        <f>J26-N26-O26-P26-Q26-R26-S26</f>
        <v>2052.3562499999998</v>
      </c>
      <c r="U26" s="59">
        <f>K26*0.062</f>
        <v>259.625</v>
      </c>
      <c r="V26" s="59">
        <f>J26*0.0145</f>
        <v>60.71875</v>
      </c>
      <c r="W26" s="59">
        <f>L26*0.006</f>
        <v>0</v>
      </c>
      <c r="X26" s="59">
        <f>M26*0.054</f>
        <v>0</v>
      </c>
      <c r="Z26" s="47"/>
      <c r="AA26" s="48" t="s">
        <v>72</v>
      </c>
      <c r="AB26" s="49" t="str">
        <f t="shared" ref="AB26:AT26" si="25">B15</f>
        <v>M</v>
      </c>
      <c r="AC26" s="50">
        <f t="shared" si="25"/>
        <v>3</v>
      </c>
      <c r="AD26" s="51" t="str">
        <f t="shared" si="25"/>
        <v>Sal</v>
      </c>
      <c r="AE26" s="52">
        <f t="shared" si="25"/>
        <v>0</v>
      </c>
      <c r="AF26" s="52">
        <f t="shared" si="25"/>
        <v>35000</v>
      </c>
      <c r="AG26" s="53">
        <f t="shared" si="25"/>
        <v>0</v>
      </c>
      <c r="AH26" s="52">
        <f t="shared" si="25"/>
        <v>0</v>
      </c>
      <c r="AI26" s="52">
        <f t="shared" si="25"/>
        <v>0</v>
      </c>
      <c r="AJ26" s="52">
        <f t="shared" si="25"/>
        <v>35000</v>
      </c>
      <c r="AK26" s="52">
        <f t="shared" si="25"/>
        <v>35000</v>
      </c>
      <c r="AL26" s="52">
        <f t="shared" si="25"/>
        <v>0</v>
      </c>
      <c r="AM26" s="52">
        <f t="shared" si="25"/>
        <v>0</v>
      </c>
      <c r="AN26" s="52">
        <f t="shared" si="25"/>
        <v>2170</v>
      </c>
      <c r="AO26" s="52">
        <f t="shared" si="25"/>
        <v>507.5</v>
      </c>
      <c r="AP26" s="52">
        <f t="shared" si="25"/>
        <v>7508.1319999999996</v>
      </c>
      <c r="AQ26" s="52">
        <f t="shared" si="25"/>
        <v>1500</v>
      </c>
      <c r="AR26" s="52">
        <f t="shared" si="25"/>
        <v>0</v>
      </c>
      <c r="AS26" s="52">
        <f t="shared" si="25"/>
        <v>1750</v>
      </c>
      <c r="AT26" s="52">
        <f t="shared" si="25"/>
        <v>21564.368000000002</v>
      </c>
    </row>
    <row r="27" spans="1:46" s="45" customFormat="1" hidden="1" x14ac:dyDescent="0.25">
      <c r="A27" s="60" t="s">
        <v>65</v>
      </c>
      <c r="B27" s="49" t="s">
        <v>36</v>
      </c>
      <c r="C27" s="53">
        <v>4</v>
      </c>
      <c r="D27" s="53">
        <v>161</v>
      </c>
      <c r="E27" s="57">
        <v>28</v>
      </c>
      <c r="F27" s="57">
        <f>D27*E27</f>
        <v>4508</v>
      </c>
      <c r="G27" s="53">
        <v>1</v>
      </c>
      <c r="H27" s="57">
        <f>E27*1.5</f>
        <v>42</v>
      </c>
      <c r="I27" s="57">
        <f>G27*H27</f>
        <v>42</v>
      </c>
      <c r="J27" s="57">
        <f>F27+I27</f>
        <v>4550</v>
      </c>
      <c r="K27" s="57">
        <f>J27</f>
        <v>4550</v>
      </c>
      <c r="L27" s="57">
        <v>0</v>
      </c>
      <c r="M27" s="57">
        <v>0</v>
      </c>
      <c r="N27" s="57">
        <f>K27*0.062</f>
        <v>282.10000000000002</v>
      </c>
      <c r="O27" s="57">
        <f>J27*0.0145</f>
        <v>65.975000000000009</v>
      </c>
      <c r="P27" s="57">
        <f t="shared" si="24"/>
        <v>235</v>
      </c>
      <c r="Q27" s="57">
        <f t="shared" si="24"/>
        <v>1416.67</v>
      </c>
      <c r="R27" s="57">
        <f t="shared" si="24"/>
        <v>8</v>
      </c>
      <c r="S27" s="57">
        <f t="shared" si="24"/>
        <v>442.4</v>
      </c>
      <c r="T27" s="57">
        <f>J27-SUM(N27:S27)</f>
        <v>2099.855</v>
      </c>
      <c r="U27" s="59">
        <f>K27*0.062</f>
        <v>282.10000000000002</v>
      </c>
      <c r="V27" s="59">
        <f>J27*0.0145</f>
        <v>65.975000000000009</v>
      </c>
      <c r="W27" s="59">
        <f t="shared" ref="W27:W29" si="26">L27*0.006</f>
        <v>0</v>
      </c>
      <c r="X27" s="59">
        <f t="shared" ref="X27:X29" si="27">M27*0.054</f>
        <v>0</v>
      </c>
      <c r="Z27" s="47"/>
      <c r="AA27" s="48" t="s">
        <v>75</v>
      </c>
      <c r="AB27" s="49" t="str">
        <f t="shared" ref="AB27:AT27" si="28">B22</f>
        <v>M</v>
      </c>
      <c r="AC27" s="50">
        <f t="shared" si="28"/>
        <v>3</v>
      </c>
      <c r="AD27" s="51" t="str">
        <f t="shared" si="28"/>
        <v>Sal</v>
      </c>
      <c r="AE27" s="52">
        <f t="shared" si="28"/>
        <v>0</v>
      </c>
      <c r="AF27" s="52">
        <f t="shared" si="28"/>
        <v>35000</v>
      </c>
      <c r="AG27" s="53">
        <f t="shared" si="28"/>
        <v>0</v>
      </c>
      <c r="AH27" s="52">
        <f t="shared" si="28"/>
        <v>0</v>
      </c>
      <c r="AI27" s="52">
        <f t="shared" si="28"/>
        <v>0</v>
      </c>
      <c r="AJ27" s="52">
        <f t="shared" si="28"/>
        <v>35000</v>
      </c>
      <c r="AK27" s="52">
        <f t="shared" si="28"/>
        <v>35000</v>
      </c>
      <c r="AL27" s="52">
        <f t="shared" si="28"/>
        <v>0</v>
      </c>
      <c r="AM27" s="52">
        <f t="shared" si="28"/>
        <v>0</v>
      </c>
      <c r="AN27" s="52">
        <f t="shared" si="28"/>
        <v>2170</v>
      </c>
      <c r="AO27" s="52">
        <f t="shared" si="28"/>
        <v>507.5</v>
      </c>
      <c r="AP27" s="52">
        <f t="shared" si="28"/>
        <v>7508.1319999999996</v>
      </c>
      <c r="AQ27" s="52">
        <f t="shared" si="28"/>
        <v>1500</v>
      </c>
      <c r="AR27" s="52">
        <f t="shared" si="28"/>
        <v>0</v>
      </c>
      <c r="AS27" s="52">
        <f t="shared" si="28"/>
        <v>1750</v>
      </c>
      <c r="AT27" s="52">
        <f t="shared" si="28"/>
        <v>21564.368000000002</v>
      </c>
    </row>
    <row r="28" spans="1:46" s="45" customFormat="1" hidden="1" x14ac:dyDescent="0.25">
      <c r="A28" s="60" t="s">
        <v>66</v>
      </c>
      <c r="B28" s="49" t="s">
        <v>37</v>
      </c>
      <c r="C28" s="53">
        <v>1</v>
      </c>
      <c r="D28" s="53">
        <v>140</v>
      </c>
      <c r="E28" s="57">
        <v>31</v>
      </c>
      <c r="F28" s="57">
        <f>D28*E28</f>
        <v>4340</v>
      </c>
      <c r="G28" s="53">
        <v>0</v>
      </c>
      <c r="H28" s="57">
        <f>E28*1.5</f>
        <v>46.5</v>
      </c>
      <c r="I28" s="57">
        <f>G28*H28</f>
        <v>0</v>
      </c>
      <c r="J28" s="57">
        <f>F28+I28</f>
        <v>4340</v>
      </c>
      <c r="K28" s="57">
        <f>J28</f>
        <v>4340</v>
      </c>
      <c r="L28" s="57">
        <v>0</v>
      </c>
      <c r="M28" s="57">
        <v>0</v>
      </c>
      <c r="N28" s="57">
        <f>K28*0.062</f>
        <v>269.08</v>
      </c>
      <c r="O28" s="57">
        <f>J28*0.0145</f>
        <v>62.93</v>
      </c>
      <c r="P28" s="57">
        <f>P21</f>
        <v>474</v>
      </c>
      <c r="Q28" s="57">
        <f>Q21</f>
        <v>1166.67</v>
      </c>
      <c r="R28" s="57"/>
      <c r="S28" s="57">
        <f>S21</f>
        <v>378.67</v>
      </c>
      <c r="T28" s="57">
        <f>J28-SUM(N28:S28)</f>
        <v>1988.65</v>
      </c>
      <c r="U28" s="59">
        <f>K28*0.062</f>
        <v>269.08</v>
      </c>
      <c r="V28" s="59">
        <f>J28*0.0145</f>
        <v>62.93</v>
      </c>
      <c r="W28" s="59">
        <f t="shared" si="26"/>
        <v>0</v>
      </c>
      <c r="X28" s="59">
        <f t="shared" si="27"/>
        <v>0</v>
      </c>
      <c r="Z28" s="47"/>
      <c r="AA28" s="48" t="s">
        <v>70</v>
      </c>
      <c r="AB28" s="49" t="str">
        <f t="shared" ref="AB28:AT28" si="29">B29</f>
        <v>M</v>
      </c>
      <c r="AC28" s="50">
        <f t="shared" si="29"/>
        <v>3</v>
      </c>
      <c r="AD28" s="51" t="str">
        <f t="shared" si="29"/>
        <v>Sal</v>
      </c>
      <c r="AE28" s="52">
        <f t="shared" si="29"/>
        <v>0</v>
      </c>
      <c r="AF28" s="52">
        <f t="shared" si="29"/>
        <v>35000</v>
      </c>
      <c r="AG28" s="53">
        <f t="shared" si="29"/>
        <v>0</v>
      </c>
      <c r="AH28" s="52">
        <f t="shared" si="29"/>
        <v>0</v>
      </c>
      <c r="AI28" s="52">
        <f t="shared" si="29"/>
        <v>0</v>
      </c>
      <c r="AJ28" s="52">
        <f t="shared" si="29"/>
        <v>35000</v>
      </c>
      <c r="AK28" s="52">
        <f t="shared" si="29"/>
        <v>23400</v>
      </c>
      <c r="AL28" s="52">
        <f t="shared" si="29"/>
        <v>0</v>
      </c>
      <c r="AM28" s="52">
        <f t="shared" si="29"/>
        <v>0</v>
      </c>
      <c r="AN28" s="52">
        <f t="shared" si="29"/>
        <v>1450.8</v>
      </c>
      <c r="AO28" s="52">
        <f t="shared" si="29"/>
        <v>507.5</v>
      </c>
      <c r="AP28" s="52">
        <f t="shared" si="29"/>
        <v>7508.1319999999996</v>
      </c>
      <c r="AQ28" s="52">
        <f t="shared" si="29"/>
        <v>1500</v>
      </c>
      <c r="AR28" s="52">
        <f t="shared" si="29"/>
        <v>0</v>
      </c>
      <c r="AS28" s="52">
        <f t="shared" si="29"/>
        <v>1750</v>
      </c>
      <c r="AT28" s="52">
        <f t="shared" si="29"/>
        <v>22283.567999999999</v>
      </c>
    </row>
    <row r="29" spans="1:46" hidden="1" x14ac:dyDescent="0.25">
      <c r="A29" s="60" t="s">
        <v>67</v>
      </c>
      <c r="B29" s="49" t="s">
        <v>36</v>
      </c>
      <c r="C29" s="53">
        <v>3</v>
      </c>
      <c r="D29" s="53" t="s">
        <v>33</v>
      </c>
      <c r="E29" s="57"/>
      <c r="F29" s="57">
        <v>35000</v>
      </c>
      <c r="G29" s="53"/>
      <c r="H29" s="57"/>
      <c r="I29" s="57"/>
      <c r="J29" s="57">
        <f>F29</f>
        <v>35000</v>
      </c>
      <c r="K29" s="57">
        <v>23400</v>
      </c>
      <c r="L29" s="57">
        <v>0</v>
      </c>
      <c r="M29" s="57">
        <v>0</v>
      </c>
      <c r="N29" s="57">
        <f>K29*0.062</f>
        <v>1450.8</v>
      </c>
      <c r="O29" s="57">
        <f>J29*0.0145</f>
        <v>507.5</v>
      </c>
      <c r="P29" s="57">
        <f>P22</f>
        <v>7508.1319999999996</v>
      </c>
      <c r="Q29" s="57">
        <f>Q22</f>
        <v>1500</v>
      </c>
      <c r="R29" s="57"/>
      <c r="S29" s="57">
        <f>S22</f>
        <v>1750</v>
      </c>
      <c r="T29" s="57">
        <f>J29-SUM(N29:S29)</f>
        <v>22283.567999999999</v>
      </c>
      <c r="U29" s="59">
        <f>K29*0.062</f>
        <v>1450.8</v>
      </c>
      <c r="V29" s="59">
        <f>J29*0.0145</f>
        <v>507.5</v>
      </c>
      <c r="W29" s="59">
        <f t="shared" si="26"/>
        <v>0</v>
      </c>
      <c r="X29" s="59">
        <f t="shared" si="27"/>
        <v>0</v>
      </c>
      <c r="Z29" s="47"/>
      <c r="AA29" s="48" t="s">
        <v>71</v>
      </c>
      <c r="AB29" s="49" t="str">
        <f t="shared" ref="AB29:AT29" si="30">B36</f>
        <v>M</v>
      </c>
      <c r="AC29" s="50">
        <f t="shared" si="30"/>
        <v>3</v>
      </c>
      <c r="AD29" s="51" t="str">
        <f t="shared" si="30"/>
        <v>Sal</v>
      </c>
      <c r="AE29" s="52">
        <f t="shared" si="30"/>
        <v>0</v>
      </c>
      <c r="AF29" s="52">
        <f t="shared" si="30"/>
        <v>35000</v>
      </c>
      <c r="AG29" s="53">
        <f t="shared" si="30"/>
        <v>0</v>
      </c>
      <c r="AH29" s="52">
        <f t="shared" si="30"/>
        <v>0</v>
      </c>
      <c r="AI29" s="52">
        <f t="shared" si="30"/>
        <v>0</v>
      </c>
      <c r="AJ29" s="52">
        <f t="shared" si="30"/>
        <v>35000</v>
      </c>
      <c r="AK29" s="52">
        <f t="shared" si="30"/>
        <v>0</v>
      </c>
      <c r="AL29" s="52">
        <f t="shared" si="30"/>
        <v>0</v>
      </c>
      <c r="AM29" s="52">
        <f t="shared" si="30"/>
        <v>0</v>
      </c>
      <c r="AN29" s="52">
        <f t="shared" si="30"/>
        <v>0</v>
      </c>
      <c r="AO29" s="52">
        <f t="shared" si="30"/>
        <v>507.5</v>
      </c>
      <c r="AP29" s="52">
        <f t="shared" si="30"/>
        <v>7508.1319999999996</v>
      </c>
      <c r="AQ29" s="52">
        <f t="shared" si="30"/>
        <v>1500</v>
      </c>
      <c r="AR29" s="52">
        <f t="shared" si="30"/>
        <v>0</v>
      </c>
      <c r="AS29" s="52">
        <f t="shared" si="30"/>
        <v>1750</v>
      </c>
      <c r="AT29" s="52">
        <f t="shared" si="30"/>
        <v>23734.368000000002</v>
      </c>
    </row>
    <row r="30" spans="1:46" s="45" customFormat="1" ht="15.75" hidden="1" thickBot="1" x14ac:dyDescent="0.3">
      <c r="A30" s="60"/>
      <c r="B30" s="60"/>
      <c r="C30" s="60"/>
      <c r="D30" s="61"/>
      <c r="E30" s="61"/>
      <c r="F30" s="62">
        <f>SUM(F26:F29)</f>
        <v>47923</v>
      </c>
      <c r="G30" s="61"/>
      <c r="H30" s="62">
        <f t="shared" ref="H30:X30" si="31">SUM(H26:H29)</f>
        <v>126</v>
      </c>
      <c r="I30" s="62">
        <f t="shared" si="31"/>
        <v>154.5</v>
      </c>
      <c r="J30" s="63">
        <f t="shared" si="31"/>
        <v>48077.5</v>
      </c>
      <c r="K30" s="62">
        <f>SUM(K26:K29)</f>
        <v>36477.5</v>
      </c>
      <c r="L30" s="62">
        <f t="shared" si="31"/>
        <v>0</v>
      </c>
      <c r="M30" s="62">
        <f t="shared" si="31"/>
        <v>0</v>
      </c>
      <c r="N30" s="62">
        <f t="shared" si="31"/>
        <v>2261.605</v>
      </c>
      <c r="O30" s="62">
        <f t="shared" si="31"/>
        <v>697.12374999999997</v>
      </c>
      <c r="P30" s="62">
        <f t="shared" si="31"/>
        <v>8404.1319999999996</v>
      </c>
      <c r="Q30" s="62">
        <f t="shared" si="31"/>
        <v>5500.01</v>
      </c>
      <c r="R30" s="62">
        <f t="shared" si="31"/>
        <v>16</v>
      </c>
      <c r="S30" s="62">
        <f t="shared" si="31"/>
        <v>2774.2</v>
      </c>
      <c r="T30" s="62">
        <f t="shared" si="31"/>
        <v>28424.429250000001</v>
      </c>
      <c r="U30" s="62">
        <f t="shared" si="31"/>
        <v>2261.605</v>
      </c>
      <c r="V30" s="62">
        <f t="shared" si="31"/>
        <v>697.12374999999997</v>
      </c>
      <c r="W30" s="62">
        <f t="shared" si="31"/>
        <v>0</v>
      </c>
      <c r="X30" s="62">
        <f t="shared" si="31"/>
        <v>0</v>
      </c>
      <c r="AA30" s="64"/>
      <c r="AB30" s="67"/>
      <c r="AC30" s="66"/>
      <c r="AD30" s="66"/>
      <c r="AE30" s="67"/>
      <c r="AF30" s="68">
        <f>SUM(AF25:AF29)</f>
        <v>175000</v>
      </c>
      <c r="AG30" s="66"/>
      <c r="AH30" s="67"/>
      <c r="AI30" s="68">
        <f t="shared" ref="AI30:AS30" si="32">SUM(AI25:AI29)</f>
        <v>0</v>
      </c>
      <c r="AJ30" s="68">
        <f t="shared" si="32"/>
        <v>175000</v>
      </c>
      <c r="AK30" s="68">
        <f t="shared" si="32"/>
        <v>128400</v>
      </c>
      <c r="AL30" s="68">
        <f t="shared" si="32"/>
        <v>7000</v>
      </c>
      <c r="AM30" s="68">
        <f t="shared" si="32"/>
        <v>8000</v>
      </c>
      <c r="AN30" s="68">
        <f t="shared" si="32"/>
        <v>7960.8</v>
      </c>
      <c r="AO30" s="68">
        <f t="shared" si="32"/>
        <v>2537.5</v>
      </c>
      <c r="AP30" s="68">
        <f t="shared" si="32"/>
        <v>37540.659999999996</v>
      </c>
      <c r="AQ30" s="68">
        <f t="shared" si="32"/>
        <v>7500</v>
      </c>
      <c r="AR30" s="68">
        <f t="shared" si="32"/>
        <v>0</v>
      </c>
      <c r="AS30" s="68">
        <f t="shared" si="32"/>
        <v>8750</v>
      </c>
      <c r="AT30" s="68">
        <f>SUM(AT25:AT29)</f>
        <v>110711.04000000001</v>
      </c>
    </row>
    <row r="31" spans="1:46" s="45" customFormat="1" hidden="1" x14ac:dyDescent="0.25">
      <c r="A31" s="14"/>
      <c r="B31" s="14"/>
      <c r="C31" s="14"/>
      <c r="D31" s="17"/>
      <c r="E31" s="14"/>
      <c r="F31" s="14"/>
      <c r="G31" s="17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9"/>
      <c r="V31" s="9"/>
      <c r="W31" s="9"/>
      <c r="X31" s="9"/>
      <c r="AA31" s="64"/>
      <c r="AB31" s="65"/>
      <c r="AC31" s="71"/>
      <c r="AD31" s="71"/>
      <c r="AE31" s="72"/>
      <c r="AF31" s="72"/>
      <c r="AG31" s="71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</row>
    <row r="32" spans="1:46" s="45" customFormat="1" ht="20.25" hidden="1" thickBot="1" x14ac:dyDescent="0.35">
      <c r="A32" s="41" t="s">
        <v>63</v>
      </c>
      <c r="B32" s="42"/>
      <c r="C32" s="42"/>
      <c r="D32" s="43"/>
      <c r="E32" s="44"/>
      <c r="G32" s="46"/>
      <c r="U32" s="9"/>
      <c r="V32" s="9"/>
      <c r="W32" s="9"/>
      <c r="X32" s="9"/>
      <c r="Z32" s="73" t="s">
        <v>77</v>
      </c>
      <c r="AA32" s="64"/>
      <c r="AB32" s="65"/>
      <c r="AC32" s="71"/>
      <c r="AD32" s="71"/>
      <c r="AE32" s="72"/>
      <c r="AF32" s="57"/>
      <c r="AG32" s="71"/>
      <c r="AH32" s="72"/>
      <c r="AI32" s="72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</row>
    <row r="33" spans="1:46" s="45" customFormat="1" hidden="1" x14ac:dyDescent="0.25">
      <c r="A33" s="54" t="s">
        <v>64</v>
      </c>
      <c r="B33" s="55" t="s">
        <v>36</v>
      </c>
      <c r="C33" s="50">
        <v>4</v>
      </c>
      <c r="D33" s="50">
        <v>163</v>
      </c>
      <c r="E33" s="56">
        <v>25</v>
      </c>
      <c r="F33" s="57">
        <f>D33*E33</f>
        <v>4075</v>
      </c>
      <c r="G33" s="53">
        <v>3</v>
      </c>
      <c r="H33" s="57">
        <f>E33*1.5</f>
        <v>37.5</v>
      </c>
      <c r="I33" s="57">
        <f>G33*H33</f>
        <v>112.5</v>
      </c>
      <c r="J33" s="57">
        <f>F33+I33</f>
        <v>4187.5</v>
      </c>
      <c r="K33" s="57">
        <f>J33</f>
        <v>4187.5</v>
      </c>
      <c r="L33" s="57">
        <v>0</v>
      </c>
      <c r="M33" s="57">
        <v>0</v>
      </c>
      <c r="N33" s="57">
        <f>K33*0.062</f>
        <v>259.625</v>
      </c>
      <c r="O33" s="57">
        <f>J33*0.0145</f>
        <v>60.71875</v>
      </c>
      <c r="P33" s="57">
        <f>P26</f>
        <v>187</v>
      </c>
      <c r="Q33" s="57">
        <f>Q26</f>
        <v>1416.67</v>
      </c>
      <c r="R33" s="57">
        <f>R26</f>
        <v>8</v>
      </c>
      <c r="S33" s="57">
        <f>S26</f>
        <v>203.13</v>
      </c>
      <c r="T33" s="57">
        <f>J33-SUM(N33:S33)</f>
        <v>2052.3562499999998</v>
      </c>
      <c r="U33" s="59">
        <f>K33*0.062</f>
        <v>259.625</v>
      </c>
      <c r="V33" s="59">
        <f>J33*0.0145</f>
        <v>60.71875</v>
      </c>
      <c r="W33" s="59">
        <f>L33*0.006</f>
        <v>0</v>
      </c>
      <c r="X33" s="59">
        <f>M33*0.054</f>
        <v>0</v>
      </c>
      <c r="Z33" s="73" t="s">
        <v>76</v>
      </c>
      <c r="AA33" s="64"/>
      <c r="AB33" s="65"/>
      <c r="AC33" s="71"/>
      <c r="AD33" s="71"/>
      <c r="AE33" s="72"/>
      <c r="AF33" s="57"/>
      <c r="AG33" s="71"/>
      <c r="AH33" s="72"/>
      <c r="AI33" s="72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</row>
    <row r="34" spans="1:46" s="45" customFormat="1" hidden="1" x14ac:dyDescent="0.25">
      <c r="A34" s="60" t="s">
        <v>65</v>
      </c>
      <c r="B34" s="49" t="s">
        <v>36</v>
      </c>
      <c r="C34" s="53">
        <v>4</v>
      </c>
      <c r="D34" s="53">
        <v>161</v>
      </c>
      <c r="E34" s="57">
        <v>28</v>
      </c>
      <c r="F34" s="57">
        <f t="shared" ref="F34:F35" si="33">D34*E34</f>
        <v>4508</v>
      </c>
      <c r="G34" s="53">
        <v>1</v>
      </c>
      <c r="H34" s="57">
        <f t="shared" ref="H34" si="34">E34*1.5</f>
        <v>42</v>
      </c>
      <c r="I34" s="57">
        <f t="shared" ref="I34" si="35">G34*H34</f>
        <v>42</v>
      </c>
      <c r="J34" s="57">
        <f t="shared" ref="J34:J36" si="36">F34+I34</f>
        <v>4550</v>
      </c>
      <c r="K34" s="57">
        <f>J34</f>
        <v>4550</v>
      </c>
      <c r="L34" s="57">
        <v>0</v>
      </c>
      <c r="M34" s="57">
        <v>0</v>
      </c>
      <c r="N34" s="57">
        <f>K34*0.062</f>
        <v>282.10000000000002</v>
      </c>
      <c r="O34" s="57">
        <f>J34*0.0145</f>
        <v>65.975000000000009</v>
      </c>
      <c r="P34" s="57">
        <f t="shared" ref="P34:S36" si="37">P27</f>
        <v>235</v>
      </c>
      <c r="Q34" s="57">
        <f t="shared" si="37"/>
        <v>1416.67</v>
      </c>
      <c r="R34" s="57">
        <f t="shared" si="37"/>
        <v>8</v>
      </c>
      <c r="S34" s="57">
        <f t="shared" si="37"/>
        <v>442.4</v>
      </c>
      <c r="T34" s="57">
        <f>J34-SUM(N34:S34)</f>
        <v>2099.855</v>
      </c>
      <c r="U34" s="59">
        <f>K34*0.062</f>
        <v>282.10000000000002</v>
      </c>
      <c r="V34" s="59">
        <f>J34*0.0145</f>
        <v>65.975000000000009</v>
      </c>
      <c r="W34" s="59">
        <f t="shared" ref="W34:W36" si="38">L34*0.006</f>
        <v>0</v>
      </c>
      <c r="X34" s="59">
        <f t="shared" ref="X34:X36" si="39">M34*0.054</f>
        <v>0</v>
      </c>
      <c r="Z34" s="73" t="s">
        <v>78</v>
      </c>
      <c r="AA34" s="64"/>
      <c r="AB34" s="65"/>
      <c r="AC34" s="71"/>
      <c r="AD34" s="71"/>
      <c r="AE34" s="72"/>
      <c r="AF34" s="57">
        <f>AF9+AF16+AF23+AF30</f>
        <v>240411</v>
      </c>
      <c r="AG34" s="71"/>
      <c r="AH34" s="72"/>
      <c r="AI34" s="72"/>
      <c r="AJ34" s="57">
        <f>AJ9+AJ16+AJ23+AJ30</f>
        <v>241206</v>
      </c>
      <c r="AK34" s="57">
        <f t="shared" ref="AK34:AS34" si="40">AK9+AK16+AK23+AK30</f>
        <v>194606</v>
      </c>
      <c r="AL34" s="57">
        <f t="shared" si="40"/>
        <v>28000</v>
      </c>
      <c r="AM34" s="57">
        <f t="shared" si="40"/>
        <v>32000</v>
      </c>
      <c r="AN34" s="57">
        <f t="shared" si="40"/>
        <v>12065.572</v>
      </c>
      <c r="AO34" s="57">
        <f t="shared" si="40"/>
        <v>3497.4870000000001</v>
      </c>
      <c r="AP34" s="57">
        <f t="shared" si="40"/>
        <v>42215.659999999996</v>
      </c>
      <c r="AQ34" s="57">
        <f t="shared" si="40"/>
        <v>27500.050000000003</v>
      </c>
      <c r="AR34" s="57">
        <f t="shared" si="40"/>
        <v>80</v>
      </c>
      <c r="AS34" s="57">
        <f t="shared" si="40"/>
        <v>13871</v>
      </c>
      <c r="AT34" s="57">
        <f>AT9+AT16+AT23+AT30</f>
        <v>141976.231</v>
      </c>
    </row>
    <row r="35" spans="1:46" s="45" customFormat="1" hidden="1" x14ac:dyDescent="0.25">
      <c r="A35" s="60" t="s">
        <v>66</v>
      </c>
      <c r="B35" s="49" t="s">
        <v>37</v>
      </c>
      <c r="C35" s="53">
        <v>1</v>
      </c>
      <c r="D35" s="53">
        <v>140</v>
      </c>
      <c r="E35" s="57">
        <v>31</v>
      </c>
      <c r="F35" s="57">
        <f t="shared" si="33"/>
        <v>4340</v>
      </c>
      <c r="G35" s="53">
        <v>0</v>
      </c>
      <c r="H35" s="57">
        <f>E35*1.5</f>
        <v>46.5</v>
      </c>
      <c r="I35" s="57">
        <f>G35*H35</f>
        <v>0</v>
      </c>
      <c r="J35" s="57">
        <f t="shared" si="36"/>
        <v>4340</v>
      </c>
      <c r="K35" s="57">
        <f>J35</f>
        <v>4340</v>
      </c>
      <c r="L35" s="57">
        <v>0</v>
      </c>
      <c r="M35" s="57">
        <v>0</v>
      </c>
      <c r="N35" s="57">
        <f>K35*0.062</f>
        <v>269.08</v>
      </c>
      <c r="O35" s="57">
        <f>J35*0.0145</f>
        <v>62.93</v>
      </c>
      <c r="P35" s="57">
        <f t="shared" si="37"/>
        <v>474</v>
      </c>
      <c r="Q35" s="57">
        <f t="shared" si="37"/>
        <v>1166.67</v>
      </c>
      <c r="R35" s="57">
        <f t="shared" si="37"/>
        <v>0</v>
      </c>
      <c r="S35" s="57">
        <f t="shared" si="37"/>
        <v>378.67</v>
      </c>
      <c r="T35" s="57">
        <f>J35-SUM(N35:S35)</f>
        <v>1988.65</v>
      </c>
      <c r="U35" s="59">
        <f>K35*0.062</f>
        <v>269.08</v>
      </c>
      <c r="V35" s="59">
        <f>J35*0.0145</f>
        <v>62.93</v>
      </c>
      <c r="W35" s="59">
        <f t="shared" si="38"/>
        <v>0</v>
      </c>
      <c r="X35" s="59">
        <f t="shared" si="39"/>
        <v>0</v>
      </c>
      <c r="AA35" s="64"/>
      <c r="AB35" s="65"/>
      <c r="AC35" s="71"/>
      <c r="AD35" s="71"/>
      <c r="AE35" s="72"/>
      <c r="AF35" s="72"/>
      <c r="AG35" s="71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</row>
    <row r="36" spans="1:46" hidden="1" x14ac:dyDescent="0.25">
      <c r="A36" s="60" t="s">
        <v>67</v>
      </c>
      <c r="B36" s="49" t="s">
        <v>36</v>
      </c>
      <c r="C36" s="53">
        <v>3</v>
      </c>
      <c r="D36" s="53" t="s">
        <v>33</v>
      </c>
      <c r="E36" s="57"/>
      <c r="F36" s="57">
        <v>35000</v>
      </c>
      <c r="G36" s="53"/>
      <c r="H36" s="57"/>
      <c r="I36" s="57"/>
      <c r="J36" s="57">
        <f t="shared" si="36"/>
        <v>35000</v>
      </c>
      <c r="K36" s="57">
        <v>0</v>
      </c>
      <c r="L36" s="57">
        <v>0</v>
      </c>
      <c r="M36" s="57">
        <v>0</v>
      </c>
      <c r="N36" s="57">
        <f>K36*0.062</f>
        <v>0</v>
      </c>
      <c r="O36" s="57">
        <f>J36*0.0145</f>
        <v>507.5</v>
      </c>
      <c r="P36" s="57">
        <f>P29</f>
        <v>7508.1319999999996</v>
      </c>
      <c r="Q36" s="57">
        <f t="shared" si="37"/>
        <v>1500</v>
      </c>
      <c r="R36" s="57">
        <f t="shared" si="37"/>
        <v>0</v>
      </c>
      <c r="S36" s="57">
        <f t="shared" si="37"/>
        <v>1750</v>
      </c>
      <c r="T36" s="57">
        <f>J36-SUM(N36:S36)</f>
        <v>23734.368000000002</v>
      </c>
      <c r="U36" s="59">
        <f>K36*0.062</f>
        <v>0</v>
      </c>
      <c r="V36" s="59">
        <f>J36*0.0145</f>
        <v>507.5</v>
      </c>
      <c r="W36" s="59">
        <f t="shared" si="38"/>
        <v>0</v>
      </c>
      <c r="X36" s="59">
        <f t="shared" si="39"/>
        <v>0</v>
      </c>
      <c r="Z36" s="45"/>
      <c r="AA36" s="64"/>
      <c r="AB36" s="74"/>
      <c r="AC36" s="46"/>
      <c r="AD36" s="46"/>
      <c r="AE36" s="45"/>
      <c r="AF36" s="45"/>
      <c r="AG36" s="45"/>
      <c r="AH36" s="45"/>
      <c r="AI36" s="45"/>
      <c r="AJ36" s="45">
        <f>AJ34-J41</f>
        <v>0</v>
      </c>
      <c r="AK36" s="45"/>
      <c r="AL36" s="45"/>
      <c r="AM36" s="45"/>
      <c r="AN36" s="45"/>
      <c r="AO36" s="45"/>
      <c r="AP36" s="45"/>
      <c r="AQ36" s="45"/>
      <c r="AR36" s="45"/>
      <c r="AS36" s="45"/>
      <c r="AT36" s="45">
        <f>AT34-T41</f>
        <v>0</v>
      </c>
    </row>
    <row r="37" spans="1:46" ht="15.75" hidden="1" thickBot="1" x14ac:dyDescent="0.3">
      <c r="A37" s="60"/>
      <c r="B37" s="60"/>
      <c r="C37" s="60"/>
      <c r="D37" s="61"/>
      <c r="E37" s="61"/>
      <c r="F37" s="62">
        <f>SUM(F33:F36)</f>
        <v>47923</v>
      </c>
      <c r="G37" s="61"/>
      <c r="H37" s="62">
        <f t="shared" ref="H37:X37" si="41">SUM(H33:H36)</f>
        <v>126</v>
      </c>
      <c r="I37" s="62">
        <f t="shared" si="41"/>
        <v>154.5</v>
      </c>
      <c r="J37" s="63">
        <f t="shared" si="41"/>
        <v>48077.5</v>
      </c>
      <c r="K37" s="62">
        <f>SUM(K33:K36)</f>
        <v>13077.5</v>
      </c>
      <c r="L37" s="62">
        <f t="shared" si="41"/>
        <v>0</v>
      </c>
      <c r="M37" s="62">
        <f t="shared" si="41"/>
        <v>0</v>
      </c>
      <c r="N37" s="62">
        <f t="shared" si="41"/>
        <v>810.80500000000006</v>
      </c>
      <c r="O37" s="62">
        <f t="shared" si="41"/>
        <v>697.12374999999997</v>
      </c>
      <c r="P37" s="62">
        <f t="shared" si="41"/>
        <v>8404.1319999999996</v>
      </c>
      <c r="Q37" s="62">
        <f t="shared" si="41"/>
        <v>5500.01</v>
      </c>
      <c r="R37" s="62">
        <f t="shared" si="41"/>
        <v>16</v>
      </c>
      <c r="S37" s="62">
        <f t="shared" si="41"/>
        <v>2774.2</v>
      </c>
      <c r="T37" s="62">
        <f t="shared" si="41"/>
        <v>29875.229250000004</v>
      </c>
      <c r="U37" s="62">
        <f t="shared" si="41"/>
        <v>810.80500000000006</v>
      </c>
      <c r="V37" s="62">
        <f t="shared" si="41"/>
        <v>697.12374999999997</v>
      </c>
      <c r="W37" s="62">
        <f t="shared" si="41"/>
        <v>0</v>
      </c>
      <c r="X37" s="62">
        <f t="shared" si="41"/>
        <v>0</v>
      </c>
      <c r="Z37" s="45"/>
      <c r="AA37" s="64"/>
      <c r="AB37" s="74"/>
      <c r="AC37" s="46"/>
      <c r="AD37" s="46"/>
      <c r="AE37" s="45"/>
      <c r="AF37" s="45"/>
      <c r="AG37" s="46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</row>
    <row r="38" spans="1:46" hidden="1" x14ac:dyDescent="0.25">
      <c r="Z38" s="45"/>
      <c r="AA38" s="64"/>
      <c r="AB38" s="74"/>
      <c r="AC38" s="46"/>
      <c r="AD38" s="46"/>
      <c r="AE38" s="45"/>
      <c r="AF38" s="45"/>
      <c r="AG38" s="46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</row>
    <row r="39" spans="1:46" hidden="1" x14ac:dyDescent="0.25">
      <c r="A39" s="57" t="s">
        <v>92</v>
      </c>
      <c r="F39" s="59">
        <f>F9+F16</f>
        <v>96642</v>
      </c>
      <c r="J39" s="59">
        <f t="shared" ref="J39:X39" si="42">J9+J16</f>
        <v>96973.5</v>
      </c>
      <c r="K39" s="59">
        <f>K9+K16</f>
        <v>96973.5</v>
      </c>
      <c r="L39" s="59">
        <f t="shared" si="42"/>
        <v>28000</v>
      </c>
      <c r="M39" s="59">
        <f t="shared" si="42"/>
        <v>32000</v>
      </c>
      <c r="N39" s="59">
        <f t="shared" si="42"/>
        <v>6012.357</v>
      </c>
      <c r="O39" s="59">
        <f t="shared" si="42"/>
        <v>1406.1157499999999</v>
      </c>
      <c r="P39" s="59">
        <f t="shared" si="42"/>
        <v>17003.263999999999</v>
      </c>
      <c r="Q39" s="59">
        <f t="shared" si="42"/>
        <v>11000.02</v>
      </c>
      <c r="R39" s="59">
        <f t="shared" si="42"/>
        <v>32</v>
      </c>
      <c r="S39" s="59">
        <f t="shared" si="42"/>
        <v>5548.4</v>
      </c>
      <c r="T39" s="59">
        <f t="shared" si="42"/>
        <v>55971.343250000005</v>
      </c>
      <c r="U39" s="59">
        <f t="shared" si="42"/>
        <v>6012.357</v>
      </c>
      <c r="V39" s="59">
        <f t="shared" si="42"/>
        <v>1406.1157499999999</v>
      </c>
      <c r="W39" s="59">
        <f t="shared" si="42"/>
        <v>168</v>
      </c>
      <c r="X39" s="59">
        <f t="shared" si="42"/>
        <v>1413.1799999999998</v>
      </c>
      <c r="Z39" s="45"/>
      <c r="AA39" s="64"/>
      <c r="AB39" s="74"/>
      <c r="AC39" s="46"/>
      <c r="AD39" s="46"/>
      <c r="AE39" s="45"/>
      <c r="AF39" s="45"/>
      <c r="AG39" s="46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</row>
    <row r="40" spans="1:46" hidden="1" x14ac:dyDescent="0.25">
      <c r="A40" s="57" t="s">
        <v>93</v>
      </c>
      <c r="F40" s="59">
        <f>F23+F30+F37</f>
        <v>143769</v>
      </c>
      <c r="J40" s="59">
        <f t="shared" ref="J40:X40" si="43">J23+J30+J37</f>
        <v>144232.5</v>
      </c>
      <c r="K40" s="59">
        <f t="shared" si="43"/>
        <v>97632.5</v>
      </c>
      <c r="L40" s="59">
        <f t="shared" si="43"/>
        <v>0</v>
      </c>
      <c r="M40" s="59">
        <f t="shared" si="43"/>
        <v>0</v>
      </c>
      <c r="N40" s="59">
        <f t="shared" si="43"/>
        <v>6053.2150000000001</v>
      </c>
      <c r="O40" s="59">
        <f t="shared" si="43"/>
        <v>2091.3712500000001</v>
      </c>
      <c r="P40" s="59">
        <f t="shared" si="43"/>
        <v>25212.396000000001</v>
      </c>
      <c r="Q40" s="59">
        <f t="shared" si="43"/>
        <v>16500.03</v>
      </c>
      <c r="R40" s="59">
        <f t="shared" si="43"/>
        <v>48</v>
      </c>
      <c r="S40" s="59">
        <f t="shared" si="43"/>
        <v>8322.5999999999985</v>
      </c>
      <c r="T40" s="59">
        <f t="shared" si="43"/>
        <v>86004.887750000009</v>
      </c>
      <c r="U40" s="59">
        <f t="shared" si="43"/>
        <v>6053.2150000000001</v>
      </c>
      <c r="V40" s="59">
        <f t="shared" si="43"/>
        <v>2091.3712500000001</v>
      </c>
      <c r="W40" s="59">
        <f t="shared" si="43"/>
        <v>0</v>
      </c>
      <c r="X40" s="59">
        <f t="shared" si="43"/>
        <v>0</v>
      </c>
      <c r="Z40" s="45"/>
      <c r="AA40" s="64"/>
      <c r="AB40" s="74"/>
      <c r="AC40" s="46"/>
      <c r="AD40" s="46"/>
      <c r="AE40" s="45"/>
      <c r="AF40" s="45"/>
      <c r="AG40" s="46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</row>
    <row r="41" spans="1:46" hidden="1" x14ac:dyDescent="0.25">
      <c r="A41" s="57" t="s">
        <v>91</v>
      </c>
      <c r="F41" s="59">
        <f>F9+F16+F23+F30+F37</f>
        <v>240411</v>
      </c>
      <c r="J41" s="75">
        <f>J9+J16+J23+J30+J37</f>
        <v>241206</v>
      </c>
      <c r="K41" s="75">
        <f>K9+K16+K23+K30+K37</f>
        <v>194606</v>
      </c>
      <c r="L41" s="75">
        <f t="shared" ref="L41:X41" si="44">L9+L16+L23+L30+L37</f>
        <v>28000</v>
      </c>
      <c r="M41" s="75">
        <f>M9+M16+M23+M30+M37</f>
        <v>32000</v>
      </c>
      <c r="N41" s="75">
        <f t="shared" si="44"/>
        <v>12065.572</v>
      </c>
      <c r="O41" s="75">
        <f t="shared" si="44"/>
        <v>3497.4869999999992</v>
      </c>
      <c r="P41" s="75">
        <f>P9+P16+P23+P30+P37</f>
        <v>42215.659999999996</v>
      </c>
      <c r="Q41" s="75">
        <f t="shared" si="44"/>
        <v>27500.050000000003</v>
      </c>
      <c r="R41" s="75">
        <f t="shared" si="44"/>
        <v>80</v>
      </c>
      <c r="S41" s="75">
        <f t="shared" si="44"/>
        <v>13871</v>
      </c>
      <c r="T41" s="75">
        <f t="shared" si="44"/>
        <v>141976.23100000003</v>
      </c>
      <c r="U41" s="75">
        <f t="shared" si="44"/>
        <v>12065.572</v>
      </c>
      <c r="V41" s="75">
        <f t="shared" si="44"/>
        <v>3497.4869999999992</v>
      </c>
      <c r="W41" s="75">
        <f t="shared" si="44"/>
        <v>168</v>
      </c>
      <c r="X41" s="75">
        <f t="shared" si="44"/>
        <v>1413.1799999999998</v>
      </c>
      <c r="Z41" s="45"/>
      <c r="AA41" s="64"/>
      <c r="AB41" s="74"/>
      <c r="AC41" s="46"/>
      <c r="AD41" s="46"/>
      <c r="AE41" s="45"/>
      <c r="AF41" s="45"/>
      <c r="AG41" s="46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</row>
    <row r="42" spans="1:46" hidden="1" x14ac:dyDescent="0.25">
      <c r="Z42" s="45"/>
      <c r="AA42" s="64"/>
      <c r="AB42" s="74"/>
      <c r="AC42" s="46"/>
      <c r="AD42" s="46"/>
      <c r="AE42" s="45"/>
      <c r="AF42" s="45"/>
      <c r="AG42" s="46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</row>
    <row r="43" spans="1:46" hidden="1" x14ac:dyDescent="0.25">
      <c r="T43" s="14">
        <f>+J39-S39</f>
        <v>91425.1</v>
      </c>
      <c r="Z43" s="45"/>
      <c r="AA43" s="64"/>
      <c r="AB43" s="74"/>
      <c r="AC43" s="46"/>
      <c r="AD43" s="46"/>
      <c r="AE43" s="45"/>
      <c r="AF43" s="45"/>
      <c r="AG43" s="46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</row>
    <row r="44" spans="1:46" hidden="1" x14ac:dyDescent="0.25">
      <c r="T44" s="14">
        <f>+J40-S40</f>
        <v>135909.9</v>
      </c>
      <c r="Z44" s="45"/>
      <c r="AA44" s="64"/>
      <c r="AB44" s="74"/>
      <c r="AC44" s="46"/>
      <c r="AD44" s="46"/>
      <c r="AE44" s="45"/>
      <c r="AF44" s="45"/>
      <c r="AG44" s="46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</row>
    <row r="45" spans="1:46" hidden="1" x14ac:dyDescent="0.25">
      <c r="T45" s="14">
        <f>+J41-S41</f>
        <v>227335</v>
      </c>
      <c r="Z45" s="45"/>
      <c r="AA45" s="64"/>
      <c r="AB45" s="74"/>
      <c r="AC45" s="46"/>
      <c r="AD45" s="46"/>
      <c r="AE45" s="45"/>
      <c r="AF45" s="45"/>
      <c r="AG45" s="46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</row>
    <row r="46" spans="1:46" hidden="1" x14ac:dyDescent="0.25">
      <c r="Z46" s="45"/>
      <c r="AA46" s="64"/>
      <c r="AB46" s="74"/>
      <c r="AC46" s="46"/>
      <c r="AD46" s="46"/>
      <c r="AE46" s="45"/>
      <c r="AF46" s="45"/>
      <c r="AG46" s="46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</row>
    <row r="47" spans="1:46" hidden="1" x14ac:dyDescent="0.25">
      <c r="Z47" s="45"/>
      <c r="AA47" s="64"/>
      <c r="AB47" s="74"/>
      <c r="AC47" s="46"/>
      <c r="AD47" s="46"/>
      <c r="AE47" s="45"/>
      <c r="AF47" s="45"/>
      <c r="AG47" s="46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</row>
    <row r="48" spans="1:46" hidden="1" x14ac:dyDescent="0.25">
      <c r="Z48" s="45"/>
      <c r="AA48" s="64"/>
      <c r="AB48" s="74"/>
      <c r="AC48" s="46"/>
      <c r="AD48" s="46"/>
      <c r="AE48" s="45"/>
      <c r="AF48" s="45"/>
      <c r="AG48" s="46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</row>
    <row r="49" spans="26:46" hidden="1" x14ac:dyDescent="0.25">
      <c r="Z49" s="45"/>
      <c r="AA49" s="64"/>
      <c r="AB49" s="74"/>
      <c r="AC49" s="46"/>
      <c r="AD49" s="46"/>
      <c r="AE49" s="45"/>
      <c r="AF49" s="45"/>
      <c r="AG49" s="46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</row>
    <row r="50" spans="26:46" hidden="1" x14ac:dyDescent="0.25">
      <c r="Z50" s="45"/>
      <c r="AA50" s="64"/>
      <c r="AB50" s="74"/>
      <c r="AC50" s="46"/>
      <c r="AD50" s="46"/>
      <c r="AE50" s="45"/>
      <c r="AF50" s="45"/>
      <c r="AG50" s="46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</row>
    <row r="51" spans="26:46" hidden="1" x14ac:dyDescent="0.25">
      <c r="Z51" s="45"/>
      <c r="AA51" s="64"/>
      <c r="AB51" s="74"/>
      <c r="AC51" s="46"/>
      <c r="AD51" s="46"/>
      <c r="AE51" s="45"/>
      <c r="AF51" s="45"/>
      <c r="AG51" s="46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</row>
    <row r="52" spans="26:46" hidden="1" x14ac:dyDescent="0.25">
      <c r="Z52" s="45"/>
      <c r="AA52" s="64"/>
      <c r="AB52" s="74"/>
      <c r="AC52" s="46"/>
      <c r="AD52" s="46"/>
      <c r="AE52" s="45"/>
      <c r="AF52" s="45"/>
      <c r="AG52" s="46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</row>
    <row r="53" spans="26:46" hidden="1" x14ac:dyDescent="0.25">
      <c r="Z53" s="45"/>
      <c r="AA53" s="64"/>
      <c r="AB53" s="74"/>
      <c r="AC53" s="46"/>
      <c r="AD53" s="46"/>
      <c r="AE53" s="45"/>
      <c r="AF53" s="45"/>
      <c r="AG53" s="46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</row>
    <row r="54" spans="26:46" hidden="1" x14ac:dyDescent="0.25">
      <c r="Z54" s="45"/>
      <c r="AA54" s="64"/>
      <c r="AB54" s="74"/>
      <c r="AC54" s="46"/>
      <c r="AD54" s="46"/>
      <c r="AE54" s="45"/>
      <c r="AF54" s="45"/>
      <c r="AG54" s="46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</row>
    <row r="55" spans="26:46" hidden="1" x14ac:dyDescent="0.25">
      <c r="Z55" s="45"/>
      <c r="AA55" s="64"/>
      <c r="AB55" s="74"/>
      <c r="AC55" s="46"/>
      <c r="AD55" s="46"/>
      <c r="AE55" s="45"/>
      <c r="AF55" s="45"/>
      <c r="AG55" s="46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</row>
    <row r="56" spans="26:46" hidden="1" x14ac:dyDescent="0.25">
      <c r="Z56" s="45"/>
      <c r="AA56" s="64"/>
      <c r="AB56" s="74"/>
      <c r="AC56" s="46"/>
      <c r="AD56" s="46"/>
      <c r="AE56" s="45"/>
      <c r="AF56" s="45"/>
      <c r="AG56" s="46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</row>
    <row r="57" spans="26:46" hidden="1" x14ac:dyDescent="0.25">
      <c r="Z57" s="45"/>
      <c r="AA57" s="64"/>
      <c r="AB57" s="74"/>
      <c r="AC57" s="46"/>
      <c r="AD57" s="46"/>
      <c r="AE57" s="45"/>
      <c r="AF57" s="45"/>
      <c r="AG57" s="46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</row>
    <row r="58" spans="26:46" hidden="1" x14ac:dyDescent="0.25">
      <c r="Z58" s="45"/>
      <c r="AA58" s="64"/>
      <c r="AB58" s="74"/>
      <c r="AC58" s="46"/>
      <c r="AD58" s="46"/>
      <c r="AE58" s="45"/>
      <c r="AF58" s="45"/>
      <c r="AG58" s="46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</row>
    <row r="59" spans="26:46" hidden="1" x14ac:dyDescent="0.25">
      <c r="Z59" s="45"/>
      <c r="AA59" s="64"/>
      <c r="AB59" s="74"/>
      <c r="AC59" s="46"/>
      <c r="AD59" s="46"/>
      <c r="AE59" s="45"/>
      <c r="AF59" s="45"/>
      <c r="AG59" s="46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</row>
    <row r="60" spans="26:46" hidden="1" x14ac:dyDescent="0.25">
      <c r="Z60" s="45"/>
      <c r="AA60" s="64"/>
      <c r="AB60" s="74"/>
      <c r="AC60" s="46"/>
      <c r="AD60" s="46"/>
      <c r="AE60" s="45"/>
      <c r="AF60" s="45"/>
      <c r="AG60" s="46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</row>
    <row r="61" spans="26:46" hidden="1" x14ac:dyDescent="0.25">
      <c r="Z61" s="45"/>
      <c r="AA61" s="64"/>
      <c r="AB61" s="74"/>
      <c r="AC61" s="46"/>
      <c r="AD61" s="46"/>
      <c r="AE61" s="45"/>
      <c r="AF61" s="45"/>
      <c r="AG61" s="46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</row>
    <row r="62" spans="26:46" hidden="1" x14ac:dyDescent="0.25">
      <c r="Z62" s="45"/>
      <c r="AA62" s="64"/>
      <c r="AB62" s="74"/>
      <c r="AC62" s="46"/>
      <c r="AD62" s="46"/>
      <c r="AE62" s="45"/>
      <c r="AF62" s="45"/>
      <c r="AG62" s="46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</row>
    <row r="63" spans="26:46" hidden="1" x14ac:dyDescent="0.25">
      <c r="Z63" s="45"/>
      <c r="AA63" s="64"/>
      <c r="AB63" s="74"/>
      <c r="AC63" s="46"/>
      <c r="AD63" s="46"/>
      <c r="AE63" s="45"/>
      <c r="AF63" s="45"/>
      <c r="AG63" s="46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</row>
    <row r="64" spans="26:46" hidden="1" x14ac:dyDescent="0.25">
      <c r="Z64" s="45"/>
      <c r="AA64" s="64"/>
      <c r="AB64" s="74"/>
      <c r="AC64" s="46"/>
      <c r="AD64" s="46"/>
      <c r="AE64" s="45"/>
      <c r="AF64" s="45"/>
      <c r="AG64" s="46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</row>
    <row r="65" spans="26:46" hidden="1" x14ac:dyDescent="0.25">
      <c r="Z65" s="45"/>
      <c r="AA65" s="64"/>
      <c r="AB65" s="74"/>
      <c r="AC65" s="46"/>
      <c r="AD65" s="46"/>
      <c r="AE65" s="45"/>
      <c r="AF65" s="45"/>
      <c r="AG65" s="46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</row>
    <row r="66" spans="26:46" hidden="1" x14ac:dyDescent="0.25">
      <c r="Z66" s="45"/>
      <c r="AA66" s="64"/>
      <c r="AB66" s="74"/>
      <c r="AC66" s="46"/>
      <c r="AD66" s="46"/>
      <c r="AE66" s="45"/>
      <c r="AF66" s="45"/>
      <c r="AG66" s="46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</row>
    <row r="67" spans="26:46" hidden="1" x14ac:dyDescent="0.25">
      <c r="Z67" s="45"/>
      <c r="AA67" s="64"/>
      <c r="AB67" s="74"/>
      <c r="AC67" s="46"/>
      <c r="AD67" s="46"/>
      <c r="AE67" s="45"/>
      <c r="AF67" s="45"/>
      <c r="AG67" s="46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</row>
    <row r="68" spans="26:46" x14ac:dyDescent="0.25">
      <c r="Z68" s="45"/>
      <c r="AA68" s="64"/>
      <c r="AB68" s="74"/>
      <c r="AC68" s="46"/>
      <c r="AD68" s="46"/>
      <c r="AE68" s="45"/>
      <c r="AF68" s="45"/>
      <c r="AG68" s="46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</row>
    <row r="69" spans="26:46" x14ac:dyDescent="0.25">
      <c r="Z69" s="45"/>
      <c r="AA69" s="64"/>
      <c r="AB69" s="74"/>
      <c r="AC69" s="46"/>
      <c r="AD69" s="46"/>
      <c r="AE69" s="45"/>
      <c r="AF69" s="45"/>
      <c r="AG69" s="46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</row>
    <row r="70" spans="26:46" x14ac:dyDescent="0.25">
      <c r="Z70" s="45"/>
      <c r="AA70" s="64"/>
      <c r="AB70" s="74"/>
      <c r="AC70" s="46"/>
      <c r="AD70" s="46"/>
      <c r="AE70" s="45"/>
      <c r="AF70" s="45"/>
      <c r="AG70" s="46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</row>
    <row r="71" spans="26:46" x14ac:dyDescent="0.25">
      <c r="Z71" s="45"/>
      <c r="AA71" s="64"/>
      <c r="AB71" s="74"/>
      <c r="AC71" s="46"/>
      <c r="AD71" s="46"/>
      <c r="AE71" s="45"/>
      <c r="AF71" s="45"/>
      <c r="AG71" s="46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</row>
    <row r="72" spans="26:46" x14ac:dyDescent="0.25">
      <c r="Z72" s="45"/>
      <c r="AA72" s="64"/>
      <c r="AB72" s="74"/>
      <c r="AC72" s="46"/>
      <c r="AD72" s="46"/>
      <c r="AE72" s="45"/>
      <c r="AF72" s="45"/>
      <c r="AG72" s="46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</row>
    <row r="73" spans="26:46" x14ac:dyDescent="0.25">
      <c r="Z73" s="45"/>
      <c r="AA73" s="64"/>
      <c r="AB73" s="74"/>
      <c r="AC73" s="46"/>
      <c r="AD73" s="46"/>
      <c r="AE73" s="45"/>
      <c r="AF73" s="45"/>
      <c r="AG73" s="46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</row>
    <row r="74" spans="26:46" x14ac:dyDescent="0.25">
      <c r="Z74" s="45"/>
      <c r="AA74" s="64"/>
      <c r="AB74" s="74"/>
      <c r="AC74" s="46"/>
      <c r="AD74" s="46"/>
      <c r="AE74" s="45"/>
      <c r="AF74" s="45"/>
      <c r="AG74" s="46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</row>
    <row r="75" spans="26:46" x14ac:dyDescent="0.25">
      <c r="Z75" s="45"/>
      <c r="AA75" s="64"/>
      <c r="AB75" s="74"/>
      <c r="AC75" s="46"/>
      <c r="AD75" s="46"/>
      <c r="AE75" s="45"/>
      <c r="AF75" s="45"/>
      <c r="AG75" s="46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</row>
    <row r="76" spans="26:46" x14ac:dyDescent="0.25">
      <c r="Z76" s="45"/>
      <c r="AA76" s="64"/>
      <c r="AB76" s="74"/>
      <c r="AC76" s="46"/>
      <c r="AD76" s="46"/>
      <c r="AE76" s="45"/>
      <c r="AF76" s="45"/>
      <c r="AG76" s="46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</row>
    <row r="77" spans="26:46" x14ac:dyDescent="0.25">
      <c r="Z77" s="45"/>
      <c r="AA77" s="64"/>
      <c r="AB77" s="74"/>
      <c r="AC77" s="46"/>
      <c r="AD77" s="46"/>
      <c r="AE77" s="45"/>
      <c r="AF77" s="45"/>
      <c r="AG77" s="46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</row>
    <row r="78" spans="26:46" x14ac:dyDescent="0.25">
      <c r="Z78" s="45"/>
      <c r="AA78" s="64"/>
      <c r="AB78" s="74"/>
      <c r="AC78" s="46"/>
      <c r="AD78" s="46"/>
      <c r="AE78" s="45"/>
      <c r="AF78" s="45"/>
      <c r="AG78" s="46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</row>
    <row r="79" spans="26:46" x14ac:dyDescent="0.25">
      <c r="Z79" s="45"/>
      <c r="AA79" s="64"/>
      <c r="AB79" s="74"/>
      <c r="AC79" s="46"/>
      <c r="AD79" s="46"/>
      <c r="AE79" s="45"/>
      <c r="AF79" s="45"/>
      <c r="AG79" s="46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</row>
    <row r="80" spans="26:46" x14ac:dyDescent="0.25">
      <c r="Z80" s="45"/>
      <c r="AA80" s="64"/>
      <c r="AB80" s="74"/>
      <c r="AC80" s="46"/>
      <c r="AD80" s="46"/>
      <c r="AE80" s="45"/>
      <c r="AF80" s="45"/>
      <c r="AG80" s="46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</row>
    <row r="81" spans="26:46" x14ac:dyDescent="0.25">
      <c r="Z81" s="45"/>
      <c r="AA81" s="64"/>
      <c r="AB81" s="74"/>
      <c r="AC81" s="46"/>
      <c r="AD81" s="46"/>
      <c r="AE81" s="45"/>
      <c r="AF81" s="45"/>
      <c r="AG81" s="46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</row>
    <row r="82" spans="26:46" x14ac:dyDescent="0.25">
      <c r="Z82" s="45"/>
      <c r="AA82" s="64"/>
      <c r="AB82" s="74"/>
      <c r="AC82" s="46"/>
      <c r="AD82" s="46"/>
      <c r="AE82" s="45"/>
      <c r="AF82" s="45"/>
      <c r="AG82" s="46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</row>
    <row r="83" spans="26:46" x14ac:dyDescent="0.25">
      <c r="Z83" s="45"/>
      <c r="AA83" s="64"/>
      <c r="AB83" s="74"/>
      <c r="AC83" s="46"/>
      <c r="AD83" s="46"/>
      <c r="AE83" s="45"/>
      <c r="AF83" s="45"/>
      <c r="AG83" s="46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</row>
    <row r="84" spans="26:46" x14ac:dyDescent="0.25">
      <c r="Z84" s="45"/>
      <c r="AA84" s="64"/>
      <c r="AB84" s="74"/>
      <c r="AC84" s="46"/>
      <c r="AD84" s="46"/>
      <c r="AE84" s="45"/>
      <c r="AF84" s="45"/>
      <c r="AG84" s="46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</row>
    <row r="85" spans="26:46" x14ac:dyDescent="0.25">
      <c r="Z85" s="45"/>
      <c r="AA85" s="64"/>
      <c r="AB85" s="74"/>
      <c r="AC85" s="46"/>
      <c r="AD85" s="46"/>
      <c r="AE85" s="45"/>
      <c r="AF85" s="45"/>
      <c r="AG85" s="46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</row>
    <row r="86" spans="26:46" x14ac:dyDescent="0.25">
      <c r="Z86" s="45"/>
      <c r="AA86" s="64"/>
      <c r="AB86" s="74"/>
      <c r="AC86" s="46"/>
      <c r="AD86" s="46"/>
      <c r="AE86" s="45"/>
      <c r="AF86" s="45"/>
      <c r="AG86" s="46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</row>
    <row r="87" spans="26:46" x14ac:dyDescent="0.25">
      <c r="Z87" s="45"/>
      <c r="AA87" s="64"/>
      <c r="AB87" s="74"/>
      <c r="AC87" s="46"/>
      <c r="AD87" s="46"/>
      <c r="AE87" s="45"/>
      <c r="AF87" s="45"/>
      <c r="AG87" s="46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</row>
    <row r="88" spans="26:46" x14ac:dyDescent="0.25">
      <c r="Z88" s="45"/>
      <c r="AA88" s="64"/>
      <c r="AB88" s="74"/>
      <c r="AC88" s="46"/>
      <c r="AD88" s="46"/>
      <c r="AE88" s="45"/>
      <c r="AF88" s="45"/>
      <c r="AG88" s="46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</row>
    <row r="89" spans="26:46" x14ac:dyDescent="0.25">
      <c r="Z89" s="45"/>
      <c r="AA89" s="64"/>
      <c r="AB89" s="74"/>
      <c r="AC89" s="46"/>
      <c r="AD89" s="46"/>
      <c r="AE89" s="45"/>
      <c r="AF89" s="45"/>
      <c r="AG89" s="46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</row>
    <row r="90" spans="26:46" x14ac:dyDescent="0.25">
      <c r="Z90" s="45"/>
      <c r="AA90" s="64"/>
      <c r="AB90" s="74"/>
      <c r="AC90" s="46"/>
      <c r="AD90" s="46"/>
      <c r="AE90" s="45"/>
      <c r="AF90" s="45"/>
      <c r="AG90" s="46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</row>
    <row r="91" spans="26:46" x14ac:dyDescent="0.25">
      <c r="Z91" s="45"/>
      <c r="AA91" s="64"/>
      <c r="AB91" s="74"/>
      <c r="AC91" s="46"/>
      <c r="AD91" s="46"/>
      <c r="AE91" s="45"/>
      <c r="AF91" s="45"/>
      <c r="AG91" s="46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</row>
    <row r="92" spans="26:46" x14ac:dyDescent="0.25">
      <c r="Z92" s="45"/>
      <c r="AA92" s="64"/>
      <c r="AB92" s="74"/>
      <c r="AC92" s="46"/>
      <c r="AD92" s="46"/>
      <c r="AE92" s="45"/>
      <c r="AF92" s="45"/>
      <c r="AG92" s="46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</row>
    <row r="93" spans="26:46" x14ac:dyDescent="0.25">
      <c r="Z93" s="45"/>
      <c r="AA93" s="64"/>
      <c r="AB93" s="74"/>
      <c r="AC93" s="46"/>
      <c r="AD93" s="46"/>
      <c r="AE93" s="45"/>
      <c r="AF93" s="45"/>
      <c r="AG93" s="46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</row>
    <row r="94" spans="26:46" x14ac:dyDescent="0.25">
      <c r="Z94" s="45"/>
      <c r="AA94" s="64"/>
      <c r="AB94" s="74"/>
      <c r="AC94" s="46"/>
      <c r="AD94" s="46"/>
      <c r="AE94" s="45"/>
      <c r="AF94" s="45"/>
      <c r="AG94" s="46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</row>
    <row r="95" spans="26:46" x14ac:dyDescent="0.25">
      <c r="Z95" s="45"/>
      <c r="AA95" s="64"/>
      <c r="AB95" s="74"/>
      <c r="AC95" s="46"/>
      <c r="AD95" s="46"/>
      <c r="AE95" s="45"/>
      <c r="AF95" s="45"/>
      <c r="AG95" s="46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</row>
    <row r="96" spans="26:46" x14ac:dyDescent="0.25">
      <c r="Z96" s="45"/>
      <c r="AA96" s="64"/>
      <c r="AB96" s="74"/>
      <c r="AC96" s="46"/>
      <c r="AD96" s="46"/>
      <c r="AE96" s="45"/>
      <c r="AF96" s="45"/>
      <c r="AG96" s="46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</row>
    <row r="97" spans="26:46" x14ac:dyDescent="0.25">
      <c r="Z97" s="45"/>
      <c r="AA97" s="64"/>
      <c r="AB97" s="74"/>
      <c r="AC97" s="46"/>
      <c r="AD97" s="46"/>
      <c r="AE97" s="45"/>
      <c r="AF97" s="45"/>
      <c r="AG97" s="46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</row>
    <row r="98" spans="26:46" x14ac:dyDescent="0.25">
      <c r="Z98" s="45"/>
      <c r="AA98" s="64"/>
      <c r="AB98" s="74"/>
      <c r="AC98" s="46"/>
      <c r="AD98" s="46"/>
      <c r="AE98" s="45"/>
      <c r="AF98" s="45"/>
      <c r="AG98" s="46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</row>
    <row r="99" spans="26:46" x14ac:dyDescent="0.25">
      <c r="Z99" s="45"/>
      <c r="AA99" s="64"/>
      <c r="AB99" s="74"/>
      <c r="AC99" s="46"/>
      <c r="AD99" s="46"/>
      <c r="AE99" s="45"/>
      <c r="AF99" s="45"/>
      <c r="AG99" s="46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</row>
    <row r="100" spans="26:46" x14ac:dyDescent="0.25">
      <c r="Z100" s="45"/>
      <c r="AA100" s="64"/>
      <c r="AB100" s="74"/>
      <c r="AC100" s="46"/>
      <c r="AD100" s="46"/>
      <c r="AE100" s="45"/>
      <c r="AF100" s="45"/>
      <c r="AG100" s="46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</row>
    <row r="101" spans="26:46" x14ac:dyDescent="0.25">
      <c r="Z101" s="45"/>
      <c r="AA101" s="64"/>
      <c r="AB101" s="74"/>
      <c r="AC101" s="46"/>
      <c r="AD101" s="46"/>
      <c r="AE101" s="45"/>
      <c r="AF101" s="45"/>
      <c r="AG101" s="46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</row>
    <row r="102" spans="26:46" x14ac:dyDescent="0.25">
      <c r="Z102" s="45"/>
      <c r="AA102" s="64"/>
      <c r="AB102" s="74"/>
      <c r="AC102" s="46"/>
      <c r="AD102" s="46"/>
      <c r="AE102" s="45"/>
      <c r="AF102" s="45"/>
      <c r="AG102" s="46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</row>
    <row r="103" spans="26:46" x14ac:dyDescent="0.25">
      <c r="Z103" s="45"/>
      <c r="AA103" s="64"/>
      <c r="AB103" s="74"/>
      <c r="AC103" s="46"/>
      <c r="AD103" s="46"/>
      <c r="AE103" s="45"/>
      <c r="AF103" s="45"/>
      <c r="AG103" s="46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</row>
    <row r="104" spans="26:46" x14ac:dyDescent="0.25">
      <c r="Z104" s="45"/>
      <c r="AA104" s="64"/>
      <c r="AB104" s="74"/>
      <c r="AC104" s="46"/>
      <c r="AD104" s="46"/>
      <c r="AE104" s="45"/>
      <c r="AF104" s="45"/>
      <c r="AG104" s="46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  <c r="AS104" s="45"/>
      <c r="AT104" s="45"/>
    </row>
    <row r="105" spans="26:46" x14ac:dyDescent="0.25">
      <c r="Z105" s="45"/>
      <c r="AA105" s="64"/>
      <c r="AB105" s="74"/>
      <c r="AC105" s="46"/>
      <c r="AD105" s="46"/>
      <c r="AE105" s="45"/>
      <c r="AF105" s="45"/>
      <c r="AG105" s="46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  <c r="AS105" s="45"/>
      <c r="AT105" s="45"/>
    </row>
    <row r="106" spans="26:46" x14ac:dyDescent="0.25">
      <c r="Z106" s="45"/>
      <c r="AA106" s="64"/>
      <c r="AB106" s="74"/>
      <c r="AC106" s="46"/>
      <c r="AD106" s="46"/>
      <c r="AE106" s="45"/>
      <c r="AF106" s="45"/>
      <c r="AG106" s="46"/>
      <c r="AH106" s="45"/>
      <c r="AI106" s="45"/>
      <c r="AJ106" s="45"/>
      <c r="AK106" s="45"/>
      <c r="AL106" s="45"/>
      <c r="AM106" s="45"/>
      <c r="AN106" s="45"/>
      <c r="AO106" s="45"/>
      <c r="AP106" s="45"/>
      <c r="AQ106" s="45"/>
      <c r="AR106" s="45"/>
      <c r="AS106" s="45"/>
      <c r="AT106" s="45"/>
    </row>
    <row r="107" spans="26:46" x14ac:dyDescent="0.25">
      <c r="Z107" s="45"/>
      <c r="AA107" s="64"/>
      <c r="AB107" s="74"/>
      <c r="AC107" s="46"/>
      <c r="AD107" s="46"/>
      <c r="AE107" s="45"/>
      <c r="AF107" s="45"/>
      <c r="AG107" s="46"/>
      <c r="AH107" s="45"/>
      <c r="AI107" s="45"/>
      <c r="AJ107" s="45"/>
      <c r="AK107" s="45"/>
      <c r="AL107" s="45"/>
      <c r="AM107" s="45"/>
      <c r="AN107" s="45"/>
      <c r="AO107" s="45"/>
      <c r="AP107" s="45"/>
      <c r="AQ107" s="45"/>
      <c r="AR107" s="45"/>
      <c r="AS107" s="45"/>
      <c r="AT107" s="45"/>
    </row>
    <row r="108" spans="26:46" x14ac:dyDescent="0.25">
      <c r="Z108" s="45"/>
      <c r="AA108" s="64"/>
      <c r="AB108" s="74"/>
      <c r="AC108" s="46"/>
      <c r="AD108" s="46"/>
      <c r="AE108" s="45"/>
      <c r="AF108" s="45"/>
      <c r="AG108" s="46"/>
      <c r="AH108" s="45"/>
      <c r="AI108" s="45"/>
      <c r="AJ108" s="45"/>
      <c r="AK108" s="45"/>
      <c r="AL108" s="45"/>
      <c r="AM108" s="45"/>
      <c r="AN108" s="45"/>
      <c r="AO108" s="45"/>
      <c r="AP108" s="45"/>
      <c r="AQ108" s="45"/>
      <c r="AR108" s="45"/>
      <c r="AS108" s="45"/>
      <c r="AT108" s="45"/>
    </row>
    <row r="109" spans="26:46" x14ac:dyDescent="0.25">
      <c r="Z109" s="45"/>
      <c r="AA109" s="64"/>
      <c r="AB109" s="74"/>
      <c r="AC109" s="46"/>
      <c r="AD109" s="46"/>
      <c r="AE109" s="45"/>
      <c r="AF109" s="45"/>
      <c r="AG109" s="46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45"/>
      <c r="AT109" s="45"/>
    </row>
    <row r="110" spans="26:46" x14ac:dyDescent="0.25">
      <c r="Z110" s="45"/>
      <c r="AA110" s="64"/>
      <c r="AB110" s="74"/>
      <c r="AC110" s="46"/>
      <c r="AD110" s="46"/>
      <c r="AE110" s="45"/>
      <c r="AF110" s="45"/>
      <c r="AG110" s="46"/>
      <c r="AH110" s="45"/>
      <c r="AI110" s="45"/>
      <c r="AJ110" s="45"/>
      <c r="AK110" s="45"/>
      <c r="AL110" s="45"/>
      <c r="AM110" s="45"/>
      <c r="AN110" s="45"/>
      <c r="AO110" s="45"/>
      <c r="AP110" s="45"/>
      <c r="AQ110" s="45"/>
      <c r="AR110" s="45"/>
      <c r="AS110" s="45"/>
      <c r="AT110" s="45"/>
    </row>
    <row r="111" spans="26:46" x14ac:dyDescent="0.25">
      <c r="Z111" s="45"/>
      <c r="AA111" s="64"/>
      <c r="AB111" s="74"/>
      <c r="AC111" s="46"/>
      <c r="AD111" s="46"/>
      <c r="AE111" s="45"/>
      <c r="AF111" s="45"/>
      <c r="AG111" s="46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  <c r="AS111" s="45"/>
      <c r="AT111" s="45"/>
    </row>
    <row r="112" spans="26:46" x14ac:dyDescent="0.25">
      <c r="Z112" s="45"/>
      <c r="AA112" s="64"/>
      <c r="AB112" s="74"/>
      <c r="AC112" s="46"/>
      <c r="AD112" s="46"/>
      <c r="AE112" s="45"/>
      <c r="AF112" s="45"/>
      <c r="AG112" s="46"/>
      <c r="AH112" s="45"/>
      <c r="AI112" s="45"/>
      <c r="AJ112" s="45"/>
      <c r="AK112" s="45"/>
      <c r="AL112" s="45"/>
      <c r="AM112" s="45"/>
      <c r="AN112" s="45"/>
      <c r="AO112" s="45"/>
      <c r="AP112" s="45"/>
      <c r="AQ112" s="45"/>
      <c r="AR112" s="45"/>
      <c r="AS112" s="45"/>
      <c r="AT112" s="45"/>
    </row>
    <row r="113" spans="26:46" x14ac:dyDescent="0.25">
      <c r="Z113" s="45"/>
      <c r="AA113" s="64"/>
      <c r="AB113" s="74"/>
      <c r="AC113" s="46"/>
      <c r="AD113" s="46"/>
      <c r="AE113" s="45"/>
      <c r="AF113" s="45"/>
      <c r="AG113" s="46"/>
      <c r="AH113" s="45"/>
      <c r="AI113" s="45"/>
      <c r="AJ113" s="45"/>
      <c r="AK113" s="45"/>
      <c r="AL113" s="45"/>
      <c r="AM113" s="45"/>
      <c r="AN113" s="45"/>
      <c r="AO113" s="45"/>
      <c r="AP113" s="45"/>
      <c r="AQ113" s="45"/>
      <c r="AR113" s="45"/>
      <c r="AS113" s="45"/>
      <c r="AT113" s="45"/>
    </row>
    <row r="114" spans="26:46" x14ac:dyDescent="0.25">
      <c r="Z114" s="45"/>
      <c r="AA114" s="64"/>
      <c r="AB114" s="74"/>
      <c r="AC114" s="46"/>
      <c r="AD114" s="46"/>
      <c r="AE114" s="45"/>
      <c r="AF114" s="45"/>
      <c r="AG114" s="46"/>
      <c r="AH114" s="45"/>
      <c r="AI114" s="45"/>
      <c r="AJ114" s="45"/>
      <c r="AK114" s="45"/>
      <c r="AL114" s="45"/>
      <c r="AM114" s="45"/>
      <c r="AN114" s="45"/>
      <c r="AO114" s="45"/>
      <c r="AP114" s="45"/>
      <c r="AQ114" s="45"/>
      <c r="AR114" s="45"/>
      <c r="AS114" s="45"/>
      <c r="AT114" s="45"/>
    </row>
    <row r="115" spans="26:46" x14ac:dyDescent="0.25">
      <c r="Z115" s="45"/>
      <c r="AA115" s="64"/>
      <c r="AB115" s="74"/>
      <c r="AC115" s="46"/>
      <c r="AD115" s="46"/>
      <c r="AE115" s="45"/>
      <c r="AF115" s="45"/>
      <c r="AG115" s="46"/>
      <c r="AH115" s="45"/>
      <c r="AI115" s="45"/>
      <c r="AJ115" s="45"/>
      <c r="AK115" s="45"/>
      <c r="AL115" s="45"/>
      <c r="AM115" s="45"/>
      <c r="AN115" s="45"/>
      <c r="AO115" s="45"/>
      <c r="AP115" s="45"/>
      <c r="AQ115" s="45"/>
      <c r="AR115" s="45"/>
      <c r="AS115" s="45"/>
      <c r="AT115" s="45"/>
    </row>
    <row r="116" spans="26:46" x14ac:dyDescent="0.25">
      <c r="Z116" s="45"/>
      <c r="AA116" s="64"/>
      <c r="AB116" s="74"/>
      <c r="AC116" s="46"/>
      <c r="AD116" s="46"/>
      <c r="AE116" s="45"/>
      <c r="AF116" s="45"/>
      <c r="AG116" s="46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R116" s="45"/>
      <c r="AS116" s="45"/>
      <c r="AT116" s="45"/>
    </row>
    <row r="117" spans="26:46" x14ac:dyDescent="0.25">
      <c r="Z117" s="45"/>
      <c r="AA117" s="64"/>
      <c r="AB117" s="74"/>
      <c r="AC117" s="46"/>
      <c r="AD117" s="46"/>
      <c r="AE117" s="45"/>
      <c r="AF117" s="45"/>
      <c r="AG117" s="46"/>
      <c r="AH117" s="45"/>
      <c r="AI117" s="45"/>
      <c r="AJ117" s="45"/>
      <c r="AK117" s="45"/>
      <c r="AL117" s="45"/>
      <c r="AM117" s="45"/>
      <c r="AN117" s="45"/>
      <c r="AO117" s="45"/>
      <c r="AP117" s="45"/>
      <c r="AQ117" s="45"/>
      <c r="AR117" s="45"/>
      <c r="AS117" s="45"/>
      <c r="AT117" s="45"/>
    </row>
    <row r="118" spans="26:46" x14ac:dyDescent="0.25">
      <c r="Z118" s="45"/>
      <c r="AA118" s="64"/>
      <c r="AB118" s="74"/>
      <c r="AC118" s="46"/>
      <c r="AD118" s="46"/>
      <c r="AE118" s="45"/>
      <c r="AF118" s="45"/>
      <c r="AG118" s="46"/>
      <c r="AH118" s="45"/>
      <c r="AI118" s="45"/>
      <c r="AJ118" s="45"/>
      <c r="AK118" s="45"/>
      <c r="AL118" s="45"/>
      <c r="AM118" s="45"/>
      <c r="AN118" s="45"/>
      <c r="AO118" s="45"/>
      <c r="AP118" s="45"/>
      <c r="AQ118" s="45"/>
      <c r="AR118" s="45"/>
      <c r="AS118" s="45"/>
      <c r="AT118" s="45"/>
    </row>
    <row r="119" spans="26:46" x14ac:dyDescent="0.25">
      <c r="Z119" s="45"/>
      <c r="AA119" s="64"/>
      <c r="AB119" s="74"/>
      <c r="AC119" s="46"/>
      <c r="AD119" s="46"/>
      <c r="AE119" s="45"/>
      <c r="AF119" s="45"/>
      <c r="AG119" s="46"/>
      <c r="AH119" s="45"/>
      <c r="AI119" s="45"/>
      <c r="AJ119" s="45"/>
      <c r="AK119" s="45"/>
      <c r="AL119" s="45"/>
      <c r="AM119" s="45"/>
      <c r="AN119" s="45"/>
      <c r="AO119" s="45"/>
      <c r="AP119" s="45"/>
      <c r="AQ119" s="45"/>
      <c r="AR119" s="45"/>
      <c r="AS119" s="45"/>
      <c r="AT119" s="45"/>
    </row>
    <row r="120" spans="26:46" x14ac:dyDescent="0.25">
      <c r="Z120" s="45"/>
      <c r="AA120" s="64"/>
      <c r="AB120" s="74"/>
      <c r="AC120" s="46"/>
      <c r="AD120" s="46"/>
      <c r="AE120" s="45"/>
      <c r="AF120" s="45"/>
      <c r="AG120" s="46"/>
      <c r="AH120" s="45"/>
      <c r="AI120" s="45"/>
      <c r="AJ120" s="45"/>
      <c r="AK120" s="45"/>
      <c r="AL120" s="45"/>
      <c r="AM120" s="45"/>
      <c r="AN120" s="45"/>
      <c r="AO120" s="45"/>
      <c r="AP120" s="45"/>
      <c r="AQ120" s="45"/>
      <c r="AR120" s="45"/>
      <c r="AS120" s="45"/>
      <c r="AT120" s="45"/>
    </row>
    <row r="121" spans="26:46" x14ac:dyDescent="0.25">
      <c r="Z121" s="45"/>
      <c r="AA121" s="64"/>
      <c r="AB121" s="74"/>
      <c r="AC121" s="46"/>
      <c r="AD121" s="46"/>
      <c r="AE121" s="45"/>
      <c r="AF121" s="45"/>
      <c r="AG121" s="46"/>
      <c r="AH121" s="45"/>
      <c r="AI121" s="45"/>
      <c r="AJ121" s="45"/>
      <c r="AK121" s="45"/>
      <c r="AL121" s="45"/>
      <c r="AM121" s="45"/>
      <c r="AN121" s="45"/>
      <c r="AO121" s="45"/>
      <c r="AP121" s="45"/>
      <c r="AQ121" s="45"/>
      <c r="AR121" s="45"/>
      <c r="AS121" s="45"/>
      <c r="AT121" s="45"/>
    </row>
    <row r="122" spans="26:46" x14ac:dyDescent="0.25">
      <c r="Z122" s="45"/>
      <c r="AA122" s="64"/>
      <c r="AB122" s="74"/>
      <c r="AC122" s="46"/>
      <c r="AD122" s="46"/>
      <c r="AE122" s="45"/>
      <c r="AF122" s="45"/>
      <c r="AG122" s="46"/>
      <c r="AH122" s="45"/>
      <c r="AI122" s="45"/>
      <c r="AJ122" s="45"/>
      <c r="AK122" s="45"/>
      <c r="AL122" s="45"/>
      <c r="AM122" s="45"/>
      <c r="AN122" s="45"/>
      <c r="AO122" s="45"/>
      <c r="AP122" s="45"/>
      <c r="AQ122" s="45"/>
      <c r="AR122" s="45"/>
      <c r="AS122" s="45"/>
      <c r="AT122" s="45"/>
    </row>
    <row r="123" spans="26:46" x14ac:dyDescent="0.25">
      <c r="Z123" s="45"/>
      <c r="AA123" s="64"/>
      <c r="AB123" s="74"/>
      <c r="AC123" s="46"/>
      <c r="AD123" s="46"/>
      <c r="AE123" s="45"/>
      <c r="AF123" s="45"/>
      <c r="AG123" s="46"/>
      <c r="AH123" s="45"/>
      <c r="AI123" s="45"/>
      <c r="AJ123" s="45"/>
      <c r="AK123" s="45"/>
      <c r="AL123" s="45"/>
      <c r="AM123" s="45"/>
      <c r="AN123" s="45"/>
      <c r="AO123" s="45"/>
      <c r="AP123" s="45"/>
      <c r="AQ123" s="45"/>
      <c r="AR123" s="45"/>
      <c r="AS123" s="45"/>
      <c r="AT123" s="45"/>
    </row>
    <row r="124" spans="26:46" x14ac:dyDescent="0.25">
      <c r="Z124" s="45"/>
      <c r="AA124" s="64"/>
      <c r="AB124" s="74"/>
      <c r="AC124" s="46"/>
      <c r="AD124" s="46"/>
      <c r="AE124" s="45"/>
      <c r="AF124" s="45"/>
      <c r="AG124" s="46"/>
      <c r="AH124" s="45"/>
      <c r="AI124" s="45"/>
      <c r="AJ124" s="45"/>
      <c r="AK124" s="45"/>
      <c r="AL124" s="45"/>
      <c r="AM124" s="45"/>
      <c r="AN124" s="45"/>
      <c r="AO124" s="45"/>
      <c r="AP124" s="45"/>
      <c r="AQ124" s="45"/>
      <c r="AR124" s="45"/>
      <c r="AS124" s="45"/>
      <c r="AT124" s="45"/>
    </row>
    <row r="125" spans="26:46" x14ac:dyDescent="0.25">
      <c r="Z125" s="45"/>
      <c r="AA125" s="64"/>
      <c r="AB125" s="74"/>
      <c r="AC125" s="46"/>
      <c r="AD125" s="46"/>
      <c r="AE125" s="45"/>
      <c r="AF125" s="45"/>
      <c r="AG125" s="46"/>
      <c r="AH125" s="45"/>
      <c r="AI125" s="45"/>
      <c r="AJ125" s="45"/>
      <c r="AK125" s="45"/>
      <c r="AL125" s="45"/>
      <c r="AM125" s="45"/>
      <c r="AN125" s="45"/>
      <c r="AO125" s="45"/>
      <c r="AP125" s="45"/>
      <c r="AQ125" s="45"/>
      <c r="AR125" s="45"/>
      <c r="AS125" s="45"/>
      <c r="AT125" s="45"/>
    </row>
    <row r="126" spans="26:46" x14ac:dyDescent="0.25">
      <c r="Z126" s="45"/>
      <c r="AA126" s="64"/>
      <c r="AB126" s="74"/>
      <c r="AC126" s="46"/>
      <c r="AD126" s="46"/>
      <c r="AE126" s="45"/>
      <c r="AF126" s="45"/>
      <c r="AG126" s="46"/>
      <c r="AH126" s="45"/>
      <c r="AI126" s="45"/>
      <c r="AJ126" s="45"/>
      <c r="AK126" s="45"/>
      <c r="AL126" s="45"/>
      <c r="AM126" s="45"/>
      <c r="AN126" s="45"/>
      <c r="AO126" s="45"/>
      <c r="AP126" s="45"/>
      <c r="AQ126" s="45"/>
      <c r="AR126" s="45"/>
      <c r="AS126" s="45"/>
      <c r="AT126" s="45"/>
    </row>
    <row r="127" spans="26:46" x14ac:dyDescent="0.25">
      <c r="Z127" s="45"/>
      <c r="AA127" s="64"/>
      <c r="AB127" s="74"/>
      <c r="AC127" s="46"/>
      <c r="AD127" s="46"/>
      <c r="AE127" s="45"/>
      <c r="AF127" s="45"/>
      <c r="AG127" s="46"/>
      <c r="AH127" s="45"/>
      <c r="AI127" s="45"/>
      <c r="AJ127" s="45"/>
      <c r="AK127" s="45"/>
      <c r="AL127" s="45"/>
      <c r="AM127" s="45"/>
      <c r="AN127" s="45"/>
      <c r="AO127" s="45"/>
      <c r="AP127" s="45"/>
      <c r="AQ127" s="45"/>
      <c r="AR127" s="45"/>
      <c r="AS127" s="45"/>
      <c r="AT127" s="45"/>
    </row>
    <row r="128" spans="26:46" x14ac:dyDescent="0.25">
      <c r="Z128" s="45"/>
      <c r="AA128" s="64"/>
      <c r="AB128" s="74"/>
      <c r="AC128" s="46"/>
      <c r="AD128" s="46"/>
      <c r="AE128" s="45"/>
      <c r="AF128" s="45"/>
      <c r="AG128" s="46"/>
      <c r="AH128" s="45"/>
      <c r="AI128" s="45"/>
      <c r="AJ128" s="45"/>
      <c r="AK128" s="45"/>
      <c r="AL128" s="45"/>
      <c r="AM128" s="45"/>
      <c r="AN128" s="45"/>
      <c r="AO128" s="45"/>
      <c r="AP128" s="45"/>
      <c r="AQ128" s="45"/>
      <c r="AR128" s="45"/>
      <c r="AS128" s="45"/>
      <c r="AT128" s="45"/>
    </row>
    <row r="129" spans="26:46" x14ac:dyDescent="0.25">
      <c r="Z129" s="45"/>
      <c r="AA129" s="64"/>
      <c r="AB129" s="74"/>
      <c r="AC129" s="46"/>
      <c r="AD129" s="46"/>
      <c r="AE129" s="45"/>
      <c r="AF129" s="45"/>
      <c r="AG129" s="46"/>
      <c r="AH129" s="45"/>
      <c r="AI129" s="45"/>
      <c r="AJ129" s="45"/>
      <c r="AK129" s="45"/>
      <c r="AL129" s="45"/>
      <c r="AM129" s="45"/>
      <c r="AN129" s="45"/>
      <c r="AO129" s="45"/>
      <c r="AP129" s="45"/>
      <c r="AQ129" s="45"/>
      <c r="AR129" s="45"/>
      <c r="AS129" s="45"/>
      <c r="AT129" s="45"/>
    </row>
    <row r="130" spans="26:46" x14ac:dyDescent="0.25">
      <c r="Z130" s="45"/>
      <c r="AA130" s="64"/>
      <c r="AB130" s="74"/>
      <c r="AC130" s="46"/>
      <c r="AD130" s="46"/>
      <c r="AE130" s="45"/>
      <c r="AF130" s="45"/>
      <c r="AG130" s="46"/>
      <c r="AH130" s="45"/>
      <c r="AI130" s="45"/>
      <c r="AJ130" s="45"/>
      <c r="AK130" s="45"/>
      <c r="AL130" s="45"/>
      <c r="AM130" s="45"/>
      <c r="AN130" s="45"/>
      <c r="AO130" s="45"/>
      <c r="AP130" s="45"/>
      <c r="AQ130" s="45"/>
      <c r="AR130" s="45"/>
      <c r="AS130" s="45"/>
      <c r="AT130" s="45"/>
    </row>
    <row r="131" spans="26:46" x14ac:dyDescent="0.25">
      <c r="Z131" s="45"/>
      <c r="AA131" s="64"/>
      <c r="AB131" s="74"/>
      <c r="AC131" s="46"/>
      <c r="AD131" s="46"/>
      <c r="AE131" s="45"/>
      <c r="AF131" s="45"/>
      <c r="AG131" s="46"/>
      <c r="AH131" s="45"/>
      <c r="AI131" s="45"/>
      <c r="AJ131" s="45"/>
      <c r="AK131" s="45"/>
      <c r="AL131" s="45"/>
      <c r="AM131" s="45"/>
      <c r="AN131" s="45"/>
      <c r="AO131" s="45"/>
      <c r="AP131" s="45"/>
      <c r="AQ131" s="45"/>
      <c r="AR131" s="45"/>
      <c r="AS131" s="45"/>
      <c r="AT131" s="45"/>
    </row>
    <row r="132" spans="26:46" x14ac:dyDescent="0.25">
      <c r="Z132" s="45"/>
      <c r="AA132" s="64"/>
      <c r="AB132" s="74"/>
      <c r="AC132" s="46"/>
      <c r="AD132" s="46"/>
      <c r="AE132" s="45"/>
      <c r="AF132" s="45"/>
      <c r="AG132" s="46"/>
      <c r="AH132" s="45"/>
      <c r="AI132" s="45"/>
      <c r="AJ132" s="45"/>
      <c r="AK132" s="45"/>
      <c r="AL132" s="45"/>
      <c r="AM132" s="45"/>
      <c r="AN132" s="45"/>
      <c r="AO132" s="45"/>
      <c r="AP132" s="45"/>
      <c r="AQ132" s="45"/>
      <c r="AR132" s="45"/>
      <c r="AS132" s="45"/>
      <c r="AT132" s="45"/>
    </row>
    <row r="133" spans="26:46" x14ac:dyDescent="0.25">
      <c r="Z133" s="45"/>
      <c r="AA133" s="64"/>
      <c r="AB133" s="74"/>
      <c r="AC133" s="46"/>
      <c r="AD133" s="46"/>
      <c r="AE133" s="45"/>
      <c r="AF133" s="45"/>
      <c r="AG133" s="46"/>
      <c r="AH133" s="45"/>
      <c r="AI133" s="45"/>
      <c r="AJ133" s="45"/>
      <c r="AK133" s="45"/>
      <c r="AL133" s="45"/>
      <c r="AM133" s="45"/>
      <c r="AN133" s="45"/>
      <c r="AO133" s="45"/>
      <c r="AP133" s="45"/>
      <c r="AQ133" s="45"/>
      <c r="AR133" s="45"/>
      <c r="AS133" s="45"/>
      <c r="AT133" s="45"/>
    </row>
    <row r="134" spans="26:46" x14ac:dyDescent="0.25">
      <c r="Z134" s="45"/>
      <c r="AA134" s="64"/>
      <c r="AB134" s="74"/>
      <c r="AC134" s="46"/>
      <c r="AD134" s="46"/>
      <c r="AE134" s="45"/>
      <c r="AF134" s="45"/>
      <c r="AG134" s="46"/>
      <c r="AH134" s="45"/>
      <c r="AI134" s="45"/>
      <c r="AJ134" s="45"/>
      <c r="AK134" s="45"/>
      <c r="AL134" s="45"/>
      <c r="AM134" s="45"/>
      <c r="AN134" s="45"/>
      <c r="AO134" s="45"/>
      <c r="AP134" s="45"/>
      <c r="AQ134" s="45"/>
      <c r="AR134" s="45"/>
      <c r="AS134" s="45"/>
      <c r="AT134" s="45"/>
    </row>
    <row r="135" spans="26:46" x14ac:dyDescent="0.25">
      <c r="Z135" s="45"/>
      <c r="AA135" s="64"/>
      <c r="AB135" s="74"/>
      <c r="AC135" s="46"/>
      <c r="AD135" s="46"/>
      <c r="AE135" s="45"/>
      <c r="AF135" s="45"/>
      <c r="AG135" s="46"/>
      <c r="AH135" s="45"/>
      <c r="AI135" s="45"/>
      <c r="AJ135" s="45"/>
      <c r="AK135" s="45"/>
      <c r="AL135" s="45"/>
      <c r="AM135" s="45"/>
      <c r="AN135" s="45"/>
      <c r="AO135" s="45"/>
      <c r="AP135" s="45"/>
      <c r="AQ135" s="45"/>
      <c r="AR135" s="45"/>
      <c r="AS135" s="45"/>
      <c r="AT135" s="45"/>
    </row>
    <row r="136" spans="26:46" x14ac:dyDescent="0.25">
      <c r="Z136" s="45"/>
      <c r="AA136" s="64"/>
      <c r="AB136" s="74"/>
      <c r="AC136" s="46"/>
      <c r="AD136" s="46"/>
      <c r="AE136" s="45"/>
      <c r="AF136" s="45"/>
      <c r="AG136" s="46"/>
      <c r="AH136" s="45"/>
      <c r="AI136" s="45"/>
      <c r="AJ136" s="45"/>
      <c r="AK136" s="45"/>
      <c r="AL136" s="45"/>
      <c r="AM136" s="45"/>
      <c r="AN136" s="45"/>
      <c r="AO136" s="45"/>
      <c r="AP136" s="45"/>
      <c r="AQ136" s="45"/>
      <c r="AR136" s="45"/>
      <c r="AS136" s="45"/>
      <c r="AT136" s="45"/>
    </row>
    <row r="137" spans="26:46" x14ac:dyDescent="0.25">
      <c r="Z137" s="45"/>
      <c r="AA137" s="64"/>
      <c r="AB137" s="74"/>
      <c r="AC137" s="46"/>
      <c r="AD137" s="46"/>
      <c r="AE137" s="45"/>
      <c r="AF137" s="45"/>
      <c r="AG137" s="46"/>
      <c r="AH137" s="45"/>
      <c r="AI137" s="45"/>
      <c r="AJ137" s="45"/>
      <c r="AK137" s="45"/>
      <c r="AL137" s="45"/>
      <c r="AM137" s="45"/>
      <c r="AN137" s="45"/>
      <c r="AO137" s="45"/>
      <c r="AP137" s="45"/>
      <c r="AQ137" s="45"/>
      <c r="AR137" s="45"/>
      <c r="AS137" s="45"/>
      <c r="AT137" s="45"/>
    </row>
    <row r="138" spans="26:46" x14ac:dyDescent="0.25">
      <c r="Z138" s="45"/>
      <c r="AA138" s="64"/>
      <c r="AB138" s="74"/>
      <c r="AC138" s="46"/>
      <c r="AD138" s="46"/>
      <c r="AE138" s="45"/>
      <c r="AF138" s="45"/>
      <c r="AG138" s="46"/>
      <c r="AH138" s="45"/>
      <c r="AI138" s="45"/>
      <c r="AJ138" s="45"/>
      <c r="AK138" s="45"/>
      <c r="AL138" s="45"/>
      <c r="AM138" s="45"/>
      <c r="AN138" s="45"/>
      <c r="AO138" s="45"/>
      <c r="AP138" s="45"/>
      <c r="AQ138" s="45"/>
      <c r="AR138" s="45"/>
      <c r="AS138" s="45"/>
      <c r="AT138" s="45"/>
    </row>
    <row r="139" spans="26:46" x14ac:dyDescent="0.25">
      <c r="Z139" s="45"/>
      <c r="AA139" s="64"/>
      <c r="AB139" s="74"/>
      <c r="AC139" s="46"/>
      <c r="AD139" s="46"/>
      <c r="AE139" s="45"/>
      <c r="AF139" s="45"/>
      <c r="AG139" s="46"/>
      <c r="AH139" s="45"/>
      <c r="AI139" s="45"/>
      <c r="AJ139" s="45"/>
      <c r="AK139" s="45"/>
      <c r="AL139" s="45"/>
      <c r="AM139" s="45"/>
      <c r="AN139" s="45"/>
      <c r="AO139" s="45"/>
      <c r="AP139" s="45"/>
      <c r="AQ139" s="45"/>
      <c r="AR139" s="45"/>
      <c r="AS139" s="45"/>
      <c r="AT139" s="45"/>
    </row>
    <row r="140" spans="26:46" x14ac:dyDescent="0.25">
      <c r="Z140" s="45"/>
      <c r="AA140" s="64"/>
      <c r="AB140" s="74"/>
      <c r="AC140" s="46"/>
      <c r="AD140" s="46"/>
      <c r="AE140" s="45"/>
      <c r="AF140" s="45"/>
      <c r="AG140" s="46"/>
      <c r="AH140" s="45"/>
      <c r="AI140" s="45"/>
      <c r="AJ140" s="45"/>
      <c r="AK140" s="45"/>
      <c r="AL140" s="45"/>
      <c r="AM140" s="45"/>
      <c r="AN140" s="45"/>
      <c r="AO140" s="45"/>
      <c r="AP140" s="45"/>
      <c r="AQ140" s="45"/>
      <c r="AR140" s="45"/>
      <c r="AS140" s="45"/>
      <c r="AT140" s="45"/>
    </row>
    <row r="141" spans="26:46" x14ac:dyDescent="0.25">
      <c r="Z141" s="45"/>
      <c r="AA141" s="64"/>
      <c r="AB141" s="74"/>
      <c r="AC141" s="46"/>
      <c r="AD141" s="46"/>
      <c r="AE141" s="45"/>
      <c r="AF141" s="45"/>
      <c r="AG141" s="46"/>
      <c r="AH141" s="45"/>
      <c r="AI141" s="45"/>
      <c r="AJ141" s="45"/>
      <c r="AK141" s="45"/>
      <c r="AL141" s="45"/>
      <c r="AM141" s="45"/>
      <c r="AN141" s="45"/>
      <c r="AO141" s="45"/>
      <c r="AP141" s="45"/>
      <c r="AQ141" s="45"/>
      <c r="AR141" s="45"/>
      <c r="AS141" s="45"/>
      <c r="AT141" s="45"/>
    </row>
    <row r="142" spans="26:46" x14ac:dyDescent="0.25">
      <c r="Z142" s="45"/>
      <c r="AA142" s="64"/>
      <c r="AB142" s="74"/>
      <c r="AC142" s="46"/>
      <c r="AD142" s="46"/>
      <c r="AE142" s="45"/>
      <c r="AF142" s="45"/>
      <c r="AG142" s="46"/>
      <c r="AH142" s="45"/>
      <c r="AI142" s="45"/>
      <c r="AJ142" s="45"/>
      <c r="AK142" s="45"/>
      <c r="AL142" s="45"/>
      <c r="AM142" s="45"/>
      <c r="AN142" s="45"/>
      <c r="AO142" s="45"/>
      <c r="AP142" s="45"/>
      <c r="AQ142" s="45"/>
      <c r="AR142" s="45"/>
      <c r="AS142" s="45"/>
      <c r="AT142" s="45"/>
    </row>
    <row r="143" spans="26:46" x14ac:dyDescent="0.25">
      <c r="Z143" s="45"/>
      <c r="AA143" s="64"/>
      <c r="AB143" s="74"/>
      <c r="AC143" s="46"/>
      <c r="AD143" s="46"/>
      <c r="AE143" s="45"/>
      <c r="AF143" s="45"/>
      <c r="AG143" s="46"/>
      <c r="AH143" s="45"/>
      <c r="AI143" s="45"/>
      <c r="AJ143" s="45"/>
      <c r="AK143" s="45"/>
      <c r="AL143" s="45"/>
      <c r="AM143" s="45"/>
      <c r="AN143" s="45"/>
      <c r="AO143" s="45"/>
      <c r="AP143" s="45"/>
      <c r="AQ143" s="45"/>
      <c r="AR143" s="45"/>
      <c r="AS143" s="45"/>
      <c r="AT143" s="45"/>
    </row>
    <row r="144" spans="26:46" x14ac:dyDescent="0.25">
      <c r="Z144" s="45"/>
      <c r="AA144" s="64"/>
      <c r="AB144" s="74"/>
      <c r="AC144" s="46"/>
      <c r="AD144" s="46"/>
      <c r="AE144" s="45"/>
      <c r="AF144" s="45"/>
      <c r="AG144" s="46"/>
      <c r="AH144" s="45"/>
      <c r="AI144" s="45"/>
      <c r="AJ144" s="45"/>
      <c r="AK144" s="45"/>
      <c r="AL144" s="45"/>
      <c r="AM144" s="45"/>
      <c r="AN144" s="45"/>
      <c r="AO144" s="45"/>
      <c r="AP144" s="45"/>
      <c r="AQ144" s="45"/>
      <c r="AR144" s="45"/>
      <c r="AS144" s="45"/>
      <c r="AT144" s="45"/>
    </row>
    <row r="145" spans="26:46" x14ac:dyDescent="0.25">
      <c r="Z145" s="45"/>
      <c r="AA145" s="64"/>
      <c r="AB145" s="74"/>
      <c r="AC145" s="46"/>
      <c r="AD145" s="46"/>
      <c r="AE145" s="45"/>
      <c r="AF145" s="45"/>
      <c r="AG145" s="46"/>
      <c r="AH145" s="45"/>
      <c r="AI145" s="45"/>
      <c r="AJ145" s="45"/>
      <c r="AK145" s="45"/>
      <c r="AL145" s="45"/>
      <c r="AM145" s="45"/>
      <c r="AN145" s="45"/>
      <c r="AO145" s="45"/>
      <c r="AP145" s="45"/>
      <c r="AQ145" s="45"/>
      <c r="AR145" s="45"/>
      <c r="AS145" s="45"/>
      <c r="AT145" s="45"/>
    </row>
    <row r="146" spans="26:46" x14ac:dyDescent="0.25">
      <c r="Z146" s="45"/>
      <c r="AA146" s="64"/>
      <c r="AB146" s="74"/>
      <c r="AC146" s="46"/>
      <c r="AD146" s="46"/>
      <c r="AE146" s="45"/>
      <c r="AF146" s="45"/>
      <c r="AG146" s="46"/>
      <c r="AH146" s="45"/>
      <c r="AI146" s="45"/>
      <c r="AJ146" s="45"/>
      <c r="AK146" s="45"/>
      <c r="AL146" s="45"/>
      <c r="AM146" s="45"/>
      <c r="AN146" s="45"/>
      <c r="AO146" s="45"/>
      <c r="AP146" s="45"/>
      <c r="AQ146" s="45"/>
      <c r="AR146" s="45"/>
      <c r="AS146" s="45"/>
      <c r="AT146" s="45"/>
    </row>
    <row r="147" spans="26:46" x14ac:dyDescent="0.25">
      <c r="Z147" s="45"/>
      <c r="AA147" s="64"/>
      <c r="AB147" s="74"/>
      <c r="AC147" s="46"/>
      <c r="AD147" s="46"/>
      <c r="AE147" s="45"/>
      <c r="AF147" s="45"/>
      <c r="AG147" s="46"/>
      <c r="AH147" s="45"/>
      <c r="AI147" s="45"/>
      <c r="AJ147" s="45"/>
      <c r="AK147" s="45"/>
      <c r="AL147" s="45"/>
      <c r="AM147" s="45"/>
      <c r="AN147" s="45"/>
      <c r="AO147" s="45"/>
      <c r="AP147" s="45"/>
      <c r="AQ147" s="45"/>
      <c r="AR147" s="45"/>
      <c r="AS147" s="45"/>
      <c r="AT147" s="45"/>
    </row>
    <row r="148" spans="26:46" x14ac:dyDescent="0.25">
      <c r="Z148" s="45"/>
      <c r="AA148" s="64"/>
      <c r="AB148" s="74"/>
      <c r="AC148" s="46"/>
      <c r="AD148" s="46"/>
      <c r="AE148" s="45"/>
      <c r="AF148" s="45"/>
      <c r="AG148" s="46"/>
      <c r="AH148" s="45"/>
      <c r="AI148" s="45"/>
      <c r="AJ148" s="45"/>
      <c r="AK148" s="45"/>
      <c r="AL148" s="45"/>
      <c r="AM148" s="45"/>
      <c r="AN148" s="45"/>
      <c r="AO148" s="45"/>
      <c r="AP148" s="45"/>
      <c r="AQ148" s="45"/>
      <c r="AR148" s="45"/>
      <c r="AS148" s="45"/>
      <c r="AT148" s="45"/>
    </row>
    <row r="149" spans="26:46" x14ac:dyDescent="0.25">
      <c r="Z149" s="45"/>
      <c r="AA149" s="64"/>
      <c r="AB149" s="74"/>
      <c r="AC149" s="46"/>
      <c r="AD149" s="46"/>
      <c r="AE149" s="45"/>
      <c r="AF149" s="45"/>
      <c r="AG149" s="46"/>
      <c r="AH149" s="45"/>
      <c r="AI149" s="45"/>
      <c r="AJ149" s="45"/>
      <c r="AK149" s="45"/>
      <c r="AL149" s="45"/>
      <c r="AM149" s="45"/>
      <c r="AN149" s="45"/>
      <c r="AO149" s="45"/>
      <c r="AP149" s="45"/>
      <c r="AQ149" s="45"/>
      <c r="AR149" s="45"/>
      <c r="AS149" s="45"/>
      <c r="AT149" s="45"/>
    </row>
    <row r="150" spans="26:46" x14ac:dyDescent="0.25">
      <c r="Z150" s="45"/>
      <c r="AA150" s="64"/>
      <c r="AB150" s="74"/>
      <c r="AC150" s="46"/>
      <c r="AD150" s="46"/>
      <c r="AE150" s="45"/>
      <c r="AF150" s="45"/>
      <c r="AG150" s="46"/>
      <c r="AH150" s="45"/>
      <c r="AI150" s="45"/>
      <c r="AJ150" s="45"/>
      <c r="AK150" s="45"/>
      <c r="AL150" s="45"/>
      <c r="AM150" s="45"/>
      <c r="AN150" s="45"/>
      <c r="AO150" s="45"/>
      <c r="AP150" s="45"/>
      <c r="AQ150" s="45"/>
      <c r="AR150" s="45"/>
      <c r="AS150" s="45"/>
      <c r="AT150" s="45"/>
    </row>
    <row r="151" spans="26:46" x14ac:dyDescent="0.25">
      <c r="Z151" s="45"/>
      <c r="AA151" s="64"/>
      <c r="AB151" s="74"/>
      <c r="AC151" s="46"/>
      <c r="AD151" s="46"/>
      <c r="AE151" s="45"/>
      <c r="AF151" s="45"/>
      <c r="AG151" s="46"/>
      <c r="AH151" s="45"/>
      <c r="AI151" s="45"/>
      <c r="AJ151" s="45"/>
      <c r="AK151" s="45"/>
      <c r="AL151" s="45"/>
      <c r="AM151" s="45"/>
      <c r="AN151" s="45"/>
      <c r="AO151" s="45"/>
      <c r="AP151" s="45"/>
      <c r="AQ151" s="45"/>
      <c r="AR151" s="45"/>
      <c r="AS151" s="45"/>
      <c r="AT151" s="45"/>
    </row>
    <row r="152" spans="26:46" x14ac:dyDescent="0.25">
      <c r="Z152" s="45"/>
      <c r="AA152" s="64"/>
      <c r="AB152" s="74"/>
      <c r="AC152" s="46"/>
      <c r="AD152" s="46"/>
      <c r="AE152" s="45"/>
      <c r="AF152" s="45"/>
      <c r="AG152" s="46"/>
      <c r="AH152" s="45"/>
      <c r="AI152" s="45"/>
      <c r="AJ152" s="45"/>
      <c r="AK152" s="45"/>
      <c r="AL152" s="45"/>
      <c r="AM152" s="45"/>
      <c r="AN152" s="45"/>
      <c r="AO152" s="45"/>
      <c r="AP152" s="45"/>
      <c r="AQ152" s="45"/>
      <c r="AR152" s="45"/>
      <c r="AS152" s="45"/>
      <c r="AT152" s="45"/>
    </row>
    <row r="153" spans="26:46" x14ac:dyDescent="0.25">
      <c r="Z153" s="45"/>
      <c r="AA153" s="64"/>
      <c r="AB153" s="74"/>
      <c r="AC153" s="46"/>
      <c r="AD153" s="46"/>
      <c r="AE153" s="45"/>
      <c r="AF153" s="45"/>
      <c r="AG153" s="46"/>
      <c r="AH153" s="45"/>
      <c r="AI153" s="45"/>
      <c r="AJ153" s="45"/>
      <c r="AK153" s="45"/>
      <c r="AL153" s="45"/>
      <c r="AM153" s="45"/>
      <c r="AN153" s="45"/>
      <c r="AO153" s="45"/>
      <c r="AP153" s="45"/>
      <c r="AQ153" s="45"/>
      <c r="AR153" s="45"/>
      <c r="AS153" s="45"/>
      <c r="AT153" s="45"/>
    </row>
    <row r="154" spans="26:46" x14ac:dyDescent="0.25">
      <c r="Z154" s="45"/>
      <c r="AA154" s="64"/>
      <c r="AB154" s="74"/>
      <c r="AC154" s="46"/>
      <c r="AD154" s="46"/>
      <c r="AE154" s="45"/>
      <c r="AF154" s="45"/>
      <c r="AG154" s="46"/>
      <c r="AH154" s="45"/>
      <c r="AI154" s="45"/>
      <c r="AJ154" s="45"/>
      <c r="AK154" s="45"/>
      <c r="AL154" s="45"/>
      <c r="AM154" s="45"/>
      <c r="AN154" s="45"/>
      <c r="AO154" s="45"/>
      <c r="AP154" s="45"/>
      <c r="AQ154" s="45"/>
      <c r="AR154" s="45"/>
      <c r="AS154" s="45"/>
      <c r="AT154" s="45"/>
    </row>
    <row r="155" spans="26:46" x14ac:dyDescent="0.25">
      <c r="Z155" s="45"/>
      <c r="AA155" s="64"/>
      <c r="AB155" s="74"/>
      <c r="AC155" s="46"/>
      <c r="AD155" s="46"/>
      <c r="AE155" s="45"/>
      <c r="AF155" s="45"/>
      <c r="AG155" s="46"/>
      <c r="AH155" s="45"/>
      <c r="AI155" s="45"/>
      <c r="AJ155" s="45"/>
      <c r="AK155" s="45"/>
      <c r="AL155" s="45"/>
      <c r="AM155" s="45"/>
      <c r="AN155" s="45"/>
      <c r="AO155" s="45"/>
      <c r="AP155" s="45"/>
      <c r="AQ155" s="45"/>
      <c r="AR155" s="45"/>
      <c r="AS155" s="45"/>
      <c r="AT155" s="45"/>
    </row>
    <row r="156" spans="26:46" x14ac:dyDescent="0.25">
      <c r="Z156" s="45"/>
      <c r="AA156" s="64"/>
      <c r="AB156" s="74"/>
      <c r="AC156" s="46"/>
      <c r="AD156" s="46"/>
      <c r="AE156" s="45"/>
      <c r="AF156" s="45"/>
      <c r="AG156" s="46"/>
      <c r="AH156" s="45"/>
      <c r="AI156" s="45"/>
      <c r="AJ156" s="45"/>
      <c r="AK156" s="45"/>
      <c r="AL156" s="45"/>
      <c r="AM156" s="45"/>
      <c r="AN156" s="45"/>
      <c r="AO156" s="45"/>
      <c r="AP156" s="45"/>
      <c r="AQ156" s="45"/>
      <c r="AR156" s="45"/>
      <c r="AS156" s="45"/>
      <c r="AT156" s="45"/>
    </row>
    <row r="157" spans="26:46" x14ac:dyDescent="0.25">
      <c r="Z157" s="45"/>
      <c r="AA157" s="64"/>
      <c r="AB157" s="74"/>
      <c r="AC157" s="46"/>
      <c r="AD157" s="46"/>
      <c r="AE157" s="45"/>
      <c r="AF157" s="45"/>
      <c r="AG157" s="46"/>
      <c r="AH157" s="45"/>
      <c r="AI157" s="45"/>
      <c r="AJ157" s="45"/>
      <c r="AK157" s="45"/>
      <c r="AL157" s="45"/>
      <c r="AM157" s="45"/>
      <c r="AN157" s="45"/>
      <c r="AO157" s="45"/>
      <c r="AP157" s="45"/>
      <c r="AQ157" s="45"/>
      <c r="AR157" s="45"/>
      <c r="AS157" s="45"/>
      <c r="AT157" s="45"/>
    </row>
    <row r="158" spans="26:46" x14ac:dyDescent="0.25">
      <c r="Z158" s="45"/>
      <c r="AA158" s="64"/>
      <c r="AB158" s="74"/>
      <c r="AC158" s="46"/>
      <c r="AD158" s="46"/>
      <c r="AE158" s="45"/>
      <c r="AF158" s="45"/>
      <c r="AG158" s="46"/>
      <c r="AH158" s="45"/>
      <c r="AI158" s="45"/>
      <c r="AJ158" s="45"/>
      <c r="AK158" s="45"/>
      <c r="AL158" s="45"/>
      <c r="AM158" s="45"/>
      <c r="AN158" s="45"/>
      <c r="AO158" s="45"/>
      <c r="AP158" s="45"/>
      <c r="AQ158" s="45"/>
      <c r="AR158" s="45"/>
      <c r="AS158" s="45"/>
      <c r="AT158" s="45"/>
    </row>
    <row r="159" spans="26:46" x14ac:dyDescent="0.25">
      <c r="Z159" s="45"/>
      <c r="AA159" s="64"/>
      <c r="AB159" s="74"/>
      <c r="AC159" s="46"/>
      <c r="AD159" s="46"/>
      <c r="AE159" s="45"/>
      <c r="AF159" s="45"/>
      <c r="AG159" s="46"/>
      <c r="AH159" s="45"/>
      <c r="AI159" s="45"/>
      <c r="AJ159" s="45"/>
      <c r="AK159" s="45"/>
      <c r="AL159" s="45"/>
      <c r="AM159" s="45"/>
      <c r="AN159" s="45"/>
      <c r="AO159" s="45"/>
      <c r="AP159" s="45"/>
      <c r="AQ159" s="45"/>
      <c r="AR159" s="45"/>
      <c r="AS159" s="45"/>
      <c r="AT159" s="45"/>
    </row>
    <row r="160" spans="26:46" x14ac:dyDescent="0.25">
      <c r="Z160" s="45"/>
      <c r="AA160" s="64"/>
      <c r="AB160" s="74"/>
      <c r="AC160" s="46"/>
      <c r="AD160" s="46"/>
      <c r="AE160" s="45"/>
      <c r="AF160" s="45"/>
      <c r="AG160" s="46"/>
      <c r="AH160" s="45"/>
      <c r="AI160" s="45"/>
      <c r="AJ160" s="45"/>
      <c r="AK160" s="45"/>
      <c r="AL160" s="45"/>
      <c r="AM160" s="45"/>
      <c r="AN160" s="45"/>
      <c r="AO160" s="45"/>
      <c r="AP160" s="45"/>
      <c r="AQ160" s="45"/>
      <c r="AR160" s="45"/>
      <c r="AS160" s="45"/>
      <c r="AT160" s="45"/>
    </row>
    <row r="161" spans="26:46" x14ac:dyDescent="0.25">
      <c r="Z161" s="45"/>
      <c r="AA161" s="64"/>
      <c r="AB161" s="74"/>
      <c r="AC161" s="46"/>
      <c r="AD161" s="46"/>
      <c r="AE161" s="45"/>
      <c r="AF161" s="45"/>
      <c r="AG161" s="46"/>
      <c r="AH161" s="45"/>
      <c r="AI161" s="45"/>
      <c r="AJ161" s="45"/>
      <c r="AK161" s="45"/>
      <c r="AL161" s="45"/>
      <c r="AM161" s="45"/>
      <c r="AN161" s="45"/>
      <c r="AO161" s="45"/>
      <c r="AP161" s="45"/>
      <c r="AQ161" s="45"/>
      <c r="AR161" s="45"/>
      <c r="AS161" s="45"/>
      <c r="AT161" s="45"/>
    </row>
    <row r="162" spans="26:46" x14ac:dyDescent="0.25">
      <c r="Z162" s="45"/>
      <c r="AA162" s="64"/>
      <c r="AB162" s="74"/>
      <c r="AC162" s="46"/>
      <c r="AD162" s="46"/>
      <c r="AE162" s="45"/>
      <c r="AF162" s="45"/>
      <c r="AG162" s="46"/>
      <c r="AH162" s="45"/>
      <c r="AI162" s="45"/>
      <c r="AJ162" s="45"/>
      <c r="AK162" s="45"/>
      <c r="AL162" s="45"/>
      <c r="AM162" s="45"/>
      <c r="AN162" s="45"/>
      <c r="AO162" s="45"/>
      <c r="AP162" s="45"/>
      <c r="AQ162" s="45"/>
      <c r="AR162" s="45"/>
      <c r="AS162" s="45"/>
      <c r="AT162" s="45"/>
    </row>
    <row r="163" spans="26:46" x14ac:dyDescent="0.25">
      <c r="Z163" s="45"/>
      <c r="AA163" s="64"/>
      <c r="AB163" s="74"/>
      <c r="AC163" s="46"/>
      <c r="AD163" s="46"/>
      <c r="AE163" s="45"/>
      <c r="AF163" s="45"/>
      <c r="AG163" s="46"/>
      <c r="AH163" s="45"/>
      <c r="AI163" s="45"/>
      <c r="AJ163" s="45"/>
      <c r="AK163" s="45"/>
      <c r="AL163" s="45"/>
      <c r="AM163" s="45"/>
      <c r="AN163" s="45"/>
      <c r="AO163" s="45"/>
      <c r="AP163" s="45"/>
      <c r="AQ163" s="45"/>
      <c r="AR163" s="45"/>
      <c r="AS163" s="45"/>
      <c r="AT163" s="45"/>
    </row>
    <row r="164" spans="26:46" x14ac:dyDescent="0.25">
      <c r="Z164" s="45"/>
      <c r="AA164" s="64"/>
      <c r="AB164" s="74"/>
      <c r="AC164" s="46"/>
      <c r="AD164" s="46"/>
      <c r="AE164" s="45"/>
      <c r="AF164" s="45"/>
      <c r="AG164" s="46"/>
      <c r="AH164" s="45"/>
      <c r="AI164" s="45"/>
      <c r="AJ164" s="45"/>
      <c r="AK164" s="45"/>
      <c r="AL164" s="45"/>
      <c r="AM164" s="45"/>
      <c r="AN164" s="45"/>
      <c r="AO164" s="45"/>
      <c r="AP164" s="45"/>
      <c r="AQ164" s="45"/>
      <c r="AR164" s="45"/>
      <c r="AS164" s="45"/>
      <c r="AT164" s="45"/>
    </row>
    <row r="165" spans="26:46" x14ac:dyDescent="0.25">
      <c r="Z165" s="45"/>
      <c r="AA165" s="64"/>
      <c r="AB165" s="74"/>
      <c r="AC165" s="46"/>
      <c r="AD165" s="46"/>
      <c r="AE165" s="45"/>
      <c r="AF165" s="45"/>
      <c r="AG165" s="46"/>
      <c r="AH165" s="45"/>
      <c r="AI165" s="45"/>
      <c r="AJ165" s="45"/>
      <c r="AK165" s="45"/>
      <c r="AL165" s="45"/>
      <c r="AM165" s="45"/>
      <c r="AN165" s="45"/>
      <c r="AO165" s="45"/>
      <c r="AP165" s="45"/>
      <c r="AQ165" s="45"/>
      <c r="AR165" s="45"/>
      <c r="AS165" s="45"/>
      <c r="AT165" s="45"/>
    </row>
    <row r="166" spans="26:46" x14ac:dyDescent="0.25">
      <c r="Z166" s="45"/>
      <c r="AA166" s="64"/>
      <c r="AB166" s="74"/>
      <c r="AC166" s="46"/>
      <c r="AD166" s="46"/>
      <c r="AE166" s="45"/>
      <c r="AF166" s="45"/>
      <c r="AG166" s="46"/>
      <c r="AH166" s="45"/>
      <c r="AI166" s="45"/>
      <c r="AJ166" s="45"/>
      <c r="AK166" s="45"/>
      <c r="AL166" s="45"/>
      <c r="AM166" s="45"/>
      <c r="AN166" s="45"/>
      <c r="AO166" s="45"/>
      <c r="AP166" s="45"/>
      <c r="AQ166" s="45"/>
      <c r="AR166" s="45"/>
      <c r="AS166" s="45"/>
      <c r="AT166" s="45"/>
    </row>
    <row r="167" spans="26:46" x14ac:dyDescent="0.25">
      <c r="Z167" s="45"/>
      <c r="AA167" s="64"/>
      <c r="AB167" s="74"/>
      <c r="AC167" s="46"/>
      <c r="AD167" s="46"/>
      <c r="AE167" s="45"/>
      <c r="AF167" s="45"/>
      <c r="AG167" s="46"/>
      <c r="AH167" s="45"/>
      <c r="AI167" s="45"/>
      <c r="AJ167" s="45"/>
      <c r="AK167" s="45"/>
      <c r="AL167" s="45"/>
      <c r="AM167" s="45"/>
      <c r="AN167" s="45"/>
      <c r="AO167" s="45"/>
      <c r="AP167" s="45"/>
      <c r="AQ167" s="45"/>
      <c r="AR167" s="45"/>
      <c r="AS167" s="45"/>
      <c r="AT167" s="45"/>
    </row>
    <row r="168" spans="26:46" x14ac:dyDescent="0.25">
      <c r="Z168" s="45"/>
      <c r="AA168" s="64"/>
      <c r="AB168" s="74"/>
      <c r="AC168" s="46"/>
      <c r="AD168" s="46"/>
      <c r="AE168" s="45"/>
      <c r="AF168" s="45"/>
      <c r="AG168" s="46"/>
      <c r="AH168" s="45"/>
      <c r="AI168" s="45"/>
      <c r="AJ168" s="45"/>
      <c r="AK168" s="45"/>
      <c r="AL168" s="45"/>
      <c r="AM168" s="45"/>
      <c r="AN168" s="45"/>
      <c r="AO168" s="45"/>
      <c r="AP168" s="45"/>
      <c r="AQ168" s="45"/>
      <c r="AR168" s="45"/>
      <c r="AS168" s="45"/>
      <c r="AT168" s="45"/>
    </row>
    <row r="169" spans="26:46" x14ac:dyDescent="0.25">
      <c r="Z169" s="45"/>
      <c r="AA169" s="64"/>
      <c r="AB169" s="74"/>
      <c r="AC169" s="46"/>
      <c r="AD169" s="46"/>
      <c r="AE169" s="45"/>
      <c r="AF169" s="45"/>
      <c r="AG169" s="46"/>
      <c r="AH169" s="45"/>
      <c r="AI169" s="45"/>
      <c r="AJ169" s="45"/>
      <c r="AK169" s="45"/>
      <c r="AL169" s="45"/>
      <c r="AM169" s="45"/>
      <c r="AN169" s="45"/>
      <c r="AO169" s="45"/>
      <c r="AP169" s="45"/>
      <c r="AQ169" s="45"/>
      <c r="AR169" s="45"/>
      <c r="AS169" s="45"/>
      <c r="AT169" s="45"/>
    </row>
    <row r="170" spans="26:46" x14ac:dyDescent="0.25">
      <c r="Z170" s="45"/>
      <c r="AA170" s="64"/>
      <c r="AB170" s="74"/>
      <c r="AC170" s="46"/>
      <c r="AD170" s="46"/>
      <c r="AE170" s="45"/>
      <c r="AF170" s="45"/>
      <c r="AG170" s="46"/>
      <c r="AH170" s="45"/>
      <c r="AI170" s="45"/>
      <c r="AJ170" s="45"/>
      <c r="AK170" s="45"/>
      <c r="AL170" s="45"/>
      <c r="AM170" s="45"/>
      <c r="AN170" s="45"/>
      <c r="AO170" s="45"/>
      <c r="AP170" s="45"/>
      <c r="AQ170" s="45"/>
      <c r="AR170" s="45"/>
      <c r="AS170" s="45"/>
      <c r="AT170" s="45"/>
    </row>
    <row r="171" spans="26:46" x14ac:dyDescent="0.25">
      <c r="Z171" s="45"/>
      <c r="AA171" s="64"/>
      <c r="AB171" s="74"/>
      <c r="AC171" s="46"/>
      <c r="AD171" s="46"/>
      <c r="AE171" s="45"/>
      <c r="AF171" s="45"/>
      <c r="AG171" s="46"/>
      <c r="AH171" s="45"/>
      <c r="AI171" s="45"/>
      <c r="AJ171" s="45"/>
      <c r="AK171" s="45"/>
      <c r="AL171" s="45"/>
      <c r="AM171" s="45"/>
      <c r="AN171" s="45"/>
      <c r="AO171" s="45"/>
      <c r="AP171" s="45"/>
      <c r="AQ171" s="45"/>
      <c r="AR171" s="45"/>
      <c r="AS171" s="45"/>
      <c r="AT171" s="45"/>
    </row>
    <row r="172" spans="26:46" x14ac:dyDescent="0.25">
      <c r="Z172" s="45"/>
      <c r="AA172" s="64"/>
      <c r="AB172" s="74"/>
      <c r="AC172" s="46"/>
      <c r="AD172" s="46"/>
      <c r="AE172" s="45"/>
      <c r="AF172" s="45"/>
      <c r="AG172" s="46"/>
      <c r="AH172" s="45"/>
      <c r="AI172" s="45"/>
      <c r="AJ172" s="45"/>
      <c r="AK172" s="45"/>
      <c r="AL172" s="45"/>
      <c r="AM172" s="45"/>
      <c r="AN172" s="45"/>
      <c r="AO172" s="45"/>
      <c r="AP172" s="45"/>
      <c r="AQ172" s="45"/>
      <c r="AR172" s="45"/>
      <c r="AS172" s="45"/>
      <c r="AT172" s="45"/>
    </row>
    <row r="173" spans="26:46" x14ac:dyDescent="0.25">
      <c r="Z173" s="45"/>
      <c r="AA173" s="64"/>
      <c r="AB173" s="74"/>
      <c r="AC173" s="46"/>
      <c r="AD173" s="46"/>
      <c r="AE173" s="45"/>
      <c r="AF173" s="45"/>
      <c r="AG173" s="46"/>
      <c r="AH173" s="45"/>
      <c r="AI173" s="45"/>
      <c r="AJ173" s="45"/>
      <c r="AK173" s="45"/>
      <c r="AL173" s="45"/>
      <c r="AM173" s="45"/>
      <c r="AN173" s="45"/>
      <c r="AO173" s="45"/>
      <c r="AP173" s="45"/>
      <c r="AQ173" s="45"/>
      <c r="AR173" s="45"/>
      <c r="AS173" s="45"/>
      <c r="AT173" s="45"/>
    </row>
    <row r="174" spans="26:46" x14ac:dyDescent="0.25">
      <c r="Z174" s="45"/>
      <c r="AA174" s="64"/>
      <c r="AB174" s="74"/>
      <c r="AC174" s="46"/>
      <c r="AD174" s="46"/>
      <c r="AE174" s="45"/>
      <c r="AF174" s="45"/>
      <c r="AG174" s="46"/>
      <c r="AH174" s="45"/>
      <c r="AI174" s="45"/>
      <c r="AJ174" s="45"/>
      <c r="AK174" s="45"/>
      <c r="AL174" s="45"/>
      <c r="AM174" s="45"/>
      <c r="AN174" s="45"/>
      <c r="AO174" s="45"/>
      <c r="AP174" s="45"/>
      <c r="AQ174" s="45"/>
      <c r="AR174" s="45"/>
      <c r="AS174" s="45"/>
      <c r="AT174" s="45"/>
    </row>
    <row r="175" spans="26:46" x14ac:dyDescent="0.25">
      <c r="Z175" s="45"/>
      <c r="AA175" s="64"/>
      <c r="AB175" s="74"/>
      <c r="AC175" s="46"/>
      <c r="AD175" s="46"/>
      <c r="AE175" s="45"/>
      <c r="AF175" s="45"/>
      <c r="AG175" s="46"/>
      <c r="AH175" s="45"/>
      <c r="AI175" s="45"/>
      <c r="AJ175" s="45"/>
      <c r="AK175" s="45"/>
      <c r="AL175" s="45"/>
      <c r="AM175" s="45"/>
      <c r="AN175" s="45"/>
      <c r="AO175" s="45"/>
      <c r="AP175" s="45"/>
      <c r="AQ175" s="45"/>
      <c r="AR175" s="45"/>
      <c r="AS175" s="45"/>
      <c r="AT175" s="45"/>
    </row>
    <row r="176" spans="26:46" x14ac:dyDescent="0.25">
      <c r="Z176" s="45"/>
      <c r="AA176" s="64"/>
      <c r="AB176" s="74"/>
      <c r="AC176" s="46"/>
      <c r="AD176" s="46"/>
      <c r="AE176" s="45"/>
      <c r="AF176" s="45"/>
      <c r="AG176" s="46"/>
      <c r="AH176" s="45"/>
      <c r="AI176" s="45"/>
      <c r="AJ176" s="45"/>
      <c r="AK176" s="45"/>
      <c r="AL176" s="45"/>
      <c r="AM176" s="45"/>
      <c r="AN176" s="45"/>
      <c r="AO176" s="45"/>
      <c r="AP176" s="45"/>
      <c r="AQ176" s="45"/>
      <c r="AR176" s="45"/>
      <c r="AS176" s="45"/>
      <c r="AT176" s="45"/>
    </row>
    <row r="177" spans="26:46" x14ac:dyDescent="0.25">
      <c r="Z177" s="45"/>
      <c r="AA177" s="64"/>
      <c r="AB177" s="74"/>
      <c r="AC177" s="46"/>
      <c r="AD177" s="46"/>
      <c r="AE177" s="45"/>
      <c r="AF177" s="45"/>
      <c r="AG177" s="46"/>
      <c r="AH177" s="45"/>
      <c r="AI177" s="45"/>
      <c r="AJ177" s="45"/>
      <c r="AK177" s="45"/>
      <c r="AL177" s="45"/>
      <c r="AM177" s="45"/>
      <c r="AN177" s="45"/>
      <c r="AO177" s="45"/>
      <c r="AP177" s="45"/>
      <c r="AQ177" s="45"/>
      <c r="AR177" s="45"/>
      <c r="AS177" s="45"/>
      <c r="AT177" s="45"/>
    </row>
    <row r="178" spans="26:46" x14ac:dyDescent="0.25">
      <c r="Z178" s="45"/>
      <c r="AA178" s="64"/>
      <c r="AB178" s="74"/>
      <c r="AC178" s="46"/>
      <c r="AD178" s="46"/>
      <c r="AE178" s="45"/>
      <c r="AF178" s="45"/>
      <c r="AG178" s="46"/>
      <c r="AH178" s="45"/>
      <c r="AI178" s="45"/>
      <c r="AJ178" s="45"/>
      <c r="AK178" s="45"/>
      <c r="AL178" s="45"/>
      <c r="AM178" s="45"/>
      <c r="AN178" s="45"/>
      <c r="AO178" s="45"/>
      <c r="AP178" s="45"/>
      <c r="AQ178" s="45"/>
      <c r="AR178" s="45"/>
      <c r="AS178" s="45"/>
      <c r="AT178" s="45"/>
    </row>
    <row r="179" spans="26:46" x14ac:dyDescent="0.25">
      <c r="Z179" s="45"/>
      <c r="AA179" s="64"/>
      <c r="AB179" s="74"/>
      <c r="AC179" s="46"/>
      <c r="AD179" s="46"/>
      <c r="AE179" s="45"/>
      <c r="AF179" s="45"/>
      <c r="AG179" s="46"/>
      <c r="AH179" s="45"/>
      <c r="AI179" s="45"/>
      <c r="AJ179" s="45"/>
      <c r="AK179" s="45"/>
      <c r="AL179" s="45"/>
      <c r="AM179" s="45"/>
      <c r="AN179" s="45"/>
      <c r="AO179" s="45"/>
      <c r="AP179" s="45"/>
      <c r="AQ179" s="45"/>
      <c r="AR179" s="45"/>
      <c r="AS179" s="45"/>
      <c r="AT179" s="45"/>
    </row>
    <row r="180" spans="26:46" x14ac:dyDescent="0.25">
      <c r="Z180" s="45"/>
      <c r="AA180" s="64"/>
      <c r="AB180" s="74"/>
      <c r="AC180" s="46"/>
      <c r="AD180" s="46"/>
      <c r="AE180" s="45"/>
      <c r="AF180" s="45"/>
      <c r="AG180" s="46"/>
      <c r="AH180" s="45"/>
      <c r="AI180" s="45"/>
      <c r="AJ180" s="45"/>
      <c r="AK180" s="45"/>
      <c r="AL180" s="45"/>
      <c r="AM180" s="45"/>
      <c r="AN180" s="45"/>
      <c r="AO180" s="45"/>
      <c r="AP180" s="45"/>
      <c r="AQ180" s="45"/>
      <c r="AR180" s="45"/>
      <c r="AS180" s="45"/>
      <c r="AT180" s="45"/>
    </row>
    <row r="181" spans="26:46" x14ac:dyDescent="0.25">
      <c r="Z181" s="45"/>
      <c r="AA181" s="64"/>
      <c r="AB181" s="74"/>
      <c r="AC181" s="46"/>
      <c r="AD181" s="46"/>
      <c r="AE181" s="45"/>
      <c r="AF181" s="45"/>
      <c r="AG181" s="46"/>
      <c r="AH181" s="45"/>
      <c r="AI181" s="45"/>
      <c r="AJ181" s="45"/>
      <c r="AK181" s="45"/>
      <c r="AL181" s="45"/>
      <c r="AM181" s="45"/>
      <c r="AN181" s="45"/>
      <c r="AO181" s="45"/>
      <c r="AP181" s="45"/>
      <c r="AQ181" s="45"/>
      <c r="AR181" s="45"/>
      <c r="AS181" s="45"/>
      <c r="AT181" s="45"/>
    </row>
    <row r="182" spans="26:46" x14ac:dyDescent="0.25">
      <c r="Z182" s="45"/>
      <c r="AA182" s="64"/>
      <c r="AB182" s="74"/>
      <c r="AC182" s="46"/>
      <c r="AD182" s="46"/>
      <c r="AE182" s="45"/>
      <c r="AF182" s="45"/>
      <c r="AG182" s="46"/>
      <c r="AH182" s="45"/>
      <c r="AI182" s="45"/>
      <c r="AJ182" s="45"/>
      <c r="AK182" s="45"/>
      <c r="AL182" s="45"/>
      <c r="AM182" s="45"/>
      <c r="AN182" s="45"/>
      <c r="AO182" s="45"/>
      <c r="AP182" s="45"/>
      <c r="AQ182" s="45"/>
      <c r="AR182" s="45"/>
      <c r="AS182" s="45"/>
      <c r="AT182" s="45"/>
    </row>
    <row r="183" spans="26:46" x14ac:dyDescent="0.25">
      <c r="Z183" s="45"/>
      <c r="AA183" s="64"/>
      <c r="AB183" s="74"/>
      <c r="AC183" s="46"/>
      <c r="AD183" s="46"/>
      <c r="AE183" s="45"/>
      <c r="AF183" s="45"/>
      <c r="AG183" s="46"/>
      <c r="AH183" s="45"/>
      <c r="AI183" s="45"/>
      <c r="AJ183" s="45"/>
      <c r="AK183" s="45"/>
      <c r="AL183" s="45"/>
      <c r="AM183" s="45"/>
      <c r="AN183" s="45"/>
      <c r="AO183" s="45"/>
      <c r="AP183" s="45"/>
      <c r="AQ183" s="45"/>
      <c r="AR183" s="45"/>
      <c r="AS183" s="45"/>
      <c r="AT183" s="45"/>
    </row>
    <row r="184" spans="26:46" x14ac:dyDescent="0.25">
      <c r="Z184" s="45"/>
      <c r="AA184" s="64"/>
      <c r="AB184" s="74"/>
      <c r="AC184" s="46"/>
      <c r="AD184" s="46"/>
      <c r="AE184" s="45"/>
      <c r="AF184" s="45"/>
      <c r="AG184" s="46"/>
      <c r="AH184" s="45"/>
      <c r="AI184" s="45"/>
      <c r="AJ184" s="45"/>
      <c r="AK184" s="45"/>
      <c r="AL184" s="45"/>
      <c r="AM184" s="45"/>
      <c r="AN184" s="45"/>
      <c r="AO184" s="45"/>
      <c r="AP184" s="45"/>
      <c r="AQ184" s="45"/>
      <c r="AR184" s="45"/>
      <c r="AS184" s="45"/>
      <c r="AT184" s="45"/>
    </row>
    <row r="185" spans="26:46" x14ac:dyDescent="0.25">
      <c r="Z185" s="45"/>
      <c r="AA185" s="64"/>
      <c r="AB185" s="74"/>
      <c r="AC185" s="46"/>
      <c r="AD185" s="46"/>
      <c r="AE185" s="45"/>
      <c r="AF185" s="45"/>
      <c r="AG185" s="46"/>
      <c r="AH185" s="45"/>
      <c r="AI185" s="45"/>
      <c r="AJ185" s="45"/>
      <c r="AK185" s="45"/>
      <c r="AL185" s="45"/>
      <c r="AM185" s="45"/>
      <c r="AN185" s="45"/>
      <c r="AO185" s="45"/>
      <c r="AP185" s="45"/>
      <c r="AQ185" s="45"/>
      <c r="AR185" s="45"/>
      <c r="AS185" s="45"/>
      <c r="AT185" s="45"/>
    </row>
    <row r="186" spans="26:46" x14ac:dyDescent="0.25">
      <c r="Z186" s="45"/>
      <c r="AA186" s="64"/>
      <c r="AB186" s="74"/>
      <c r="AC186" s="46"/>
      <c r="AD186" s="46"/>
      <c r="AE186" s="45"/>
      <c r="AF186" s="45"/>
      <c r="AG186" s="46"/>
      <c r="AH186" s="45"/>
      <c r="AI186" s="45"/>
      <c r="AJ186" s="45"/>
      <c r="AK186" s="45"/>
      <c r="AL186" s="45"/>
      <c r="AM186" s="45"/>
      <c r="AN186" s="45"/>
      <c r="AO186" s="45"/>
      <c r="AP186" s="45"/>
      <c r="AQ186" s="45"/>
      <c r="AR186" s="45"/>
      <c r="AS186" s="45"/>
      <c r="AT186" s="45"/>
    </row>
    <row r="187" spans="26:46" x14ac:dyDescent="0.25">
      <c r="Z187" s="45"/>
      <c r="AA187" s="64"/>
      <c r="AB187" s="74"/>
      <c r="AC187" s="46"/>
      <c r="AD187" s="46"/>
      <c r="AE187" s="45"/>
      <c r="AF187" s="45"/>
      <c r="AG187" s="46"/>
      <c r="AH187" s="45"/>
      <c r="AI187" s="45"/>
      <c r="AJ187" s="45"/>
      <c r="AK187" s="45"/>
      <c r="AL187" s="45"/>
      <c r="AM187" s="45"/>
      <c r="AN187" s="45"/>
      <c r="AO187" s="45"/>
      <c r="AP187" s="45"/>
      <c r="AQ187" s="45"/>
      <c r="AR187" s="45"/>
      <c r="AS187" s="45"/>
      <c r="AT187" s="45"/>
    </row>
    <row r="188" spans="26:46" x14ac:dyDescent="0.25">
      <c r="Z188" s="45"/>
      <c r="AA188" s="64"/>
      <c r="AB188" s="74"/>
      <c r="AC188" s="46"/>
      <c r="AD188" s="46"/>
      <c r="AE188" s="45"/>
      <c r="AF188" s="45"/>
      <c r="AG188" s="46"/>
      <c r="AH188" s="45"/>
      <c r="AI188" s="45"/>
      <c r="AJ188" s="45"/>
      <c r="AK188" s="45"/>
      <c r="AL188" s="45"/>
      <c r="AM188" s="45"/>
      <c r="AN188" s="45"/>
      <c r="AO188" s="45"/>
      <c r="AP188" s="45"/>
      <c r="AQ188" s="45"/>
      <c r="AR188" s="45"/>
      <c r="AS188" s="45"/>
      <c r="AT188" s="45"/>
    </row>
    <row r="189" spans="26:46" x14ac:dyDescent="0.25">
      <c r="Z189" s="45"/>
      <c r="AA189" s="64"/>
      <c r="AB189" s="74"/>
      <c r="AC189" s="46"/>
      <c r="AD189" s="46"/>
      <c r="AE189" s="45"/>
      <c r="AF189" s="45"/>
      <c r="AG189" s="46"/>
      <c r="AH189" s="45"/>
      <c r="AI189" s="45"/>
      <c r="AJ189" s="45"/>
      <c r="AK189" s="45"/>
      <c r="AL189" s="45"/>
      <c r="AM189" s="45"/>
      <c r="AN189" s="45"/>
      <c r="AO189" s="45"/>
      <c r="AP189" s="45"/>
      <c r="AQ189" s="45"/>
      <c r="AR189" s="45"/>
      <c r="AS189" s="45"/>
      <c r="AT189" s="45"/>
    </row>
    <row r="190" spans="26:46" x14ac:dyDescent="0.25">
      <c r="Z190" s="45"/>
      <c r="AA190" s="64"/>
      <c r="AB190" s="74"/>
      <c r="AC190" s="46"/>
      <c r="AD190" s="46"/>
      <c r="AE190" s="45"/>
      <c r="AF190" s="45"/>
      <c r="AG190" s="46"/>
      <c r="AH190" s="45"/>
      <c r="AI190" s="45"/>
      <c r="AJ190" s="45"/>
      <c r="AK190" s="45"/>
      <c r="AL190" s="45"/>
      <c r="AM190" s="45"/>
      <c r="AN190" s="45"/>
      <c r="AO190" s="45"/>
      <c r="AP190" s="45"/>
      <c r="AQ190" s="45"/>
      <c r="AR190" s="45"/>
      <c r="AS190" s="45"/>
      <c r="AT190" s="45"/>
    </row>
    <row r="191" spans="26:46" x14ac:dyDescent="0.25">
      <c r="Z191" s="45"/>
      <c r="AA191" s="64"/>
      <c r="AB191" s="74"/>
      <c r="AC191" s="46"/>
      <c r="AD191" s="46"/>
      <c r="AE191" s="45"/>
      <c r="AF191" s="45"/>
      <c r="AG191" s="46"/>
      <c r="AH191" s="45"/>
      <c r="AI191" s="45"/>
      <c r="AJ191" s="45"/>
      <c r="AK191" s="45"/>
      <c r="AL191" s="45"/>
      <c r="AM191" s="45"/>
      <c r="AN191" s="45"/>
      <c r="AO191" s="45"/>
      <c r="AP191" s="45"/>
      <c r="AQ191" s="45"/>
      <c r="AR191" s="45"/>
      <c r="AS191" s="45"/>
      <c r="AT191" s="45"/>
    </row>
    <row r="192" spans="26:46" x14ac:dyDescent="0.25">
      <c r="Z192" s="45"/>
      <c r="AA192" s="64"/>
      <c r="AB192" s="74"/>
      <c r="AC192" s="46"/>
      <c r="AD192" s="46"/>
      <c r="AE192" s="45"/>
      <c r="AF192" s="45"/>
      <c r="AG192" s="46"/>
      <c r="AH192" s="45"/>
      <c r="AI192" s="45"/>
      <c r="AJ192" s="45"/>
      <c r="AK192" s="45"/>
      <c r="AL192" s="45"/>
      <c r="AM192" s="45"/>
      <c r="AN192" s="45"/>
      <c r="AO192" s="45"/>
      <c r="AP192" s="45"/>
      <c r="AQ192" s="45"/>
      <c r="AR192" s="45"/>
      <c r="AS192" s="45"/>
      <c r="AT192" s="45"/>
    </row>
    <row r="193" spans="26:46" x14ac:dyDescent="0.25">
      <c r="Z193" s="45"/>
      <c r="AA193" s="64"/>
      <c r="AB193" s="74"/>
      <c r="AC193" s="46"/>
      <c r="AD193" s="46"/>
      <c r="AE193" s="45"/>
      <c r="AF193" s="45"/>
      <c r="AG193" s="46"/>
      <c r="AH193" s="45"/>
      <c r="AI193" s="45"/>
      <c r="AJ193" s="45"/>
      <c r="AK193" s="45"/>
      <c r="AL193" s="45"/>
      <c r="AM193" s="45"/>
      <c r="AN193" s="45"/>
      <c r="AO193" s="45"/>
      <c r="AP193" s="45"/>
      <c r="AQ193" s="45"/>
      <c r="AR193" s="45"/>
      <c r="AS193" s="45"/>
      <c r="AT193" s="45"/>
    </row>
    <row r="194" spans="26:46" x14ac:dyDescent="0.25">
      <c r="Z194" s="45"/>
      <c r="AA194" s="64"/>
      <c r="AB194" s="74"/>
      <c r="AC194" s="46"/>
      <c r="AD194" s="46"/>
      <c r="AE194" s="45"/>
      <c r="AF194" s="45"/>
      <c r="AG194" s="46"/>
      <c r="AH194" s="45"/>
      <c r="AI194" s="45"/>
      <c r="AJ194" s="45"/>
      <c r="AK194" s="45"/>
      <c r="AL194" s="45"/>
      <c r="AM194" s="45"/>
      <c r="AN194" s="45"/>
      <c r="AO194" s="45"/>
      <c r="AP194" s="45"/>
      <c r="AQ194" s="45"/>
      <c r="AR194" s="45"/>
      <c r="AS194" s="45"/>
      <c r="AT194" s="45"/>
    </row>
    <row r="195" spans="26:46" x14ac:dyDescent="0.25">
      <c r="Z195" s="45"/>
      <c r="AA195" s="64"/>
      <c r="AB195" s="74"/>
      <c r="AC195" s="46"/>
      <c r="AD195" s="46"/>
      <c r="AE195" s="45"/>
      <c r="AF195" s="45"/>
      <c r="AG195" s="46"/>
      <c r="AH195" s="45"/>
      <c r="AI195" s="45"/>
      <c r="AJ195" s="45"/>
      <c r="AK195" s="45"/>
      <c r="AL195" s="45"/>
      <c r="AM195" s="45"/>
      <c r="AN195" s="45"/>
      <c r="AO195" s="45"/>
      <c r="AP195" s="45"/>
      <c r="AQ195" s="45"/>
      <c r="AR195" s="45"/>
      <c r="AS195" s="45"/>
      <c r="AT195" s="45"/>
    </row>
    <row r="196" spans="26:46" x14ac:dyDescent="0.25">
      <c r="Z196" s="45"/>
      <c r="AA196" s="64"/>
      <c r="AB196" s="74"/>
      <c r="AC196" s="46"/>
      <c r="AD196" s="46"/>
      <c r="AE196" s="45"/>
      <c r="AF196" s="45"/>
      <c r="AG196" s="46"/>
      <c r="AH196" s="45"/>
      <c r="AI196" s="45"/>
      <c r="AJ196" s="45"/>
      <c r="AK196" s="45"/>
      <c r="AL196" s="45"/>
      <c r="AM196" s="45"/>
      <c r="AN196" s="45"/>
      <c r="AO196" s="45"/>
      <c r="AP196" s="45"/>
      <c r="AQ196" s="45"/>
      <c r="AR196" s="45"/>
      <c r="AS196" s="45"/>
      <c r="AT196" s="45"/>
    </row>
    <row r="197" spans="26:46" x14ac:dyDescent="0.25">
      <c r="Z197" s="45"/>
      <c r="AA197" s="64"/>
      <c r="AB197" s="74"/>
      <c r="AC197" s="46"/>
      <c r="AD197" s="46"/>
      <c r="AE197" s="45"/>
      <c r="AF197" s="45"/>
      <c r="AG197" s="46"/>
      <c r="AH197" s="45"/>
      <c r="AI197" s="45"/>
      <c r="AJ197" s="45"/>
      <c r="AK197" s="45"/>
      <c r="AL197" s="45"/>
      <c r="AM197" s="45"/>
      <c r="AN197" s="45"/>
      <c r="AO197" s="45"/>
      <c r="AP197" s="45"/>
      <c r="AQ197" s="45"/>
      <c r="AR197" s="45"/>
      <c r="AS197" s="45"/>
      <c r="AT197" s="45"/>
    </row>
    <row r="198" spans="26:46" x14ac:dyDescent="0.25">
      <c r="Z198" s="45"/>
      <c r="AA198" s="64"/>
      <c r="AB198" s="74"/>
      <c r="AC198" s="46"/>
      <c r="AD198" s="46"/>
      <c r="AE198" s="45"/>
      <c r="AF198" s="45"/>
      <c r="AG198" s="46"/>
      <c r="AH198" s="45"/>
      <c r="AI198" s="45"/>
      <c r="AJ198" s="45"/>
      <c r="AK198" s="45"/>
      <c r="AL198" s="45"/>
      <c r="AM198" s="45"/>
      <c r="AN198" s="45"/>
      <c r="AO198" s="45"/>
      <c r="AP198" s="45"/>
      <c r="AQ198" s="45"/>
      <c r="AR198" s="45"/>
      <c r="AS198" s="45"/>
      <c r="AT198" s="45"/>
    </row>
    <row r="199" spans="26:46" x14ac:dyDescent="0.25">
      <c r="Z199" s="45"/>
      <c r="AA199" s="64"/>
      <c r="AB199" s="74"/>
      <c r="AC199" s="46"/>
      <c r="AD199" s="46"/>
      <c r="AE199" s="45"/>
      <c r="AF199" s="45"/>
      <c r="AG199" s="46"/>
      <c r="AH199" s="45"/>
      <c r="AI199" s="45"/>
      <c r="AJ199" s="45"/>
      <c r="AK199" s="45"/>
      <c r="AL199" s="45"/>
      <c r="AM199" s="45"/>
      <c r="AN199" s="45"/>
      <c r="AO199" s="45"/>
      <c r="AP199" s="45"/>
      <c r="AQ199" s="45"/>
      <c r="AR199" s="45"/>
      <c r="AS199" s="45"/>
      <c r="AT199" s="45"/>
    </row>
    <row r="200" spans="26:46" x14ac:dyDescent="0.25">
      <c r="Z200" s="45"/>
      <c r="AA200" s="64"/>
      <c r="AB200" s="74"/>
      <c r="AC200" s="46"/>
      <c r="AD200" s="46"/>
      <c r="AE200" s="45"/>
      <c r="AF200" s="45"/>
      <c r="AG200" s="46"/>
      <c r="AH200" s="45"/>
      <c r="AI200" s="45"/>
      <c r="AJ200" s="45"/>
      <c r="AK200" s="45"/>
      <c r="AL200" s="45"/>
      <c r="AM200" s="45"/>
      <c r="AN200" s="45"/>
      <c r="AO200" s="45"/>
      <c r="AP200" s="45"/>
      <c r="AQ200" s="45"/>
      <c r="AR200" s="45"/>
      <c r="AS200" s="45"/>
      <c r="AT200" s="45"/>
    </row>
    <row r="201" spans="26:46" x14ac:dyDescent="0.25">
      <c r="Z201" s="45"/>
      <c r="AA201" s="64"/>
      <c r="AB201" s="74"/>
      <c r="AC201" s="46"/>
      <c r="AD201" s="46"/>
      <c r="AE201" s="45"/>
      <c r="AF201" s="45"/>
      <c r="AG201" s="46"/>
      <c r="AH201" s="45"/>
      <c r="AI201" s="45"/>
      <c r="AJ201" s="45"/>
      <c r="AK201" s="45"/>
      <c r="AL201" s="45"/>
      <c r="AM201" s="45"/>
      <c r="AN201" s="45"/>
      <c r="AO201" s="45"/>
      <c r="AP201" s="45"/>
      <c r="AQ201" s="45"/>
      <c r="AR201" s="45"/>
      <c r="AS201" s="45"/>
      <c r="AT201" s="45"/>
    </row>
    <row r="202" spans="26:46" x14ac:dyDescent="0.25">
      <c r="Z202" s="45"/>
      <c r="AA202" s="64"/>
      <c r="AB202" s="74"/>
      <c r="AC202" s="46"/>
      <c r="AD202" s="46"/>
      <c r="AE202" s="45"/>
      <c r="AF202" s="45"/>
      <c r="AG202" s="46"/>
      <c r="AH202" s="45"/>
      <c r="AI202" s="45"/>
      <c r="AJ202" s="45"/>
      <c r="AK202" s="45"/>
      <c r="AL202" s="45"/>
      <c r="AM202" s="45"/>
      <c r="AN202" s="45"/>
      <c r="AO202" s="45"/>
      <c r="AP202" s="45"/>
      <c r="AQ202" s="45"/>
      <c r="AR202" s="45"/>
      <c r="AS202" s="45"/>
      <c r="AT202" s="45"/>
    </row>
    <row r="203" spans="26:46" x14ac:dyDescent="0.25">
      <c r="Z203" s="45"/>
      <c r="AA203" s="64"/>
      <c r="AB203" s="74"/>
      <c r="AC203" s="46"/>
      <c r="AD203" s="46"/>
      <c r="AE203" s="45"/>
      <c r="AF203" s="45"/>
      <c r="AG203" s="46"/>
      <c r="AH203" s="45"/>
      <c r="AI203" s="45"/>
      <c r="AJ203" s="45"/>
      <c r="AK203" s="45"/>
      <c r="AL203" s="45"/>
      <c r="AM203" s="45"/>
      <c r="AN203" s="45"/>
      <c r="AO203" s="45"/>
      <c r="AP203" s="45"/>
      <c r="AQ203" s="45"/>
      <c r="AR203" s="45"/>
      <c r="AS203" s="45"/>
      <c r="AT203" s="45"/>
    </row>
    <row r="204" spans="26:46" x14ac:dyDescent="0.25">
      <c r="Z204" s="45"/>
      <c r="AA204" s="64"/>
      <c r="AB204" s="74"/>
      <c r="AC204" s="46"/>
      <c r="AD204" s="46"/>
      <c r="AE204" s="45"/>
      <c r="AF204" s="45"/>
      <c r="AG204" s="46"/>
      <c r="AH204" s="45"/>
      <c r="AI204" s="45"/>
      <c r="AJ204" s="45"/>
      <c r="AK204" s="45"/>
      <c r="AL204" s="45"/>
      <c r="AM204" s="45"/>
      <c r="AN204" s="45"/>
      <c r="AO204" s="45"/>
      <c r="AP204" s="45"/>
      <c r="AQ204" s="45"/>
      <c r="AR204" s="45"/>
      <c r="AS204" s="45"/>
      <c r="AT204" s="45"/>
    </row>
    <row r="205" spans="26:46" x14ac:dyDescent="0.25">
      <c r="Z205" s="45"/>
      <c r="AA205" s="64"/>
      <c r="AB205" s="74"/>
      <c r="AC205" s="46"/>
      <c r="AD205" s="46"/>
      <c r="AE205" s="45"/>
      <c r="AF205" s="45"/>
      <c r="AG205" s="46"/>
      <c r="AH205" s="45"/>
      <c r="AI205" s="45"/>
      <c r="AJ205" s="45"/>
      <c r="AK205" s="45"/>
      <c r="AL205" s="45"/>
      <c r="AM205" s="45"/>
      <c r="AN205" s="45"/>
      <c r="AO205" s="45"/>
      <c r="AP205" s="45"/>
      <c r="AQ205" s="45"/>
      <c r="AR205" s="45"/>
      <c r="AS205" s="45"/>
      <c r="AT205" s="45"/>
    </row>
    <row r="206" spans="26:46" x14ac:dyDescent="0.25">
      <c r="Z206" s="45"/>
      <c r="AA206" s="64"/>
      <c r="AB206" s="74"/>
      <c r="AC206" s="46"/>
      <c r="AD206" s="46"/>
      <c r="AE206" s="45"/>
      <c r="AF206" s="45"/>
      <c r="AG206" s="46"/>
      <c r="AH206" s="45"/>
      <c r="AI206" s="45"/>
      <c r="AJ206" s="45"/>
      <c r="AK206" s="45"/>
      <c r="AL206" s="45"/>
      <c r="AM206" s="45"/>
      <c r="AN206" s="45"/>
      <c r="AO206" s="45"/>
      <c r="AP206" s="45"/>
      <c r="AQ206" s="45"/>
      <c r="AR206" s="45"/>
      <c r="AS206" s="45"/>
      <c r="AT206" s="45"/>
    </row>
    <row r="207" spans="26:46" x14ac:dyDescent="0.25">
      <c r="Z207" s="45"/>
      <c r="AA207" s="64"/>
      <c r="AB207" s="74"/>
      <c r="AC207" s="46"/>
      <c r="AD207" s="46"/>
      <c r="AE207" s="45"/>
      <c r="AF207" s="45"/>
      <c r="AG207" s="46"/>
      <c r="AH207" s="45"/>
      <c r="AI207" s="45"/>
      <c r="AJ207" s="45"/>
      <c r="AK207" s="45"/>
      <c r="AL207" s="45"/>
      <c r="AM207" s="45"/>
      <c r="AN207" s="45"/>
      <c r="AO207" s="45"/>
      <c r="AP207" s="45"/>
      <c r="AQ207" s="45"/>
      <c r="AR207" s="45"/>
      <c r="AS207" s="45"/>
      <c r="AT207" s="45"/>
    </row>
    <row r="208" spans="26:46" x14ac:dyDescent="0.25">
      <c r="Z208" s="45"/>
      <c r="AA208" s="64"/>
      <c r="AB208" s="74"/>
      <c r="AC208" s="46"/>
      <c r="AD208" s="46"/>
      <c r="AE208" s="45"/>
      <c r="AF208" s="45"/>
      <c r="AG208" s="46"/>
      <c r="AH208" s="45"/>
      <c r="AI208" s="45"/>
      <c r="AJ208" s="45"/>
      <c r="AK208" s="45"/>
      <c r="AL208" s="45"/>
      <c r="AM208" s="45"/>
      <c r="AN208" s="45"/>
      <c r="AO208" s="45"/>
      <c r="AP208" s="45"/>
      <c r="AQ208" s="45"/>
      <c r="AR208" s="45"/>
      <c r="AS208" s="45"/>
      <c r="AT208" s="45"/>
    </row>
    <row r="209" spans="26:46" x14ac:dyDescent="0.25">
      <c r="Z209" s="45"/>
      <c r="AA209" s="64"/>
      <c r="AB209" s="74"/>
      <c r="AC209" s="46"/>
      <c r="AD209" s="46"/>
      <c r="AE209" s="45"/>
      <c r="AF209" s="45"/>
      <c r="AG209" s="46"/>
      <c r="AH209" s="45"/>
      <c r="AI209" s="45"/>
      <c r="AJ209" s="45"/>
      <c r="AK209" s="45"/>
      <c r="AL209" s="45"/>
      <c r="AM209" s="45"/>
      <c r="AN209" s="45"/>
      <c r="AO209" s="45"/>
      <c r="AP209" s="45"/>
      <c r="AQ209" s="45"/>
      <c r="AR209" s="45"/>
      <c r="AS209" s="45"/>
      <c r="AT209" s="45"/>
    </row>
    <row r="210" spans="26:46" x14ac:dyDescent="0.25">
      <c r="Z210" s="45"/>
      <c r="AA210" s="64"/>
      <c r="AB210" s="74"/>
      <c r="AC210" s="46"/>
      <c r="AD210" s="46"/>
      <c r="AE210" s="45"/>
      <c r="AF210" s="45"/>
      <c r="AG210" s="46"/>
      <c r="AH210" s="45"/>
      <c r="AI210" s="45"/>
      <c r="AJ210" s="45"/>
      <c r="AK210" s="45"/>
      <c r="AL210" s="45"/>
      <c r="AM210" s="45"/>
      <c r="AN210" s="45"/>
      <c r="AO210" s="45"/>
      <c r="AP210" s="45"/>
      <c r="AQ210" s="45"/>
      <c r="AR210" s="45"/>
      <c r="AS210" s="45"/>
      <c r="AT210" s="45"/>
    </row>
    <row r="211" spans="26:46" x14ac:dyDescent="0.25">
      <c r="Z211" s="45"/>
      <c r="AA211" s="64"/>
      <c r="AB211" s="74"/>
      <c r="AC211" s="46"/>
      <c r="AD211" s="46"/>
      <c r="AE211" s="45"/>
      <c r="AF211" s="45"/>
      <c r="AG211" s="46"/>
      <c r="AH211" s="45"/>
      <c r="AI211" s="45"/>
      <c r="AJ211" s="45"/>
      <c r="AK211" s="45"/>
      <c r="AL211" s="45"/>
      <c r="AM211" s="45"/>
      <c r="AN211" s="45"/>
      <c r="AO211" s="45"/>
      <c r="AP211" s="45"/>
      <c r="AQ211" s="45"/>
      <c r="AR211" s="45"/>
      <c r="AS211" s="45"/>
      <c r="AT211" s="45"/>
    </row>
    <row r="212" spans="26:46" x14ac:dyDescent="0.25">
      <c r="Z212" s="45"/>
      <c r="AA212" s="64"/>
      <c r="AB212" s="74"/>
      <c r="AC212" s="46"/>
      <c r="AD212" s="46"/>
      <c r="AE212" s="45"/>
      <c r="AF212" s="45"/>
      <c r="AG212" s="46"/>
      <c r="AH212" s="45"/>
      <c r="AI212" s="45"/>
      <c r="AJ212" s="45"/>
      <c r="AK212" s="45"/>
      <c r="AL212" s="45"/>
      <c r="AM212" s="45"/>
      <c r="AN212" s="45"/>
      <c r="AO212" s="45"/>
      <c r="AP212" s="45"/>
      <c r="AQ212" s="45"/>
      <c r="AR212" s="45"/>
      <c r="AS212" s="45"/>
      <c r="AT212" s="45"/>
    </row>
    <row r="213" spans="26:46" x14ac:dyDescent="0.25">
      <c r="Z213" s="45"/>
      <c r="AA213" s="64"/>
      <c r="AB213" s="74"/>
      <c r="AC213" s="46"/>
      <c r="AD213" s="46"/>
      <c r="AE213" s="45"/>
      <c r="AF213" s="45"/>
      <c r="AG213" s="46"/>
      <c r="AH213" s="45"/>
      <c r="AI213" s="45"/>
      <c r="AJ213" s="45"/>
      <c r="AK213" s="45"/>
      <c r="AL213" s="45"/>
      <c r="AM213" s="45"/>
      <c r="AN213" s="45"/>
      <c r="AO213" s="45"/>
      <c r="AP213" s="45"/>
      <c r="AQ213" s="45"/>
      <c r="AR213" s="45"/>
      <c r="AS213" s="45"/>
      <c r="AT213" s="45"/>
    </row>
    <row r="214" spans="26:46" x14ac:dyDescent="0.25">
      <c r="Z214" s="45"/>
      <c r="AA214" s="64"/>
      <c r="AB214" s="74"/>
      <c r="AC214" s="46"/>
      <c r="AD214" s="46"/>
      <c r="AE214" s="45"/>
      <c r="AF214" s="45"/>
      <c r="AG214" s="46"/>
      <c r="AH214" s="45"/>
      <c r="AI214" s="45"/>
      <c r="AJ214" s="45"/>
      <c r="AK214" s="45"/>
      <c r="AL214" s="45"/>
      <c r="AM214" s="45"/>
      <c r="AN214" s="45"/>
      <c r="AO214" s="45"/>
      <c r="AP214" s="45"/>
      <c r="AQ214" s="45"/>
      <c r="AR214" s="45"/>
      <c r="AS214" s="45"/>
      <c r="AT214" s="45"/>
    </row>
    <row r="215" spans="26:46" x14ac:dyDescent="0.25">
      <c r="Z215" s="45"/>
      <c r="AA215" s="64"/>
      <c r="AB215" s="74"/>
      <c r="AC215" s="46"/>
      <c r="AD215" s="46"/>
      <c r="AE215" s="45"/>
      <c r="AF215" s="45"/>
      <c r="AG215" s="46"/>
      <c r="AH215" s="45"/>
      <c r="AI215" s="45"/>
      <c r="AJ215" s="45"/>
      <c r="AK215" s="45"/>
      <c r="AL215" s="45"/>
      <c r="AM215" s="45"/>
      <c r="AN215" s="45"/>
      <c r="AO215" s="45"/>
      <c r="AP215" s="45"/>
      <c r="AQ215" s="45"/>
      <c r="AR215" s="45"/>
      <c r="AS215" s="45"/>
      <c r="AT215" s="45"/>
    </row>
    <row r="216" spans="26:46" x14ac:dyDescent="0.25">
      <c r="Z216" s="45"/>
      <c r="AA216" s="64"/>
      <c r="AB216" s="74"/>
      <c r="AC216" s="46"/>
      <c r="AD216" s="46"/>
      <c r="AE216" s="45"/>
      <c r="AF216" s="45"/>
      <c r="AG216" s="46"/>
      <c r="AH216" s="45"/>
      <c r="AI216" s="45"/>
      <c r="AJ216" s="45"/>
      <c r="AK216" s="45"/>
      <c r="AL216" s="45"/>
      <c r="AM216" s="45"/>
      <c r="AN216" s="45"/>
      <c r="AO216" s="45"/>
      <c r="AP216" s="45"/>
      <c r="AQ216" s="45"/>
      <c r="AR216" s="45"/>
      <c r="AS216" s="45"/>
      <c r="AT216" s="45"/>
    </row>
    <row r="217" spans="26:46" x14ac:dyDescent="0.25">
      <c r="Z217" s="45"/>
      <c r="AA217" s="64"/>
      <c r="AB217" s="74"/>
      <c r="AC217" s="46"/>
      <c r="AD217" s="46"/>
      <c r="AE217" s="45"/>
      <c r="AF217" s="45"/>
      <c r="AG217" s="46"/>
      <c r="AH217" s="45"/>
      <c r="AI217" s="45"/>
      <c r="AJ217" s="45"/>
      <c r="AK217" s="45"/>
      <c r="AL217" s="45"/>
      <c r="AM217" s="45"/>
      <c r="AN217" s="45"/>
      <c r="AO217" s="45"/>
      <c r="AP217" s="45"/>
      <c r="AQ217" s="45"/>
      <c r="AR217" s="45"/>
      <c r="AS217" s="45"/>
      <c r="AT217" s="45"/>
    </row>
    <row r="218" spans="26:46" x14ac:dyDescent="0.25">
      <c r="Z218" s="45"/>
      <c r="AA218" s="64"/>
      <c r="AB218" s="74"/>
      <c r="AC218" s="46"/>
      <c r="AD218" s="46"/>
      <c r="AE218" s="45"/>
      <c r="AF218" s="45"/>
      <c r="AG218" s="46"/>
      <c r="AH218" s="45"/>
      <c r="AI218" s="45"/>
      <c r="AJ218" s="45"/>
      <c r="AK218" s="45"/>
      <c r="AL218" s="45"/>
      <c r="AM218" s="45"/>
      <c r="AN218" s="45"/>
      <c r="AO218" s="45"/>
      <c r="AP218" s="45"/>
      <c r="AQ218" s="45"/>
      <c r="AR218" s="45"/>
      <c r="AS218" s="45"/>
      <c r="AT218" s="45"/>
    </row>
    <row r="219" spans="26:46" x14ac:dyDescent="0.25">
      <c r="Z219" s="45"/>
      <c r="AA219" s="64"/>
      <c r="AB219" s="74"/>
      <c r="AC219" s="46"/>
      <c r="AD219" s="46"/>
      <c r="AE219" s="45"/>
      <c r="AF219" s="45"/>
      <c r="AG219" s="46"/>
      <c r="AH219" s="45"/>
      <c r="AI219" s="45"/>
      <c r="AJ219" s="45"/>
      <c r="AK219" s="45"/>
      <c r="AL219" s="45"/>
      <c r="AM219" s="45"/>
      <c r="AN219" s="45"/>
      <c r="AO219" s="45"/>
      <c r="AP219" s="45"/>
      <c r="AQ219" s="45"/>
      <c r="AR219" s="45"/>
      <c r="AS219" s="45"/>
      <c r="AT219" s="45"/>
    </row>
    <row r="220" spans="26:46" x14ac:dyDescent="0.25">
      <c r="Z220" s="45"/>
      <c r="AA220" s="64"/>
      <c r="AB220" s="74"/>
      <c r="AC220" s="46"/>
      <c r="AD220" s="46"/>
      <c r="AE220" s="45"/>
      <c r="AF220" s="45"/>
      <c r="AG220" s="46"/>
      <c r="AH220" s="45"/>
      <c r="AI220" s="45"/>
      <c r="AJ220" s="45"/>
      <c r="AK220" s="45"/>
      <c r="AL220" s="45"/>
      <c r="AM220" s="45"/>
      <c r="AN220" s="45"/>
      <c r="AO220" s="45"/>
      <c r="AP220" s="45"/>
      <c r="AQ220" s="45"/>
      <c r="AR220" s="45"/>
      <c r="AS220" s="45"/>
      <c r="AT220" s="45"/>
    </row>
    <row r="221" spans="26:46" x14ac:dyDescent="0.25">
      <c r="Z221" s="45"/>
      <c r="AA221" s="64"/>
      <c r="AB221" s="74"/>
      <c r="AC221" s="46"/>
      <c r="AD221" s="46"/>
      <c r="AE221" s="45"/>
      <c r="AF221" s="45"/>
      <c r="AG221" s="46"/>
      <c r="AH221" s="45"/>
      <c r="AI221" s="45"/>
      <c r="AJ221" s="45"/>
      <c r="AK221" s="45"/>
      <c r="AL221" s="45"/>
      <c r="AM221" s="45"/>
      <c r="AN221" s="45"/>
      <c r="AO221" s="45"/>
      <c r="AP221" s="45"/>
      <c r="AQ221" s="45"/>
      <c r="AR221" s="45"/>
      <c r="AS221" s="45"/>
      <c r="AT221" s="45"/>
    </row>
    <row r="222" spans="26:46" x14ac:dyDescent="0.25">
      <c r="Z222" s="45"/>
      <c r="AA222" s="64"/>
      <c r="AB222" s="74"/>
      <c r="AC222" s="46"/>
      <c r="AD222" s="46"/>
      <c r="AE222" s="45"/>
      <c r="AF222" s="45"/>
      <c r="AG222" s="46"/>
      <c r="AH222" s="45"/>
      <c r="AI222" s="45"/>
      <c r="AJ222" s="45"/>
      <c r="AK222" s="45"/>
      <c r="AL222" s="45"/>
      <c r="AM222" s="45"/>
      <c r="AN222" s="45"/>
      <c r="AO222" s="45"/>
      <c r="AP222" s="45"/>
      <c r="AQ222" s="45"/>
      <c r="AR222" s="45"/>
      <c r="AS222" s="45"/>
      <c r="AT222" s="45"/>
    </row>
    <row r="223" spans="26:46" x14ac:dyDescent="0.25">
      <c r="Z223" s="45"/>
      <c r="AA223" s="64"/>
      <c r="AB223" s="74"/>
      <c r="AC223" s="46"/>
      <c r="AD223" s="46"/>
      <c r="AE223" s="45"/>
      <c r="AF223" s="45"/>
      <c r="AG223" s="46"/>
      <c r="AH223" s="45"/>
      <c r="AI223" s="45"/>
      <c r="AJ223" s="45"/>
      <c r="AK223" s="45"/>
      <c r="AL223" s="45"/>
      <c r="AM223" s="45"/>
      <c r="AN223" s="45"/>
      <c r="AO223" s="45"/>
      <c r="AP223" s="45"/>
      <c r="AQ223" s="45"/>
      <c r="AR223" s="45"/>
      <c r="AS223" s="45"/>
      <c r="AT223" s="45"/>
    </row>
    <row r="224" spans="26:46" x14ac:dyDescent="0.25">
      <c r="Z224" s="45"/>
      <c r="AA224" s="64"/>
      <c r="AB224" s="74"/>
      <c r="AC224" s="46"/>
      <c r="AD224" s="46"/>
      <c r="AE224" s="45"/>
      <c r="AF224" s="45"/>
      <c r="AG224" s="46"/>
      <c r="AH224" s="45"/>
      <c r="AI224" s="45"/>
      <c r="AJ224" s="45"/>
      <c r="AK224" s="45"/>
      <c r="AL224" s="45"/>
      <c r="AM224" s="45"/>
      <c r="AN224" s="45"/>
      <c r="AO224" s="45"/>
      <c r="AP224" s="45"/>
      <c r="AQ224" s="45"/>
      <c r="AR224" s="45"/>
      <c r="AS224" s="45"/>
      <c r="AT224" s="45"/>
    </row>
    <row r="225" spans="26:46" x14ac:dyDescent="0.25">
      <c r="Z225" s="45"/>
      <c r="AA225" s="64"/>
      <c r="AB225" s="74"/>
      <c r="AC225" s="46"/>
      <c r="AD225" s="46"/>
      <c r="AE225" s="45"/>
      <c r="AF225" s="45"/>
      <c r="AG225" s="46"/>
      <c r="AH225" s="45"/>
      <c r="AI225" s="45"/>
      <c r="AJ225" s="45"/>
      <c r="AK225" s="45"/>
      <c r="AL225" s="45"/>
      <c r="AM225" s="45"/>
      <c r="AN225" s="45"/>
      <c r="AO225" s="45"/>
      <c r="AP225" s="45"/>
      <c r="AQ225" s="45"/>
      <c r="AR225" s="45"/>
      <c r="AS225" s="45"/>
      <c r="AT225" s="45"/>
    </row>
    <row r="226" spans="26:46" x14ac:dyDescent="0.25">
      <c r="Z226" s="45"/>
      <c r="AA226" s="64"/>
      <c r="AB226" s="74"/>
      <c r="AC226" s="46"/>
      <c r="AD226" s="46"/>
      <c r="AE226" s="45"/>
      <c r="AF226" s="45"/>
      <c r="AG226" s="46"/>
      <c r="AH226" s="45"/>
      <c r="AI226" s="45"/>
      <c r="AJ226" s="45"/>
      <c r="AK226" s="45"/>
      <c r="AL226" s="45"/>
      <c r="AM226" s="45"/>
      <c r="AN226" s="45"/>
      <c r="AO226" s="45"/>
      <c r="AP226" s="45"/>
      <c r="AQ226" s="45"/>
      <c r="AR226" s="45"/>
      <c r="AS226" s="45"/>
      <c r="AT226" s="45"/>
    </row>
    <row r="227" spans="26:46" x14ac:dyDescent="0.25">
      <c r="Z227" s="45"/>
      <c r="AA227" s="64"/>
      <c r="AB227" s="74"/>
      <c r="AC227" s="46"/>
      <c r="AD227" s="46"/>
      <c r="AE227" s="45"/>
      <c r="AF227" s="45"/>
      <c r="AG227" s="46"/>
      <c r="AH227" s="45"/>
      <c r="AI227" s="45"/>
      <c r="AJ227" s="45"/>
      <c r="AK227" s="45"/>
      <c r="AL227" s="45"/>
      <c r="AM227" s="45"/>
      <c r="AN227" s="45"/>
      <c r="AO227" s="45"/>
      <c r="AP227" s="45"/>
      <c r="AQ227" s="45"/>
      <c r="AR227" s="45"/>
      <c r="AS227" s="45"/>
      <c r="AT227" s="45"/>
    </row>
    <row r="228" spans="26:46" x14ac:dyDescent="0.25">
      <c r="Z228" s="45"/>
      <c r="AA228" s="64"/>
      <c r="AB228" s="74"/>
      <c r="AC228" s="46"/>
      <c r="AD228" s="46"/>
      <c r="AE228" s="45"/>
      <c r="AF228" s="45"/>
      <c r="AG228" s="46"/>
      <c r="AH228" s="45"/>
      <c r="AI228" s="45"/>
      <c r="AJ228" s="45"/>
      <c r="AK228" s="45"/>
      <c r="AL228" s="45"/>
      <c r="AM228" s="45"/>
      <c r="AN228" s="45"/>
      <c r="AO228" s="45"/>
      <c r="AP228" s="45"/>
      <c r="AQ228" s="45"/>
      <c r="AR228" s="45"/>
      <c r="AS228" s="45"/>
      <c r="AT228" s="45"/>
    </row>
    <row r="229" spans="26:46" x14ac:dyDescent="0.25">
      <c r="Z229" s="45"/>
      <c r="AA229" s="64"/>
      <c r="AB229" s="74"/>
      <c r="AC229" s="46"/>
      <c r="AD229" s="46"/>
      <c r="AE229" s="45"/>
      <c r="AF229" s="45"/>
      <c r="AG229" s="46"/>
      <c r="AH229" s="45"/>
      <c r="AI229" s="45"/>
      <c r="AJ229" s="45"/>
      <c r="AK229" s="45"/>
      <c r="AL229" s="45"/>
      <c r="AM229" s="45"/>
      <c r="AN229" s="45"/>
      <c r="AO229" s="45"/>
      <c r="AP229" s="45"/>
      <c r="AQ229" s="45"/>
      <c r="AR229" s="45"/>
      <c r="AS229" s="45"/>
      <c r="AT229" s="45"/>
    </row>
    <row r="230" spans="26:46" x14ac:dyDescent="0.25">
      <c r="Z230" s="45"/>
      <c r="AA230" s="64"/>
      <c r="AB230" s="74"/>
      <c r="AC230" s="46"/>
      <c r="AD230" s="46"/>
      <c r="AE230" s="45"/>
      <c r="AF230" s="45"/>
      <c r="AG230" s="46"/>
      <c r="AH230" s="45"/>
      <c r="AI230" s="45"/>
      <c r="AJ230" s="45"/>
      <c r="AK230" s="45"/>
      <c r="AL230" s="45"/>
      <c r="AM230" s="45"/>
      <c r="AN230" s="45"/>
      <c r="AO230" s="45"/>
      <c r="AP230" s="45"/>
      <c r="AQ230" s="45"/>
      <c r="AR230" s="45"/>
      <c r="AS230" s="45"/>
      <c r="AT230" s="45"/>
    </row>
    <row r="231" spans="26:46" x14ac:dyDescent="0.25">
      <c r="Z231" s="45"/>
      <c r="AA231" s="64"/>
      <c r="AB231" s="74"/>
      <c r="AC231" s="46"/>
      <c r="AD231" s="46"/>
      <c r="AE231" s="45"/>
      <c r="AF231" s="45"/>
      <c r="AG231" s="46"/>
      <c r="AH231" s="45"/>
      <c r="AI231" s="45"/>
      <c r="AJ231" s="45"/>
      <c r="AK231" s="45"/>
      <c r="AL231" s="45"/>
      <c r="AM231" s="45"/>
      <c r="AN231" s="45"/>
      <c r="AO231" s="45"/>
      <c r="AP231" s="45"/>
      <c r="AQ231" s="45"/>
      <c r="AR231" s="45"/>
      <c r="AS231" s="45"/>
      <c r="AT231" s="45"/>
    </row>
    <row r="232" spans="26:46" x14ac:dyDescent="0.25">
      <c r="Z232" s="45"/>
      <c r="AA232" s="64"/>
      <c r="AB232" s="74"/>
      <c r="AC232" s="46"/>
      <c r="AD232" s="46"/>
      <c r="AE232" s="45"/>
      <c r="AF232" s="45"/>
      <c r="AG232" s="46"/>
      <c r="AH232" s="45"/>
      <c r="AI232" s="45"/>
      <c r="AJ232" s="45"/>
      <c r="AK232" s="45"/>
      <c r="AL232" s="45"/>
      <c r="AM232" s="45"/>
      <c r="AN232" s="45"/>
      <c r="AO232" s="45"/>
      <c r="AP232" s="45"/>
      <c r="AQ232" s="45"/>
      <c r="AR232" s="45"/>
      <c r="AS232" s="45"/>
      <c r="AT232" s="45"/>
    </row>
    <row r="233" spans="26:46" x14ac:dyDescent="0.25">
      <c r="Z233" s="45"/>
      <c r="AA233" s="64"/>
      <c r="AB233" s="74"/>
      <c r="AC233" s="46"/>
      <c r="AD233" s="46"/>
      <c r="AE233" s="45"/>
      <c r="AF233" s="45"/>
      <c r="AG233" s="46"/>
      <c r="AH233" s="45"/>
      <c r="AI233" s="45"/>
      <c r="AJ233" s="45"/>
      <c r="AK233" s="45"/>
      <c r="AL233" s="45"/>
      <c r="AM233" s="45"/>
      <c r="AN233" s="45"/>
      <c r="AO233" s="45"/>
      <c r="AP233" s="45"/>
      <c r="AQ233" s="45"/>
      <c r="AR233" s="45"/>
      <c r="AS233" s="45"/>
      <c r="AT233" s="45"/>
    </row>
    <row r="234" spans="26:46" x14ac:dyDescent="0.25">
      <c r="Z234" s="45"/>
      <c r="AA234" s="64"/>
      <c r="AB234" s="74"/>
      <c r="AC234" s="46"/>
      <c r="AD234" s="46"/>
      <c r="AE234" s="45"/>
      <c r="AF234" s="45"/>
      <c r="AG234" s="46"/>
      <c r="AH234" s="45"/>
      <c r="AI234" s="45"/>
      <c r="AJ234" s="45"/>
      <c r="AK234" s="45"/>
      <c r="AL234" s="45"/>
      <c r="AM234" s="45"/>
      <c r="AN234" s="45"/>
      <c r="AO234" s="45"/>
      <c r="AP234" s="45"/>
      <c r="AQ234" s="45"/>
      <c r="AR234" s="45"/>
      <c r="AS234" s="45"/>
      <c r="AT234" s="45"/>
    </row>
    <row r="235" spans="26:46" x14ac:dyDescent="0.25">
      <c r="Z235" s="45"/>
      <c r="AA235" s="64"/>
      <c r="AB235" s="74"/>
      <c r="AC235" s="46"/>
      <c r="AD235" s="46"/>
      <c r="AE235" s="45"/>
      <c r="AF235" s="45"/>
      <c r="AG235" s="46"/>
      <c r="AH235" s="45"/>
      <c r="AI235" s="45"/>
      <c r="AJ235" s="45"/>
      <c r="AK235" s="45"/>
      <c r="AL235" s="45"/>
      <c r="AM235" s="45"/>
      <c r="AN235" s="45"/>
      <c r="AO235" s="45"/>
      <c r="AP235" s="45"/>
      <c r="AQ235" s="45"/>
      <c r="AR235" s="45"/>
      <c r="AS235" s="45"/>
      <c r="AT235" s="45"/>
    </row>
    <row r="236" spans="26:46" x14ac:dyDescent="0.25">
      <c r="Z236" s="45"/>
      <c r="AA236" s="64"/>
      <c r="AB236" s="74"/>
      <c r="AC236" s="46"/>
      <c r="AD236" s="46"/>
      <c r="AE236" s="45"/>
      <c r="AF236" s="45"/>
      <c r="AG236" s="46"/>
      <c r="AH236" s="45"/>
      <c r="AI236" s="45"/>
      <c r="AJ236" s="45"/>
      <c r="AK236" s="45"/>
      <c r="AL236" s="45"/>
      <c r="AM236" s="45"/>
      <c r="AN236" s="45"/>
      <c r="AO236" s="45"/>
      <c r="AP236" s="45"/>
      <c r="AQ236" s="45"/>
      <c r="AR236" s="45"/>
      <c r="AS236" s="45"/>
      <c r="AT236" s="45"/>
    </row>
    <row r="237" spans="26:46" x14ac:dyDescent="0.25">
      <c r="Z237" s="45"/>
      <c r="AA237" s="64"/>
      <c r="AB237" s="74"/>
      <c r="AC237" s="46"/>
      <c r="AD237" s="46"/>
      <c r="AE237" s="45"/>
      <c r="AF237" s="45"/>
      <c r="AG237" s="46"/>
      <c r="AH237" s="45"/>
      <c r="AI237" s="45"/>
      <c r="AJ237" s="45"/>
      <c r="AK237" s="45"/>
      <c r="AL237" s="45"/>
      <c r="AM237" s="45"/>
      <c r="AN237" s="45"/>
      <c r="AO237" s="45"/>
      <c r="AP237" s="45"/>
      <c r="AQ237" s="45"/>
      <c r="AR237" s="45"/>
      <c r="AS237" s="45"/>
      <c r="AT237" s="45"/>
    </row>
    <row r="238" spans="26:46" x14ac:dyDescent="0.25">
      <c r="Z238" s="45"/>
      <c r="AA238" s="64"/>
      <c r="AB238" s="74"/>
      <c r="AC238" s="46"/>
      <c r="AD238" s="46"/>
      <c r="AE238" s="45"/>
      <c r="AF238" s="45"/>
      <c r="AG238" s="46"/>
      <c r="AH238" s="45"/>
      <c r="AI238" s="45"/>
      <c r="AJ238" s="45"/>
      <c r="AK238" s="45"/>
      <c r="AL238" s="45"/>
      <c r="AM238" s="45"/>
      <c r="AN238" s="45"/>
      <c r="AO238" s="45"/>
      <c r="AP238" s="45"/>
      <c r="AQ238" s="45"/>
      <c r="AR238" s="45"/>
      <c r="AS238" s="45"/>
      <c r="AT238" s="45"/>
    </row>
    <row r="239" spans="26:46" x14ac:dyDescent="0.25">
      <c r="Z239" s="45"/>
      <c r="AA239" s="64"/>
      <c r="AB239" s="74"/>
      <c r="AC239" s="46"/>
      <c r="AD239" s="46"/>
      <c r="AE239" s="45"/>
      <c r="AF239" s="45"/>
      <c r="AG239" s="46"/>
      <c r="AH239" s="45"/>
      <c r="AI239" s="45"/>
      <c r="AJ239" s="45"/>
      <c r="AK239" s="45"/>
      <c r="AL239" s="45"/>
      <c r="AM239" s="45"/>
      <c r="AN239" s="45"/>
      <c r="AO239" s="45"/>
      <c r="AP239" s="45"/>
      <c r="AQ239" s="45"/>
      <c r="AR239" s="45"/>
      <c r="AS239" s="45"/>
      <c r="AT239" s="45"/>
    </row>
    <row r="240" spans="26:46" x14ac:dyDescent="0.25">
      <c r="Z240" s="45"/>
      <c r="AA240" s="64"/>
      <c r="AB240" s="74"/>
      <c r="AC240" s="46"/>
      <c r="AD240" s="46"/>
      <c r="AE240" s="45"/>
      <c r="AF240" s="45"/>
      <c r="AG240" s="46"/>
      <c r="AH240" s="45"/>
      <c r="AI240" s="45"/>
      <c r="AJ240" s="45"/>
      <c r="AK240" s="45"/>
      <c r="AL240" s="45"/>
      <c r="AM240" s="45"/>
      <c r="AN240" s="45"/>
      <c r="AO240" s="45"/>
      <c r="AP240" s="45"/>
      <c r="AQ240" s="45"/>
      <c r="AR240" s="45"/>
      <c r="AS240" s="45"/>
      <c r="AT240" s="45"/>
    </row>
    <row r="241" spans="26:46" x14ac:dyDescent="0.25">
      <c r="Z241" s="45"/>
      <c r="AA241" s="64"/>
      <c r="AB241" s="74"/>
      <c r="AC241" s="46"/>
      <c r="AD241" s="46"/>
      <c r="AE241" s="45"/>
      <c r="AF241" s="45"/>
      <c r="AG241" s="46"/>
      <c r="AH241" s="45"/>
      <c r="AI241" s="45"/>
      <c r="AJ241" s="45"/>
      <c r="AK241" s="45"/>
      <c r="AL241" s="45"/>
      <c r="AM241" s="45"/>
      <c r="AN241" s="45"/>
      <c r="AO241" s="45"/>
      <c r="AP241" s="45"/>
      <c r="AQ241" s="45"/>
      <c r="AR241" s="45"/>
      <c r="AS241" s="45"/>
      <c r="AT241" s="45"/>
    </row>
    <row r="242" spans="26:46" x14ac:dyDescent="0.25">
      <c r="Z242" s="45"/>
      <c r="AA242" s="64"/>
      <c r="AB242" s="74"/>
      <c r="AC242" s="46"/>
      <c r="AD242" s="46"/>
      <c r="AE242" s="45"/>
      <c r="AF242" s="45"/>
      <c r="AG242" s="46"/>
      <c r="AH242" s="45"/>
      <c r="AI242" s="45"/>
      <c r="AJ242" s="45"/>
      <c r="AK242" s="45"/>
      <c r="AL242" s="45"/>
      <c r="AM242" s="45"/>
      <c r="AN242" s="45"/>
      <c r="AO242" s="45"/>
      <c r="AP242" s="45"/>
      <c r="AQ242" s="45"/>
      <c r="AR242" s="45"/>
      <c r="AS242" s="45"/>
      <c r="AT242" s="45"/>
    </row>
    <row r="243" spans="26:46" x14ac:dyDescent="0.25">
      <c r="Z243" s="45"/>
      <c r="AA243" s="64"/>
      <c r="AB243" s="74"/>
      <c r="AC243" s="46"/>
      <c r="AD243" s="46"/>
      <c r="AE243" s="45"/>
      <c r="AF243" s="45"/>
      <c r="AG243" s="46"/>
      <c r="AH243" s="45"/>
      <c r="AI243" s="45"/>
      <c r="AJ243" s="45"/>
      <c r="AK243" s="45"/>
      <c r="AL243" s="45"/>
      <c r="AM243" s="45"/>
      <c r="AN243" s="45"/>
      <c r="AO243" s="45"/>
      <c r="AP243" s="45"/>
      <c r="AQ243" s="45"/>
      <c r="AR243" s="45"/>
      <c r="AS243" s="45"/>
      <c r="AT243" s="45"/>
    </row>
    <row r="244" spans="26:46" x14ac:dyDescent="0.25">
      <c r="Z244" s="45"/>
      <c r="AA244" s="64"/>
      <c r="AB244" s="74"/>
      <c r="AC244" s="46"/>
      <c r="AD244" s="46"/>
      <c r="AE244" s="45"/>
      <c r="AF244" s="45"/>
      <c r="AG244" s="46"/>
      <c r="AH244" s="45"/>
      <c r="AI244" s="45"/>
      <c r="AJ244" s="45"/>
      <c r="AK244" s="45"/>
      <c r="AL244" s="45"/>
      <c r="AM244" s="45"/>
      <c r="AN244" s="45"/>
      <c r="AO244" s="45"/>
      <c r="AP244" s="45"/>
      <c r="AQ244" s="45"/>
      <c r="AR244" s="45"/>
      <c r="AS244" s="45"/>
      <c r="AT244" s="45"/>
    </row>
    <row r="245" spans="26:46" x14ac:dyDescent="0.25">
      <c r="Z245" s="45"/>
      <c r="AA245" s="64"/>
      <c r="AB245" s="74"/>
      <c r="AC245" s="46"/>
      <c r="AD245" s="46"/>
      <c r="AE245" s="45"/>
      <c r="AF245" s="45"/>
      <c r="AG245" s="46"/>
      <c r="AH245" s="45"/>
      <c r="AI245" s="45"/>
      <c r="AJ245" s="45"/>
      <c r="AK245" s="45"/>
      <c r="AL245" s="45"/>
      <c r="AM245" s="45"/>
      <c r="AN245" s="45"/>
      <c r="AO245" s="45"/>
      <c r="AP245" s="45"/>
      <c r="AQ245" s="45"/>
      <c r="AR245" s="45"/>
      <c r="AS245" s="45"/>
      <c r="AT245" s="45"/>
    </row>
    <row r="246" spans="26:46" x14ac:dyDescent="0.25">
      <c r="Z246" s="45"/>
      <c r="AA246" s="64"/>
      <c r="AB246" s="74"/>
      <c r="AC246" s="46"/>
      <c r="AD246" s="46"/>
      <c r="AE246" s="45"/>
      <c r="AF246" s="45"/>
      <c r="AG246" s="46"/>
      <c r="AH246" s="45"/>
      <c r="AI246" s="45"/>
      <c r="AJ246" s="45"/>
      <c r="AK246" s="45"/>
      <c r="AL246" s="45"/>
      <c r="AM246" s="45"/>
      <c r="AN246" s="45"/>
      <c r="AO246" s="45"/>
      <c r="AP246" s="45"/>
      <c r="AQ246" s="45"/>
      <c r="AR246" s="45"/>
      <c r="AS246" s="45"/>
      <c r="AT246" s="45"/>
    </row>
    <row r="247" spans="26:46" x14ac:dyDescent="0.25">
      <c r="Z247" s="45"/>
      <c r="AA247" s="64"/>
      <c r="AB247" s="74"/>
      <c r="AC247" s="46"/>
      <c r="AD247" s="46"/>
      <c r="AE247" s="45"/>
      <c r="AF247" s="45"/>
      <c r="AG247" s="46"/>
      <c r="AH247" s="45"/>
      <c r="AI247" s="45"/>
      <c r="AJ247" s="45"/>
      <c r="AK247" s="45"/>
      <c r="AL247" s="45"/>
      <c r="AM247" s="45"/>
      <c r="AN247" s="45"/>
      <c r="AO247" s="45"/>
      <c r="AP247" s="45"/>
      <c r="AQ247" s="45"/>
      <c r="AR247" s="45"/>
      <c r="AS247" s="45"/>
      <c r="AT247" s="45"/>
    </row>
    <row r="248" spans="26:46" x14ac:dyDescent="0.25">
      <c r="Z248" s="45"/>
      <c r="AA248" s="64"/>
      <c r="AB248" s="74"/>
      <c r="AC248" s="46"/>
      <c r="AD248" s="46"/>
      <c r="AE248" s="45"/>
      <c r="AF248" s="45"/>
      <c r="AG248" s="46"/>
      <c r="AH248" s="45"/>
      <c r="AI248" s="45"/>
      <c r="AJ248" s="45"/>
      <c r="AK248" s="45"/>
      <c r="AL248" s="45"/>
      <c r="AM248" s="45"/>
      <c r="AN248" s="45"/>
      <c r="AO248" s="45"/>
      <c r="AP248" s="45"/>
      <c r="AQ248" s="45"/>
      <c r="AR248" s="45"/>
      <c r="AS248" s="45"/>
      <c r="AT248" s="45"/>
    </row>
    <row r="249" spans="26:46" x14ac:dyDescent="0.25">
      <c r="Z249" s="45"/>
      <c r="AA249" s="64"/>
      <c r="AB249" s="74"/>
      <c r="AC249" s="46"/>
      <c r="AD249" s="46"/>
      <c r="AE249" s="45"/>
      <c r="AF249" s="45"/>
      <c r="AG249" s="46"/>
      <c r="AH249" s="45"/>
      <c r="AI249" s="45"/>
      <c r="AJ249" s="45"/>
      <c r="AK249" s="45"/>
      <c r="AL249" s="45"/>
      <c r="AM249" s="45"/>
      <c r="AN249" s="45"/>
      <c r="AO249" s="45"/>
      <c r="AP249" s="45"/>
      <c r="AQ249" s="45"/>
      <c r="AR249" s="45"/>
      <c r="AS249" s="45"/>
      <c r="AT249" s="45"/>
    </row>
    <row r="250" spans="26:46" x14ac:dyDescent="0.25">
      <c r="Z250" s="45"/>
      <c r="AA250" s="64"/>
      <c r="AB250" s="74"/>
      <c r="AC250" s="46"/>
      <c r="AD250" s="46"/>
      <c r="AE250" s="45"/>
      <c r="AF250" s="45"/>
      <c r="AG250" s="46"/>
      <c r="AH250" s="45"/>
      <c r="AI250" s="45"/>
      <c r="AJ250" s="45"/>
      <c r="AK250" s="45"/>
      <c r="AL250" s="45"/>
      <c r="AM250" s="45"/>
      <c r="AN250" s="45"/>
      <c r="AO250" s="45"/>
      <c r="AP250" s="45"/>
      <c r="AQ250" s="45"/>
      <c r="AR250" s="45"/>
      <c r="AS250" s="45"/>
      <c r="AT250" s="45"/>
    </row>
    <row r="251" spans="26:46" x14ac:dyDescent="0.25">
      <c r="Z251" s="45"/>
      <c r="AA251" s="64"/>
      <c r="AB251" s="74"/>
      <c r="AC251" s="46"/>
      <c r="AD251" s="46"/>
      <c r="AE251" s="45"/>
      <c r="AF251" s="45"/>
      <c r="AG251" s="46"/>
      <c r="AH251" s="45"/>
      <c r="AI251" s="45"/>
      <c r="AJ251" s="45"/>
      <c r="AK251" s="45"/>
      <c r="AL251" s="45"/>
      <c r="AM251" s="45"/>
      <c r="AN251" s="45"/>
      <c r="AO251" s="45"/>
      <c r="AP251" s="45"/>
      <c r="AQ251" s="45"/>
      <c r="AR251" s="45"/>
      <c r="AS251" s="45"/>
      <c r="AT251" s="45"/>
    </row>
    <row r="252" spans="26:46" x14ac:dyDescent="0.25">
      <c r="Z252" s="45"/>
      <c r="AA252" s="64"/>
      <c r="AB252" s="74"/>
      <c r="AC252" s="46"/>
      <c r="AD252" s="46"/>
      <c r="AE252" s="45"/>
      <c r="AF252" s="45"/>
      <c r="AG252" s="46"/>
      <c r="AH252" s="45"/>
      <c r="AI252" s="45"/>
      <c r="AJ252" s="45"/>
      <c r="AK252" s="45"/>
      <c r="AL252" s="45"/>
      <c r="AM252" s="45"/>
      <c r="AN252" s="45"/>
      <c r="AO252" s="45"/>
      <c r="AP252" s="45"/>
      <c r="AQ252" s="45"/>
      <c r="AR252" s="45"/>
      <c r="AS252" s="45"/>
      <c r="AT252" s="45"/>
    </row>
    <row r="253" spans="26:46" x14ac:dyDescent="0.25">
      <c r="Z253" s="45"/>
      <c r="AA253" s="64"/>
      <c r="AB253" s="74"/>
      <c r="AC253" s="46"/>
      <c r="AD253" s="46"/>
      <c r="AE253" s="45"/>
      <c r="AF253" s="45"/>
      <c r="AG253" s="46"/>
      <c r="AH253" s="45"/>
      <c r="AI253" s="45"/>
      <c r="AJ253" s="45"/>
      <c r="AK253" s="45"/>
      <c r="AL253" s="45"/>
      <c r="AM253" s="45"/>
      <c r="AN253" s="45"/>
      <c r="AO253" s="45"/>
      <c r="AP253" s="45"/>
      <c r="AQ253" s="45"/>
      <c r="AR253" s="45"/>
      <c r="AS253" s="45"/>
      <c r="AT253" s="45"/>
    </row>
    <row r="254" spans="26:46" x14ac:dyDescent="0.25">
      <c r="Z254" s="45"/>
      <c r="AA254" s="64"/>
      <c r="AB254" s="74"/>
      <c r="AC254" s="46"/>
      <c r="AD254" s="46"/>
      <c r="AE254" s="45"/>
      <c r="AF254" s="45"/>
      <c r="AG254" s="46"/>
      <c r="AH254" s="45"/>
      <c r="AI254" s="45"/>
      <c r="AJ254" s="45"/>
      <c r="AK254" s="45"/>
      <c r="AL254" s="45"/>
      <c r="AM254" s="45"/>
      <c r="AN254" s="45"/>
      <c r="AO254" s="45"/>
      <c r="AP254" s="45"/>
      <c r="AQ254" s="45"/>
      <c r="AR254" s="45"/>
      <c r="AS254" s="45"/>
      <c r="AT254" s="45"/>
    </row>
    <row r="255" spans="26:46" x14ac:dyDescent="0.25">
      <c r="Z255" s="45"/>
      <c r="AA255" s="64"/>
      <c r="AB255" s="74"/>
      <c r="AC255" s="46"/>
      <c r="AD255" s="46"/>
      <c r="AE255" s="45"/>
      <c r="AF255" s="45"/>
      <c r="AG255" s="46"/>
      <c r="AH255" s="45"/>
      <c r="AI255" s="45"/>
      <c r="AJ255" s="45"/>
      <c r="AK255" s="45"/>
      <c r="AL255" s="45"/>
      <c r="AM255" s="45"/>
      <c r="AN255" s="45"/>
      <c r="AO255" s="45"/>
      <c r="AP255" s="45"/>
      <c r="AQ255" s="45"/>
      <c r="AR255" s="45"/>
      <c r="AS255" s="45"/>
      <c r="AT255" s="45"/>
    </row>
    <row r="256" spans="26:46" x14ac:dyDescent="0.25">
      <c r="Z256" s="45"/>
      <c r="AA256" s="64"/>
      <c r="AB256" s="74"/>
      <c r="AC256" s="46"/>
      <c r="AD256" s="46"/>
      <c r="AE256" s="45"/>
      <c r="AF256" s="45"/>
      <c r="AG256" s="46"/>
      <c r="AH256" s="45"/>
      <c r="AI256" s="45"/>
      <c r="AJ256" s="45"/>
      <c r="AK256" s="45"/>
      <c r="AL256" s="45"/>
      <c r="AM256" s="45"/>
      <c r="AN256" s="45"/>
      <c r="AO256" s="45"/>
      <c r="AP256" s="45"/>
      <c r="AQ256" s="45"/>
      <c r="AR256" s="45"/>
      <c r="AS256" s="45"/>
      <c r="AT256" s="45"/>
    </row>
    <row r="257" spans="26:46" x14ac:dyDescent="0.25">
      <c r="Z257" s="45"/>
      <c r="AA257" s="64"/>
      <c r="AB257" s="74"/>
      <c r="AC257" s="46"/>
      <c r="AD257" s="46"/>
      <c r="AE257" s="45"/>
      <c r="AF257" s="45"/>
      <c r="AG257" s="46"/>
      <c r="AH257" s="45"/>
      <c r="AI257" s="45"/>
      <c r="AJ257" s="45"/>
      <c r="AK257" s="45"/>
      <c r="AL257" s="45"/>
      <c r="AM257" s="45"/>
      <c r="AN257" s="45"/>
      <c r="AO257" s="45"/>
      <c r="AP257" s="45"/>
      <c r="AQ257" s="45"/>
      <c r="AR257" s="45"/>
      <c r="AS257" s="45"/>
      <c r="AT257" s="45"/>
    </row>
    <row r="258" spans="26:46" x14ac:dyDescent="0.25">
      <c r="Z258" s="45"/>
      <c r="AA258" s="64"/>
      <c r="AB258" s="74"/>
      <c r="AC258" s="46"/>
      <c r="AD258" s="46"/>
      <c r="AE258" s="45"/>
      <c r="AF258" s="45"/>
      <c r="AG258" s="46"/>
      <c r="AH258" s="45"/>
      <c r="AI258" s="45"/>
      <c r="AJ258" s="45"/>
      <c r="AK258" s="45"/>
      <c r="AL258" s="45"/>
      <c r="AM258" s="45"/>
      <c r="AN258" s="45"/>
      <c r="AO258" s="45"/>
      <c r="AP258" s="45"/>
      <c r="AQ258" s="45"/>
      <c r="AR258" s="45"/>
      <c r="AS258" s="45"/>
      <c r="AT258" s="45"/>
    </row>
    <row r="259" spans="26:46" x14ac:dyDescent="0.25">
      <c r="Z259" s="45"/>
      <c r="AA259" s="64"/>
      <c r="AB259" s="74"/>
      <c r="AC259" s="46"/>
      <c r="AD259" s="46"/>
      <c r="AE259" s="45"/>
      <c r="AF259" s="45"/>
      <c r="AG259" s="46"/>
      <c r="AH259" s="45"/>
      <c r="AI259" s="45"/>
      <c r="AJ259" s="45"/>
      <c r="AK259" s="45"/>
      <c r="AL259" s="45"/>
      <c r="AM259" s="45"/>
      <c r="AN259" s="45"/>
      <c r="AO259" s="45"/>
      <c r="AP259" s="45"/>
      <c r="AQ259" s="45"/>
      <c r="AR259" s="45"/>
      <c r="AS259" s="45"/>
      <c r="AT259" s="45"/>
    </row>
    <row r="260" spans="26:46" x14ac:dyDescent="0.25">
      <c r="Z260" s="45"/>
      <c r="AA260" s="64"/>
      <c r="AB260" s="74"/>
      <c r="AC260" s="46"/>
      <c r="AD260" s="46"/>
      <c r="AE260" s="45"/>
      <c r="AF260" s="45"/>
      <c r="AG260" s="46"/>
      <c r="AH260" s="45"/>
      <c r="AI260" s="45"/>
      <c r="AJ260" s="45"/>
      <c r="AK260" s="45"/>
      <c r="AL260" s="45"/>
      <c r="AM260" s="45"/>
      <c r="AN260" s="45"/>
      <c r="AO260" s="45"/>
      <c r="AP260" s="45"/>
      <c r="AQ260" s="45"/>
      <c r="AR260" s="45"/>
      <c r="AS260" s="45"/>
      <c r="AT260" s="45"/>
    </row>
    <row r="261" spans="26:46" x14ac:dyDescent="0.25">
      <c r="Z261" s="45"/>
      <c r="AA261" s="64"/>
      <c r="AB261" s="74"/>
      <c r="AC261" s="46"/>
      <c r="AD261" s="46"/>
      <c r="AE261" s="45"/>
      <c r="AF261" s="45"/>
      <c r="AG261" s="46"/>
      <c r="AH261" s="45"/>
      <c r="AI261" s="45"/>
      <c r="AJ261" s="45"/>
      <c r="AK261" s="45"/>
      <c r="AL261" s="45"/>
      <c r="AM261" s="45"/>
      <c r="AN261" s="45"/>
      <c r="AO261" s="45"/>
      <c r="AP261" s="45"/>
      <c r="AQ261" s="45"/>
      <c r="AR261" s="45"/>
      <c r="AS261" s="45"/>
      <c r="AT261" s="45"/>
    </row>
    <row r="262" spans="26:46" x14ac:dyDescent="0.25">
      <c r="Z262" s="45"/>
      <c r="AA262" s="64"/>
      <c r="AB262" s="74"/>
      <c r="AC262" s="46"/>
      <c r="AD262" s="46"/>
      <c r="AE262" s="45"/>
      <c r="AF262" s="45"/>
      <c r="AG262" s="46"/>
      <c r="AH262" s="45"/>
      <c r="AI262" s="45"/>
      <c r="AJ262" s="45"/>
      <c r="AK262" s="45"/>
      <c r="AL262" s="45"/>
      <c r="AM262" s="45"/>
      <c r="AN262" s="45"/>
      <c r="AO262" s="45"/>
      <c r="AP262" s="45"/>
      <c r="AQ262" s="45"/>
      <c r="AR262" s="45"/>
      <c r="AS262" s="45"/>
      <c r="AT262" s="45"/>
    </row>
    <row r="263" spans="26:46" x14ac:dyDescent="0.25">
      <c r="Z263" s="45"/>
      <c r="AA263" s="64"/>
      <c r="AB263" s="74"/>
      <c r="AC263" s="46"/>
      <c r="AD263" s="46"/>
      <c r="AE263" s="45"/>
      <c r="AF263" s="45"/>
      <c r="AG263" s="46"/>
      <c r="AH263" s="45"/>
      <c r="AI263" s="45"/>
      <c r="AJ263" s="45"/>
      <c r="AK263" s="45"/>
      <c r="AL263" s="45"/>
      <c r="AM263" s="45"/>
      <c r="AN263" s="45"/>
      <c r="AO263" s="45"/>
      <c r="AP263" s="45"/>
      <c r="AQ263" s="45"/>
      <c r="AR263" s="45"/>
      <c r="AS263" s="45"/>
      <c r="AT263" s="45"/>
    </row>
    <row r="264" spans="26:46" x14ac:dyDescent="0.25">
      <c r="Z264" s="45"/>
      <c r="AA264" s="64"/>
      <c r="AB264" s="74"/>
      <c r="AC264" s="46"/>
      <c r="AD264" s="46"/>
      <c r="AE264" s="45"/>
      <c r="AF264" s="45"/>
      <c r="AG264" s="46"/>
      <c r="AH264" s="45"/>
      <c r="AI264" s="45"/>
      <c r="AJ264" s="45"/>
      <c r="AK264" s="45"/>
      <c r="AL264" s="45"/>
      <c r="AM264" s="45"/>
      <c r="AN264" s="45"/>
      <c r="AO264" s="45"/>
      <c r="AP264" s="45"/>
      <c r="AQ264" s="45"/>
      <c r="AR264" s="45"/>
      <c r="AS264" s="45"/>
      <c r="AT264" s="45"/>
    </row>
    <row r="265" spans="26:46" x14ac:dyDescent="0.25">
      <c r="Z265" s="45"/>
      <c r="AA265" s="64"/>
      <c r="AB265" s="74"/>
      <c r="AC265" s="46"/>
      <c r="AD265" s="46"/>
      <c r="AE265" s="45"/>
      <c r="AF265" s="45"/>
      <c r="AG265" s="46"/>
      <c r="AH265" s="45"/>
      <c r="AI265" s="45"/>
      <c r="AJ265" s="45"/>
      <c r="AK265" s="45"/>
      <c r="AL265" s="45"/>
      <c r="AM265" s="45"/>
      <c r="AN265" s="45"/>
      <c r="AO265" s="45"/>
      <c r="AP265" s="45"/>
      <c r="AQ265" s="45"/>
      <c r="AR265" s="45"/>
      <c r="AS265" s="45"/>
      <c r="AT265" s="45"/>
    </row>
    <row r="266" spans="26:46" x14ac:dyDescent="0.25">
      <c r="Z266" s="45"/>
      <c r="AA266" s="64"/>
      <c r="AB266" s="74"/>
      <c r="AC266" s="46"/>
      <c r="AD266" s="46"/>
      <c r="AE266" s="45"/>
      <c r="AF266" s="45"/>
      <c r="AG266" s="46"/>
      <c r="AH266" s="45"/>
      <c r="AI266" s="45"/>
      <c r="AJ266" s="45"/>
      <c r="AK266" s="45"/>
      <c r="AL266" s="45"/>
      <c r="AM266" s="45"/>
      <c r="AN266" s="45"/>
      <c r="AO266" s="45"/>
      <c r="AP266" s="45"/>
      <c r="AQ266" s="45"/>
      <c r="AR266" s="45"/>
      <c r="AS266" s="45"/>
      <c r="AT266" s="45"/>
    </row>
    <row r="267" spans="26:46" x14ac:dyDescent="0.25">
      <c r="Z267" s="45"/>
      <c r="AA267" s="64"/>
      <c r="AB267" s="74"/>
      <c r="AC267" s="46"/>
      <c r="AD267" s="46"/>
      <c r="AE267" s="45"/>
      <c r="AF267" s="45"/>
      <c r="AG267" s="46"/>
      <c r="AH267" s="45"/>
      <c r="AI267" s="45"/>
      <c r="AJ267" s="45"/>
      <c r="AK267" s="45"/>
      <c r="AL267" s="45"/>
      <c r="AM267" s="45"/>
      <c r="AN267" s="45"/>
      <c r="AO267" s="45"/>
      <c r="AP267" s="45"/>
      <c r="AQ267" s="45"/>
      <c r="AR267" s="45"/>
      <c r="AS267" s="45"/>
      <c r="AT267" s="45"/>
    </row>
    <row r="268" spans="26:46" x14ac:dyDescent="0.25">
      <c r="Z268" s="45"/>
      <c r="AA268" s="64"/>
      <c r="AB268" s="74"/>
      <c r="AC268" s="46"/>
      <c r="AD268" s="46"/>
      <c r="AE268" s="45"/>
      <c r="AF268" s="45"/>
      <c r="AG268" s="46"/>
      <c r="AH268" s="45"/>
      <c r="AI268" s="45"/>
      <c r="AJ268" s="45"/>
      <c r="AK268" s="45"/>
      <c r="AL268" s="45"/>
      <c r="AM268" s="45"/>
      <c r="AN268" s="45"/>
      <c r="AO268" s="45"/>
      <c r="AP268" s="45"/>
      <c r="AQ268" s="45"/>
      <c r="AR268" s="45"/>
      <c r="AS268" s="45"/>
      <c r="AT268" s="45"/>
    </row>
    <row r="269" spans="26:46" x14ac:dyDescent="0.25">
      <c r="Z269" s="45"/>
      <c r="AA269" s="64"/>
      <c r="AB269" s="74"/>
      <c r="AC269" s="46"/>
      <c r="AD269" s="46"/>
      <c r="AE269" s="45"/>
      <c r="AF269" s="45"/>
      <c r="AG269" s="46"/>
      <c r="AH269" s="45"/>
      <c r="AI269" s="45"/>
      <c r="AJ269" s="45"/>
      <c r="AK269" s="45"/>
      <c r="AL269" s="45"/>
      <c r="AM269" s="45"/>
      <c r="AN269" s="45"/>
      <c r="AO269" s="45"/>
      <c r="AP269" s="45"/>
      <c r="AQ269" s="45"/>
      <c r="AR269" s="45"/>
      <c r="AS269" s="45"/>
      <c r="AT269" s="45"/>
    </row>
    <row r="270" spans="26:46" x14ac:dyDescent="0.25">
      <c r="Z270" s="45"/>
      <c r="AA270" s="64"/>
      <c r="AB270" s="74"/>
      <c r="AC270" s="46"/>
      <c r="AD270" s="46"/>
      <c r="AE270" s="45"/>
      <c r="AF270" s="45"/>
      <c r="AG270" s="46"/>
      <c r="AH270" s="45"/>
      <c r="AI270" s="45"/>
      <c r="AJ270" s="45"/>
      <c r="AK270" s="45"/>
      <c r="AL270" s="45"/>
      <c r="AM270" s="45"/>
      <c r="AN270" s="45"/>
      <c r="AO270" s="45"/>
      <c r="AP270" s="45"/>
      <c r="AQ270" s="45"/>
      <c r="AR270" s="45"/>
      <c r="AS270" s="45"/>
      <c r="AT270" s="45"/>
    </row>
    <row r="271" spans="26:46" x14ac:dyDescent="0.25">
      <c r="Z271" s="45"/>
      <c r="AA271" s="64"/>
      <c r="AB271" s="74"/>
      <c r="AC271" s="46"/>
      <c r="AD271" s="46"/>
      <c r="AE271" s="45"/>
      <c r="AF271" s="45"/>
      <c r="AG271" s="46"/>
      <c r="AH271" s="45"/>
      <c r="AI271" s="45"/>
      <c r="AJ271" s="45"/>
      <c r="AK271" s="45"/>
      <c r="AL271" s="45"/>
      <c r="AM271" s="45"/>
      <c r="AN271" s="45"/>
      <c r="AO271" s="45"/>
      <c r="AP271" s="45"/>
      <c r="AQ271" s="45"/>
      <c r="AR271" s="45"/>
      <c r="AS271" s="45"/>
      <c r="AT271" s="45"/>
    </row>
    <row r="272" spans="26:46" x14ac:dyDescent="0.25">
      <c r="Z272" s="45"/>
      <c r="AA272" s="64"/>
      <c r="AB272" s="74"/>
      <c r="AC272" s="46"/>
      <c r="AD272" s="46"/>
      <c r="AE272" s="45"/>
      <c r="AF272" s="45"/>
      <c r="AG272" s="46"/>
      <c r="AH272" s="45"/>
      <c r="AI272" s="45"/>
      <c r="AJ272" s="45"/>
      <c r="AK272" s="45"/>
      <c r="AL272" s="45"/>
      <c r="AM272" s="45"/>
      <c r="AN272" s="45"/>
      <c r="AO272" s="45"/>
      <c r="AP272" s="45"/>
      <c r="AQ272" s="45"/>
      <c r="AR272" s="45"/>
      <c r="AS272" s="45"/>
      <c r="AT272" s="45"/>
    </row>
    <row r="273" spans="26:46" x14ac:dyDescent="0.25">
      <c r="Z273" s="45"/>
      <c r="AA273" s="64"/>
      <c r="AB273" s="74"/>
      <c r="AC273" s="46"/>
      <c r="AD273" s="46"/>
      <c r="AE273" s="45"/>
      <c r="AF273" s="45"/>
      <c r="AG273" s="46"/>
      <c r="AH273" s="45"/>
      <c r="AI273" s="45"/>
      <c r="AJ273" s="45"/>
      <c r="AK273" s="45"/>
      <c r="AL273" s="45"/>
      <c r="AM273" s="45"/>
      <c r="AN273" s="45"/>
      <c r="AO273" s="45"/>
      <c r="AP273" s="45"/>
      <c r="AQ273" s="45"/>
      <c r="AR273" s="45"/>
      <c r="AS273" s="45"/>
      <c r="AT273" s="45"/>
    </row>
    <row r="274" spans="26:46" x14ac:dyDescent="0.25">
      <c r="Z274" s="45"/>
      <c r="AA274" s="64"/>
      <c r="AB274" s="74"/>
      <c r="AC274" s="46"/>
      <c r="AD274" s="46"/>
      <c r="AE274" s="45"/>
      <c r="AF274" s="45"/>
      <c r="AG274" s="46"/>
      <c r="AH274" s="45"/>
      <c r="AI274" s="45"/>
      <c r="AJ274" s="45"/>
      <c r="AK274" s="45"/>
      <c r="AL274" s="45"/>
      <c r="AM274" s="45"/>
      <c r="AN274" s="45"/>
      <c r="AO274" s="45"/>
      <c r="AP274" s="45"/>
      <c r="AQ274" s="45"/>
      <c r="AR274" s="45"/>
      <c r="AS274" s="45"/>
      <c r="AT274" s="45"/>
    </row>
    <row r="275" spans="26:46" x14ac:dyDescent="0.25">
      <c r="Z275" s="45"/>
      <c r="AA275" s="64"/>
      <c r="AB275" s="74"/>
      <c r="AC275" s="46"/>
      <c r="AD275" s="46"/>
      <c r="AE275" s="45"/>
      <c r="AF275" s="45"/>
      <c r="AG275" s="46"/>
      <c r="AH275" s="45"/>
      <c r="AI275" s="45"/>
      <c r="AJ275" s="45"/>
      <c r="AK275" s="45"/>
      <c r="AL275" s="45"/>
      <c r="AM275" s="45"/>
      <c r="AN275" s="45"/>
      <c r="AO275" s="45"/>
      <c r="AP275" s="45"/>
      <c r="AQ275" s="45"/>
      <c r="AR275" s="45"/>
      <c r="AS275" s="45"/>
      <c r="AT275" s="45"/>
    </row>
    <row r="276" spans="26:46" x14ac:dyDescent="0.25">
      <c r="Z276" s="45"/>
      <c r="AA276" s="64"/>
      <c r="AB276" s="74"/>
      <c r="AC276" s="46"/>
      <c r="AD276" s="46"/>
      <c r="AE276" s="45"/>
      <c r="AF276" s="45"/>
      <c r="AG276" s="46"/>
      <c r="AH276" s="45"/>
      <c r="AI276" s="45"/>
      <c r="AJ276" s="45"/>
      <c r="AK276" s="45"/>
      <c r="AL276" s="45"/>
      <c r="AM276" s="45"/>
      <c r="AN276" s="45"/>
      <c r="AO276" s="45"/>
      <c r="AP276" s="45"/>
      <c r="AQ276" s="45"/>
      <c r="AR276" s="45"/>
      <c r="AS276" s="45"/>
      <c r="AT276" s="45"/>
    </row>
    <row r="277" spans="26:46" x14ac:dyDescent="0.25">
      <c r="Z277" s="45"/>
      <c r="AA277" s="64"/>
      <c r="AB277" s="74"/>
      <c r="AC277" s="46"/>
      <c r="AD277" s="46"/>
      <c r="AE277" s="45"/>
      <c r="AF277" s="45"/>
      <c r="AG277" s="46"/>
      <c r="AH277" s="45"/>
      <c r="AI277" s="45"/>
      <c r="AJ277" s="45"/>
      <c r="AK277" s="45"/>
      <c r="AL277" s="45"/>
      <c r="AM277" s="45"/>
      <c r="AN277" s="45"/>
      <c r="AO277" s="45"/>
      <c r="AP277" s="45"/>
      <c r="AQ277" s="45"/>
      <c r="AR277" s="45"/>
      <c r="AS277" s="45"/>
      <c r="AT277" s="45"/>
    </row>
    <row r="278" spans="26:46" x14ac:dyDescent="0.25">
      <c r="Z278" s="45"/>
      <c r="AA278" s="64"/>
      <c r="AB278" s="74"/>
      <c r="AC278" s="46"/>
      <c r="AD278" s="46"/>
      <c r="AE278" s="45"/>
      <c r="AF278" s="45"/>
      <c r="AG278" s="46"/>
      <c r="AH278" s="45"/>
      <c r="AI278" s="45"/>
      <c r="AJ278" s="45"/>
      <c r="AK278" s="45"/>
      <c r="AL278" s="45"/>
      <c r="AM278" s="45"/>
      <c r="AN278" s="45"/>
      <c r="AO278" s="45"/>
      <c r="AP278" s="45"/>
      <c r="AQ278" s="45"/>
      <c r="AR278" s="45"/>
      <c r="AS278" s="45"/>
      <c r="AT278" s="45"/>
    </row>
    <row r="279" spans="26:46" x14ac:dyDescent="0.25">
      <c r="Z279" s="45"/>
      <c r="AA279" s="64"/>
      <c r="AB279" s="74"/>
      <c r="AC279" s="46"/>
      <c r="AD279" s="46"/>
      <c r="AE279" s="45"/>
      <c r="AF279" s="45"/>
      <c r="AG279" s="46"/>
      <c r="AH279" s="45"/>
      <c r="AI279" s="45"/>
      <c r="AJ279" s="45"/>
      <c r="AK279" s="45"/>
      <c r="AL279" s="45"/>
      <c r="AM279" s="45"/>
      <c r="AN279" s="45"/>
      <c r="AO279" s="45"/>
      <c r="AP279" s="45"/>
      <c r="AQ279" s="45"/>
      <c r="AR279" s="45"/>
      <c r="AS279" s="45"/>
      <c r="AT279" s="45"/>
    </row>
    <row r="280" spans="26:46" x14ac:dyDescent="0.25">
      <c r="Z280" s="45"/>
      <c r="AA280" s="64"/>
      <c r="AB280" s="74"/>
      <c r="AC280" s="46"/>
      <c r="AD280" s="46"/>
      <c r="AE280" s="45"/>
      <c r="AF280" s="45"/>
      <c r="AG280" s="46"/>
      <c r="AH280" s="45"/>
      <c r="AI280" s="45"/>
      <c r="AJ280" s="45"/>
      <c r="AK280" s="45"/>
      <c r="AL280" s="45"/>
      <c r="AM280" s="45"/>
      <c r="AN280" s="45"/>
      <c r="AO280" s="45"/>
      <c r="AP280" s="45"/>
      <c r="AQ280" s="45"/>
      <c r="AR280" s="45"/>
      <c r="AS280" s="45"/>
      <c r="AT280" s="45"/>
    </row>
    <row r="281" spans="26:46" x14ac:dyDescent="0.25">
      <c r="Z281" s="45"/>
      <c r="AA281" s="64"/>
      <c r="AB281" s="74"/>
      <c r="AC281" s="46"/>
      <c r="AD281" s="46"/>
      <c r="AE281" s="45"/>
      <c r="AF281" s="45"/>
      <c r="AG281" s="46"/>
      <c r="AH281" s="45"/>
      <c r="AI281" s="45"/>
      <c r="AJ281" s="45"/>
      <c r="AK281" s="45"/>
      <c r="AL281" s="45"/>
      <c r="AM281" s="45"/>
      <c r="AN281" s="45"/>
      <c r="AO281" s="45"/>
      <c r="AP281" s="45"/>
      <c r="AQ281" s="45"/>
      <c r="AR281" s="45"/>
      <c r="AS281" s="45"/>
      <c r="AT281" s="45"/>
    </row>
    <row r="282" spans="26:46" x14ac:dyDescent="0.25">
      <c r="Z282" s="45"/>
      <c r="AA282" s="64"/>
      <c r="AB282" s="74"/>
      <c r="AC282" s="46"/>
      <c r="AD282" s="46"/>
      <c r="AE282" s="45"/>
      <c r="AF282" s="45"/>
      <c r="AG282" s="46"/>
      <c r="AH282" s="45"/>
      <c r="AI282" s="45"/>
      <c r="AJ282" s="45"/>
      <c r="AK282" s="45"/>
      <c r="AL282" s="45"/>
      <c r="AM282" s="45"/>
      <c r="AN282" s="45"/>
      <c r="AO282" s="45"/>
      <c r="AP282" s="45"/>
      <c r="AQ282" s="45"/>
      <c r="AR282" s="45"/>
      <c r="AS282" s="45"/>
      <c r="AT282" s="45"/>
    </row>
    <row r="283" spans="26:46" x14ac:dyDescent="0.25">
      <c r="Z283" s="45"/>
      <c r="AA283" s="64"/>
      <c r="AB283" s="74"/>
      <c r="AC283" s="46"/>
      <c r="AD283" s="46"/>
      <c r="AE283" s="45"/>
      <c r="AF283" s="45"/>
      <c r="AG283" s="46"/>
      <c r="AH283" s="45"/>
      <c r="AI283" s="45"/>
      <c r="AJ283" s="45"/>
      <c r="AK283" s="45"/>
      <c r="AL283" s="45"/>
      <c r="AM283" s="45"/>
      <c r="AN283" s="45"/>
      <c r="AO283" s="45"/>
      <c r="AP283" s="45"/>
      <c r="AQ283" s="45"/>
      <c r="AR283" s="45"/>
      <c r="AS283" s="45"/>
      <c r="AT283" s="45"/>
    </row>
    <row r="284" spans="26:46" x14ac:dyDescent="0.25">
      <c r="Z284" s="45"/>
      <c r="AA284" s="64"/>
      <c r="AB284" s="74"/>
      <c r="AC284" s="46"/>
      <c r="AD284" s="46"/>
      <c r="AE284" s="45"/>
      <c r="AF284" s="45"/>
      <c r="AG284" s="46"/>
      <c r="AH284" s="45"/>
      <c r="AI284" s="45"/>
      <c r="AJ284" s="45"/>
      <c r="AK284" s="45"/>
      <c r="AL284" s="45"/>
      <c r="AM284" s="45"/>
      <c r="AN284" s="45"/>
      <c r="AO284" s="45"/>
      <c r="AP284" s="45"/>
      <c r="AQ284" s="45"/>
      <c r="AR284" s="45"/>
      <c r="AS284" s="45"/>
      <c r="AT284" s="45"/>
    </row>
    <row r="285" spans="26:46" x14ac:dyDescent="0.25">
      <c r="Z285" s="45"/>
      <c r="AA285" s="64"/>
      <c r="AB285" s="74"/>
      <c r="AC285" s="46"/>
      <c r="AD285" s="46"/>
      <c r="AE285" s="45"/>
      <c r="AF285" s="45"/>
      <c r="AG285" s="46"/>
      <c r="AH285" s="45"/>
      <c r="AI285" s="45"/>
      <c r="AJ285" s="45"/>
      <c r="AK285" s="45"/>
      <c r="AL285" s="45"/>
      <c r="AM285" s="45"/>
      <c r="AN285" s="45"/>
      <c r="AO285" s="45"/>
      <c r="AP285" s="45"/>
      <c r="AQ285" s="45"/>
      <c r="AR285" s="45"/>
      <c r="AS285" s="45"/>
      <c r="AT285" s="45"/>
    </row>
    <row r="286" spans="26:46" x14ac:dyDescent="0.25">
      <c r="Z286" s="45"/>
      <c r="AA286" s="64"/>
      <c r="AB286" s="74"/>
      <c r="AC286" s="46"/>
      <c r="AD286" s="46"/>
      <c r="AE286" s="45"/>
      <c r="AF286" s="45"/>
      <c r="AG286" s="46"/>
      <c r="AH286" s="45"/>
      <c r="AI286" s="45"/>
      <c r="AJ286" s="45"/>
      <c r="AK286" s="45"/>
      <c r="AL286" s="45"/>
      <c r="AM286" s="45"/>
      <c r="AN286" s="45"/>
      <c r="AO286" s="45"/>
      <c r="AP286" s="45"/>
      <c r="AQ286" s="45"/>
      <c r="AR286" s="45"/>
      <c r="AS286" s="45"/>
      <c r="AT286" s="45"/>
    </row>
    <row r="287" spans="26:46" x14ac:dyDescent="0.25">
      <c r="Z287" s="45"/>
      <c r="AA287" s="64"/>
      <c r="AB287" s="74"/>
      <c r="AC287" s="46"/>
      <c r="AD287" s="46"/>
      <c r="AE287" s="45"/>
      <c r="AF287" s="45"/>
      <c r="AG287" s="46"/>
      <c r="AH287" s="45"/>
      <c r="AI287" s="45"/>
      <c r="AJ287" s="45"/>
      <c r="AK287" s="45"/>
      <c r="AL287" s="45"/>
      <c r="AM287" s="45"/>
      <c r="AN287" s="45"/>
      <c r="AO287" s="45"/>
      <c r="AP287" s="45"/>
      <c r="AQ287" s="45"/>
      <c r="AR287" s="45"/>
      <c r="AS287" s="45"/>
      <c r="AT287" s="45"/>
    </row>
    <row r="288" spans="26:46" x14ac:dyDescent="0.25">
      <c r="Z288" s="45"/>
      <c r="AA288" s="64"/>
      <c r="AB288" s="74"/>
      <c r="AC288" s="46"/>
      <c r="AD288" s="46"/>
      <c r="AE288" s="45"/>
      <c r="AF288" s="45"/>
      <c r="AG288" s="46"/>
      <c r="AH288" s="45"/>
      <c r="AI288" s="45"/>
      <c r="AJ288" s="45"/>
      <c r="AK288" s="45"/>
      <c r="AL288" s="45"/>
      <c r="AM288" s="45"/>
      <c r="AN288" s="45"/>
      <c r="AO288" s="45"/>
      <c r="AP288" s="45"/>
      <c r="AQ288" s="45"/>
      <c r="AR288" s="45"/>
      <c r="AS288" s="45"/>
      <c r="AT288" s="45"/>
    </row>
    <row r="289" spans="26:46" x14ac:dyDescent="0.25">
      <c r="Z289" s="45"/>
      <c r="AA289" s="64"/>
      <c r="AB289" s="74"/>
      <c r="AC289" s="46"/>
      <c r="AD289" s="46"/>
      <c r="AE289" s="45"/>
      <c r="AF289" s="45"/>
      <c r="AG289" s="46"/>
      <c r="AH289" s="45"/>
      <c r="AI289" s="45"/>
      <c r="AJ289" s="45"/>
      <c r="AK289" s="45"/>
      <c r="AL289" s="45"/>
      <c r="AM289" s="45"/>
      <c r="AN289" s="45"/>
      <c r="AO289" s="45"/>
      <c r="AP289" s="45"/>
      <c r="AQ289" s="45"/>
      <c r="AR289" s="45"/>
      <c r="AS289" s="45"/>
      <c r="AT289" s="45"/>
    </row>
    <row r="290" spans="26:46" x14ac:dyDescent="0.25">
      <c r="Z290" s="45"/>
      <c r="AA290" s="64"/>
      <c r="AB290" s="74"/>
      <c r="AC290" s="46"/>
      <c r="AD290" s="46"/>
      <c r="AE290" s="45"/>
      <c r="AF290" s="45"/>
      <c r="AG290" s="46"/>
      <c r="AH290" s="45"/>
      <c r="AI290" s="45"/>
      <c r="AJ290" s="45"/>
      <c r="AK290" s="45"/>
      <c r="AL290" s="45"/>
      <c r="AM290" s="45"/>
      <c r="AN290" s="45"/>
      <c r="AO290" s="45"/>
      <c r="AP290" s="45"/>
      <c r="AQ290" s="45"/>
      <c r="AR290" s="45"/>
      <c r="AS290" s="45"/>
      <c r="AT290" s="45"/>
    </row>
    <row r="291" spans="26:46" x14ac:dyDescent="0.25">
      <c r="Z291" s="45"/>
      <c r="AA291" s="64"/>
      <c r="AB291" s="74"/>
      <c r="AC291" s="46"/>
      <c r="AD291" s="46"/>
      <c r="AE291" s="45"/>
      <c r="AF291" s="45"/>
      <c r="AG291" s="46"/>
      <c r="AH291" s="45"/>
      <c r="AI291" s="45"/>
      <c r="AJ291" s="45"/>
      <c r="AK291" s="45"/>
      <c r="AL291" s="45"/>
      <c r="AM291" s="45"/>
      <c r="AN291" s="45"/>
      <c r="AO291" s="45"/>
      <c r="AP291" s="45"/>
      <c r="AQ291" s="45"/>
      <c r="AR291" s="45"/>
      <c r="AS291" s="45"/>
      <c r="AT291" s="45"/>
    </row>
    <row r="292" spans="26:46" x14ac:dyDescent="0.25">
      <c r="Z292" s="45"/>
      <c r="AA292" s="64"/>
      <c r="AB292" s="74"/>
      <c r="AC292" s="46"/>
      <c r="AD292" s="46"/>
      <c r="AE292" s="45"/>
      <c r="AF292" s="45"/>
      <c r="AG292" s="46"/>
      <c r="AH292" s="45"/>
      <c r="AI292" s="45"/>
      <c r="AJ292" s="45"/>
      <c r="AK292" s="45"/>
      <c r="AL292" s="45"/>
      <c r="AM292" s="45"/>
      <c r="AN292" s="45"/>
      <c r="AO292" s="45"/>
      <c r="AP292" s="45"/>
      <c r="AQ292" s="45"/>
      <c r="AR292" s="45"/>
      <c r="AS292" s="45"/>
      <c r="AT292" s="45"/>
    </row>
    <row r="293" spans="26:46" x14ac:dyDescent="0.25">
      <c r="Z293" s="45"/>
      <c r="AA293" s="64"/>
      <c r="AB293" s="74"/>
      <c r="AC293" s="46"/>
      <c r="AD293" s="46"/>
      <c r="AE293" s="45"/>
      <c r="AF293" s="45"/>
      <c r="AG293" s="46"/>
      <c r="AH293" s="45"/>
      <c r="AI293" s="45"/>
      <c r="AJ293" s="45"/>
      <c r="AK293" s="45"/>
      <c r="AL293" s="45"/>
      <c r="AM293" s="45"/>
      <c r="AN293" s="45"/>
      <c r="AO293" s="45"/>
      <c r="AP293" s="45"/>
      <c r="AQ293" s="45"/>
      <c r="AR293" s="45"/>
      <c r="AS293" s="45"/>
      <c r="AT293" s="45"/>
    </row>
    <row r="294" spans="26:46" x14ac:dyDescent="0.25">
      <c r="Z294" s="45"/>
      <c r="AA294" s="64"/>
      <c r="AB294" s="74"/>
      <c r="AC294" s="46"/>
      <c r="AD294" s="46"/>
      <c r="AE294" s="45"/>
      <c r="AF294" s="45"/>
      <c r="AG294" s="46"/>
      <c r="AH294" s="45"/>
      <c r="AI294" s="45"/>
      <c r="AJ294" s="45"/>
      <c r="AK294" s="45"/>
      <c r="AL294" s="45"/>
      <c r="AM294" s="45"/>
      <c r="AN294" s="45"/>
      <c r="AO294" s="45"/>
      <c r="AP294" s="45"/>
      <c r="AQ294" s="45"/>
      <c r="AR294" s="45"/>
      <c r="AS294" s="45"/>
      <c r="AT294" s="45"/>
    </row>
    <row r="295" spans="26:46" x14ac:dyDescent="0.25">
      <c r="Z295" s="45"/>
      <c r="AA295" s="64"/>
      <c r="AB295" s="74"/>
      <c r="AC295" s="46"/>
      <c r="AD295" s="46"/>
      <c r="AE295" s="45"/>
      <c r="AF295" s="45"/>
      <c r="AG295" s="46"/>
      <c r="AH295" s="45"/>
      <c r="AI295" s="45"/>
      <c r="AJ295" s="45"/>
      <c r="AK295" s="45"/>
      <c r="AL295" s="45"/>
      <c r="AM295" s="45"/>
      <c r="AN295" s="45"/>
      <c r="AO295" s="45"/>
      <c r="AP295" s="45"/>
      <c r="AQ295" s="45"/>
      <c r="AR295" s="45"/>
      <c r="AS295" s="45"/>
      <c r="AT295" s="45"/>
    </row>
    <row r="296" spans="26:46" x14ac:dyDescent="0.25">
      <c r="Z296" s="45"/>
      <c r="AA296" s="64"/>
      <c r="AB296" s="74"/>
      <c r="AC296" s="46"/>
      <c r="AD296" s="46"/>
      <c r="AE296" s="45"/>
      <c r="AF296" s="45"/>
      <c r="AG296" s="46"/>
      <c r="AH296" s="45"/>
      <c r="AI296" s="45"/>
      <c r="AJ296" s="45"/>
      <c r="AK296" s="45"/>
      <c r="AL296" s="45"/>
      <c r="AM296" s="45"/>
      <c r="AN296" s="45"/>
      <c r="AO296" s="45"/>
      <c r="AP296" s="45"/>
      <c r="AQ296" s="45"/>
      <c r="AR296" s="45"/>
      <c r="AS296" s="45"/>
      <c r="AT296" s="45"/>
    </row>
    <row r="297" spans="26:46" x14ac:dyDescent="0.25">
      <c r="Z297" s="45"/>
      <c r="AA297" s="64"/>
      <c r="AB297" s="74"/>
      <c r="AC297" s="46"/>
      <c r="AD297" s="46"/>
      <c r="AE297" s="45"/>
      <c r="AF297" s="45"/>
      <c r="AG297" s="46"/>
      <c r="AH297" s="45"/>
      <c r="AI297" s="45"/>
      <c r="AJ297" s="45"/>
      <c r="AK297" s="45"/>
      <c r="AL297" s="45"/>
      <c r="AM297" s="45"/>
      <c r="AN297" s="45"/>
      <c r="AO297" s="45"/>
      <c r="AP297" s="45"/>
      <c r="AQ297" s="45"/>
      <c r="AR297" s="45"/>
      <c r="AS297" s="45"/>
      <c r="AT297" s="45"/>
    </row>
    <row r="298" spans="26:46" x14ac:dyDescent="0.25">
      <c r="Z298" s="45"/>
      <c r="AA298" s="64"/>
      <c r="AB298" s="74"/>
      <c r="AC298" s="46"/>
      <c r="AD298" s="46"/>
      <c r="AE298" s="45"/>
      <c r="AF298" s="45"/>
      <c r="AG298" s="46"/>
      <c r="AH298" s="45"/>
      <c r="AI298" s="45"/>
      <c r="AJ298" s="45"/>
      <c r="AK298" s="45"/>
      <c r="AL298" s="45"/>
      <c r="AM298" s="45"/>
      <c r="AN298" s="45"/>
      <c r="AO298" s="45"/>
      <c r="AP298" s="45"/>
      <c r="AQ298" s="45"/>
      <c r="AR298" s="45"/>
      <c r="AS298" s="45"/>
      <c r="AT298" s="45"/>
    </row>
    <row r="299" spans="26:46" x14ac:dyDescent="0.25">
      <c r="Z299" s="45"/>
      <c r="AA299" s="64"/>
      <c r="AB299" s="74"/>
      <c r="AC299" s="46"/>
      <c r="AD299" s="46"/>
      <c r="AE299" s="45"/>
      <c r="AF299" s="45"/>
      <c r="AG299" s="46"/>
      <c r="AH299" s="45"/>
      <c r="AI299" s="45"/>
      <c r="AJ299" s="45"/>
      <c r="AK299" s="45"/>
      <c r="AL299" s="45"/>
      <c r="AM299" s="45"/>
      <c r="AN299" s="45"/>
      <c r="AO299" s="45"/>
      <c r="AP299" s="45"/>
      <c r="AQ299" s="45"/>
      <c r="AR299" s="45"/>
      <c r="AS299" s="45"/>
      <c r="AT299" s="45"/>
    </row>
    <row r="300" spans="26:46" x14ac:dyDescent="0.25">
      <c r="Z300" s="45"/>
      <c r="AA300" s="64"/>
      <c r="AB300" s="74"/>
      <c r="AC300" s="46"/>
      <c r="AD300" s="46"/>
      <c r="AE300" s="45"/>
      <c r="AF300" s="45"/>
      <c r="AG300" s="46"/>
      <c r="AH300" s="45"/>
      <c r="AI300" s="45"/>
      <c r="AJ300" s="45"/>
      <c r="AK300" s="45"/>
      <c r="AL300" s="45"/>
      <c r="AM300" s="45"/>
      <c r="AN300" s="45"/>
      <c r="AO300" s="45"/>
      <c r="AP300" s="45"/>
      <c r="AQ300" s="45"/>
      <c r="AR300" s="45"/>
      <c r="AS300" s="45"/>
      <c r="AT300" s="45"/>
    </row>
    <row r="301" spans="26:46" x14ac:dyDescent="0.25">
      <c r="Z301" s="45"/>
      <c r="AA301" s="64"/>
      <c r="AB301" s="74"/>
      <c r="AC301" s="46"/>
      <c r="AD301" s="46"/>
      <c r="AE301" s="45"/>
      <c r="AF301" s="45"/>
      <c r="AG301" s="46"/>
      <c r="AH301" s="45"/>
      <c r="AI301" s="45"/>
      <c r="AJ301" s="45"/>
      <c r="AK301" s="45"/>
      <c r="AL301" s="45"/>
      <c r="AM301" s="45"/>
      <c r="AN301" s="45"/>
      <c r="AO301" s="45"/>
      <c r="AP301" s="45"/>
      <c r="AQ301" s="45"/>
      <c r="AR301" s="45"/>
      <c r="AS301" s="45"/>
      <c r="AT301" s="45"/>
    </row>
    <row r="302" spans="26:46" x14ac:dyDescent="0.25">
      <c r="Z302" s="45"/>
      <c r="AA302" s="64"/>
      <c r="AB302" s="74"/>
      <c r="AC302" s="46"/>
      <c r="AD302" s="46"/>
      <c r="AE302" s="45"/>
      <c r="AF302" s="45"/>
      <c r="AG302" s="46"/>
      <c r="AH302" s="45"/>
      <c r="AI302" s="45"/>
      <c r="AJ302" s="45"/>
      <c r="AK302" s="45"/>
      <c r="AL302" s="45"/>
      <c r="AM302" s="45"/>
      <c r="AN302" s="45"/>
      <c r="AO302" s="45"/>
      <c r="AP302" s="45"/>
      <c r="AQ302" s="45"/>
      <c r="AR302" s="45"/>
      <c r="AS302" s="45"/>
      <c r="AT302" s="45"/>
    </row>
    <row r="303" spans="26:46" x14ac:dyDescent="0.25">
      <c r="Z303" s="45"/>
      <c r="AA303" s="64"/>
      <c r="AB303" s="74"/>
      <c r="AC303" s="46"/>
      <c r="AD303" s="46"/>
      <c r="AE303" s="45"/>
      <c r="AF303" s="45"/>
      <c r="AG303" s="46"/>
      <c r="AH303" s="45"/>
      <c r="AI303" s="45"/>
      <c r="AJ303" s="45"/>
      <c r="AK303" s="45"/>
      <c r="AL303" s="45"/>
      <c r="AM303" s="45"/>
      <c r="AN303" s="45"/>
      <c r="AO303" s="45"/>
      <c r="AP303" s="45"/>
      <c r="AQ303" s="45"/>
      <c r="AR303" s="45"/>
      <c r="AS303" s="45"/>
      <c r="AT303" s="45"/>
    </row>
    <row r="304" spans="26:46" x14ac:dyDescent="0.25">
      <c r="Z304" s="45"/>
      <c r="AA304" s="64"/>
      <c r="AB304" s="74"/>
      <c r="AC304" s="46"/>
      <c r="AD304" s="46"/>
      <c r="AE304" s="45"/>
      <c r="AF304" s="45"/>
      <c r="AG304" s="46"/>
      <c r="AH304" s="45"/>
      <c r="AI304" s="45"/>
      <c r="AJ304" s="45"/>
      <c r="AK304" s="45"/>
      <c r="AL304" s="45"/>
      <c r="AM304" s="45"/>
      <c r="AN304" s="45"/>
      <c r="AO304" s="45"/>
      <c r="AP304" s="45"/>
      <c r="AQ304" s="45"/>
      <c r="AR304" s="45"/>
      <c r="AS304" s="45"/>
      <c r="AT304" s="45"/>
    </row>
    <row r="305" spans="26:46" x14ac:dyDescent="0.25">
      <c r="Z305" s="45"/>
      <c r="AA305" s="64"/>
      <c r="AB305" s="74"/>
      <c r="AC305" s="46"/>
      <c r="AD305" s="46"/>
      <c r="AE305" s="45"/>
      <c r="AF305" s="45"/>
      <c r="AG305" s="46"/>
      <c r="AH305" s="45"/>
      <c r="AI305" s="45"/>
      <c r="AJ305" s="45"/>
      <c r="AK305" s="45"/>
      <c r="AL305" s="45"/>
      <c r="AM305" s="45"/>
      <c r="AN305" s="45"/>
      <c r="AO305" s="45"/>
      <c r="AP305" s="45"/>
      <c r="AQ305" s="45"/>
      <c r="AR305" s="45"/>
      <c r="AS305" s="45"/>
      <c r="AT305" s="45"/>
    </row>
    <row r="306" spans="26:46" x14ac:dyDescent="0.25">
      <c r="Z306" s="45"/>
      <c r="AA306" s="64"/>
      <c r="AB306" s="74"/>
      <c r="AC306" s="46"/>
      <c r="AD306" s="46"/>
      <c r="AE306" s="45"/>
      <c r="AF306" s="45"/>
      <c r="AG306" s="46"/>
      <c r="AH306" s="45"/>
      <c r="AI306" s="45"/>
      <c r="AJ306" s="45"/>
      <c r="AK306" s="45"/>
      <c r="AL306" s="45"/>
      <c r="AM306" s="45"/>
      <c r="AN306" s="45"/>
      <c r="AO306" s="45"/>
      <c r="AP306" s="45"/>
      <c r="AQ306" s="45"/>
      <c r="AR306" s="45"/>
      <c r="AS306" s="45"/>
      <c r="AT306" s="45"/>
    </row>
    <row r="307" spans="26:46" x14ac:dyDescent="0.25">
      <c r="Z307" s="45"/>
      <c r="AA307" s="64"/>
      <c r="AB307" s="74"/>
      <c r="AC307" s="46"/>
      <c r="AD307" s="46"/>
      <c r="AE307" s="45"/>
      <c r="AF307" s="45"/>
      <c r="AG307" s="46"/>
      <c r="AH307" s="45"/>
      <c r="AI307" s="45"/>
      <c r="AJ307" s="45"/>
      <c r="AK307" s="45"/>
      <c r="AL307" s="45"/>
      <c r="AM307" s="45"/>
      <c r="AN307" s="45"/>
      <c r="AO307" s="45"/>
      <c r="AP307" s="45"/>
      <c r="AQ307" s="45"/>
      <c r="AR307" s="45"/>
      <c r="AS307" s="45"/>
      <c r="AT307" s="45"/>
    </row>
    <row r="308" spans="26:46" x14ac:dyDescent="0.25">
      <c r="Z308" s="45"/>
      <c r="AA308" s="64"/>
      <c r="AB308" s="74"/>
      <c r="AC308" s="46"/>
      <c r="AD308" s="46"/>
      <c r="AE308" s="45"/>
      <c r="AF308" s="45"/>
      <c r="AG308" s="46"/>
      <c r="AH308" s="45"/>
      <c r="AI308" s="45"/>
      <c r="AJ308" s="45"/>
      <c r="AK308" s="45"/>
      <c r="AL308" s="45"/>
      <c r="AM308" s="45"/>
      <c r="AN308" s="45"/>
      <c r="AO308" s="45"/>
      <c r="AP308" s="45"/>
      <c r="AQ308" s="45"/>
      <c r="AR308" s="45"/>
      <c r="AS308" s="45"/>
      <c r="AT308" s="45"/>
    </row>
    <row r="309" spans="26:46" x14ac:dyDescent="0.25">
      <c r="Z309" s="45"/>
      <c r="AA309" s="64"/>
      <c r="AB309" s="74"/>
      <c r="AC309" s="46"/>
      <c r="AD309" s="46"/>
      <c r="AE309" s="45"/>
      <c r="AF309" s="45"/>
      <c r="AG309" s="46"/>
      <c r="AH309" s="45"/>
      <c r="AI309" s="45"/>
      <c r="AJ309" s="45"/>
      <c r="AK309" s="45"/>
      <c r="AL309" s="45"/>
      <c r="AM309" s="45"/>
      <c r="AN309" s="45"/>
      <c r="AO309" s="45"/>
      <c r="AP309" s="45"/>
      <c r="AQ309" s="45"/>
      <c r="AR309" s="45"/>
      <c r="AS309" s="45"/>
      <c r="AT309" s="45"/>
    </row>
    <row r="310" spans="26:46" x14ac:dyDescent="0.25">
      <c r="Z310" s="45"/>
      <c r="AA310" s="64"/>
      <c r="AB310" s="74"/>
      <c r="AC310" s="46"/>
      <c r="AD310" s="46"/>
      <c r="AE310" s="45"/>
      <c r="AF310" s="45"/>
      <c r="AG310" s="46"/>
      <c r="AH310" s="45"/>
      <c r="AI310" s="45"/>
      <c r="AJ310" s="45"/>
      <c r="AK310" s="45"/>
      <c r="AL310" s="45"/>
      <c r="AM310" s="45"/>
      <c r="AN310" s="45"/>
      <c r="AO310" s="45"/>
      <c r="AP310" s="45"/>
      <c r="AQ310" s="45"/>
      <c r="AR310" s="45"/>
      <c r="AS310" s="45"/>
      <c r="AT310" s="45"/>
    </row>
    <row r="311" spans="26:46" x14ac:dyDescent="0.25">
      <c r="Z311" s="45"/>
      <c r="AA311" s="64"/>
      <c r="AB311" s="74"/>
      <c r="AC311" s="46"/>
      <c r="AD311" s="46"/>
      <c r="AE311" s="45"/>
      <c r="AF311" s="45"/>
      <c r="AG311" s="46"/>
      <c r="AH311" s="45"/>
      <c r="AI311" s="45"/>
      <c r="AJ311" s="45"/>
      <c r="AK311" s="45"/>
      <c r="AL311" s="45"/>
      <c r="AM311" s="45"/>
      <c r="AN311" s="45"/>
      <c r="AO311" s="45"/>
      <c r="AP311" s="45"/>
      <c r="AQ311" s="45"/>
      <c r="AR311" s="45"/>
      <c r="AS311" s="45"/>
      <c r="AT311" s="45"/>
    </row>
    <row r="312" spans="26:46" x14ac:dyDescent="0.25">
      <c r="Z312" s="45"/>
      <c r="AA312" s="64"/>
      <c r="AB312" s="74"/>
      <c r="AC312" s="46"/>
      <c r="AD312" s="46"/>
      <c r="AE312" s="45"/>
      <c r="AF312" s="45"/>
      <c r="AG312" s="46"/>
      <c r="AH312" s="45"/>
      <c r="AI312" s="45"/>
      <c r="AJ312" s="45"/>
      <c r="AK312" s="45"/>
      <c r="AL312" s="45"/>
      <c r="AM312" s="45"/>
      <c r="AN312" s="45"/>
      <c r="AO312" s="45"/>
      <c r="AP312" s="45"/>
      <c r="AQ312" s="45"/>
      <c r="AR312" s="45"/>
      <c r="AS312" s="45"/>
      <c r="AT312" s="45"/>
    </row>
    <row r="313" spans="26:46" x14ac:dyDescent="0.25">
      <c r="Z313" s="45"/>
      <c r="AA313" s="64"/>
      <c r="AB313" s="74"/>
      <c r="AC313" s="46"/>
      <c r="AD313" s="46"/>
      <c r="AE313" s="45"/>
      <c r="AF313" s="45"/>
      <c r="AG313" s="46"/>
      <c r="AH313" s="45"/>
      <c r="AI313" s="45"/>
      <c r="AJ313" s="45"/>
      <c r="AK313" s="45"/>
      <c r="AL313" s="45"/>
      <c r="AM313" s="45"/>
      <c r="AN313" s="45"/>
      <c r="AO313" s="45"/>
      <c r="AP313" s="45"/>
      <c r="AQ313" s="45"/>
      <c r="AR313" s="45"/>
      <c r="AS313" s="45"/>
      <c r="AT313" s="45"/>
    </row>
    <row r="314" spans="26:46" x14ac:dyDescent="0.25">
      <c r="Z314" s="45"/>
      <c r="AA314" s="64"/>
      <c r="AB314" s="74"/>
      <c r="AC314" s="46"/>
      <c r="AD314" s="46"/>
      <c r="AE314" s="45"/>
      <c r="AF314" s="45"/>
      <c r="AG314" s="46"/>
      <c r="AH314" s="45"/>
      <c r="AI314" s="45"/>
      <c r="AJ314" s="45"/>
      <c r="AK314" s="45"/>
      <c r="AL314" s="45"/>
      <c r="AM314" s="45"/>
      <c r="AN314" s="45"/>
      <c r="AO314" s="45"/>
      <c r="AP314" s="45"/>
      <c r="AQ314" s="45"/>
      <c r="AR314" s="45"/>
      <c r="AS314" s="45"/>
      <c r="AT314" s="45"/>
    </row>
    <row r="315" spans="26:46" x14ac:dyDescent="0.25">
      <c r="Z315" s="45"/>
      <c r="AA315" s="64"/>
      <c r="AB315" s="74"/>
      <c r="AC315" s="46"/>
      <c r="AD315" s="46"/>
      <c r="AE315" s="45"/>
      <c r="AF315" s="45"/>
      <c r="AG315" s="46"/>
      <c r="AH315" s="45"/>
      <c r="AI315" s="45"/>
      <c r="AJ315" s="45"/>
      <c r="AK315" s="45"/>
      <c r="AL315" s="45"/>
      <c r="AM315" s="45"/>
      <c r="AN315" s="45"/>
      <c r="AO315" s="45"/>
      <c r="AP315" s="45"/>
      <c r="AQ315" s="45"/>
      <c r="AR315" s="45"/>
      <c r="AS315" s="45"/>
      <c r="AT315" s="45"/>
    </row>
    <row r="316" spans="26:46" x14ac:dyDescent="0.25">
      <c r="Z316" s="45"/>
      <c r="AA316" s="64"/>
      <c r="AB316" s="74"/>
      <c r="AC316" s="46"/>
      <c r="AD316" s="46"/>
      <c r="AE316" s="45"/>
      <c r="AF316" s="45"/>
      <c r="AG316" s="46"/>
      <c r="AH316" s="45"/>
      <c r="AI316" s="45"/>
      <c r="AJ316" s="45"/>
      <c r="AK316" s="45"/>
      <c r="AL316" s="45"/>
      <c r="AM316" s="45"/>
      <c r="AN316" s="45"/>
      <c r="AO316" s="45"/>
      <c r="AP316" s="45"/>
      <c r="AQ316" s="45"/>
      <c r="AR316" s="45"/>
      <c r="AS316" s="45"/>
      <c r="AT316" s="45"/>
    </row>
    <row r="317" spans="26:46" x14ac:dyDescent="0.25">
      <c r="Z317" s="45"/>
      <c r="AA317" s="64"/>
      <c r="AB317" s="74"/>
      <c r="AC317" s="46"/>
      <c r="AD317" s="46"/>
      <c r="AE317" s="45"/>
      <c r="AF317" s="45"/>
      <c r="AG317" s="46"/>
      <c r="AH317" s="45"/>
      <c r="AI317" s="45"/>
      <c r="AJ317" s="45"/>
      <c r="AK317" s="45"/>
      <c r="AL317" s="45"/>
      <c r="AM317" s="45"/>
      <c r="AN317" s="45"/>
      <c r="AO317" s="45"/>
      <c r="AP317" s="45"/>
      <c r="AQ317" s="45"/>
      <c r="AR317" s="45"/>
      <c r="AS317" s="45"/>
      <c r="AT317" s="45"/>
    </row>
    <row r="318" spans="26:46" x14ac:dyDescent="0.25">
      <c r="Z318" s="45"/>
      <c r="AA318" s="64"/>
      <c r="AB318" s="74"/>
      <c r="AC318" s="46"/>
      <c r="AD318" s="46"/>
      <c r="AE318" s="45"/>
      <c r="AF318" s="45"/>
      <c r="AG318" s="46"/>
      <c r="AH318" s="45"/>
      <c r="AI318" s="45"/>
      <c r="AJ318" s="45"/>
      <c r="AK318" s="45"/>
      <c r="AL318" s="45"/>
      <c r="AM318" s="45"/>
      <c r="AN318" s="45"/>
      <c r="AO318" s="45"/>
      <c r="AP318" s="45"/>
      <c r="AQ318" s="45"/>
      <c r="AR318" s="45"/>
      <c r="AS318" s="45"/>
      <c r="AT318" s="45"/>
    </row>
    <row r="319" spans="26:46" x14ac:dyDescent="0.25">
      <c r="Z319" s="45"/>
      <c r="AA319" s="64"/>
      <c r="AB319" s="74"/>
      <c r="AC319" s="46"/>
      <c r="AD319" s="46"/>
      <c r="AE319" s="45"/>
      <c r="AF319" s="45"/>
      <c r="AG319" s="46"/>
      <c r="AH319" s="45"/>
      <c r="AI319" s="45"/>
      <c r="AJ319" s="45"/>
      <c r="AK319" s="45"/>
      <c r="AL319" s="45"/>
      <c r="AM319" s="45"/>
      <c r="AN319" s="45"/>
      <c r="AO319" s="45"/>
      <c r="AP319" s="45"/>
      <c r="AQ319" s="45"/>
      <c r="AR319" s="45"/>
      <c r="AS319" s="45"/>
      <c r="AT319" s="45"/>
    </row>
    <row r="320" spans="26:46" x14ac:dyDescent="0.25">
      <c r="Z320" s="45"/>
      <c r="AA320" s="64"/>
      <c r="AB320" s="74"/>
      <c r="AC320" s="46"/>
      <c r="AD320" s="46"/>
      <c r="AE320" s="45"/>
      <c r="AF320" s="45"/>
      <c r="AG320" s="46"/>
      <c r="AH320" s="45"/>
      <c r="AI320" s="45"/>
      <c r="AJ320" s="45"/>
      <c r="AK320" s="45"/>
      <c r="AL320" s="45"/>
      <c r="AM320" s="45"/>
      <c r="AN320" s="45"/>
      <c r="AO320" s="45"/>
      <c r="AP320" s="45"/>
      <c r="AQ320" s="45"/>
      <c r="AR320" s="45"/>
      <c r="AS320" s="45"/>
      <c r="AT320" s="45"/>
    </row>
    <row r="321" spans="26:46" x14ac:dyDescent="0.25">
      <c r="Z321" s="45"/>
      <c r="AA321" s="64"/>
      <c r="AB321" s="74"/>
      <c r="AC321" s="46"/>
      <c r="AD321" s="46"/>
      <c r="AE321" s="45"/>
      <c r="AF321" s="45"/>
      <c r="AG321" s="46"/>
      <c r="AH321" s="45"/>
      <c r="AI321" s="45"/>
      <c r="AJ321" s="45"/>
      <c r="AK321" s="45"/>
      <c r="AL321" s="45"/>
      <c r="AM321" s="45"/>
      <c r="AN321" s="45"/>
      <c r="AO321" s="45"/>
      <c r="AP321" s="45"/>
      <c r="AQ321" s="45"/>
      <c r="AR321" s="45"/>
      <c r="AS321" s="45"/>
      <c r="AT321" s="45"/>
    </row>
    <row r="322" spans="26:46" x14ac:dyDescent="0.25">
      <c r="Z322" s="45"/>
      <c r="AA322" s="64"/>
      <c r="AB322" s="74"/>
      <c r="AC322" s="46"/>
      <c r="AD322" s="46"/>
      <c r="AE322" s="45"/>
      <c r="AF322" s="45"/>
      <c r="AG322" s="46"/>
      <c r="AH322" s="45"/>
      <c r="AI322" s="45"/>
      <c r="AJ322" s="45"/>
      <c r="AK322" s="45"/>
      <c r="AL322" s="45"/>
      <c r="AM322" s="45"/>
      <c r="AN322" s="45"/>
      <c r="AO322" s="45"/>
      <c r="AP322" s="45"/>
      <c r="AQ322" s="45"/>
      <c r="AR322" s="45"/>
      <c r="AS322" s="45"/>
      <c r="AT322" s="45"/>
    </row>
    <row r="323" spans="26:46" x14ac:dyDescent="0.25">
      <c r="Z323" s="45"/>
      <c r="AA323" s="64"/>
      <c r="AB323" s="74"/>
      <c r="AC323" s="46"/>
      <c r="AD323" s="46"/>
      <c r="AE323" s="45"/>
      <c r="AF323" s="45"/>
      <c r="AG323" s="46"/>
      <c r="AH323" s="45"/>
      <c r="AI323" s="45"/>
      <c r="AJ323" s="45"/>
      <c r="AK323" s="45"/>
      <c r="AL323" s="45"/>
      <c r="AM323" s="45"/>
      <c r="AN323" s="45"/>
      <c r="AO323" s="45"/>
      <c r="AP323" s="45"/>
      <c r="AQ323" s="45"/>
      <c r="AR323" s="45"/>
      <c r="AS323" s="45"/>
      <c r="AT323" s="45"/>
    </row>
    <row r="324" spans="26:46" x14ac:dyDescent="0.25">
      <c r="Z324" s="45"/>
      <c r="AA324" s="64"/>
      <c r="AB324" s="74"/>
      <c r="AC324" s="46"/>
      <c r="AD324" s="46"/>
      <c r="AE324" s="45"/>
      <c r="AF324" s="45"/>
      <c r="AG324" s="46"/>
      <c r="AH324" s="45"/>
      <c r="AI324" s="45"/>
      <c r="AJ324" s="45"/>
      <c r="AK324" s="45"/>
      <c r="AL324" s="45"/>
      <c r="AM324" s="45"/>
      <c r="AN324" s="45"/>
      <c r="AO324" s="45"/>
      <c r="AP324" s="45"/>
      <c r="AQ324" s="45"/>
      <c r="AR324" s="45"/>
      <c r="AS324" s="45"/>
      <c r="AT324" s="45"/>
    </row>
    <row r="325" spans="26:46" x14ac:dyDescent="0.25">
      <c r="Z325" s="45"/>
      <c r="AA325" s="64"/>
      <c r="AB325" s="74"/>
      <c r="AC325" s="46"/>
      <c r="AD325" s="46"/>
      <c r="AE325" s="45"/>
      <c r="AF325" s="45"/>
      <c r="AG325" s="46"/>
      <c r="AH325" s="45"/>
      <c r="AI325" s="45"/>
      <c r="AJ325" s="45"/>
      <c r="AK325" s="45"/>
      <c r="AL325" s="45"/>
      <c r="AM325" s="45"/>
      <c r="AN325" s="45"/>
      <c r="AO325" s="45"/>
      <c r="AP325" s="45"/>
      <c r="AQ325" s="45"/>
      <c r="AR325" s="45"/>
      <c r="AS325" s="45"/>
      <c r="AT325" s="45"/>
    </row>
    <row r="326" spans="26:46" x14ac:dyDescent="0.25">
      <c r="Z326" s="45"/>
      <c r="AA326" s="64"/>
      <c r="AB326" s="74"/>
      <c r="AC326" s="46"/>
      <c r="AD326" s="46"/>
      <c r="AE326" s="45"/>
      <c r="AF326" s="45"/>
      <c r="AG326" s="46"/>
      <c r="AH326" s="45"/>
      <c r="AI326" s="45"/>
      <c r="AJ326" s="45"/>
      <c r="AK326" s="45"/>
      <c r="AL326" s="45"/>
      <c r="AM326" s="45"/>
      <c r="AN326" s="45"/>
      <c r="AO326" s="45"/>
      <c r="AP326" s="45"/>
      <c r="AQ326" s="45"/>
      <c r="AR326" s="45"/>
      <c r="AS326" s="45"/>
      <c r="AT326" s="45"/>
    </row>
    <row r="327" spans="26:46" x14ac:dyDescent="0.25">
      <c r="Z327" s="45"/>
      <c r="AA327" s="64"/>
      <c r="AB327" s="74"/>
      <c r="AC327" s="46"/>
      <c r="AD327" s="46"/>
      <c r="AE327" s="45"/>
      <c r="AF327" s="45"/>
      <c r="AG327" s="46"/>
      <c r="AH327" s="45"/>
      <c r="AI327" s="45"/>
      <c r="AJ327" s="45"/>
      <c r="AK327" s="45"/>
      <c r="AL327" s="45"/>
      <c r="AM327" s="45"/>
      <c r="AN327" s="45"/>
      <c r="AO327" s="45"/>
      <c r="AP327" s="45"/>
      <c r="AQ327" s="45"/>
      <c r="AR327" s="45"/>
      <c r="AS327" s="45"/>
      <c r="AT327" s="45"/>
    </row>
    <row r="328" spans="26:46" x14ac:dyDescent="0.25">
      <c r="Z328" s="45"/>
      <c r="AA328" s="64"/>
      <c r="AB328" s="74"/>
      <c r="AC328" s="46"/>
      <c r="AD328" s="46"/>
      <c r="AE328" s="45"/>
      <c r="AF328" s="45"/>
      <c r="AG328" s="46"/>
      <c r="AH328" s="45"/>
      <c r="AI328" s="45"/>
      <c r="AJ328" s="45"/>
      <c r="AK328" s="45"/>
      <c r="AL328" s="45"/>
      <c r="AM328" s="45"/>
      <c r="AN328" s="45"/>
      <c r="AO328" s="45"/>
      <c r="AP328" s="45"/>
      <c r="AQ328" s="45"/>
      <c r="AR328" s="45"/>
      <c r="AS328" s="45"/>
      <c r="AT328" s="45"/>
    </row>
    <row r="329" spans="26:46" x14ac:dyDescent="0.25">
      <c r="Z329" s="45"/>
      <c r="AA329" s="64"/>
      <c r="AB329" s="74"/>
      <c r="AC329" s="46"/>
      <c r="AD329" s="46"/>
      <c r="AE329" s="45"/>
      <c r="AF329" s="45"/>
      <c r="AG329" s="46"/>
      <c r="AH329" s="45"/>
      <c r="AI329" s="45"/>
      <c r="AJ329" s="45"/>
      <c r="AK329" s="45"/>
      <c r="AL329" s="45"/>
      <c r="AM329" s="45"/>
      <c r="AN329" s="45"/>
      <c r="AO329" s="45"/>
      <c r="AP329" s="45"/>
      <c r="AQ329" s="45"/>
      <c r="AR329" s="45"/>
      <c r="AS329" s="45"/>
      <c r="AT329" s="45"/>
    </row>
    <row r="330" spans="26:46" x14ac:dyDescent="0.25">
      <c r="Z330" s="45"/>
      <c r="AA330" s="64"/>
      <c r="AB330" s="74"/>
      <c r="AC330" s="46"/>
      <c r="AD330" s="46"/>
      <c r="AE330" s="45"/>
      <c r="AF330" s="45"/>
      <c r="AG330" s="46"/>
      <c r="AH330" s="45"/>
      <c r="AI330" s="45"/>
      <c r="AJ330" s="45"/>
      <c r="AK330" s="45"/>
      <c r="AL330" s="45"/>
      <c r="AM330" s="45"/>
      <c r="AN330" s="45"/>
      <c r="AO330" s="45"/>
      <c r="AP330" s="45"/>
      <c r="AQ330" s="45"/>
      <c r="AR330" s="45"/>
      <c r="AS330" s="45"/>
      <c r="AT330" s="45"/>
    </row>
    <row r="331" spans="26:46" x14ac:dyDescent="0.25">
      <c r="Z331" s="45"/>
      <c r="AA331" s="64"/>
      <c r="AB331" s="74"/>
      <c r="AC331" s="46"/>
      <c r="AD331" s="46"/>
      <c r="AE331" s="45"/>
      <c r="AF331" s="45"/>
      <c r="AG331" s="46"/>
      <c r="AH331" s="45"/>
      <c r="AI331" s="45"/>
      <c r="AJ331" s="45"/>
      <c r="AK331" s="45"/>
      <c r="AL331" s="45"/>
      <c r="AM331" s="45"/>
      <c r="AN331" s="45"/>
      <c r="AO331" s="45"/>
      <c r="AP331" s="45"/>
      <c r="AQ331" s="45"/>
      <c r="AR331" s="45"/>
      <c r="AS331" s="45"/>
      <c r="AT331" s="45"/>
    </row>
    <row r="332" spans="26:46" x14ac:dyDescent="0.25">
      <c r="Z332" s="45"/>
      <c r="AA332" s="64"/>
      <c r="AB332" s="74"/>
      <c r="AC332" s="46"/>
      <c r="AD332" s="46"/>
      <c r="AE332" s="45"/>
      <c r="AF332" s="45"/>
      <c r="AG332" s="46"/>
      <c r="AH332" s="45"/>
      <c r="AI332" s="45"/>
      <c r="AJ332" s="45"/>
      <c r="AK332" s="45"/>
      <c r="AL332" s="45"/>
      <c r="AM332" s="45"/>
      <c r="AN332" s="45"/>
      <c r="AO332" s="45"/>
      <c r="AP332" s="45"/>
      <c r="AQ332" s="45"/>
      <c r="AR332" s="45"/>
      <c r="AS332" s="45"/>
      <c r="AT332" s="45"/>
    </row>
    <row r="333" spans="26:46" x14ac:dyDescent="0.25">
      <c r="Z333" s="45"/>
      <c r="AA333" s="64"/>
      <c r="AB333" s="74"/>
      <c r="AC333" s="46"/>
      <c r="AD333" s="46"/>
      <c r="AE333" s="45"/>
      <c r="AF333" s="45"/>
      <c r="AG333" s="46"/>
      <c r="AH333" s="45"/>
      <c r="AI333" s="45"/>
      <c r="AJ333" s="45"/>
      <c r="AK333" s="45"/>
      <c r="AL333" s="45"/>
      <c r="AM333" s="45"/>
      <c r="AN333" s="45"/>
      <c r="AO333" s="45"/>
      <c r="AP333" s="45"/>
      <c r="AQ333" s="45"/>
      <c r="AR333" s="45"/>
      <c r="AS333" s="45"/>
      <c r="AT333" s="45"/>
    </row>
    <row r="334" spans="26:46" x14ac:dyDescent="0.25">
      <c r="Z334" s="45"/>
      <c r="AA334" s="64"/>
      <c r="AB334" s="74"/>
      <c r="AC334" s="46"/>
      <c r="AD334" s="46"/>
      <c r="AE334" s="45"/>
      <c r="AF334" s="45"/>
      <c r="AG334" s="46"/>
      <c r="AH334" s="45"/>
      <c r="AI334" s="45"/>
      <c r="AJ334" s="45"/>
      <c r="AK334" s="45"/>
      <c r="AL334" s="45"/>
      <c r="AM334" s="45"/>
      <c r="AN334" s="45"/>
      <c r="AO334" s="45"/>
      <c r="AP334" s="45"/>
      <c r="AQ334" s="45"/>
      <c r="AR334" s="45"/>
      <c r="AS334" s="45"/>
      <c r="AT334" s="45"/>
    </row>
    <row r="335" spans="26:46" x14ac:dyDescent="0.25">
      <c r="Z335" s="45"/>
      <c r="AA335" s="64"/>
      <c r="AB335" s="74"/>
      <c r="AC335" s="46"/>
      <c r="AD335" s="46"/>
      <c r="AE335" s="45"/>
      <c r="AF335" s="45"/>
      <c r="AG335" s="46"/>
      <c r="AH335" s="45"/>
      <c r="AI335" s="45"/>
      <c r="AJ335" s="45"/>
      <c r="AK335" s="45"/>
      <c r="AL335" s="45"/>
      <c r="AM335" s="45"/>
      <c r="AN335" s="45"/>
      <c r="AO335" s="45"/>
      <c r="AP335" s="45"/>
      <c r="AQ335" s="45"/>
      <c r="AR335" s="45"/>
      <c r="AS335" s="45"/>
      <c r="AT335" s="45"/>
    </row>
    <row r="336" spans="26:46" x14ac:dyDescent="0.25">
      <c r="Z336" s="45"/>
      <c r="AA336" s="64"/>
      <c r="AB336" s="74"/>
      <c r="AC336" s="46"/>
      <c r="AD336" s="46"/>
      <c r="AE336" s="45"/>
      <c r="AF336" s="45"/>
      <c r="AG336" s="46"/>
      <c r="AH336" s="45"/>
      <c r="AI336" s="45"/>
      <c r="AJ336" s="45"/>
      <c r="AK336" s="45"/>
      <c r="AL336" s="45"/>
      <c r="AM336" s="45"/>
      <c r="AN336" s="45"/>
      <c r="AO336" s="45"/>
      <c r="AP336" s="45"/>
      <c r="AQ336" s="45"/>
      <c r="AR336" s="45"/>
      <c r="AS336" s="45"/>
      <c r="AT336" s="45"/>
    </row>
    <row r="337" spans="26:46" x14ac:dyDescent="0.25">
      <c r="Z337" s="45"/>
      <c r="AA337" s="64"/>
      <c r="AB337" s="74"/>
      <c r="AC337" s="46"/>
      <c r="AD337" s="46"/>
      <c r="AE337" s="45"/>
      <c r="AF337" s="45"/>
      <c r="AG337" s="46"/>
      <c r="AH337" s="45"/>
      <c r="AI337" s="45"/>
      <c r="AJ337" s="45"/>
      <c r="AK337" s="45"/>
      <c r="AL337" s="45"/>
      <c r="AM337" s="45"/>
      <c r="AN337" s="45"/>
      <c r="AO337" s="45"/>
      <c r="AP337" s="45"/>
      <c r="AQ337" s="45"/>
      <c r="AR337" s="45"/>
      <c r="AS337" s="45"/>
      <c r="AT337" s="45"/>
    </row>
    <row r="338" spans="26:46" x14ac:dyDescent="0.25">
      <c r="Z338" s="45"/>
      <c r="AA338" s="64"/>
      <c r="AB338" s="74"/>
      <c r="AC338" s="46"/>
      <c r="AD338" s="46"/>
      <c r="AE338" s="45"/>
      <c r="AF338" s="45"/>
      <c r="AG338" s="46"/>
      <c r="AH338" s="45"/>
      <c r="AI338" s="45"/>
      <c r="AJ338" s="45"/>
      <c r="AK338" s="45"/>
      <c r="AL338" s="45"/>
      <c r="AM338" s="45"/>
      <c r="AN338" s="45"/>
      <c r="AO338" s="45"/>
      <c r="AP338" s="45"/>
      <c r="AQ338" s="45"/>
      <c r="AR338" s="45"/>
      <c r="AS338" s="45"/>
      <c r="AT338" s="45"/>
    </row>
    <row r="339" spans="26:46" x14ac:dyDescent="0.25">
      <c r="Z339" s="45"/>
      <c r="AA339" s="64"/>
      <c r="AB339" s="74"/>
      <c r="AC339" s="46"/>
      <c r="AD339" s="46"/>
      <c r="AE339" s="45"/>
      <c r="AF339" s="45"/>
      <c r="AG339" s="46"/>
      <c r="AH339" s="45"/>
      <c r="AI339" s="45"/>
      <c r="AJ339" s="45"/>
      <c r="AK339" s="45"/>
      <c r="AL339" s="45"/>
      <c r="AM339" s="45"/>
      <c r="AN339" s="45"/>
      <c r="AO339" s="45"/>
      <c r="AP339" s="45"/>
      <c r="AQ339" s="45"/>
      <c r="AR339" s="45"/>
      <c r="AS339" s="45"/>
      <c r="AT339" s="45"/>
    </row>
    <row r="340" spans="26:46" x14ac:dyDescent="0.25">
      <c r="Z340" s="45"/>
      <c r="AA340" s="64"/>
      <c r="AB340" s="74"/>
      <c r="AC340" s="46"/>
      <c r="AD340" s="46"/>
      <c r="AE340" s="45"/>
      <c r="AF340" s="45"/>
      <c r="AG340" s="46"/>
      <c r="AH340" s="45"/>
      <c r="AI340" s="45"/>
      <c r="AJ340" s="45"/>
      <c r="AK340" s="45"/>
      <c r="AL340" s="45"/>
      <c r="AM340" s="45"/>
      <c r="AN340" s="45"/>
      <c r="AO340" s="45"/>
      <c r="AP340" s="45"/>
      <c r="AQ340" s="45"/>
      <c r="AR340" s="45"/>
      <c r="AS340" s="45"/>
      <c r="AT340" s="45"/>
    </row>
    <row r="341" spans="26:46" x14ac:dyDescent="0.25">
      <c r="Z341" s="45"/>
      <c r="AA341" s="64"/>
      <c r="AB341" s="74"/>
      <c r="AC341" s="46"/>
      <c r="AD341" s="46"/>
      <c r="AE341" s="45"/>
      <c r="AF341" s="45"/>
      <c r="AG341" s="46"/>
      <c r="AH341" s="45"/>
      <c r="AI341" s="45"/>
      <c r="AJ341" s="45"/>
      <c r="AK341" s="45"/>
      <c r="AL341" s="45"/>
      <c r="AM341" s="45"/>
      <c r="AN341" s="45"/>
      <c r="AO341" s="45"/>
      <c r="AP341" s="45"/>
      <c r="AQ341" s="45"/>
      <c r="AR341" s="45"/>
      <c r="AS341" s="45"/>
      <c r="AT341" s="45"/>
    </row>
    <row r="342" spans="26:46" x14ac:dyDescent="0.25">
      <c r="Z342" s="45"/>
      <c r="AA342" s="64"/>
      <c r="AB342" s="74"/>
      <c r="AC342" s="46"/>
      <c r="AD342" s="46"/>
      <c r="AE342" s="45"/>
      <c r="AF342" s="45"/>
      <c r="AG342" s="46"/>
      <c r="AH342" s="45"/>
      <c r="AI342" s="45"/>
      <c r="AJ342" s="45"/>
      <c r="AK342" s="45"/>
      <c r="AL342" s="45"/>
      <c r="AM342" s="45"/>
      <c r="AN342" s="45"/>
      <c r="AO342" s="45"/>
      <c r="AP342" s="45"/>
      <c r="AQ342" s="45"/>
      <c r="AR342" s="45"/>
      <c r="AS342" s="45"/>
      <c r="AT342" s="45"/>
    </row>
    <row r="343" spans="26:46" x14ac:dyDescent="0.25">
      <c r="Z343" s="45"/>
      <c r="AA343" s="64"/>
      <c r="AB343" s="74"/>
      <c r="AC343" s="46"/>
      <c r="AD343" s="46"/>
      <c r="AE343" s="45"/>
      <c r="AF343" s="45"/>
      <c r="AG343" s="46"/>
      <c r="AH343" s="45"/>
      <c r="AI343" s="45"/>
      <c r="AJ343" s="45"/>
      <c r="AK343" s="45"/>
      <c r="AL343" s="45"/>
      <c r="AM343" s="45"/>
      <c r="AN343" s="45"/>
      <c r="AO343" s="45"/>
      <c r="AP343" s="45"/>
      <c r="AQ343" s="45"/>
      <c r="AR343" s="45"/>
      <c r="AS343" s="45"/>
      <c r="AT343" s="45"/>
    </row>
    <row r="344" spans="26:46" x14ac:dyDescent="0.25">
      <c r="Z344" s="45"/>
      <c r="AA344" s="64"/>
      <c r="AB344" s="74"/>
      <c r="AC344" s="46"/>
      <c r="AD344" s="46"/>
      <c r="AE344" s="45"/>
      <c r="AF344" s="45"/>
      <c r="AG344" s="46"/>
      <c r="AH344" s="45"/>
      <c r="AI344" s="45"/>
      <c r="AJ344" s="45"/>
      <c r="AK344" s="45"/>
      <c r="AL344" s="45"/>
      <c r="AM344" s="45"/>
      <c r="AN344" s="45"/>
      <c r="AO344" s="45"/>
      <c r="AP344" s="45"/>
      <c r="AQ344" s="45"/>
      <c r="AR344" s="45"/>
      <c r="AS344" s="45"/>
      <c r="AT344" s="45"/>
    </row>
    <row r="345" spans="26:46" x14ac:dyDescent="0.25">
      <c r="Z345" s="45"/>
      <c r="AA345" s="64"/>
      <c r="AB345" s="74"/>
      <c r="AC345" s="46"/>
      <c r="AD345" s="46"/>
      <c r="AE345" s="45"/>
      <c r="AF345" s="45"/>
      <c r="AG345" s="46"/>
      <c r="AH345" s="45"/>
      <c r="AI345" s="45"/>
      <c r="AJ345" s="45"/>
      <c r="AK345" s="45"/>
      <c r="AL345" s="45"/>
      <c r="AM345" s="45"/>
      <c r="AN345" s="45"/>
      <c r="AO345" s="45"/>
      <c r="AP345" s="45"/>
      <c r="AQ345" s="45"/>
      <c r="AR345" s="45"/>
      <c r="AS345" s="45"/>
      <c r="AT345" s="45"/>
    </row>
    <row r="346" spans="26:46" x14ac:dyDescent="0.25">
      <c r="Z346" s="45"/>
      <c r="AA346" s="64"/>
      <c r="AB346" s="74"/>
      <c r="AC346" s="46"/>
      <c r="AD346" s="46"/>
      <c r="AE346" s="45"/>
      <c r="AF346" s="45"/>
      <c r="AG346" s="46"/>
      <c r="AH346" s="45"/>
      <c r="AI346" s="45"/>
      <c r="AJ346" s="45"/>
      <c r="AK346" s="45"/>
      <c r="AL346" s="45"/>
      <c r="AM346" s="45"/>
      <c r="AN346" s="45"/>
      <c r="AO346" s="45"/>
      <c r="AP346" s="45"/>
      <c r="AQ346" s="45"/>
      <c r="AR346" s="45"/>
      <c r="AS346" s="45"/>
      <c r="AT346" s="45"/>
    </row>
    <row r="347" spans="26:46" x14ac:dyDescent="0.25">
      <c r="Z347" s="45"/>
      <c r="AA347" s="64"/>
      <c r="AB347" s="74"/>
      <c r="AC347" s="46"/>
      <c r="AD347" s="46"/>
      <c r="AE347" s="45"/>
      <c r="AF347" s="45"/>
      <c r="AG347" s="46"/>
      <c r="AH347" s="45"/>
      <c r="AI347" s="45"/>
      <c r="AJ347" s="45"/>
      <c r="AK347" s="45"/>
      <c r="AL347" s="45"/>
      <c r="AM347" s="45"/>
      <c r="AN347" s="45"/>
      <c r="AO347" s="45"/>
      <c r="AP347" s="45"/>
      <c r="AQ347" s="45"/>
      <c r="AR347" s="45"/>
      <c r="AS347" s="45"/>
      <c r="AT347" s="45"/>
    </row>
    <row r="348" spans="26:46" x14ac:dyDescent="0.25">
      <c r="Z348" s="45"/>
      <c r="AA348" s="64"/>
      <c r="AB348" s="74"/>
      <c r="AC348" s="46"/>
      <c r="AD348" s="46"/>
      <c r="AE348" s="45"/>
      <c r="AF348" s="45"/>
      <c r="AG348" s="46"/>
      <c r="AH348" s="45"/>
      <c r="AI348" s="45"/>
      <c r="AJ348" s="45"/>
      <c r="AK348" s="45"/>
      <c r="AL348" s="45"/>
      <c r="AM348" s="45"/>
      <c r="AN348" s="45"/>
      <c r="AO348" s="45"/>
      <c r="AP348" s="45"/>
      <c r="AQ348" s="45"/>
      <c r="AR348" s="45"/>
      <c r="AS348" s="45"/>
      <c r="AT348" s="45"/>
    </row>
    <row r="349" spans="26:46" x14ac:dyDescent="0.25">
      <c r="Z349" s="45"/>
      <c r="AA349" s="64"/>
      <c r="AB349" s="74"/>
      <c r="AC349" s="46"/>
      <c r="AD349" s="46"/>
      <c r="AE349" s="45"/>
      <c r="AF349" s="45"/>
      <c r="AG349" s="46"/>
      <c r="AH349" s="45"/>
      <c r="AI349" s="45"/>
      <c r="AJ349" s="45"/>
      <c r="AK349" s="45"/>
      <c r="AL349" s="45"/>
      <c r="AM349" s="45"/>
      <c r="AN349" s="45"/>
      <c r="AO349" s="45"/>
      <c r="AP349" s="45"/>
      <c r="AQ349" s="45"/>
      <c r="AR349" s="45"/>
      <c r="AS349" s="45"/>
      <c r="AT349" s="45"/>
    </row>
    <row r="350" spans="26:46" x14ac:dyDescent="0.25">
      <c r="Z350" s="45"/>
      <c r="AA350" s="64"/>
      <c r="AB350" s="74"/>
      <c r="AC350" s="46"/>
      <c r="AD350" s="46"/>
      <c r="AE350" s="45"/>
      <c r="AF350" s="45"/>
      <c r="AG350" s="46"/>
      <c r="AH350" s="45"/>
      <c r="AI350" s="45"/>
      <c r="AJ350" s="45"/>
      <c r="AK350" s="45"/>
      <c r="AL350" s="45"/>
      <c r="AM350" s="45"/>
      <c r="AN350" s="45"/>
      <c r="AO350" s="45"/>
      <c r="AP350" s="45"/>
      <c r="AQ350" s="45"/>
      <c r="AR350" s="45"/>
      <c r="AS350" s="45"/>
      <c r="AT350" s="45"/>
    </row>
    <row r="351" spans="26:46" x14ac:dyDescent="0.25">
      <c r="Z351" s="45"/>
      <c r="AA351" s="64"/>
      <c r="AB351" s="74"/>
      <c r="AC351" s="46"/>
      <c r="AD351" s="46"/>
      <c r="AE351" s="45"/>
      <c r="AF351" s="45"/>
      <c r="AG351" s="46"/>
      <c r="AH351" s="45"/>
      <c r="AI351" s="45"/>
      <c r="AJ351" s="45"/>
      <c r="AK351" s="45"/>
      <c r="AL351" s="45"/>
      <c r="AM351" s="45"/>
      <c r="AN351" s="45"/>
      <c r="AO351" s="45"/>
      <c r="AP351" s="45"/>
      <c r="AQ351" s="45"/>
      <c r="AR351" s="45"/>
      <c r="AS351" s="45"/>
      <c r="AT351" s="45"/>
    </row>
    <row r="352" spans="26:46" x14ac:dyDescent="0.25">
      <c r="Z352" s="45"/>
      <c r="AA352" s="64"/>
      <c r="AB352" s="74"/>
      <c r="AC352" s="46"/>
      <c r="AD352" s="46"/>
      <c r="AE352" s="45"/>
      <c r="AF352" s="45"/>
      <c r="AG352" s="46"/>
      <c r="AH352" s="45"/>
      <c r="AI352" s="45"/>
      <c r="AJ352" s="45"/>
      <c r="AK352" s="45"/>
      <c r="AL352" s="45"/>
      <c r="AM352" s="45"/>
      <c r="AN352" s="45"/>
      <c r="AO352" s="45"/>
      <c r="AP352" s="45"/>
      <c r="AQ352" s="45"/>
      <c r="AR352" s="45"/>
      <c r="AS352" s="45"/>
      <c r="AT352" s="45"/>
    </row>
    <row r="353" spans="26:46" x14ac:dyDescent="0.25">
      <c r="Z353" s="45"/>
      <c r="AA353" s="64"/>
      <c r="AB353" s="74"/>
      <c r="AC353" s="46"/>
      <c r="AD353" s="46"/>
      <c r="AE353" s="45"/>
      <c r="AF353" s="45"/>
      <c r="AG353" s="46"/>
      <c r="AH353" s="45"/>
      <c r="AI353" s="45"/>
      <c r="AJ353" s="45"/>
      <c r="AK353" s="45"/>
      <c r="AL353" s="45"/>
      <c r="AM353" s="45"/>
      <c r="AN353" s="45"/>
      <c r="AO353" s="45"/>
      <c r="AP353" s="45"/>
      <c r="AQ353" s="45"/>
      <c r="AR353" s="45"/>
      <c r="AS353" s="45"/>
      <c r="AT353" s="45"/>
    </row>
    <row r="354" spans="26:46" x14ac:dyDescent="0.25">
      <c r="Z354" s="45"/>
      <c r="AA354" s="64"/>
      <c r="AB354" s="74"/>
      <c r="AC354" s="46"/>
      <c r="AD354" s="46"/>
      <c r="AE354" s="45"/>
      <c r="AF354" s="45"/>
      <c r="AG354" s="46"/>
      <c r="AH354" s="45"/>
      <c r="AI354" s="45"/>
      <c r="AJ354" s="45"/>
      <c r="AK354" s="45"/>
      <c r="AL354" s="45"/>
      <c r="AM354" s="45"/>
      <c r="AN354" s="45"/>
      <c r="AO354" s="45"/>
      <c r="AP354" s="45"/>
      <c r="AQ354" s="45"/>
      <c r="AR354" s="45"/>
      <c r="AS354" s="45"/>
      <c r="AT354" s="45"/>
    </row>
    <row r="355" spans="26:46" x14ac:dyDescent="0.25">
      <c r="Z355" s="45"/>
      <c r="AA355" s="64"/>
      <c r="AB355" s="74"/>
      <c r="AC355" s="46"/>
      <c r="AD355" s="46"/>
      <c r="AE355" s="45"/>
      <c r="AF355" s="45"/>
      <c r="AG355" s="46"/>
      <c r="AH355" s="45"/>
      <c r="AI355" s="45"/>
      <c r="AJ355" s="45"/>
      <c r="AK355" s="45"/>
      <c r="AL355" s="45"/>
      <c r="AM355" s="45"/>
      <c r="AN355" s="45"/>
      <c r="AO355" s="45"/>
      <c r="AP355" s="45"/>
      <c r="AQ355" s="45"/>
      <c r="AR355" s="45"/>
      <c r="AS355" s="45"/>
      <c r="AT355" s="45"/>
    </row>
    <row r="356" spans="26:46" x14ac:dyDescent="0.25">
      <c r="Z356" s="45"/>
      <c r="AA356" s="64"/>
      <c r="AB356" s="74"/>
      <c r="AC356" s="46"/>
      <c r="AD356" s="46"/>
      <c r="AE356" s="45"/>
      <c r="AF356" s="45"/>
      <c r="AG356" s="46"/>
      <c r="AH356" s="45"/>
      <c r="AI356" s="45"/>
      <c r="AJ356" s="45"/>
      <c r="AK356" s="45"/>
      <c r="AL356" s="45"/>
      <c r="AM356" s="45"/>
      <c r="AN356" s="45"/>
      <c r="AO356" s="45"/>
      <c r="AP356" s="45"/>
      <c r="AQ356" s="45"/>
      <c r="AR356" s="45"/>
      <c r="AS356" s="45"/>
      <c r="AT356" s="45"/>
    </row>
    <row r="357" spans="26:46" x14ac:dyDescent="0.25">
      <c r="Z357" s="45"/>
      <c r="AA357" s="64"/>
      <c r="AB357" s="74"/>
      <c r="AC357" s="46"/>
      <c r="AD357" s="46"/>
      <c r="AE357" s="45"/>
      <c r="AF357" s="45"/>
      <c r="AG357" s="46"/>
      <c r="AH357" s="45"/>
      <c r="AI357" s="45"/>
      <c r="AJ357" s="45"/>
      <c r="AK357" s="45"/>
      <c r="AL357" s="45"/>
      <c r="AM357" s="45"/>
      <c r="AN357" s="45"/>
      <c r="AO357" s="45"/>
      <c r="AP357" s="45"/>
      <c r="AQ357" s="45"/>
      <c r="AR357" s="45"/>
      <c r="AS357" s="45"/>
      <c r="AT357" s="45"/>
    </row>
    <row r="358" spans="26:46" x14ac:dyDescent="0.25">
      <c r="Z358" s="45"/>
      <c r="AA358" s="64"/>
      <c r="AB358" s="74"/>
      <c r="AC358" s="46"/>
      <c r="AD358" s="46"/>
      <c r="AE358" s="45"/>
      <c r="AF358" s="45"/>
      <c r="AG358" s="46"/>
      <c r="AH358" s="45"/>
      <c r="AI358" s="45"/>
      <c r="AJ358" s="45"/>
      <c r="AK358" s="45"/>
      <c r="AL358" s="45"/>
      <c r="AM358" s="45"/>
      <c r="AN358" s="45"/>
      <c r="AO358" s="45"/>
      <c r="AP358" s="45"/>
      <c r="AQ358" s="45"/>
      <c r="AR358" s="45"/>
      <c r="AS358" s="45"/>
      <c r="AT358" s="45"/>
    </row>
    <row r="359" spans="26:46" x14ac:dyDescent="0.25">
      <c r="Z359" s="45"/>
      <c r="AA359" s="64"/>
      <c r="AB359" s="74"/>
      <c r="AC359" s="46"/>
      <c r="AD359" s="46"/>
      <c r="AE359" s="45"/>
      <c r="AF359" s="45"/>
      <c r="AG359" s="46"/>
      <c r="AH359" s="45"/>
      <c r="AI359" s="45"/>
      <c r="AJ359" s="45"/>
      <c r="AK359" s="45"/>
      <c r="AL359" s="45"/>
      <c r="AM359" s="45"/>
      <c r="AN359" s="45"/>
      <c r="AO359" s="45"/>
      <c r="AP359" s="45"/>
      <c r="AQ359" s="45"/>
      <c r="AR359" s="45"/>
      <c r="AS359" s="45"/>
      <c r="AT359" s="45"/>
    </row>
    <row r="360" spans="26:46" x14ac:dyDescent="0.25">
      <c r="Z360" s="45"/>
      <c r="AA360" s="64"/>
      <c r="AB360" s="74"/>
      <c r="AC360" s="46"/>
      <c r="AD360" s="46"/>
      <c r="AE360" s="45"/>
      <c r="AF360" s="45"/>
      <c r="AG360" s="46"/>
      <c r="AH360" s="45"/>
      <c r="AI360" s="45"/>
      <c r="AJ360" s="45"/>
      <c r="AK360" s="45"/>
      <c r="AL360" s="45"/>
      <c r="AM360" s="45"/>
      <c r="AN360" s="45"/>
      <c r="AO360" s="45"/>
      <c r="AP360" s="45"/>
      <c r="AQ360" s="45"/>
      <c r="AR360" s="45"/>
      <c r="AS360" s="45"/>
      <c r="AT360" s="45"/>
    </row>
    <row r="361" spans="26:46" x14ac:dyDescent="0.25">
      <c r="Z361" s="45"/>
      <c r="AA361" s="64"/>
      <c r="AB361" s="74"/>
      <c r="AC361" s="46"/>
      <c r="AD361" s="46"/>
      <c r="AE361" s="45"/>
      <c r="AF361" s="45"/>
      <c r="AG361" s="46"/>
      <c r="AH361" s="45"/>
      <c r="AI361" s="45"/>
      <c r="AJ361" s="45"/>
      <c r="AK361" s="45"/>
      <c r="AL361" s="45"/>
      <c r="AM361" s="45"/>
      <c r="AN361" s="45"/>
      <c r="AO361" s="45"/>
      <c r="AP361" s="45"/>
      <c r="AQ361" s="45"/>
      <c r="AR361" s="45"/>
      <c r="AS361" s="45"/>
      <c r="AT361" s="45"/>
    </row>
    <row r="362" spans="26:46" x14ac:dyDescent="0.25">
      <c r="Z362" s="45"/>
      <c r="AA362" s="64"/>
      <c r="AB362" s="74"/>
      <c r="AC362" s="46"/>
      <c r="AD362" s="46"/>
      <c r="AE362" s="45"/>
      <c r="AF362" s="45"/>
      <c r="AG362" s="46"/>
      <c r="AH362" s="45"/>
      <c r="AI362" s="45"/>
      <c r="AJ362" s="45"/>
      <c r="AK362" s="45"/>
      <c r="AL362" s="45"/>
      <c r="AM362" s="45"/>
      <c r="AN362" s="45"/>
      <c r="AO362" s="45"/>
      <c r="AP362" s="45"/>
      <c r="AQ362" s="45"/>
      <c r="AR362" s="45"/>
      <c r="AS362" s="45"/>
      <c r="AT362" s="45"/>
    </row>
    <row r="363" spans="26:46" x14ac:dyDescent="0.25">
      <c r="Z363" s="45"/>
      <c r="AA363" s="64"/>
      <c r="AB363" s="74"/>
      <c r="AC363" s="46"/>
      <c r="AD363" s="46"/>
      <c r="AE363" s="45"/>
      <c r="AF363" s="45"/>
      <c r="AG363" s="46"/>
      <c r="AH363" s="45"/>
      <c r="AI363" s="45"/>
      <c r="AJ363" s="45"/>
      <c r="AK363" s="45"/>
      <c r="AL363" s="45"/>
      <c r="AM363" s="45"/>
      <c r="AN363" s="45"/>
      <c r="AO363" s="45"/>
      <c r="AP363" s="45"/>
      <c r="AQ363" s="45"/>
      <c r="AR363" s="45"/>
      <c r="AS363" s="45"/>
      <c r="AT363" s="45"/>
    </row>
    <row r="364" spans="26:46" x14ac:dyDescent="0.25">
      <c r="Z364" s="45"/>
    </row>
  </sheetData>
  <sheetProtection algorithmName="SHA-512" hashValue="AmCNAlhjDmHsnrXwBnx/RscoUJMWX1oOUUY1ar2gY7FEi0kLsEuYG4alGFr3js6/OWDA3SYGuvzoK7M1aqXBvQ==" saltValue="ZKc3IKm3waWInFLPMoEPsQ==" spinCount="100000" sheet="1" formatCells="0" formatColumns="0" formatRows="0" insertColumns="0" insertRows="0" insertHyperlinks="0" deleteColumns="0" deleteRows="0" selectLockedCells="1" sort="0" autoFilter="0" pivotTables="0"/>
  <conditionalFormatting sqref="AJ36">
    <cfRule type="cellIs" dxfId="11" priority="4" operator="lessThan">
      <formula>-1</formula>
    </cfRule>
    <cfRule type="cellIs" dxfId="10" priority="5" operator="greaterThan">
      <formula>1</formula>
    </cfRule>
    <cfRule type="cellIs" dxfId="9" priority="6" operator="equal">
      <formula>0</formula>
    </cfRule>
  </conditionalFormatting>
  <conditionalFormatting sqref="AT36">
    <cfRule type="cellIs" dxfId="8" priority="1" operator="lessThan">
      <formula>-1</formula>
    </cfRule>
    <cfRule type="cellIs" dxfId="7" priority="2" operator="greaterThan">
      <formula>1</formula>
    </cfRule>
    <cfRule type="cellIs" dxfId="6" priority="3" operator="equal">
      <formula>0</formula>
    </cfRule>
  </conditionalFormatting>
  <pageMargins left="0.7" right="0.7" top="0.75" bottom="0.75" header="0.3" footer="0.3"/>
  <pageSetup scale="41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FF"/>
  </sheetPr>
  <dimension ref="A1:BS85"/>
  <sheetViews>
    <sheetView zoomScale="115" zoomScaleNormal="115" workbookViewId="0">
      <pane xSplit="29" topLeftCell="AD1" activePane="topRight" state="frozen"/>
      <selection pane="topRight" activeCell="D18" sqref="D18"/>
    </sheetView>
  </sheetViews>
  <sheetFormatPr defaultRowHeight="15" x14ac:dyDescent="0.25"/>
  <cols>
    <col min="1" max="1" width="5.5703125" style="76" customWidth="1"/>
    <col min="2" max="2" width="6" style="8" customWidth="1"/>
    <col min="3" max="3" width="28.5703125" style="1" customWidth="1"/>
    <col min="4" max="5" width="11.42578125" style="1" customWidth="1"/>
    <col min="6" max="6" width="2.140625" style="1" hidden="1" customWidth="1"/>
    <col min="7" max="7" width="6.7109375" style="7" hidden="1" customWidth="1"/>
    <col min="8" max="8" width="5.7109375" style="8" hidden="1" customWidth="1"/>
    <col min="9" max="9" width="30.42578125" style="1" hidden="1" customWidth="1"/>
    <col min="10" max="11" width="11.42578125" style="1" hidden="1" customWidth="1"/>
    <col min="12" max="12" width="2.140625" style="1" hidden="1" customWidth="1"/>
    <col min="13" max="13" width="6.85546875" style="7" hidden="1" customWidth="1"/>
    <col min="14" max="14" width="5.140625" style="8" hidden="1" customWidth="1"/>
    <col min="15" max="15" width="29" style="1" hidden="1" customWidth="1"/>
    <col min="16" max="17" width="11.42578125" style="1" hidden="1" customWidth="1"/>
    <col min="18" max="18" width="2.140625" style="5" hidden="1" customWidth="1"/>
    <col min="19" max="19" width="7" style="7" hidden="1" customWidth="1"/>
    <col min="20" max="20" width="5.5703125" style="8" hidden="1" customWidth="1"/>
    <col min="21" max="21" width="29" style="1" hidden="1" customWidth="1"/>
    <col min="22" max="23" width="11.42578125" style="1" hidden="1" customWidth="1"/>
    <col min="24" max="24" width="2" style="9" hidden="1" customWidth="1"/>
    <col min="25" max="25" width="7" style="7" hidden="1" customWidth="1"/>
    <col min="26" max="26" width="5.85546875" style="8" hidden="1" customWidth="1"/>
    <col min="27" max="27" width="29" style="1" hidden="1" customWidth="1"/>
    <col min="28" max="29" width="11.42578125" style="1" hidden="1" customWidth="1"/>
    <col min="30" max="30" width="2.140625" style="1" customWidth="1"/>
    <col min="31" max="31" width="5.42578125" style="86" bestFit="1" customWidth="1"/>
    <col min="32" max="32" width="21.28515625" style="2" customWidth="1"/>
    <col min="33" max="33" width="13.42578125" style="1" bestFit="1" customWidth="1"/>
    <col min="34" max="34" width="13.5703125" style="1" customWidth="1"/>
    <col min="35" max="35" width="13.42578125" style="1" bestFit="1" customWidth="1"/>
    <col min="36" max="36" width="2.28515625" style="1" customWidth="1"/>
    <col min="37" max="37" width="9.140625" style="2" customWidth="1"/>
    <col min="38" max="38" width="13" style="2" customWidth="1"/>
    <col min="39" max="39" width="11.85546875" style="2" bestFit="1" customWidth="1"/>
    <col min="40" max="40" width="2.28515625" style="1" customWidth="1"/>
    <col min="41" max="41" width="9.140625" style="2" customWidth="1"/>
    <col min="42" max="42" width="13.28515625" style="2" customWidth="1"/>
    <col min="43" max="43" width="11.140625" style="1" bestFit="1" customWidth="1"/>
    <col min="44" max="44" width="2.28515625" style="1" customWidth="1"/>
    <col min="45" max="45" width="9.140625" style="2" customWidth="1"/>
    <col min="46" max="46" width="13.28515625" style="2" customWidth="1"/>
    <col min="47" max="47" width="11.28515625" style="2" customWidth="1"/>
    <col min="48" max="48" width="2.28515625" style="1" customWidth="1"/>
    <col min="49" max="49" width="9.140625" style="2" customWidth="1"/>
    <col min="50" max="50" width="13.28515625" style="2" customWidth="1"/>
    <col min="51" max="51" width="10.5703125" style="2" bestFit="1" customWidth="1"/>
    <col min="52" max="52" width="2.28515625" style="1" customWidth="1"/>
    <col min="53" max="53" width="9.140625" style="2" customWidth="1"/>
    <col min="54" max="54" width="13.28515625" style="2" customWidth="1"/>
    <col min="55" max="55" width="11.5703125" style="2" bestFit="1" customWidth="1"/>
    <col min="56" max="56" width="2.28515625" style="1" customWidth="1"/>
    <col min="57" max="57" width="9.140625" style="2" customWidth="1"/>
    <col min="58" max="58" width="13.28515625" style="2" customWidth="1"/>
    <col min="59" max="59" width="11.5703125" style="2" bestFit="1" customWidth="1"/>
    <col min="60" max="60" width="2.28515625" style="1" customWidth="1"/>
    <col min="61" max="61" width="9.140625" style="2" customWidth="1"/>
    <col min="62" max="62" width="13.28515625" style="2" customWidth="1"/>
    <col min="63" max="63" width="11.5703125" style="2" bestFit="1" customWidth="1"/>
    <col min="64" max="64" width="2.28515625" style="1" customWidth="1"/>
    <col min="65" max="65" width="9.140625" style="2" customWidth="1"/>
    <col min="66" max="66" width="12.140625" style="2" customWidth="1"/>
    <col min="67" max="67" width="12.85546875" style="2" customWidth="1"/>
    <col min="68" max="68" width="2.28515625" style="1" customWidth="1"/>
    <col min="69" max="69" width="9.140625" style="2"/>
    <col min="70" max="70" width="13.28515625" style="2" customWidth="1"/>
    <col min="71" max="71" width="11.5703125" style="2" bestFit="1" customWidth="1"/>
    <col min="72" max="16384" width="9.140625" style="2"/>
  </cols>
  <sheetData>
    <row r="1" spans="1:71" ht="24" thickBot="1" x14ac:dyDescent="0.4">
      <c r="G1" s="77"/>
      <c r="M1" s="77"/>
      <c r="S1" s="77"/>
      <c r="Y1" s="77"/>
      <c r="AE1" s="78"/>
      <c r="AK1" s="79" t="s">
        <v>21</v>
      </c>
      <c r="AL1" s="80"/>
      <c r="AM1" s="80"/>
      <c r="AN1" s="81"/>
      <c r="AO1" s="82">
        <f>+AM15+AM21+AM27+AQ7+AQ13+AQ19+AQ27+AU21+AY27+BC15+BC27+BG16+BG27+BK16+BK26+BO7+BO13+BO24+BS12+BS18+BS25</f>
        <v>0</v>
      </c>
    </row>
    <row r="2" spans="1:71" ht="23.25" x14ac:dyDescent="0.35">
      <c r="A2" s="96"/>
      <c r="B2" s="97"/>
      <c r="C2" s="98"/>
      <c r="D2" s="98"/>
      <c r="E2" s="98"/>
      <c r="F2" s="98"/>
      <c r="G2" s="99"/>
      <c r="H2" s="97"/>
      <c r="I2" s="98"/>
      <c r="J2" s="98"/>
      <c r="K2" s="98"/>
      <c r="L2" s="98"/>
      <c r="M2" s="99"/>
      <c r="N2" s="97"/>
      <c r="O2" s="98"/>
      <c r="P2" s="98"/>
      <c r="Q2" s="98"/>
      <c r="R2" s="100"/>
      <c r="S2" s="99"/>
      <c r="T2" s="97"/>
      <c r="U2" s="98"/>
      <c r="V2" s="98"/>
      <c r="W2" s="98"/>
      <c r="X2" s="101"/>
      <c r="Y2" s="99"/>
      <c r="Z2" s="97"/>
      <c r="AA2" s="98"/>
      <c r="AB2" s="98"/>
      <c r="AC2" s="98"/>
      <c r="AD2" s="98"/>
      <c r="AE2" s="102"/>
      <c r="AF2" s="103"/>
      <c r="AG2" s="104" t="s">
        <v>5</v>
      </c>
      <c r="AH2" s="104" t="s">
        <v>2</v>
      </c>
      <c r="AI2" s="104" t="s">
        <v>5</v>
      </c>
      <c r="AJ2" s="98"/>
      <c r="AK2" s="105" t="s">
        <v>13</v>
      </c>
      <c r="AL2" s="106"/>
      <c r="AM2" s="106"/>
      <c r="AN2" s="107"/>
      <c r="AO2" s="106"/>
      <c r="AP2" s="106"/>
      <c r="AQ2" s="107"/>
      <c r="AR2" s="107"/>
      <c r="AS2" s="106"/>
      <c r="AT2" s="106"/>
      <c r="AU2" s="106"/>
      <c r="AV2" s="107"/>
      <c r="AW2" s="106"/>
      <c r="AX2" s="106"/>
      <c r="AY2" s="106"/>
      <c r="AZ2" s="107"/>
      <c r="BA2" s="106"/>
      <c r="BB2" s="106"/>
      <c r="BC2" s="106"/>
      <c r="BD2" s="107"/>
      <c r="BE2" s="106"/>
      <c r="BF2" s="106"/>
      <c r="BG2" s="106"/>
      <c r="BH2" s="107"/>
      <c r="BI2" s="106"/>
      <c r="BJ2" s="106"/>
      <c r="BK2" s="106"/>
      <c r="BL2" s="107"/>
      <c r="BM2" s="106"/>
      <c r="BN2" s="106"/>
      <c r="BO2" s="106"/>
      <c r="BP2" s="107"/>
      <c r="BQ2" s="106"/>
      <c r="BR2" s="106"/>
      <c r="BS2" s="106"/>
    </row>
    <row r="3" spans="1:71" x14ac:dyDescent="0.25">
      <c r="A3" s="108"/>
      <c r="B3" s="97"/>
      <c r="C3" s="98"/>
      <c r="D3" s="98"/>
      <c r="E3" s="98"/>
      <c r="F3" s="98"/>
      <c r="G3" s="99"/>
      <c r="H3" s="97"/>
      <c r="I3" s="98"/>
      <c r="J3" s="98"/>
      <c r="K3" s="98"/>
      <c r="L3" s="98"/>
      <c r="M3" s="99"/>
      <c r="N3" s="97"/>
      <c r="O3" s="98"/>
      <c r="P3" s="98"/>
      <c r="Q3" s="98"/>
      <c r="R3" s="100"/>
      <c r="S3" s="99"/>
      <c r="T3" s="97"/>
      <c r="U3" s="98"/>
      <c r="V3" s="98"/>
      <c r="W3" s="98"/>
      <c r="X3" s="101"/>
      <c r="Y3" s="99"/>
      <c r="Z3" s="97"/>
      <c r="AA3" s="98"/>
      <c r="AB3" s="98"/>
      <c r="AC3" s="98"/>
      <c r="AD3" s="98"/>
      <c r="AE3" s="102"/>
      <c r="AF3" s="103"/>
      <c r="AG3" s="104" t="s">
        <v>6</v>
      </c>
      <c r="AH3" s="104" t="s">
        <v>3</v>
      </c>
      <c r="AI3" s="104" t="s">
        <v>6</v>
      </c>
      <c r="AJ3" s="98"/>
      <c r="AK3" s="109" t="str">
        <f>AF5</f>
        <v>Cash-Checking</v>
      </c>
      <c r="AL3" s="109"/>
      <c r="AM3" s="109">
        <f>AE5</f>
        <v>100</v>
      </c>
      <c r="AN3" s="98"/>
      <c r="AO3" s="109" t="str">
        <f>+AF8</f>
        <v xml:space="preserve">Equipment  </v>
      </c>
      <c r="AP3" s="109"/>
      <c r="AQ3" s="109">
        <f>+AE8</f>
        <v>150</v>
      </c>
      <c r="AR3" s="98"/>
      <c r="AS3" s="110" t="str">
        <f>+AF12</f>
        <v>FICA Taxes Payable - OASDI</v>
      </c>
      <c r="AT3" s="110"/>
      <c r="AU3" s="110">
        <f>+AE12</f>
        <v>215</v>
      </c>
      <c r="AV3" s="98"/>
      <c r="AW3" s="110" t="str">
        <f>+AF13</f>
        <v>FICA Taxes Payable - HI</v>
      </c>
      <c r="AX3" s="110"/>
      <c r="AY3" s="110">
        <f>+AE13</f>
        <v>220</v>
      </c>
      <c r="AZ3" s="98"/>
      <c r="BA3" s="110" t="str">
        <f>+AF14</f>
        <v>FUTA Taxes Payable</v>
      </c>
      <c r="BB3" s="110"/>
      <c r="BC3" s="110">
        <f>+AE14</f>
        <v>223</v>
      </c>
      <c r="BD3" s="98"/>
      <c r="BE3" s="110" t="str">
        <f>+AF16</f>
        <v>Employees FIT Payable</v>
      </c>
      <c r="BF3" s="110"/>
      <c r="BG3" s="110">
        <f>+AE16</f>
        <v>225</v>
      </c>
      <c r="BH3" s="98"/>
      <c r="BI3" s="110" t="str">
        <f>+AF18</f>
        <v xml:space="preserve">Union Dues Payable </v>
      </c>
      <c r="BJ3" s="110"/>
      <c r="BK3" s="110">
        <f>+AE18</f>
        <v>245</v>
      </c>
      <c r="BL3" s="98"/>
      <c r="BM3" s="111" t="str">
        <f>+AF20</f>
        <v>Capital</v>
      </c>
      <c r="BN3" s="111"/>
      <c r="BO3" s="111">
        <f>+AE20</f>
        <v>300</v>
      </c>
      <c r="BP3" s="98"/>
      <c r="BQ3" s="112" t="str">
        <f>+AF23</f>
        <v>Payroll Taxes Expense</v>
      </c>
      <c r="BR3" s="112"/>
      <c r="BS3" s="112">
        <f>+AE23</f>
        <v>520</v>
      </c>
    </row>
    <row r="4" spans="1:71" ht="15.75" thickBot="1" x14ac:dyDescent="0.3">
      <c r="A4" s="113" t="s">
        <v>8</v>
      </c>
      <c r="B4" s="114" t="s">
        <v>11</v>
      </c>
      <c r="C4" s="115" t="s">
        <v>12</v>
      </c>
      <c r="D4" s="116" t="s">
        <v>9</v>
      </c>
      <c r="E4" s="116" t="s">
        <v>10</v>
      </c>
      <c r="F4" s="117"/>
      <c r="G4" s="118" t="s">
        <v>8</v>
      </c>
      <c r="H4" s="114" t="s">
        <v>11</v>
      </c>
      <c r="I4" s="115" t="s">
        <v>12</v>
      </c>
      <c r="J4" s="116" t="s">
        <v>9</v>
      </c>
      <c r="K4" s="116" t="s">
        <v>10</v>
      </c>
      <c r="L4" s="117"/>
      <c r="M4" s="118" t="s">
        <v>8</v>
      </c>
      <c r="N4" s="114" t="s">
        <v>11</v>
      </c>
      <c r="O4" s="115" t="s">
        <v>12</v>
      </c>
      <c r="P4" s="116" t="s">
        <v>9</v>
      </c>
      <c r="Q4" s="116" t="s">
        <v>10</v>
      </c>
      <c r="R4" s="119"/>
      <c r="S4" s="118" t="s">
        <v>8</v>
      </c>
      <c r="T4" s="114" t="s">
        <v>11</v>
      </c>
      <c r="U4" s="115" t="s">
        <v>12</v>
      </c>
      <c r="V4" s="116" t="s">
        <v>9</v>
      </c>
      <c r="W4" s="116" t="s">
        <v>10</v>
      </c>
      <c r="X4" s="101"/>
      <c r="Y4" s="118" t="s">
        <v>8</v>
      </c>
      <c r="Z4" s="114" t="s">
        <v>11</v>
      </c>
      <c r="AA4" s="115" t="s">
        <v>12</v>
      </c>
      <c r="AB4" s="116" t="s">
        <v>9</v>
      </c>
      <c r="AC4" s="116" t="s">
        <v>10</v>
      </c>
      <c r="AD4" s="117"/>
      <c r="AE4" s="120" t="s">
        <v>0</v>
      </c>
      <c r="AF4" s="120" t="s">
        <v>1</v>
      </c>
      <c r="AG4" s="121" t="s">
        <v>88</v>
      </c>
      <c r="AH4" s="121" t="s">
        <v>4</v>
      </c>
      <c r="AI4" s="121" t="s">
        <v>89</v>
      </c>
      <c r="AJ4" s="98"/>
      <c r="AK4" s="109" t="s">
        <v>14</v>
      </c>
      <c r="AL4" s="109" t="s">
        <v>15</v>
      </c>
      <c r="AM4" s="109" t="s">
        <v>16</v>
      </c>
      <c r="AN4" s="98"/>
      <c r="AO4" s="109" t="s">
        <v>14</v>
      </c>
      <c r="AP4" s="109" t="s">
        <v>15</v>
      </c>
      <c r="AQ4" s="109" t="s">
        <v>16</v>
      </c>
      <c r="AR4" s="98"/>
      <c r="AS4" s="110" t="s">
        <v>14</v>
      </c>
      <c r="AT4" s="110" t="s">
        <v>15</v>
      </c>
      <c r="AU4" s="110" t="s">
        <v>16</v>
      </c>
      <c r="AV4" s="98"/>
      <c r="AW4" s="110" t="s">
        <v>14</v>
      </c>
      <c r="AX4" s="110" t="s">
        <v>15</v>
      </c>
      <c r="AY4" s="110" t="s">
        <v>16</v>
      </c>
      <c r="AZ4" s="98"/>
      <c r="BA4" s="110" t="s">
        <v>14</v>
      </c>
      <c r="BB4" s="110" t="s">
        <v>15</v>
      </c>
      <c r="BC4" s="110" t="s">
        <v>16</v>
      </c>
      <c r="BD4" s="98"/>
      <c r="BE4" s="110" t="s">
        <v>14</v>
      </c>
      <c r="BF4" s="110" t="s">
        <v>15</v>
      </c>
      <c r="BG4" s="110" t="s">
        <v>16</v>
      </c>
      <c r="BH4" s="98"/>
      <c r="BI4" s="110" t="s">
        <v>14</v>
      </c>
      <c r="BJ4" s="110" t="s">
        <v>15</v>
      </c>
      <c r="BK4" s="110" t="s">
        <v>16</v>
      </c>
      <c r="BL4" s="98"/>
      <c r="BM4" s="111" t="s">
        <v>14</v>
      </c>
      <c r="BN4" s="111" t="s">
        <v>15</v>
      </c>
      <c r="BO4" s="111" t="s">
        <v>16</v>
      </c>
      <c r="BP4" s="98"/>
      <c r="BQ4" s="112" t="s">
        <v>14</v>
      </c>
      <c r="BR4" s="112" t="s">
        <v>15</v>
      </c>
      <c r="BS4" s="112" t="s">
        <v>16</v>
      </c>
    </row>
    <row r="5" spans="1:71" ht="15.75" x14ac:dyDescent="0.25">
      <c r="A5" s="122">
        <v>43344</v>
      </c>
      <c r="B5" s="123">
        <v>502</v>
      </c>
      <c r="C5" s="124" t="s">
        <v>80</v>
      </c>
      <c r="D5" s="124">
        <f>'Register Earnings Record Exampl'!J9</f>
        <v>48896</v>
      </c>
      <c r="E5" s="124"/>
      <c r="F5" s="98"/>
      <c r="G5" s="125"/>
      <c r="H5" s="126"/>
      <c r="I5" s="127"/>
      <c r="J5" s="127"/>
      <c r="K5" s="127"/>
      <c r="L5" s="98"/>
      <c r="M5" s="125"/>
      <c r="N5" s="126"/>
      <c r="O5" s="128"/>
      <c r="P5" s="127"/>
      <c r="Q5" s="127"/>
      <c r="R5" s="129"/>
      <c r="S5" s="125"/>
      <c r="T5" s="126"/>
      <c r="U5" s="128"/>
      <c r="V5" s="127"/>
      <c r="W5" s="127"/>
      <c r="X5" s="101"/>
      <c r="Y5" s="125"/>
      <c r="Z5" s="126"/>
      <c r="AA5" s="128"/>
      <c r="AB5" s="127"/>
      <c r="AC5" s="127"/>
      <c r="AD5" s="98"/>
      <c r="AE5" s="109">
        <v>100</v>
      </c>
      <c r="AF5" s="109" t="s">
        <v>22</v>
      </c>
      <c r="AG5" s="130">
        <v>600000</v>
      </c>
      <c r="AH5" s="131">
        <f>+AI5-AG5</f>
        <v>0</v>
      </c>
      <c r="AI5" s="130">
        <f>+AM15</f>
        <v>600000</v>
      </c>
      <c r="AJ5" s="98"/>
      <c r="AK5" s="132" t="s">
        <v>17</v>
      </c>
      <c r="AL5" s="133"/>
      <c r="AM5" s="134">
        <f>+AG5</f>
        <v>600000</v>
      </c>
      <c r="AN5" s="98"/>
      <c r="AO5" s="132" t="s">
        <v>17</v>
      </c>
      <c r="AP5" s="133"/>
      <c r="AQ5" s="134">
        <f>+AG8</f>
        <v>30000</v>
      </c>
      <c r="AR5" s="98"/>
      <c r="AS5" s="132" t="s">
        <v>17</v>
      </c>
      <c r="AT5" s="133"/>
      <c r="AU5" s="134">
        <f>+AG12</f>
        <v>0</v>
      </c>
      <c r="AV5" s="98"/>
      <c r="AW5" s="132" t="s">
        <v>17</v>
      </c>
      <c r="AX5" s="133"/>
      <c r="AY5" s="134">
        <f>+AG13</f>
        <v>0</v>
      </c>
      <c r="AZ5" s="98"/>
      <c r="BA5" s="132" t="s">
        <v>17</v>
      </c>
      <c r="BB5" s="133"/>
      <c r="BC5" s="134">
        <f>+AG14</f>
        <v>0</v>
      </c>
      <c r="BD5" s="98"/>
      <c r="BE5" s="132" t="s">
        <v>17</v>
      </c>
      <c r="BF5" s="133"/>
      <c r="BG5" s="134">
        <f>+AG16</f>
        <v>0</v>
      </c>
      <c r="BH5" s="98"/>
      <c r="BI5" s="132" t="s">
        <v>17</v>
      </c>
      <c r="BJ5" s="133"/>
      <c r="BK5" s="134">
        <f>+AG18</f>
        <v>0</v>
      </c>
      <c r="BL5" s="98"/>
      <c r="BM5" s="132" t="s">
        <v>17</v>
      </c>
      <c r="BN5" s="133"/>
      <c r="BO5" s="134">
        <f>+AG20</f>
        <v>-130600</v>
      </c>
      <c r="BP5" s="98"/>
      <c r="BQ5" s="132" t="s">
        <v>17</v>
      </c>
      <c r="BR5" s="133"/>
      <c r="BS5" s="134">
        <f>+AG23</f>
        <v>0</v>
      </c>
    </row>
    <row r="6" spans="1:71" ht="15.75" x14ac:dyDescent="0.25">
      <c r="A6" s="122"/>
      <c r="B6" s="135">
        <v>215</v>
      </c>
      <c r="C6" s="136" t="s">
        <v>50</v>
      </c>
      <c r="D6" s="124"/>
      <c r="E6" s="124">
        <f>-'Register Earnings Record Exampl'!N9</f>
        <v>-3031.5520000000001</v>
      </c>
      <c r="F6" s="98"/>
      <c r="G6" s="125"/>
      <c r="H6" s="126"/>
      <c r="I6" s="127"/>
      <c r="J6" s="127"/>
      <c r="K6" s="127"/>
      <c r="L6" s="98"/>
      <c r="M6" s="125"/>
      <c r="N6" s="126"/>
      <c r="O6" s="128"/>
      <c r="P6" s="127"/>
      <c r="Q6" s="127"/>
      <c r="R6" s="129"/>
      <c r="S6" s="125"/>
      <c r="T6" s="126"/>
      <c r="U6" s="128"/>
      <c r="V6" s="127"/>
      <c r="W6" s="127"/>
      <c r="X6" s="101"/>
      <c r="Y6" s="125"/>
      <c r="Z6" s="126"/>
      <c r="AA6" s="128"/>
      <c r="AB6" s="127"/>
      <c r="AC6" s="127"/>
      <c r="AD6" s="98"/>
      <c r="AE6" s="109">
        <v>110</v>
      </c>
      <c r="AF6" s="109" t="s">
        <v>19</v>
      </c>
      <c r="AG6" s="130">
        <v>20000</v>
      </c>
      <c r="AH6" s="131">
        <f t="shared" ref="AH6:AH25" si="0">+AI6-AG6</f>
        <v>0</v>
      </c>
      <c r="AI6" s="130">
        <f>+AM21</f>
        <v>20000</v>
      </c>
      <c r="AJ6" s="98"/>
      <c r="AK6" s="125"/>
      <c r="AL6" s="137"/>
      <c r="AM6" s="134">
        <f>AM5+AL6</f>
        <v>600000</v>
      </c>
      <c r="AN6" s="98"/>
      <c r="AO6" s="125"/>
      <c r="AP6" s="127"/>
      <c r="AQ6" s="134">
        <f>AQ5+AP6</f>
        <v>30000</v>
      </c>
      <c r="AR6" s="98"/>
      <c r="AS6" s="125"/>
      <c r="AT6" s="127"/>
      <c r="AU6" s="134">
        <f>AU5+AT6</f>
        <v>0</v>
      </c>
      <c r="AV6" s="98"/>
      <c r="AW6" s="125"/>
      <c r="AX6" s="127"/>
      <c r="AY6" s="134">
        <f>AY5+AX6</f>
        <v>0</v>
      </c>
      <c r="AZ6" s="98"/>
      <c r="BA6" s="125"/>
      <c r="BB6" s="127"/>
      <c r="BC6" s="134">
        <f>BC5+BB6</f>
        <v>0</v>
      </c>
      <c r="BD6" s="98"/>
      <c r="BE6" s="125"/>
      <c r="BF6" s="127"/>
      <c r="BG6" s="134">
        <f>BG5+BF6</f>
        <v>0</v>
      </c>
      <c r="BH6" s="98"/>
      <c r="BI6" s="125"/>
      <c r="BJ6" s="127"/>
      <c r="BK6" s="134">
        <f>BK5+BJ6</f>
        <v>0</v>
      </c>
      <c r="BL6" s="98"/>
      <c r="BM6" s="125"/>
      <c r="BN6" s="127"/>
      <c r="BO6" s="134">
        <f>+BO5+BN6</f>
        <v>-130600</v>
      </c>
      <c r="BP6" s="98"/>
      <c r="BQ6" s="125"/>
      <c r="BR6" s="127"/>
      <c r="BS6" s="134">
        <f>BS5+BR6</f>
        <v>0</v>
      </c>
    </row>
    <row r="7" spans="1:71" ht="16.5" thickBot="1" x14ac:dyDescent="0.3">
      <c r="A7" s="122"/>
      <c r="B7" s="135">
        <v>220</v>
      </c>
      <c r="C7" s="136" t="s">
        <v>51</v>
      </c>
      <c r="D7" s="124"/>
      <c r="E7" s="124">
        <f>-'Register Earnings Record Exampl'!O9</f>
        <v>-708.99199999999996</v>
      </c>
      <c r="F7" s="98"/>
      <c r="G7" s="125"/>
      <c r="H7" s="126"/>
      <c r="I7" s="127"/>
      <c r="J7" s="127"/>
      <c r="K7" s="127"/>
      <c r="L7" s="98"/>
      <c r="M7" s="125"/>
      <c r="N7" s="126"/>
      <c r="O7" s="128"/>
      <c r="P7" s="127"/>
      <c r="Q7" s="127"/>
      <c r="R7" s="129"/>
      <c r="S7" s="125"/>
      <c r="T7" s="126"/>
      <c r="U7" s="128"/>
      <c r="V7" s="127"/>
      <c r="W7" s="127"/>
      <c r="X7" s="101"/>
      <c r="Y7" s="125"/>
      <c r="Z7" s="126"/>
      <c r="AA7" s="128"/>
      <c r="AB7" s="127"/>
      <c r="AC7" s="127"/>
      <c r="AD7" s="98"/>
      <c r="AE7" s="109">
        <v>130</v>
      </c>
      <c r="AF7" s="109" t="s">
        <v>57</v>
      </c>
      <c r="AG7" s="130">
        <v>600</v>
      </c>
      <c r="AH7" s="131">
        <f t="shared" si="0"/>
        <v>0</v>
      </c>
      <c r="AI7" s="130">
        <f>+AM27</f>
        <v>600</v>
      </c>
      <c r="AJ7" s="98"/>
      <c r="AK7" s="125"/>
      <c r="AL7" s="137"/>
      <c r="AM7" s="134">
        <f t="shared" ref="AM7:AM14" si="1">AM6+AL7</f>
        <v>600000</v>
      </c>
      <c r="AN7" s="98"/>
      <c r="AO7" s="132" t="s">
        <v>18</v>
      </c>
      <c r="AP7" s="138">
        <f>SUM(AP6:AP6)</f>
        <v>0</v>
      </c>
      <c r="AQ7" s="139">
        <f>+AQ5+SUM(AP6:AP6)</f>
        <v>30000</v>
      </c>
      <c r="AR7" s="98"/>
      <c r="AS7" s="125"/>
      <c r="AT7" s="127"/>
      <c r="AU7" s="134">
        <f t="shared" ref="AU7:AU20" si="2">AU6+AT7</f>
        <v>0</v>
      </c>
      <c r="AV7" s="98"/>
      <c r="AW7" s="125"/>
      <c r="AX7" s="127"/>
      <c r="AY7" s="134">
        <f t="shared" ref="AY7:AY26" si="3">AY6+AX7</f>
        <v>0</v>
      </c>
      <c r="AZ7" s="98"/>
      <c r="BA7" s="125"/>
      <c r="BB7" s="127"/>
      <c r="BC7" s="134">
        <f t="shared" ref="BC7:BC14" si="4">BC6+BB7</f>
        <v>0</v>
      </c>
      <c r="BD7" s="98"/>
      <c r="BE7" s="125"/>
      <c r="BF7" s="127"/>
      <c r="BG7" s="134">
        <f t="shared" ref="BG7:BG15" si="5">BG6+BF7</f>
        <v>0</v>
      </c>
      <c r="BH7" s="98"/>
      <c r="BI7" s="125"/>
      <c r="BJ7" s="127"/>
      <c r="BK7" s="134">
        <f t="shared" ref="BK7:BK15" si="6">BK6+BJ7</f>
        <v>0</v>
      </c>
      <c r="BL7" s="98"/>
      <c r="BM7" s="132"/>
      <c r="BN7" s="138">
        <f>SUM(BN6:BN6)</f>
        <v>0</v>
      </c>
      <c r="BO7" s="139">
        <f>BO5+BN7</f>
        <v>-130600</v>
      </c>
      <c r="BP7" s="98"/>
      <c r="BQ7" s="125"/>
      <c r="BR7" s="127"/>
      <c r="BS7" s="134">
        <f t="shared" ref="BS7:BS11" si="7">BS6+BR7</f>
        <v>0</v>
      </c>
    </row>
    <row r="8" spans="1:71" ht="16.5" thickTop="1" x14ac:dyDescent="0.25">
      <c r="A8" s="122"/>
      <c r="B8" s="135">
        <v>225</v>
      </c>
      <c r="C8" s="136" t="s">
        <v>52</v>
      </c>
      <c r="D8" s="124"/>
      <c r="E8" s="124">
        <f>-'Register Earnings Record Exampl'!P9</f>
        <v>-8599.1319999999996</v>
      </c>
      <c r="F8" s="98"/>
      <c r="G8" s="125"/>
      <c r="H8" s="126"/>
      <c r="I8" s="127"/>
      <c r="J8" s="127"/>
      <c r="K8" s="127"/>
      <c r="L8" s="98"/>
      <c r="M8" s="125"/>
      <c r="N8" s="126"/>
      <c r="O8" s="128"/>
      <c r="P8" s="127"/>
      <c r="Q8" s="127"/>
      <c r="R8" s="129"/>
      <c r="S8" s="125"/>
      <c r="T8" s="126"/>
      <c r="U8" s="128"/>
      <c r="V8" s="127"/>
      <c r="W8" s="127"/>
      <c r="X8" s="101"/>
      <c r="Y8" s="125"/>
      <c r="Z8" s="126"/>
      <c r="AA8" s="128"/>
      <c r="AB8" s="127"/>
      <c r="AC8" s="127"/>
      <c r="AD8" s="100"/>
      <c r="AE8" s="109">
        <v>150</v>
      </c>
      <c r="AF8" s="109" t="s">
        <v>55</v>
      </c>
      <c r="AG8" s="130">
        <v>30000</v>
      </c>
      <c r="AH8" s="131">
        <f t="shared" si="0"/>
        <v>0</v>
      </c>
      <c r="AI8" s="130">
        <f>+AQ7</f>
        <v>30000</v>
      </c>
      <c r="AJ8" s="98"/>
      <c r="AK8" s="125"/>
      <c r="AL8" s="137"/>
      <c r="AM8" s="134">
        <f t="shared" si="1"/>
        <v>600000</v>
      </c>
      <c r="AN8" s="98"/>
      <c r="AO8" s="140"/>
      <c r="AP8" s="140"/>
      <c r="AQ8" s="98"/>
      <c r="AR8" s="98"/>
      <c r="AS8" s="125"/>
      <c r="AT8" s="127"/>
      <c r="AU8" s="134">
        <f t="shared" si="2"/>
        <v>0</v>
      </c>
      <c r="AV8" s="98"/>
      <c r="AW8" s="125"/>
      <c r="AX8" s="127"/>
      <c r="AY8" s="134">
        <f t="shared" si="3"/>
        <v>0</v>
      </c>
      <c r="AZ8" s="98"/>
      <c r="BA8" s="125"/>
      <c r="BB8" s="127"/>
      <c r="BC8" s="134">
        <f t="shared" si="4"/>
        <v>0</v>
      </c>
      <c r="BD8" s="98"/>
      <c r="BE8" s="125"/>
      <c r="BF8" s="127"/>
      <c r="BG8" s="134">
        <f t="shared" si="5"/>
        <v>0</v>
      </c>
      <c r="BH8" s="98"/>
      <c r="BI8" s="125"/>
      <c r="BJ8" s="127"/>
      <c r="BK8" s="134">
        <f t="shared" si="6"/>
        <v>0</v>
      </c>
      <c r="BL8" s="98"/>
      <c r="BM8" s="140"/>
      <c r="BN8" s="140"/>
      <c r="BO8" s="140"/>
      <c r="BP8" s="98"/>
      <c r="BQ8" s="125"/>
      <c r="BR8" s="127"/>
      <c r="BS8" s="134">
        <f t="shared" si="7"/>
        <v>0</v>
      </c>
    </row>
    <row r="9" spans="1:71" ht="15.75" x14ac:dyDescent="0.25">
      <c r="A9" s="122"/>
      <c r="B9" s="135">
        <v>243</v>
      </c>
      <c r="C9" s="136" t="s">
        <v>85</v>
      </c>
      <c r="D9" s="124"/>
      <c r="E9" s="124">
        <f>-'Register Earnings Record Exampl'!Q9</f>
        <v>-5500.01</v>
      </c>
      <c r="F9" s="98"/>
      <c r="G9" s="125"/>
      <c r="H9" s="126"/>
      <c r="I9" s="127"/>
      <c r="J9" s="127"/>
      <c r="K9" s="127"/>
      <c r="L9" s="98"/>
      <c r="M9" s="125"/>
      <c r="N9" s="126"/>
      <c r="O9" s="128"/>
      <c r="P9" s="127"/>
      <c r="Q9" s="127"/>
      <c r="R9" s="129"/>
      <c r="S9" s="125"/>
      <c r="T9" s="126"/>
      <c r="U9" s="128"/>
      <c r="V9" s="127"/>
      <c r="W9" s="127"/>
      <c r="X9" s="101"/>
      <c r="Y9" s="125"/>
      <c r="Z9" s="126"/>
      <c r="AA9" s="128"/>
      <c r="AB9" s="127"/>
      <c r="AC9" s="127"/>
      <c r="AD9" s="100"/>
      <c r="AE9" s="109">
        <v>151</v>
      </c>
      <c r="AF9" s="109" t="s">
        <v>79</v>
      </c>
      <c r="AG9" s="130">
        <v>-12000</v>
      </c>
      <c r="AH9" s="131">
        <f t="shared" si="0"/>
        <v>0</v>
      </c>
      <c r="AI9" s="130">
        <f>+AQ13</f>
        <v>-12000</v>
      </c>
      <c r="AJ9" s="98"/>
      <c r="AK9" s="125"/>
      <c r="AL9" s="137"/>
      <c r="AM9" s="134">
        <f t="shared" si="1"/>
        <v>600000</v>
      </c>
      <c r="AN9" s="98"/>
      <c r="AO9" s="109" t="str">
        <f>+AF9</f>
        <v xml:space="preserve">Accumulated Depreciation </v>
      </c>
      <c r="AP9" s="109"/>
      <c r="AQ9" s="109">
        <f>+AE9</f>
        <v>151</v>
      </c>
      <c r="AR9" s="98"/>
      <c r="AS9" s="125"/>
      <c r="AT9" s="127"/>
      <c r="AU9" s="134">
        <f t="shared" si="2"/>
        <v>0</v>
      </c>
      <c r="AV9" s="98"/>
      <c r="AW9" s="125"/>
      <c r="AX9" s="127"/>
      <c r="AY9" s="134">
        <f t="shared" si="3"/>
        <v>0</v>
      </c>
      <c r="AZ9" s="98"/>
      <c r="BA9" s="125"/>
      <c r="BB9" s="127"/>
      <c r="BC9" s="134">
        <f t="shared" si="4"/>
        <v>0</v>
      </c>
      <c r="BD9" s="98"/>
      <c r="BE9" s="125"/>
      <c r="BF9" s="127"/>
      <c r="BG9" s="134">
        <f t="shared" si="5"/>
        <v>0</v>
      </c>
      <c r="BH9" s="98"/>
      <c r="BI9" s="125"/>
      <c r="BJ9" s="127"/>
      <c r="BK9" s="134">
        <f t="shared" si="6"/>
        <v>0</v>
      </c>
      <c r="BL9" s="98"/>
      <c r="BM9" s="112" t="str">
        <f>+AF21</f>
        <v>Income</v>
      </c>
      <c r="BN9" s="112"/>
      <c r="BO9" s="112">
        <f>+AE21</f>
        <v>400</v>
      </c>
      <c r="BP9" s="98"/>
      <c r="BQ9" s="125"/>
      <c r="BR9" s="127"/>
      <c r="BS9" s="134">
        <f t="shared" si="7"/>
        <v>0</v>
      </c>
    </row>
    <row r="10" spans="1:71" ht="15.75" x14ac:dyDescent="0.25">
      <c r="A10" s="122"/>
      <c r="B10" s="135">
        <v>245</v>
      </c>
      <c r="C10" s="136" t="s">
        <v>53</v>
      </c>
      <c r="D10" s="124"/>
      <c r="E10" s="124">
        <f>-'Register Earnings Record Exampl'!R9</f>
        <v>-16</v>
      </c>
      <c r="F10" s="100"/>
      <c r="G10" s="125"/>
      <c r="H10" s="126"/>
      <c r="I10" s="127"/>
      <c r="J10" s="127"/>
      <c r="K10" s="127"/>
      <c r="L10" s="100"/>
      <c r="M10" s="125"/>
      <c r="N10" s="126"/>
      <c r="O10" s="128"/>
      <c r="P10" s="127"/>
      <c r="Q10" s="127"/>
      <c r="R10" s="129"/>
      <c r="S10" s="125"/>
      <c r="T10" s="126"/>
      <c r="U10" s="128"/>
      <c r="V10" s="127"/>
      <c r="W10" s="127"/>
      <c r="X10" s="101"/>
      <c r="Y10" s="125"/>
      <c r="Z10" s="126"/>
      <c r="AA10" s="128"/>
      <c r="AB10" s="127"/>
      <c r="AC10" s="127"/>
      <c r="AD10" s="98"/>
      <c r="AE10" s="110">
        <v>210</v>
      </c>
      <c r="AF10" s="110" t="s">
        <v>23</v>
      </c>
      <c r="AG10" s="141">
        <v>-8000</v>
      </c>
      <c r="AH10" s="131">
        <f t="shared" si="0"/>
        <v>0</v>
      </c>
      <c r="AI10" s="141">
        <f>+AQ19</f>
        <v>-8000</v>
      </c>
      <c r="AJ10" s="98"/>
      <c r="AK10" s="125"/>
      <c r="AL10" s="137"/>
      <c r="AM10" s="134">
        <f t="shared" si="1"/>
        <v>600000</v>
      </c>
      <c r="AN10" s="98"/>
      <c r="AO10" s="109" t="s">
        <v>14</v>
      </c>
      <c r="AP10" s="109" t="s">
        <v>15</v>
      </c>
      <c r="AQ10" s="109" t="s">
        <v>16</v>
      </c>
      <c r="AR10" s="98"/>
      <c r="AS10" s="125"/>
      <c r="AT10" s="127"/>
      <c r="AU10" s="134">
        <f t="shared" si="2"/>
        <v>0</v>
      </c>
      <c r="AV10" s="98"/>
      <c r="AW10" s="125"/>
      <c r="AX10" s="127"/>
      <c r="AY10" s="134">
        <f t="shared" si="3"/>
        <v>0</v>
      </c>
      <c r="AZ10" s="98"/>
      <c r="BA10" s="125"/>
      <c r="BB10" s="127"/>
      <c r="BC10" s="134">
        <f t="shared" si="4"/>
        <v>0</v>
      </c>
      <c r="BD10" s="98"/>
      <c r="BE10" s="125"/>
      <c r="BF10" s="127"/>
      <c r="BG10" s="134">
        <f t="shared" si="5"/>
        <v>0</v>
      </c>
      <c r="BH10" s="98"/>
      <c r="BI10" s="125"/>
      <c r="BJ10" s="127"/>
      <c r="BK10" s="134">
        <f t="shared" si="6"/>
        <v>0</v>
      </c>
      <c r="BL10" s="98"/>
      <c r="BM10" s="112" t="s">
        <v>14</v>
      </c>
      <c r="BN10" s="112" t="s">
        <v>15</v>
      </c>
      <c r="BO10" s="112" t="s">
        <v>16</v>
      </c>
      <c r="BP10" s="98"/>
      <c r="BQ10" s="125"/>
      <c r="BR10" s="127"/>
      <c r="BS10" s="134">
        <f t="shared" si="7"/>
        <v>0</v>
      </c>
    </row>
    <row r="11" spans="1:71" ht="15.75" x14ac:dyDescent="0.25">
      <c r="A11" s="122"/>
      <c r="B11" s="135">
        <v>247</v>
      </c>
      <c r="C11" s="136" t="s">
        <v>87</v>
      </c>
      <c r="D11" s="124"/>
      <c r="E11" s="124">
        <f>-'Register Earnings Record Exampl'!S9</f>
        <v>-2774.2</v>
      </c>
      <c r="F11" s="100"/>
      <c r="G11" s="125"/>
      <c r="H11" s="126"/>
      <c r="I11" s="127"/>
      <c r="J11" s="127"/>
      <c r="K11" s="127"/>
      <c r="L11" s="100"/>
      <c r="M11" s="125"/>
      <c r="N11" s="126"/>
      <c r="O11" s="128"/>
      <c r="P11" s="127"/>
      <c r="Q11" s="127"/>
      <c r="R11" s="129"/>
      <c r="S11" s="125"/>
      <c r="T11" s="126"/>
      <c r="U11" s="128"/>
      <c r="V11" s="127"/>
      <c r="W11" s="127"/>
      <c r="X11" s="101"/>
      <c r="Y11" s="125"/>
      <c r="Z11" s="126"/>
      <c r="AA11" s="128"/>
      <c r="AB11" s="127"/>
      <c r="AC11" s="127"/>
      <c r="AD11" s="98"/>
      <c r="AE11" s="110">
        <v>213</v>
      </c>
      <c r="AF11" s="110" t="s">
        <v>90</v>
      </c>
      <c r="AG11" s="141">
        <v>0</v>
      </c>
      <c r="AH11" s="131">
        <f t="shared" si="0"/>
        <v>0</v>
      </c>
      <c r="AI11" s="141">
        <f>+AQ27</f>
        <v>0</v>
      </c>
      <c r="AJ11" s="98"/>
      <c r="AK11" s="125"/>
      <c r="AL11" s="137"/>
      <c r="AM11" s="134">
        <f t="shared" si="1"/>
        <v>600000</v>
      </c>
      <c r="AN11" s="98"/>
      <c r="AO11" s="132" t="s">
        <v>17</v>
      </c>
      <c r="AP11" s="133"/>
      <c r="AQ11" s="134">
        <f>+AG9</f>
        <v>-12000</v>
      </c>
      <c r="AR11" s="98"/>
      <c r="AS11" s="125"/>
      <c r="AT11" s="127"/>
      <c r="AU11" s="134">
        <f t="shared" si="2"/>
        <v>0</v>
      </c>
      <c r="AV11" s="98"/>
      <c r="AW11" s="125"/>
      <c r="AX11" s="127"/>
      <c r="AY11" s="134">
        <f t="shared" si="3"/>
        <v>0</v>
      </c>
      <c r="AZ11" s="98"/>
      <c r="BA11" s="125"/>
      <c r="BB11" s="127"/>
      <c r="BC11" s="134">
        <f t="shared" si="4"/>
        <v>0</v>
      </c>
      <c r="BD11" s="98"/>
      <c r="BE11" s="125"/>
      <c r="BF11" s="127"/>
      <c r="BG11" s="134">
        <f t="shared" si="5"/>
        <v>0</v>
      </c>
      <c r="BH11" s="98"/>
      <c r="BI11" s="125"/>
      <c r="BJ11" s="127"/>
      <c r="BK11" s="134">
        <f t="shared" si="6"/>
        <v>0</v>
      </c>
      <c r="BL11" s="98"/>
      <c r="BM11" s="132" t="s">
        <v>17</v>
      </c>
      <c r="BN11" s="133"/>
      <c r="BO11" s="134">
        <f>+AG21</f>
        <v>-500000</v>
      </c>
      <c r="BP11" s="98"/>
      <c r="BQ11" s="125"/>
      <c r="BR11" s="127"/>
      <c r="BS11" s="134">
        <f t="shared" si="7"/>
        <v>0</v>
      </c>
    </row>
    <row r="12" spans="1:71" ht="16.5" thickBot="1" x14ac:dyDescent="0.3">
      <c r="A12" s="122"/>
      <c r="B12" s="135">
        <v>100</v>
      </c>
      <c r="C12" s="136" t="s">
        <v>22</v>
      </c>
      <c r="D12" s="124"/>
      <c r="E12" s="124">
        <f>-SUM(D5:E11)</f>
        <v>-28266.113999999998</v>
      </c>
      <c r="F12" s="100"/>
      <c r="G12" s="125"/>
      <c r="H12" s="126"/>
      <c r="I12" s="127"/>
      <c r="J12" s="127"/>
      <c r="K12" s="127"/>
      <c r="L12" s="100"/>
      <c r="M12" s="125"/>
      <c r="N12" s="126"/>
      <c r="O12" s="128"/>
      <c r="P12" s="127"/>
      <c r="Q12" s="127"/>
      <c r="R12" s="129"/>
      <c r="S12" s="125"/>
      <c r="T12" s="126"/>
      <c r="U12" s="128"/>
      <c r="V12" s="127"/>
      <c r="W12" s="127"/>
      <c r="X12" s="101"/>
      <c r="Y12" s="125"/>
      <c r="Z12" s="126"/>
      <c r="AA12" s="128"/>
      <c r="AB12" s="127"/>
      <c r="AC12" s="127"/>
      <c r="AD12" s="98"/>
      <c r="AE12" s="110">
        <v>215</v>
      </c>
      <c r="AF12" s="110" t="s">
        <v>50</v>
      </c>
      <c r="AG12" s="141">
        <v>0</v>
      </c>
      <c r="AH12" s="131">
        <f t="shared" si="0"/>
        <v>0</v>
      </c>
      <c r="AI12" s="141">
        <f>+AU21</f>
        <v>0</v>
      </c>
      <c r="AJ12" s="98"/>
      <c r="AK12" s="125"/>
      <c r="AL12" s="137"/>
      <c r="AM12" s="134">
        <f t="shared" si="1"/>
        <v>600000</v>
      </c>
      <c r="AN12" s="98"/>
      <c r="AO12" s="125"/>
      <c r="AP12" s="127"/>
      <c r="AQ12" s="134">
        <f>AQ11+AP12</f>
        <v>-12000</v>
      </c>
      <c r="AR12" s="98"/>
      <c r="AS12" s="125"/>
      <c r="AT12" s="127"/>
      <c r="AU12" s="134">
        <f t="shared" si="2"/>
        <v>0</v>
      </c>
      <c r="AV12" s="98"/>
      <c r="AW12" s="125"/>
      <c r="AX12" s="127"/>
      <c r="AY12" s="134">
        <f t="shared" si="3"/>
        <v>0</v>
      </c>
      <c r="AZ12" s="98"/>
      <c r="BA12" s="125"/>
      <c r="BB12" s="127"/>
      <c r="BC12" s="134">
        <f t="shared" si="4"/>
        <v>0</v>
      </c>
      <c r="BD12" s="98"/>
      <c r="BE12" s="125"/>
      <c r="BF12" s="127"/>
      <c r="BG12" s="134">
        <f t="shared" si="5"/>
        <v>0</v>
      </c>
      <c r="BH12" s="98"/>
      <c r="BI12" s="125"/>
      <c r="BJ12" s="127"/>
      <c r="BK12" s="134">
        <f t="shared" si="6"/>
        <v>0</v>
      </c>
      <c r="BL12" s="98"/>
      <c r="BM12" s="125"/>
      <c r="BN12" s="127"/>
      <c r="BO12" s="134">
        <f>+AG22</f>
        <v>0</v>
      </c>
      <c r="BP12" s="98"/>
      <c r="BQ12" s="132"/>
      <c r="BR12" s="138">
        <f>SUM(BR6:BR11)</f>
        <v>0</v>
      </c>
      <c r="BS12" s="139">
        <f>BS5+BR12</f>
        <v>0</v>
      </c>
    </row>
    <row r="13" spans="1:71" ht="17.25" thickTop="1" thickBot="1" x14ac:dyDescent="0.3">
      <c r="A13" s="125"/>
      <c r="B13" s="126"/>
      <c r="C13" s="127"/>
      <c r="D13" s="127"/>
      <c r="E13" s="127"/>
      <c r="F13" s="98"/>
      <c r="G13" s="125"/>
      <c r="H13" s="126"/>
      <c r="I13" s="127"/>
      <c r="J13" s="127"/>
      <c r="K13" s="127"/>
      <c r="L13" s="98"/>
      <c r="M13" s="125"/>
      <c r="N13" s="126"/>
      <c r="O13" s="128"/>
      <c r="P13" s="127"/>
      <c r="Q13" s="127"/>
      <c r="R13" s="129"/>
      <c r="S13" s="125"/>
      <c r="T13" s="126"/>
      <c r="U13" s="128"/>
      <c r="V13" s="127"/>
      <c r="W13" s="127"/>
      <c r="X13" s="101"/>
      <c r="Y13" s="125"/>
      <c r="Z13" s="126"/>
      <c r="AA13" s="128"/>
      <c r="AB13" s="127"/>
      <c r="AC13" s="127"/>
      <c r="AD13" s="98"/>
      <c r="AE13" s="110">
        <v>220</v>
      </c>
      <c r="AF13" s="110" t="s">
        <v>51</v>
      </c>
      <c r="AG13" s="141">
        <v>0</v>
      </c>
      <c r="AH13" s="131">
        <f t="shared" si="0"/>
        <v>0</v>
      </c>
      <c r="AI13" s="141">
        <f>+AY27</f>
        <v>0</v>
      </c>
      <c r="AJ13" s="98"/>
      <c r="AK13" s="125"/>
      <c r="AL13" s="137"/>
      <c r="AM13" s="134">
        <f t="shared" si="1"/>
        <v>600000</v>
      </c>
      <c r="AN13" s="98"/>
      <c r="AO13" s="132" t="s">
        <v>18</v>
      </c>
      <c r="AP13" s="138">
        <f>SUM(AP12:AP12)</f>
        <v>0</v>
      </c>
      <c r="AQ13" s="139">
        <f>+AQ11+SUM(AP12:AP12)</f>
        <v>-12000</v>
      </c>
      <c r="AR13" s="98"/>
      <c r="AS13" s="125"/>
      <c r="AT13" s="127"/>
      <c r="AU13" s="134">
        <f t="shared" si="2"/>
        <v>0</v>
      </c>
      <c r="AV13" s="98"/>
      <c r="AW13" s="125"/>
      <c r="AX13" s="127"/>
      <c r="AY13" s="134">
        <f t="shared" si="3"/>
        <v>0</v>
      </c>
      <c r="AZ13" s="98"/>
      <c r="BA13" s="125"/>
      <c r="BB13" s="127"/>
      <c r="BC13" s="134">
        <f t="shared" si="4"/>
        <v>0</v>
      </c>
      <c r="BD13" s="98"/>
      <c r="BE13" s="125"/>
      <c r="BF13" s="127"/>
      <c r="BG13" s="134">
        <f t="shared" si="5"/>
        <v>0</v>
      </c>
      <c r="BH13" s="98"/>
      <c r="BI13" s="125"/>
      <c r="BJ13" s="127"/>
      <c r="BK13" s="134">
        <f t="shared" si="6"/>
        <v>0</v>
      </c>
      <c r="BL13" s="98"/>
      <c r="BM13" s="132"/>
      <c r="BN13" s="138">
        <f>SUM(BN12:BN12)</f>
        <v>0</v>
      </c>
      <c r="BO13" s="139">
        <f>BO11+BN13</f>
        <v>-500000</v>
      </c>
      <c r="BP13" s="98"/>
      <c r="BQ13" s="140"/>
      <c r="BR13" s="140"/>
      <c r="BS13" s="98"/>
    </row>
    <row r="14" spans="1:71" ht="16.5" thickTop="1" x14ac:dyDescent="0.25">
      <c r="A14" s="125">
        <v>43344</v>
      </c>
      <c r="B14" s="126"/>
      <c r="C14" s="127"/>
      <c r="D14" s="127"/>
      <c r="E14" s="127"/>
      <c r="F14" s="98"/>
      <c r="G14" s="125"/>
      <c r="H14" s="126"/>
      <c r="I14" s="127"/>
      <c r="J14" s="127"/>
      <c r="K14" s="127"/>
      <c r="L14" s="98"/>
      <c r="M14" s="125"/>
      <c r="N14" s="126"/>
      <c r="O14" s="128"/>
      <c r="P14" s="127"/>
      <c r="Q14" s="127"/>
      <c r="R14" s="129"/>
      <c r="S14" s="125"/>
      <c r="T14" s="126"/>
      <c r="U14" s="128"/>
      <c r="V14" s="127"/>
      <c r="W14" s="127"/>
      <c r="X14" s="101"/>
      <c r="Y14" s="125"/>
      <c r="Z14" s="126"/>
      <c r="AA14" s="128"/>
      <c r="AB14" s="127"/>
      <c r="AC14" s="127"/>
      <c r="AD14" s="98"/>
      <c r="AE14" s="110">
        <v>223</v>
      </c>
      <c r="AF14" s="110" t="s">
        <v>58</v>
      </c>
      <c r="AG14" s="141">
        <v>0</v>
      </c>
      <c r="AH14" s="131">
        <f t="shared" si="0"/>
        <v>0</v>
      </c>
      <c r="AI14" s="141">
        <f>+BC15</f>
        <v>0</v>
      </c>
      <c r="AJ14" s="98"/>
      <c r="AK14" s="125"/>
      <c r="AL14" s="137"/>
      <c r="AM14" s="134">
        <f t="shared" si="1"/>
        <v>600000</v>
      </c>
      <c r="AN14" s="98"/>
      <c r="AO14" s="140"/>
      <c r="AP14" s="140"/>
      <c r="AQ14" s="98"/>
      <c r="AR14" s="98"/>
      <c r="AS14" s="125"/>
      <c r="AT14" s="127"/>
      <c r="AU14" s="134">
        <f t="shared" si="2"/>
        <v>0</v>
      </c>
      <c r="AV14" s="98"/>
      <c r="AW14" s="125"/>
      <c r="AX14" s="127"/>
      <c r="AY14" s="134">
        <f t="shared" si="3"/>
        <v>0</v>
      </c>
      <c r="AZ14" s="98"/>
      <c r="BA14" s="125"/>
      <c r="BB14" s="127"/>
      <c r="BC14" s="134">
        <f t="shared" si="4"/>
        <v>0</v>
      </c>
      <c r="BD14" s="98"/>
      <c r="BE14" s="125"/>
      <c r="BF14" s="127"/>
      <c r="BG14" s="134">
        <f t="shared" si="5"/>
        <v>0</v>
      </c>
      <c r="BH14" s="98"/>
      <c r="BI14" s="125"/>
      <c r="BJ14" s="127"/>
      <c r="BK14" s="134">
        <f t="shared" si="6"/>
        <v>0</v>
      </c>
      <c r="BL14" s="98"/>
      <c r="BM14" s="140"/>
      <c r="BN14" s="140"/>
      <c r="BO14" s="98"/>
      <c r="BP14" s="98"/>
      <c r="BQ14" s="112" t="str">
        <f>+AF24</f>
        <v>Office Supplies Expense</v>
      </c>
      <c r="BR14" s="112"/>
      <c r="BS14" s="112">
        <f>+AE24</f>
        <v>540</v>
      </c>
    </row>
    <row r="15" spans="1:71" ht="16.5" thickBot="1" x14ac:dyDescent="0.3">
      <c r="A15" s="125"/>
      <c r="B15" s="126"/>
      <c r="C15" s="142"/>
      <c r="D15" s="127"/>
      <c r="E15" s="127"/>
      <c r="F15" s="98"/>
      <c r="G15" s="125"/>
      <c r="H15" s="126"/>
      <c r="I15" s="127"/>
      <c r="J15" s="127"/>
      <c r="K15" s="127"/>
      <c r="L15" s="98"/>
      <c r="M15" s="125"/>
      <c r="N15" s="126"/>
      <c r="O15" s="128"/>
      <c r="P15" s="127"/>
      <c r="Q15" s="127"/>
      <c r="R15" s="129"/>
      <c r="S15" s="125"/>
      <c r="T15" s="126"/>
      <c r="U15" s="128"/>
      <c r="V15" s="127"/>
      <c r="W15" s="127"/>
      <c r="X15" s="101"/>
      <c r="Y15" s="125"/>
      <c r="Z15" s="126"/>
      <c r="AA15" s="128"/>
      <c r="AB15" s="127"/>
      <c r="AC15" s="127"/>
      <c r="AD15" s="98"/>
      <c r="AE15" s="110">
        <v>224</v>
      </c>
      <c r="AF15" s="110" t="s">
        <v>59</v>
      </c>
      <c r="AG15" s="141">
        <v>0</v>
      </c>
      <c r="AH15" s="131">
        <f t="shared" si="0"/>
        <v>0</v>
      </c>
      <c r="AI15" s="141">
        <f>+BC27</f>
        <v>0</v>
      </c>
      <c r="AJ15" s="98"/>
      <c r="AK15" s="132" t="s">
        <v>18</v>
      </c>
      <c r="AL15" s="138">
        <f>SUM(AL6:AL14)</f>
        <v>0</v>
      </c>
      <c r="AM15" s="139">
        <f>AM5+AL15</f>
        <v>600000</v>
      </c>
      <c r="AN15" s="98"/>
      <c r="AO15" s="110" t="str">
        <f>+AF10</f>
        <v xml:space="preserve">Accounts Payable </v>
      </c>
      <c r="AP15" s="110"/>
      <c r="AQ15" s="110">
        <f>+AE10</f>
        <v>210</v>
      </c>
      <c r="AR15" s="98"/>
      <c r="AS15" s="125"/>
      <c r="AT15" s="127"/>
      <c r="AU15" s="134">
        <f t="shared" si="2"/>
        <v>0</v>
      </c>
      <c r="AV15" s="98"/>
      <c r="AW15" s="125"/>
      <c r="AX15" s="127"/>
      <c r="AY15" s="134">
        <f t="shared" si="3"/>
        <v>0</v>
      </c>
      <c r="AZ15" s="98"/>
      <c r="BA15" s="132"/>
      <c r="BB15" s="138">
        <f>SUM(BB6:BB14)</f>
        <v>0</v>
      </c>
      <c r="BC15" s="139">
        <f>BC5+BB15</f>
        <v>0</v>
      </c>
      <c r="BD15" s="98"/>
      <c r="BE15" s="125"/>
      <c r="BF15" s="127"/>
      <c r="BG15" s="134">
        <f t="shared" si="5"/>
        <v>0</v>
      </c>
      <c r="BH15" s="98"/>
      <c r="BI15" s="125"/>
      <c r="BJ15" s="127"/>
      <c r="BK15" s="134">
        <f t="shared" si="6"/>
        <v>0</v>
      </c>
      <c r="BL15" s="98"/>
      <c r="BM15" s="112" t="str">
        <f>+AF22</f>
        <v>Salaries &amp; Wages Expense</v>
      </c>
      <c r="BN15" s="112"/>
      <c r="BO15" s="112">
        <f>+AE22</f>
        <v>502</v>
      </c>
      <c r="BP15" s="98"/>
      <c r="BQ15" s="112" t="s">
        <v>14</v>
      </c>
      <c r="BR15" s="112" t="s">
        <v>15</v>
      </c>
      <c r="BS15" s="112" t="s">
        <v>16</v>
      </c>
    </row>
    <row r="16" spans="1:71" ht="17.25" thickTop="1" thickBot="1" x14ac:dyDescent="0.3">
      <c r="A16" s="125"/>
      <c r="B16" s="126"/>
      <c r="C16" s="142"/>
      <c r="D16" s="127"/>
      <c r="E16" s="127"/>
      <c r="F16" s="98"/>
      <c r="G16" s="125"/>
      <c r="H16" s="126"/>
      <c r="I16" s="127"/>
      <c r="J16" s="127"/>
      <c r="K16" s="127"/>
      <c r="L16" s="98"/>
      <c r="M16" s="125"/>
      <c r="N16" s="126"/>
      <c r="O16" s="128"/>
      <c r="P16" s="127"/>
      <c r="Q16" s="127"/>
      <c r="R16" s="129"/>
      <c r="S16" s="125"/>
      <c r="T16" s="126"/>
      <c r="U16" s="128"/>
      <c r="V16" s="127"/>
      <c r="W16" s="127"/>
      <c r="X16" s="101"/>
      <c r="Y16" s="125"/>
      <c r="Z16" s="126"/>
      <c r="AA16" s="128"/>
      <c r="AB16" s="127"/>
      <c r="AC16" s="127"/>
      <c r="AD16" s="98"/>
      <c r="AE16" s="110">
        <v>225</v>
      </c>
      <c r="AF16" s="110" t="s">
        <v>52</v>
      </c>
      <c r="AG16" s="141">
        <v>0</v>
      </c>
      <c r="AH16" s="131">
        <f t="shared" si="0"/>
        <v>0</v>
      </c>
      <c r="AI16" s="141">
        <f>+BG16</f>
        <v>0</v>
      </c>
      <c r="AJ16" s="98"/>
      <c r="AK16" s="140"/>
      <c r="AL16" s="140"/>
      <c r="AM16" s="98"/>
      <c r="AN16" s="98"/>
      <c r="AO16" s="110" t="s">
        <v>14</v>
      </c>
      <c r="AP16" s="110" t="s">
        <v>15</v>
      </c>
      <c r="AQ16" s="110" t="s">
        <v>16</v>
      </c>
      <c r="AR16" s="98"/>
      <c r="AS16" s="125"/>
      <c r="AT16" s="127"/>
      <c r="AU16" s="134">
        <f t="shared" si="2"/>
        <v>0</v>
      </c>
      <c r="AV16" s="98"/>
      <c r="AW16" s="125"/>
      <c r="AX16" s="127"/>
      <c r="AY16" s="134">
        <f t="shared" si="3"/>
        <v>0</v>
      </c>
      <c r="AZ16" s="98"/>
      <c r="BA16" s="140"/>
      <c r="BB16" s="140"/>
      <c r="BC16" s="140"/>
      <c r="BD16" s="98"/>
      <c r="BE16" s="132"/>
      <c r="BF16" s="138">
        <f>SUM(BF6:BF15)</f>
        <v>0</v>
      </c>
      <c r="BG16" s="139">
        <f>BG5+BF16</f>
        <v>0</v>
      </c>
      <c r="BH16" s="98"/>
      <c r="BI16" s="132"/>
      <c r="BJ16" s="138">
        <f>SUM(BJ6:BJ15)</f>
        <v>0</v>
      </c>
      <c r="BK16" s="139">
        <f>BK5+BJ16</f>
        <v>0</v>
      </c>
      <c r="BL16" s="98"/>
      <c r="BM16" s="112" t="s">
        <v>14</v>
      </c>
      <c r="BN16" s="112" t="s">
        <v>15</v>
      </c>
      <c r="BO16" s="112" t="s">
        <v>16</v>
      </c>
      <c r="BP16" s="98"/>
      <c r="BQ16" s="132" t="s">
        <v>17</v>
      </c>
      <c r="BR16" s="133"/>
      <c r="BS16" s="134">
        <f>+AG24</f>
        <v>0</v>
      </c>
    </row>
    <row r="17" spans="1:71" ht="16.5" thickTop="1" x14ac:dyDescent="0.25">
      <c r="A17" s="125"/>
      <c r="B17" s="126"/>
      <c r="C17" s="142"/>
      <c r="D17" s="127"/>
      <c r="E17" s="127"/>
      <c r="F17" s="98"/>
      <c r="G17" s="125"/>
      <c r="H17" s="126"/>
      <c r="I17" s="127"/>
      <c r="J17" s="127"/>
      <c r="K17" s="127"/>
      <c r="L17" s="98"/>
      <c r="M17" s="125"/>
      <c r="N17" s="126"/>
      <c r="O17" s="128"/>
      <c r="P17" s="127"/>
      <c r="Q17" s="127"/>
      <c r="R17" s="129"/>
      <c r="S17" s="125"/>
      <c r="T17" s="126"/>
      <c r="U17" s="128"/>
      <c r="V17" s="127"/>
      <c r="W17" s="127"/>
      <c r="X17" s="101"/>
      <c r="Y17" s="125"/>
      <c r="Z17" s="126"/>
      <c r="AA17" s="128"/>
      <c r="AB17" s="127"/>
      <c r="AC17" s="127"/>
      <c r="AD17" s="98"/>
      <c r="AE17" s="110">
        <v>243</v>
      </c>
      <c r="AF17" s="110" t="s">
        <v>85</v>
      </c>
      <c r="AG17" s="141">
        <f>+BG20</f>
        <v>0</v>
      </c>
      <c r="AH17" s="131">
        <f t="shared" si="0"/>
        <v>0</v>
      </c>
      <c r="AI17" s="141">
        <f>+BG27</f>
        <v>0</v>
      </c>
      <c r="AJ17" s="98"/>
      <c r="AK17" s="109" t="str">
        <f>AF6</f>
        <v>Accounts Receivable</v>
      </c>
      <c r="AL17" s="109"/>
      <c r="AM17" s="109">
        <f>+AE6</f>
        <v>110</v>
      </c>
      <c r="AN17" s="98"/>
      <c r="AO17" s="132" t="s">
        <v>17</v>
      </c>
      <c r="AP17" s="133"/>
      <c r="AQ17" s="134">
        <f>+AG10</f>
        <v>-8000</v>
      </c>
      <c r="AR17" s="98"/>
      <c r="AS17" s="125"/>
      <c r="AT17" s="127"/>
      <c r="AU17" s="134">
        <f t="shared" si="2"/>
        <v>0</v>
      </c>
      <c r="AV17" s="98"/>
      <c r="AW17" s="125"/>
      <c r="AX17" s="127"/>
      <c r="AY17" s="134">
        <f t="shared" si="3"/>
        <v>0</v>
      </c>
      <c r="AZ17" s="98"/>
      <c r="BA17" s="110" t="str">
        <f>+AF15</f>
        <v>SUTA Taxes Payable</v>
      </c>
      <c r="BB17" s="110"/>
      <c r="BC17" s="110">
        <f>+AE15</f>
        <v>224</v>
      </c>
      <c r="BD17" s="98"/>
      <c r="BE17" s="140"/>
      <c r="BF17" s="140"/>
      <c r="BG17" s="140"/>
      <c r="BH17" s="98"/>
      <c r="BI17" s="140"/>
      <c r="BJ17" s="140"/>
      <c r="BK17" s="98"/>
      <c r="BL17" s="98"/>
      <c r="BM17" s="132" t="s">
        <v>17</v>
      </c>
      <c r="BN17" s="133"/>
      <c r="BO17" s="134">
        <f>+AG22</f>
        <v>0</v>
      </c>
      <c r="BP17" s="98"/>
      <c r="BQ17" s="125"/>
      <c r="BR17" s="127"/>
      <c r="BS17" s="134">
        <v>0</v>
      </c>
    </row>
    <row r="18" spans="1:71" ht="16.5" thickBot="1" x14ac:dyDescent="0.3">
      <c r="A18" s="125"/>
      <c r="B18" s="126"/>
      <c r="C18" s="142"/>
      <c r="D18" s="127"/>
      <c r="E18" s="127"/>
      <c r="F18" s="98"/>
      <c r="G18" s="125"/>
      <c r="H18" s="126"/>
      <c r="I18" s="127"/>
      <c r="J18" s="127"/>
      <c r="K18" s="127"/>
      <c r="L18" s="98"/>
      <c r="M18" s="125"/>
      <c r="N18" s="126"/>
      <c r="O18" s="128"/>
      <c r="P18" s="127"/>
      <c r="Q18" s="127"/>
      <c r="R18" s="129"/>
      <c r="S18" s="125"/>
      <c r="T18" s="126"/>
      <c r="U18" s="128"/>
      <c r="V18" s="127"/>
      <c r="W18" s="127"/>
      <c r="X18" s="101"/>
      <c r="Y18" s="125"/>
      <c r="Z18" s="126"/>
      <c r="AA18" s="128"/>
      <c r="AB18" s="127"/>
      <c r="AC18" s="127"/>
      <c r="AD18" s="98"/>
      <c r="AE18" s="110">
        <v>245</v>
      </c>
      <c r="AF18" s="110" t="s">
        <v>53</v>
      </c>
      <c r="AG18" s="141">
        <v>0</v>
      </c>
      <c r="AH18" s="131">
        <f t="shared" si="0"/>
        <v>0</v>
      </c>
      <c r="AI18" s="141">
        <f>+BK16</f>
        <v>0</v>
      </c>
      <c r="AJ18" s="98"/>
      <c r="AK18" s="109" t="s">
        <v>14</v>
      </c>
      <c r="AL18" s="109" t="s">
        <v>15</v>
      </c>
      <c r="AM18" s="109" t="s">
        <v>16</v>
      </c>
      <c r="AN18" s="98"/>
      <c r="AO18" s="125"/>
      <c r="AP18" s="127"/>
      <c r="AQ18" s="134">
        <f>AQ17+AP18</f>
        <v>-8000</v>
      </c>
      <c r="AR18" s="98"/>
      <c r="AS18" s="125"/>
      <c r="AT18" s="127"/>
      <c r="AU18" s="134">
        <f t="shared" si="2"/>
        <v>0</v>
      </c>
      <c r="AV18" s="98"/>
      <c r="AW18" s="125"/>
      <c r="AX18" s="127"/>
      <c r="AY18" s="134">
        <f t="shared" si="3"/>
        <v>0</v>
      </c>
      <c r="AZ18" s="98"/>
      <c r="BA18" s="110" t="s">
        <v>14</v>
      </c>
      <c r="BB18" s="110" t="s">
        <v>15</v>
      </c>
      <c r="BC18" s="110" t="s">
        <v>16</v>
      </c>
      <c r="BD18" s="98"/>
      <c r="BE18" s="110" t="str">
        <f>+AF17</f>
        <v>Group Insurance Payable</v>
      </c>
      <c r="BF18" s="110"/>
      <c r="BG18" s="110">
        <f>+AE17</f>
        <v>243</v>
      </c>
      <c r="BH18" s="98"/>
      <c r="BI18" s="110" t="str">
        <f>AF19</f>
        <v>Retirement Plan Contributions</v>
      </c>
      <c r="BJ18" s="110"/>
      <c r="BK18" s="110">
        <f>+AE19</f>
        <v>247</v>
      </c>
      <c r="BL18" s="98"/>
      <c r="BM18" s="125"/>
      <c r="BN18" s="127"/>
      <c r="BO18" s="134">
        <f>BO17+BN18</f>
        <v>0</v>
      </c>
      <c r="BP18" s="98"/>
      <c r="BQ18" s="132"/>
      <c r="BR18" s="138">
        <f>SUM(BR17:BR17)</f>
        <v>0</v>
      </c>
      <c r="BS18" s="139">
        <f>BS16+BR18</f>
        <v>0</v>
      </c>
    </row>
    <row r="19" spans="1:71" ht="17.25" thickTop="1" thickBot="1" x14ac:dyDescent="0.3">
      <c r="A19" s="125"/>
      <c r="B19" s="126"/>
      <c r="C19" s="127"/>
      <c r="D19" s="127"/>
      <c r="E19" s="127"/>
      <c r="F19" s="98"/>
      <c r="G19" s="125"/>
      <c r="H19" s="126"/>
      <c r="I19" s="127"/>
      <c r="J19" s="127"/>
      <c r="K19" s="127"/>
      <c r="L19" s="98"/>
      <c r="M19" s="125"/>
      <c r="N19" s="126"/>
      <c r="O19" s="128"/>
      <c r="P19" s="127"/>
      <c r="Q19" s="127"/>
      <c r="R19" s="129"/>
      <c r="S19" s="125"/>
      <c r="T19" s="126"/>
      <c r="U19" s="126"/>
      <c r="V19" s="127"/>
      <c r="W19" s="127"/>
      <c r="X19" s="101"/>
      <c r="Y19" s="125"/>
      <c r="Z19" s="126"/>
      <c r="AA19" s="143"/>
      <c r="AB19" s="127"/>
      <c r="AC19" s="127"/>
      <c r="AD19" s="98"/>
      <c r="AE19" s="110">
        <v>247</v>
      </c>
      <c r="AF19" s="110" t="s">
        <v>87</v>
      </c>
      <c r="AG19" s="141">
        <v>0</v>
      </c>
      <c r="AH19" s="131">
        <f t="shared" si="0"/>
        <v>0</v>
      </c>
      <c r="AI19" s="141">
        <f>+BK26</f>
        <v>0</v>
      </c>
      <c r="AJ19" s="98"/>
      <c r="AK19" s="132" t="s">
        <v>17</v>
      </c>
      <c r="AL19" s="133"/>
      <c r="AM19" s="134">
        <f>+AG6</f>
        <v>20000</v>
      </c>
      <c r="AN19" s="98"/>
      <c r="AO19" s="132" t="s">
        <v>18</v>
      </c>
      <c r="AP19" s="138">
        <f>SUM(AP18:AP18)</f>
        <v>0</v>
      </c>
      <c r="AQ19" s="139">
        <f>+AQ17+SUM(AP18:AP18)</f>
        <v>-8000</v>
      </c>
      <c r="AR19" s="98"/>
      <c r="AS19" s="125"/>
      <c r="AT19" s="127"/>
      <c r="AU19" s="134">
        <f t="shared" si="2"/>
        <v>0</v>
      </c>
      <c r="AV19" s="98"/>
      <c r="AW19" s="125"/>
      <c r="AX19" s="127"/>
      <c r="AY19" s="134">
        <f t="shared" si="3"/>
        <v>0</v>
      </c>
      <c r="AZ19" s="98"/>
      <c r="BA19" s="132" t="s">
        <v>17</v>
      </c>
      <c r="BB19" s="133"/>
      <c r="BC19" s="134">
        <f>+AG15</f>
        <v>0</v>
      </c>
      <c r="BD19" s="98"/>
      <c r="BE19" s="110" t="s">
        <v>14</v>
      </c>
      <c r="BF19" s="110" t="s">
        <v>15</v>
      </c>
      <c r="BG19" s="110" t="s">
        <v>16</v>
      </c>
      <c r="BH19" s="98"/>
      <c r="BI19" s="110" t="s">
        <v>14</v>
      </c>
      <c r="BJ19" s="110" t="s">
        <v>15</v>
      </c>
      <c r="BK19" s="110" t="s">
        <v>16</v>
      </c>
      <c r="BL19" s="98"/>
      <c r="BM19" s="125"/>
      <c r="BN19" s="127"/>
      <c r="BO19" s="134">
        <f t="shared" ref="BO19:BO23" si="8">BO18+BN19</f>
        <v>0</v>
      </c>
      <c r="BP19" s="98"/>
      <c r="BQ19" s="140"/>
      <c r="BR19" s="140"/>
      <c r="BS19" s="140"/>
    </row>
    <row r="20" spans="1:71" ht="16.5" thickTop="1" x14ac:dyDescent="0.25">
      <c r="A20" s="125">
        <v>43358</v>
      </c>
      <c r="B20" s="126"/>
      <c r="C20" s="127"/>
      <c r="D20" s="127"/>
      <c r="E20" s="127"/>
      <c r="F20" s="98"/>
      <c r="G20" s="125"/>
      <c r="H20" s="126"/>
      <c r="I20" s="127"/>
      <c r="J20" s="127"/>
      <c r="K20" s="127"/>
      <c r="L20" s="98"/>
      <c r="M20" s="125"/>
      <c r="N20" s="126"/>
      <c r="O20" s="127"/>
      <c r="P20" s="127"/>
      <c r="Q20" s="127"/>
      <c r="R20" s="129"/>
      <c r="S20" s="125"/>
      <c r="T20" s="126"/>
      <c r="U20" s="126"/>
      <c r="V20" s="127"/>
      <c r="W20" s="127"/>
      <c r="X20" s="101"/>
      <c r="Y20" s="144"/>
      <c r="Z20" s="145"/>
      <c r="AA20" s="146"/>
      <c r="AB20" s="146"/>
      <c r="AC20" s="146"/>
      <c r="AD20" s="98"/>
      <c r="AE20" s="147">
        <v>300</v>
      </c>
      <c r="AF20" s="111" t="s">
        <v>86</v>
      </c>
      <c r="AG20" s="148">
        <v>-130600</v>
      </c>
      <c r="AH20" s="131">
        <f t="shared" si="0"/>
        <v>0</v>
      </c>
      <c r="AI20" s="148">
        <f>+BO7</f>
        <v>-130600</v>
      </c>
      <c r="AJ20" s="98"/>
      <c r="AK20" s="125"/>
      <c r="AL20" s="127"/>
      <c r="AM20" s="134">
        <f>+AM19+SUM(AL20)</f>
        <v>20000</v>
      </c>
      <c r="AN20" s="98"/>
      <c r="AO20" s="140"/>
      <c r="AP20" s="140"/>
      <c r="AQ20" s="98"/>
      <c r="AR20" s="98"/>
      <c r="AS20" s="125"/>
      <c r="AT20" s="127"/>
      <c r="AU20" s="134">
        <f t="shared" si="2"/>
        <v>0</v>
      </c>
      <c r="AV20" s="98"/>
      <c r="AW20" s="125"/>
      <c r="AX20" s="127"/>
      <c r="AY20" s="134">
        <f t="shared" si="3"/>
        <v>0</v>
      </c>
      <c r="AZ20" s="98"/>
      <c r="BA20" s="125"/>
      <c r="BB20" s="127"/>
      <c r="BC20" s="134">
        <f>BC19+BB20</f>
        <v>0</v>
      </c>
      <c r="BD20" s="98"/>
      <c r="BE20" s="132" t="s">
        <v>17</v>
      </c>
      <c r="BF20" s="133"/>
      <c r="BG20" s="134">
        <f>+AG18</f>
        <v>0</v>
      </c>
      <c r="BH20" s="98"/>
      <c r="BI20" s="132" t="s">
        <v>17</v>
      </c>
      <c r="BJ20" s="133"/>
      <c r="BK20" s="134">
        <f>+AG19</f>
        <v>0</v>
      </c>
      <c r="BL20" s="98"/>
      <c r="BM20" s="125"/>
      <c r="BN20" s="127"/>
      <c r="BO20" s="134">
        <f t="shared" si="8"/>
        <v>0</v>
      </c>
      <c r="BP20" s="98"/>
      <c r="BQ20" s="112" t="str">
        <f>+AF25</f>
        <v xml:space="preserve">Depreciation Expense </v>
      </c>
      <c r="BR20" s="112"/>
      <c r="BS20" s="112">
        <f>+AE25</f>
        <v>590</v>
      </c>
    </row>
    <row r="21" spans="1:71" ht="16.5" thickBot="1" x14ac:dyDescent="0.3">
      <c r="A21" s="125"/>
      <c r="B21" s="126"/>
      <c r="C21" s="127"/>
      <c r="D21" s="127"/>
      <c r="E21" s="127"/>
      <c r="F21" s="98"/>
      <c r="G21" s="125"/>
      <c r="H21" s="126"/>
      <c r="I21" s="127"/>
      <c r="J21" s="127"/>
      <c r="K21" s="127"/>
      <c r="L21" s="98"/>
      <c r="M21" s="125"/>
      <c r="N21" s="126"/>
      <c r="O21" s="127"/>
      <c r="P21" s="127"/>
      <c r="Q21" s="127"/>
      <c r="R21" s="129"/>
      <c r="S21" s="125"/>
      <c r="T21" s="126"/>
      <c r="U21" s="126"/>
      <c r="V21" s="127"/>
      <c r="W21" s="127"/>
      <c r="X21" s="101"/>
      <c r="Y21" s="144"/>
      <c r="Z21" s="145"/>
      <c r="AA21" s="146"/>
      <c r="AB21" s="146"/>
      <c r="AC21" s="146"/>
      <c r="AD21" s="98"/>
      <c r="AE21" s="149">
        <v>400</v>
      </c>
      <c r="AF21" s="112" t="s">
        <v>54</v>
      </c>
      <c r="AG21" s="150">
        <v>-500000</v>
      </c>
      <c r="AH21" s="131">
        <f t="shared" si="0"/>
        <v>0</v>
      </c>
      <c r="AI21" s="150">
        <f>+BO13</f>
        <v>-500000</v>
      </c>
      <c r="AJ21" s="98"/>
      <c r="AK21" s="132" t="s">
        <v>18</v>
      </c>
      <c r="AL21" s="138">
        <f>SUM(AL20:AL20)</f>
        <v>0</v>
      </c>
      <c r="AM21" s="139">
        <f>AM19+AL21</f>
        <v>20000</v>
      </c>
      <c r="AN21" s="98"/>
      <c r="AO21" s="110" t="str">
        <f>+AF11</f>
        <v>Payroll Payable</v>
      </c>
      <c r="AP21" s="110"/>
      <c r="AQ21" s="110">
        <f>+AE11</f>
        <v>213</v>
      </c>
      <c r="AR21" s="98"/>
      <c r="AS21" s="132" t="s">
        <v>18</v>
      </c>
      <c r="AT21" s="138">
        <f>SUM(AT6:AT20)</f>
        <v>0</v>
      </c>
      <c r="AU21" s="139">
        <f>+AU5+SUM(AT6:AT20)</f>
        <v>0</v>
      </c>
      <c r="AV21" s="98"/>
      <c r="AW21" s="125"/>
      <c r="AX21" s="127"/>
      <c r="AY21" s="134">
        <f t="shared" si="3"/>
        <v>0</v>
      </c>
      <c r="AZ21" s="98"/>
      <c r="BA21" s="125"/>
      <c r="BB21" s="127"/>
      <c r="BC21" s="134">
        <f t="shared" ref="BC21:BC26" si="9">BC20+BB21</f>
        <v>0</v>
      </c>
      <c r="BD21" s="98"/>
      <c r="BE21" s="125"/>
      <c r="BF21" s="127"/>
      <c r="BG21" s="134">
        <f t="shared" ref="BG21:BG26" si="10">BG20+BF21</f>
        <v>0</v>
      </c>
      <c r="BH21" s="98"/>
      <c r="BI21" s="125"/>
      <c r="BJ21" s="127"/>
      <c r="BK21" s="134">
        <f>BK20+BJ21</f>
        <v>0</v>
      </c>
      <c r="BL21" s="98"/>
      <c r="BM21" s="125"/>
      <c r="BN21" s="127"/>
      <c r="BO21" s="134">
        <f t="shared" si="8"/>
        <v>0</v>
      </c>
      <c r="BP21" s="98"/>
      <c r="BQ21" s="112" t="s">
        <v>14</v>
      </c>
      <c r="BR21" s="112" t="s">
        <v>15</v>
      </c>
      <c r="BS21" s="112" t="s">
        <v>16</v>
      </c>
    </row>
    <row r="22" spans="1:71" ht="16.5" thickTop="1" x14ac:dyDescent="0.25">
      <c r="A22" s="125"/>
      <c r="B22" s="126"/>
      <c r="C22" s="127"/>
      <c r="D22" s="127"/>
      <c r="E22" s="127"/>
      <c r="F22" s="98"/>
      <c r="G22" s="125"/>
      <c r="H22" s="126"/>
      <c r="I22" s="127"/>
      <c r="J22" s="127"/>
      <c r="K22" s="127"/>
      <c r="L22" s="98"/>
      <c r="M22" s="125"/>
      <c r="N22" s="126"/>
      <c r="O22" s="127"/>
      <c r="P22" s="127"/>
      <c r="Q22" s="127"/>
      <c r="R22" s="129"/>
      <c r="S22" s="125"/>
      <c r="T22" s="126"/>
      <c r="U22" s="126"/>
      <c r="V22" s="127"/>
      <c r="W22" s="127"/>
      <c r="X22" s="101"/>
      <c r="Y22" s="144"/>
      <c r="Z22" s="145"/>
      <c r="AA22" s="146"/>
      <c r="AB22" s="146"/>
      <c r="AC22" s="146"/>
      <c r="AD22" s="98"/>
      <c r="AE22" s="149">
        <v>502</v>
      </c>
      <c r="AF22" s="112" t="s">
        <v>80</v>
      </c>
      <c r="AG22" s="150">
        <v>0</v>
      </c>
      <c r="AH22" s="131">
        <f t="shared" si="0"/>
        <v>0</v>
      </c>
      <c r="AI22" s="150">
        <f>+BO24</f>
        <v>0</v>
      </c>
      <c r="AJ22" s="98"/>
      <c r="AK22" s="140"/>
      <c r="AL22" s="140"/>
      <c r="AM22" s="98"/>
      <c r="AN22" s="98"/>
      <c r="AO22" s="110" t="s">
        <v>14</v>
      </c>
      <c r="AP22" s="110" t="s">
        <v>15</v>
      </c>
      <c r="AQ22" s="110" t="s">
        <v>16</v>
      </c>
      <c r="AR22" s="98"/>
      <c r="AS22" s="140"/>
      <c r="AT22" s="140"/>
      <c r="AU22" s="98"/>
      <c r="AV22" s="98"/>
      <c r="AW22" s="125"/>
      <c r="AX22" s="127"/>
      <c r="AY22" s="134">
        <f t="shared" si="3"/>
        <v>0</v>
      </c>
      <c r="AZ22" s="98"/>
      <c r="BA22" s="125"/>
      <c r="BB22" s="127"/>
      <c r="BC22" s="134">
        <f t="shared" si="9"/>
        <v>0</v>
      </c>
      <c r="BD22" s="98"/>
      <c r="BE22" s="125"/>
      <c r="BF22" s="127"/>
      <c r="BG22" s="134">
        <f t="shared" si="10"/>
        <v>0</v>
      </c>
      <c r="BH22" s="98"/>
      <c r="BI22" s="125"/>
      <c r="BJ22" s="127"/>
      <c r="BK22" s="134">
        <f t="shared" ref="BK22:BK25" si="11">BK21+BJ22</f>
        <v>0</v>
      </c>
      <c r="BL22" s="98"/>
      <c r="BM22" s="125"/>
      <c r="BN22" s="127"/>
      <c r="BO22" s="134">
        <f t="shared" si="8"/>
        <v>0</v>
      </c>
      <c r="BP22" s="98"/>
      <c r="BQ22" s="132" t="s">
        <v>17</v>
      </c>
      <c r="BR22" s="133"/>
      <c r="BS22" s="134">
        <f>+AG25</f>
        <v>0</v>
      </c>
    </row>
    <row r="23" spans="1:71" ht="15.75" x14ac:dyDescent="0.25">
      <c r="A23" s="125"/>
      <c r="B23" s="126"/>
      <c r="C23" s="127"/>
      <c r="D23" s="127"/>
      <c r="E23" s="127"/>
      <c r="F23" s="98"/>
      <c r="G23" s="125"/>
      <c r="H23" s="126"/>
      <c r="I23" s="127"/>
      <c r="J23" s="127"/>
      <c r="K23" s="127"/>
      <c r="L23" s="98"/>
      <c r="M23" s="125"/>
      <c r="N23" s="126"/>
      <c r="O23" s="127"/>
      <c r="P23" s="127"/>
      <c r="Q23" s="127"/>
      <c r="R23" s="129"/>
      <c r="S23" s="125"/>
      <c r="T23" s="126"/>
      <c r="U23" s="126"/>
      <c r="V23" s="127"/>
      <c r="W23" s="127"/>
      <c r="X23" s="101"/>
      <c r="Y23" s="144"/>
      <c r="Z23" s="145"/>
      <c r="AA23" s="146"/>
      <c r="AB23" s="146"/>
      <c r="AC23" s="146"/>
      <c r="AD23" s="98"/>
      <c r="AE23" s="149">
        <v>520</v>
      </c>
      <c r="AF23" s="112" t="s">
        <v>81</v>
      </c>
      <c r="AG23" s="150">
        <v>0</v>
      </c>
      <c r="AH23" s="131">
        <f t="shared" si="0"/>
        <v>0</v>
      </c>
      <c r="AI23" s="150">
        <f>+BS12</f>
        <v>0</v>
      </c>
      <c r="AJ23" s="98"/>
      <c r="AK23" s="109" t="str">
        <f>AF7</f>
        <v>Office Supplies</v>
      </c>
      <c r="AL23" s="109"/>
      <c r="AM23" s="109">
        <f>+AE7</f>
        <v>130</v>
      </c>
      <c r="AN23" s="98"/>
      <c r="AO23" s="132" t="s">
        <v>17</v>
      </c>
      <c r="AP23" s="133"/>
      <c r="AQ23" s="134">
        <f>+AG11</f>
        <v>0</v>
      </c>
      <c r="AR23" s="98"/>
      <c r="AS23" s="140"/>
      <c r="AT23" s="140"/>
      <c r="AU23" s="140"/>
      <c r="AV23" s="98"/>
      <c r="AW23" s="125"/>
      <c r="AX23" s="127"/>
      <c r="AY23" s="134">
        <f t="shared" si="3"/>
        <v>0</v>
      </c>
      <c r="AZ23" s="98"/>
      <c r="BA23" s="125"/>
      <c r="BB23" s="127"/>
      <c r="BC23" s="134">
        <f t="shared" si="9"/>
        <v>0</v>
      </c>
      <c r="BD23" s="98"/>
      <c r="BE23" s="125"/>
      <c r="BF23" s="127"/>
      <c r="BG23" s="134">
        <f t="shared" si="10"/>
        <v>0</v>
      </c>
      <c r="BH23" s="98"/>
      <c r="BI23" s="125"/>
      <c r="BJ23" s="127"/>
      <c r="BK23" s="134">
        <f t="shared" si="11"/>
        <v>0</v>
      </c>
      <c r="BL23" s="98"/>
      <c r="BM23" s="125"/>
      <c r="BN23" s="127"/>
      <c r="BO23" s="134">
        <f t="shared" si="8"/>
        <v>0</v>
      </c>
      <c r="BP23" s="98"/>
      <c r="BQ23" s="125"/>
      <c r="BR23" s="127"/>
      <c r="BS23" s="134">
        <f>BS22+BR23</f>
        <v>0</v>
      </c>
    </row>
    <row r="24" spans="1:71" ht="16.5" thickBot="1" x14ac:dyDescent="0.3">
      <c r="A24" s="125"/>
      <c r="B24" s="126"/>
      <c r="C24" s="127"/>
      <c r="D24" s="127"/>
      <c r="E24" s="127"/>
      <c r="F24" s="98"/>
      <c r="G24" s="125"/>
      <c r="H24" s="126"/>
      <c r="I24" s="127"/>
      <c r="J24" s="127"/>
      <c r="K24" s="127"/>
      <c r="L24" s="98"/>
      <c r="M24" s="125"/>
      <c r="N24" s="126"/>
      <c r="O24" s="127"/>
      <c r="P24" s="127"/>
      <c r="Q24" s="127"/>
      <c r="R24" s="129"/>
      <c r="S24" s="125"/>
      <c r="T24" s="126"/>
      <c r="U24" s="127"/>
      <c r="V24" s="127"/>
      <c r="W24" s="127"/>
      <c r="X24" s="101"/>
      <c r="Y24" s="144"/>
      <c r="Z24" s="145"/>
      <c r="AA24" s="146"/>
      <c r="AB24" s="146"/>
      <c r="AC24" s="146"/>
      <c r="AD24" s="98"/>
      <c r="AE24" s="149">
        <v>540</v>
      </c>
      <c r="AF24" s="112" t="s">
        <v>20</v>
      </c>
      <c r="AG24" s="150">
        <v>0</v>
      </c>
      <c r="AH24" s="131">
        <f t="shared" si="0"/>
        <v>0</v>
      </c>
      <c r="AI24" s="150">
        <f>+BS18</f>
        <v>0</v>
      </c>
      <c r="AJ24" s="98"/>
      <c r="AK24" s="109" t="s">
        <v>14</v>
      </c>
      <c r="AL24" s="109" t="s">
        <v>15</v>
      </c>
      <c r="AM24" s="109" t="s">
        <v>16</v>
      </c>
      <c r="AN24" s="98"/>
      <c r="AO24" s="125"/>
      <c r="AP24" s="127"/>
      <c r="AQ24" s="134">
        <f>AQ23+AP24</f>
        <v>0</v>
      </c>
      <c r="AR24" s="98"/>
      <c r="AS24" s="140"/>
      <c r="AT24" s="140"/>
      <c r="AU24" s="140"/>
      <c r="AV24" s="98"/>
      <c r="AW24" s="125"/>
      <c r="AX24" s="127"/>
      <c r="AY24" s="134">
        <f t="shared" si="3"/>
        <v>0</v>
      </c>
      <c r="AZ24" s="98"/>
      <c r="BA24" s="125"/>
      <c r="BB24" s="127"/>
      <c r="BC24" s="134">
        <f t="shared" si="9"/>
        <v>0</v>
      </c>
      <c r="BD24" s="98"/>
      <c r="BE24" s="125"/>
      <c r="BF24" s="127"/>
      <c r="BG24" s="134">
        <f t="shared" si="10"/>
        <v>0</v>
      </c>
      <c r="BH24" s="98"/>
      <c r="BI24" s="125"/>
      <c r="BJ24" s="127"/>
      <c r="BK24" s="134">
        <f t="shared" si="11"/>
        <v>0</v>
      </c>
      <c r="BL24" s="98"/>
      <c r="BM24" s="132"/>
      <c r="BN24" s="138">
        <f>SUM(BN18:BN23)</f>
        <v>0</v>
      </c>
      <c r="BO24" s="139">
        <f>BO17+BN24</f>
        <v>0</v>
      </c>
      <c r="BP24" s="98"/>
      <c r="BQ24" s="125"/>
      <c r="BR24" s="127"/>
      <c r="BS24" s="134">
        <f>BS23+BR24</f>
        <v>0</v>
      </c>
    </row>
    <row r="25" spans="1:71" ht="17.25" thickTop="1" thickBot="1" x14ac:dyDescent="0.3">
      <c r="A25" s="125"/>
      <c r="B25" s="126"/>
      <c r="C25" s="127"/>
      <c r="D25" s="151"/>
      <c r="E25" s="127"/>
      <c r="F25" s="98"/>
      <c r="G25" s="125"/>
      <c r="H25" s="126"/>
      <c r="I25" s="127"/>
      <c r="J25" s="127"/>
      <c r="K25" s="127"/>
      <c r="L25" s="98"/>
      <c r="M25" s="125"/>
      <c r="N25" s="126"/>
      <c r="O25" s="127"/>
      <c r="P25" s="151"/>
      <c r="Q25" s="127"/>
      <c r="R25" s="129"/>
      <c r="S25" s="125"/>
      <c r="T25" s="126"/>
      <c r="U25" s="127"/>
      <c r="V25" s="151"/>
      <c r="W25" s="127"/>
      <c r="X25" s="101"/>
      <c r="Y25" s="144"/>
      <c r="Z25" s="145"/>
      <c r="AA25" s="146"/>
      <c r="AB25" s="152"/>
      <c r="AC25" s="146"/>
      <c r="AD25" s="98"/>
      <c r="AE25" s="149">
        <v>590</v>
      </c>
      <c r="AF25" s="112" t="s">
        <v>56</v>
      </c>
      <c r="AG25" s="150">
        <v>0</v>
      </c>
      <c r="AH25" s="131">
        <f t="shared" si="0"/>
        <v>0</v>
      </c>
      <c r="AI25" s="150">
        <f>+BS25</f>
        <v>0</v>
      </c>
      <c r="AJ25" s="98"/>
      <c r="AK25" s="132" t="s">
        <v>17</v>
      </c>
      <c r="AL25" s="133"/>
      <c r="AM25" s="134">
        <f>+AG7</f>
        <v>600</v>
      </c>
      <c r="AN25" s="98"/>
      <c r="AO25" s="125"/>
      <c r="AP25" s="127"/>
      <c r="AQ25" s="134">
        <f>AQ24+AP25</f>
        <v>0</v>
      </c>
      <c r="AR25" s="98"/>
      <c r="AS25" s="140"/>
      <c r="AT25" s="140"/>
      <c r="AU25" s="140"/>
      <c r="AV25" s="98"/>
      <c r="AW25" s="125"/>
      <c r="AX25" s="127"/>
      <c r="AY25" s="134">
        <f t="shared" si="3"/>
        <v>0</v>
      </c>
      <c r="AZ25" s="98"/>
      <c r="BA25" s="125"/>
      <c r="BB25" s="127"/>
      <c r="BC25" s="134">
        <f t="shared" si="9"/>
        <v>0</v>
      </c>
      <c r="BD25" s="98"/>
      <c r="BE25" s="125"/>
      <c r="BF25" s="127"/>
      <c r="BG25" s="134">
        <f t="shared" si="10"/>
        <v>0</v>
      </c>
      <c r="BH25" s="98"/>
      <c r="BI25" s="125"/>
      <c r="BJ25" s="127"/>
      <c r="BK25" s="134">
        <f t="shared" si="11"/>
        <v>0</v>
      </c>
      <c r="BL25" s="98"/>
      <c r="BM25" s="140"/>
      <c r="BN25" s="140"/>
      <c r="BO25" s="140"/>
      <c r="BP25" s="98"/>
      <c r="BQ25" s="132"/>
      <c r="BR25" s="138">
        <f>SUM(BR23:BR24)</f>
        <v>0</v>
      </c>
      <c r="BS25" s="139">
        <f>BS22+BR25</f>
        <v>0</v>
      </c>
    </row>
    <row r="26" spans="1:71" ht="16.5" thickTop="1" thickBot="1" x14ac:dyDescent="0.3">
      <c r="A26" s="125"/>
      <c r="B26" s="126"/>
      <c r="C26" s="127"/>
      <c r="D26" s="127"/>
      <c r="E26" s="127"/>
      <c r="F26" s="98"/>
      <c r="G26" s="125"/>
      <c r="H26" s="126"/>
      <c r="I26" s="127"/>
      <c r="J26" s="127"/>
      <c r="K26" s="127"/>
      <c r="L26" s="98"/>
      <c r="M26" s="125"/>
      <c r="N26" s="126"/>
      <c r="O26" s="128"/>
      <c r="P26" s="127"/>
      <c r="Q26" s="127"/>
      <c r="R26" s="129"/>
      <c r="S26" s="125"/>
      <c r="T26" s="126"/>
      <c r="U26" s="143"/>
      <c r="V26" s="127"/>
      <c r="W26" s="127"/>
      <c r="X26" s="101"/>
      <c r="Y26" s="125"/>
      <c r="Z26" s="126"/>
      <c r="AA26" s="143"/>
      <c r="AB26" s="127"/>
      <c r="AC26" s="127"/>
      <c r="AD26" s="98"/>
      <c r="AE26" s="153"/>
      <c r="AF26" s="154"/>
      <c r="AG26" s="155">
        <f>SUM(AG5:AG25)</f>
        <v>0</v>
      </c>
      <c r="AH26" s="155">
        <f>SUM(AH5:AH25)</f>
        <v>0</v>
      </c>
      <c r="AI26" s="155">
        <f>SUM(AI5:AI25)</f>
        <v>0</v>
      </c>
      <c r="AJ26" s="98"/>
      <c r="AK26" s="125"/>
      <c r="AL26" s="127"/>
      <c r="AM26" s="134">
        <f>+AM25+SUM(AL26)</f>
        <v>600</v>
      </c>
      <c r="AN26" s="98"/>
      <c r="AO26" s="125"/>
      <c r="AP26" s="127"/>
      <c r="AQ26" s="134">
        <f>AQ25+AP26</f>
        <v>0</v>
      </c>
      <c r="AR26" s="98"/>
      <c r="AS26" s="140"/>
      <c r="AT26" s="140"/>
      <c r="AU26" s="140"/>
      <c r="AV26" s="98"/>
      <c r="AW26" s="125"/>
      <c r="AX26" s="127"/>
      <c r="AY26" s="134">
        <f t="shared" si="3"/>
        <v>0</v>
      </c>
      <c r="AZ26" s="98"/>
      <c r="BA26" s="125"/>
      <c r="BB26" s="127"/>
      <c r="BC26" s="134">
        <f t="shared" si="9"/>
        <v>0</v>
      </c>
      <c r="BD26" s="98"/>
      <c r="BE26" s="125"/>
      <c r="BF26" s="127"/>
      <c r="BG26" s="134">
        <f t="shared" si="10"/>
        <v>0</v>
      </c>
      <c r="BH26" s="98"/>
      <c r="BI26" s="132"/>
      <c r="BJ26" s="138">
        <f>SUM(BJ21:BJ25)</f>
        <v>0</v>
      </c>
      <c r="BK26" s="139">
        <f>BK20+BJ26</f>
        <v>0</v>
      </c>
      <c r="BL26" s="98"/>
      <c r="BM26" s="140"/>
      <c r="BN26" s="140"/>
      <c r="BO26" s="140"/>
      <c r="BP26" s="98"/>
      <c r="BQ26" s="140"/>
      <c r="BR26" s="140"/>
      <c r="BS26" s="140"/>
    </row>
    <row r="27" spans="1:71" ht="16.5" thickTop="1" thickBot="1" x14ac:dyDescent="0.3">
      <c r="A27" s="125"/>
      <c r="B27" s="126"/>
      <c r="C27" s="127"/>
      <c r="D27" s="127"/>
      <c r="E27" s="127"/>
      <c r="F27" s="98"/>
      <c r="G27" s="125"/>
      <c r="H27" s="126"/>
      <c r="I27" s="127"/>
      <c r="J27" s="127"/>
      <c r="K27" s="127"/>
      <c r="L27" s="98"/>
      <c r="M27" s="125"/>
      <c r="N27" s="126"/>
      <c r="O27" s="128"/>
      <c r="P27" s="127"/>
      <c r="Q27" s="127"/>
      <c r="R27" s="129"/>
      <c r="S27" s="125"/>
      <c r="T27" s="126"/>
      <c r="U27" s="143"/>
      <c r="V27" s="127"/>
      <c r="W27" s="127"/>
      <c r="X27" s="101"/>
      <c r="Y27" s="125"/>
      <c r="Z27" s="126"/>
      <c r="AA27" s="143"/>
      <c r="AB27" s="127"/>
      <c r="AC27" s="127"/>
      <c r="AD27" s="98"/>
      <c r="AE27" s="153"/>
      <c r="AF27" s="156" t="s">
        <v>7</v>
      </c>
      <c r="AG27" s="157">
        <f>SUM(AG21:AG25)</f>
        <v>-500000</v>
      </c>
      <c r="AH27" s="157">
        <f>SUM(AH21:AH25)</f>
        <v>0</v>
      </c>
      <c r="AI27" s="157">
        <f>SUM(AI21:AI25)</f>
        <v>-500000</v>
      </c>
      <c r="AJ27" s="98"/>
      <c r="AK27" s="132" t="s">
        <v>18</v>
      </c>
      <c r="AL27" s="138">
        <f>SUM(AL26:AL26)</f>
        <v>0</v>
      </c>
      <c r="AM27" s="139">
        <f>AM25+AL27</f>
        <v>600</v>
      </c>
      <c r="AN27" s="98"/>
      <c r="AO27" s="132" t="s">
        <v>18</v>
      </c>
      <c r="AP27" s="138">
        <f>SUM(AP24:AP26)</f>
        <v>0</v>
      </c>
      <c r="AQ27" s="139">
        <f>+AQ23+SUM(AP24:AP26)</f>
        <v>0</v>
      </c>
      <c r="AR27" s="98"/>
      <c r="AS27" s="140"/>
      <c r="AT27" s="140"/>
      <c r="AU27" s="140"/>
      <c r="AV27" s="98"/>
      <c r="AW27" s="132" t="s">
        <v>18</v>
      </c>
      <c r="AX27" s="138">
        <f>SUM(AX6:AX26)</f>
        <v>0</v>
      </c>
      <c r="AY27" s="139">
        <f>AY5+AX27</f>
        <v>0</v>
      </c>
      <c r="AZ27" s="98"/>
      <c r="BA27" s="132"/>
      <c r="BB27" s="138">
        <f>SUM(BB20:BB26)</f>
        <v>0</v>
      </c>
      <c r="BC27" s="139">
        <f>BC19+BB27</f>
        <v>0</v>
      </c>
      <c r="BD27" s="98"/>
      <c r="BE27" s="132"/>
      <c r="BF27" s="138">
        <f>SUM(BF21:BF26)</f>
        <v>0</v>
      </c>
      <c r="BG27" s="139">
        <f>BG20+BF27</f>
        <v>0</v>
      </c>
      <c r="BH27" s="98"/>
      <c r="BI27" s="140"/>
      <c r="BJ27" s="140"/>
      <c r="BK27" s="140"/>
      <c r="BL27" s="98"/>
      <c r="BM27" s="140"/>
      <c r="BN27" s="140"/>
      <c r="BO27" s="140"/>
      <c r="BP27" s="98"/>
      <c r="BQ27" s="140"/>
      <c r="BR27" s="140"/>
      <c r="BS27" s="140"/>
    </row>
    <row r="28" spans="1:71" ht="15.75" thickTop="1" x14ac:dyDescent="0.25">
      <c r="A28" s="125"/>
      <c r="B28" s="126"/>
      <c r="C28" s="127"/>
      <c r="D28" s="127"/>
      <c r="E28" s="127"/>
      <c r="F28" s="98"/>
      <c r="G28" s="125"/>
      <c r="H28" s="126"/>
      <c r="I28" s="127"/>
      <c r="J28" s="127"/>
      <c r="K28" s="127"/>
      <c r="L28" s="98"/>
      <c r="M28" s="125"/>
      <c r="N28" s="126"/>
      <c r="O28" s="128"/>
      <c r="P28" s="127"/>
      <c r="Q28" s="127"/>
      <c r="R28" s="129"/>
      <c r="S28" s="125"/>
      <c r="T28" s="126"/>
      <c r="U28" s="143"/>
      <c r="V28" s="127"/>
      <c r="W28" s="127"/>
      <c r="X28" s="101"/>
      <c r="Y28" s="125"/>
      <c r="Z28" s="126"/>
      <c r="AA28" s="143"/>
      <c r="AB28" s="127"/>
      <c r="AC28" s="127"/>
      <c r="AD28" s="97"/>
      <c r="AE28" s="98"/>
      <c r="AF28" s="98"/>
      <c r="AG28" s="98"/>
      <c r="AH28" s="98"/>
      <c r="AI28" s="158"/>
      <c r="AJ28" s="97"/>
      <c r="AK28" s="98"/>
      <c r="AL28" s="98"/>
      <c r="AM28" s="98"/>
      <c r="AN28" s="98"/>
      <c r="AO28" s="159"/>
      <c r="AP28" s="160"/>
      <c r="AQ28" s="100"/>
      <c r="AR28" s="100"/>
      <c r="AS28" s="100"/>
      <c r="AT28" s="129"/>
      <c r="AU28" s="99"/>
      <c r="AV28" s="97"/>
      <c r="AW28" s="98"/>
      <c r="AX28" s="98"/>
      <c r="AY28" s="98"/>
      <c r="AZ28" s="101"/>
      <c r="BA28" s="99"/>
      <c r="BB28" s="97"/>
      <c r="BC28" s="98"/>
      <c r="BD28" s="98"/>
      <c r="BE28" s="98"/>
      <c r="BF28" s="140"/>
      <c r="BG28" s="140"/>
      <c r="BH28" s="98"/>
      <c r="BI28" s="140"/>
      <c r="BJ28" s="140"/>
      <c r="BK28" s="140"/>
      <c r="BL28" s="98"/>
      <c r="BM28" s="140"/>
      <c r="BN28" s="140"/>
      <c r="BO28" s="140"/>
      <c r="BP28" s="98"/>
      <c r="BQ28" s="140"/>
      <c r="BR28" s="140"/>
      <c r="BS28" s="140"/>
    </row>
    <row r="29" spans="1:71" x14ac:dyDescent="0.25">
      <c r="M29" s="3"/>
      <c r="N29" s="4"/>
      <c r="O29" s="5"/>
      <c r="P29" s="5"/>
      <c r="Q29" s="5"/>
      <c r="R29" s="6"/>
      <c r="AE29" s="83"/>
    </row>
    <row r="30" spans="1:71" x14ac:dyDescent="0.25">
      <c r="M30" s="3"/>
      <c r="N30" s="4"/>
      <c r="O30" s="5"/>
      <c r="P30" s="5"/>
      <c r="Q30" s="5"/>
      <c r="R30" s="6"/>
      <c r="AE30" s="83"/>
      <c r="AF30" s="84"/>
      <c r="AG30" s="85"/>
      <c r="AH30" s="85"/>
      <c r="AI30" s="85"/>
    </row>
    <row r="31" spans="1:71" x14ac:dyDescent="0.25">
      <c r="M31" s="3"/>
      <c r="N31" s="4"/>
      <c r="O31" s="5"/>
      <c r="P31" s="5"/>
      <c r="Q31" s="5"/>
      <c r="R31" s="6"/>
    </row>
    <row r="32" spans="1:71" x14ac:dyDescent="0.25">
      <c r="M32" s="3"/>
      <c r="N32" s="4"/>
      <c r="O32" s="5"/>
      <c r="P32" s="5"/>
      <c r="Q32" s="5"/>
      <c r="R32" s="6"/>
    </row>
    <row r="33" spans="13:18" x14ac:dyDescent="0.25">
      <c r="M33" s="3"/>
      <c r="N33" s="4"/>
      <c r="O33" s="5"/>
      <c r="P33" s="5"/>
      <c r="Q33" s="5"/>
      <c r="R33" s="6"/>
    </row>
    <row r="34" spans="13:18" x14ac:dyDescent="0.25">
      <c r="M34" s="3"/>
      <c r="N34" s="4"/>
      <c r="O34" s="5"/>
      <c r="P34" s="5"/>
      <c r="Q34" s="5"/>
      <c r="R34" s="6"/>
    </row>
    <row r="35" spans="13:18" x14ac:dyDescent="0.25">
      <c r="M35" s="3"/>
      <c r="N35" s="4"/>
      <c r="O35" s="5"/>
      <c r="P35" s="5"/>
      <c r="Q35" s="5"/>
      <c r="R35" s="6"/>
    </row>
    <row r="36" spans="13:18" x14ac:dyDescent="0.25">
      <c r="M36" s="3"/>
      <c r="N36" s="4"/>
      <c r="O36" s="5"/>
      <c r="P36" s="5"/>
      <c r="Q36" s="5"/>
      <c r="R36" s="6"/>
    </row>
    <row r="37" spans="13:18" x14ac:dyDescent="0.25">
      <c r="M37" s="3"/>
      <c r="N37" s="4"/>
      <c r="O37" s="5"/>
      <c r="P37" s="5"/>
      <c r="Q37" s="5"/>
      <c r="R37" s="6"/>
    </row>
    <row r="38" spans="13:18" x14ac:dyDescent="0.25">
      <c r="M38" s="3"/>
      <c r="N38" s="4"/>
      <c r="O38" s="5"/>
      <c r="P38" s="5"/>
      <c r="Q38" s="5"/>
      <c r="R38" s="6"/>
    </row>
    <row r="39" spans="13:18" x14ac:dyDescent="0.25">
      <c r="M39" s="3"/>
      <c r="N39" s="4"/>
      <c r="O39" s="5"/>
      <c r="P39" s="5"/>
      <c r="Q39" s="5"/>
      <c r="R39" s="6"/>
    </row>
    <row r="40" spans="13:18" x14ac:dyDescent="0.25">
      <c r="M40" s="3"/>
      <c r="N40" s="4"/>
      <c r="O40" s="5"/>
      <c r="P40" s="5"/>
      <c r="Q40" s="5"/>
      <c r="R40" s="6"/>
    </row>
    <row r="41" spans="13:18" x14ac:dyDescent="0.25">
      <c r="M41" s="3"/>
      <c r="N41" s="4"/>
      <c r="O41" s="5"/>
      <c r="P41" s="5"/>
      <c r="Q41" s="5"/>
      <c r="R41" s="6"/>
    </row>
    <row r="42" spans="13:18" x14ac:dyDescent="0.25">
      <c r="M42" s="3"/>
      <c r="N42" s="4"/>
      <c r="O42" s="5"/>
      <c r="P42" s="5"/>
      <c r="Q42" s="5"/>
      <c r="R42" s="6"/>
    </row>
    <row r="43" spans="13:18" x14ac:dyDescent="0.25">
      <c r="M43" s="3"/>
      <c r="N43" s="4"/>
      <c r="O43" s="5"/>
      <c r="P43" s="5"/>
      <c r="Q43" s="5"/>
      <c r="R43" s="6"/>
    </row>
    <row r="44" spans="13:18" x14ac:dyDescent="0.25">
      <c r="M44" s="3"/>
      <c r="N44" s="4"/>
      <c r="O44" s="5"/>
      <c r="P44" s="5"/>
      <c r="Q44" s="5"/>
      <c r="R44" s="6"/>
    </row>
    <row r="45" spans="13:18" x14ac:dyDescent="0.25">
      <c r="M45" s="3"/>
      <c r="N45" s="4"/>
      <c r="O45" s="5"/>
      <c r="P45" s="5"/>
      <c r="Q45" s="5"/>
      <c r="R45" s="6"/>
    </row>
    <row r="46" spans="13:18" x14ac:dyDescent="0.25">
      <c r="M46" s="3"/>
      <c r="N46" s="4"/>
      <c r="O46" s="5"/>
      <c r="P46" s="5"/>
      <c r="Q46" s="5"/>
      <c r="R46" s="6"/>
    </row>
    <row r="47" spans="13:18" x14ac:dyDescent="0.25">
      <c r="M47" s="3"/>
      <c r="N47" s="4"/>
      <c r="O47" s="5"/>
      <c r="P47" s="5"/>
      <c r="Q47" s="5"/>
    </row>
    <row r="48" spans="13:18" x14ac:dyDescent="0.25">
      <c r="M48" s="3"/>
      <c r="N48" s="4"/>
      <c r="O48" s="5"/>
      <c r="P48" s="5"/>
      <c r="Q48" s="5"/>
    </row>
    <row r="49" spans="13:47" x14ac:dyDescent="0.25">
      <c r="M49" s="3"/>
      <c r="N49" s="4"/>
      <c r="O49" s="5"/>
      <c r="P49" s="5"/>
      <c r="Q49" s="5"/>
    </row>
    <row r="50" spans="13:47" x14ac:dyDescent="0.25">
      <c r="M50" s="3"/>
      <c r="N50" s="4"/>
      <c r="O50" s="5"/>
      <c r="P50" s="5"/>
      <c r="Q50" s="5"/>
    </row>
    <row r="51" spans="13:47" x14ac:dyDescent="0.25">
      <c r="M51" s="3"/>
    </row>
    <row r="52" spans="13:47" x14ac:dyDescent="0.25">
      <c r="M52" s="3"/>
    </row>
    <row r="64" spans="13:47" x14ac:dyDescent="0.25">
      <c r="AU64" s="1"/>
    </row>
    <row r="85" spans="59:59" x14ac:dyDescent="0.25">
      <c r="BG85" s="1"/>
    </row>
  </sheetData>
  <sheetProtection algorithmName="SHA-512" hashValue="JAcD9451JJibty9Qb0s/IpL8FiCAcLWQ0BhvGvtolVnOFsWG08mwpSw24K3cewymdCoDW8JZ9BMQfCQzGpshDg==" saltValue="MfUK7RoC4gmJL50US2y3mg==" spinCount="100000" sheet="1" formatCells="0" formatColumns="0" formatRows="0" insertColumns="0" insertRows="0" insertHyperlinks="0" deleteColumns="0" deleteRows="0" selectLockedCells="1" sort="0" autoFilter="0" pivotTables="0"/>
  <conditionalFormatting sqref="AG26:AI26">
    <cfRule type="cellIs" dxfId="5" priority="4" operator="greaterThan">
      <formula>1</formula>
    </cfRule>
    <cfRule type="cellIs" dxfId="4" priority="5" operator="lessThan">
      <formula>-1</formula>
    </cfRule>
    <cfRule type="cellIs" dxfId="3" priority="6" operator="between">
      <formula>-0.9</formula>
      <formula>0.9</formula>
    </cfRule>
  </conditionalFormatting>
  <conditionalFormatting sqref="AO1">
    <cfRule type="cellIs" dxfId="2" priority="1" operator="greaterThan">
      <formula>1</formula>
    </cfRule>
    <cfRule type="cellIs" dxfId="1" priority="2" operator="lessThan">
      <formula>-1</formula>
    </cfRule>
    <cfRule type="cellIs" dxfId="0" priority="3" operator="between">
      <formula>-0.9</formula>
      <formula>0.9</formula>
    </cfRule>
  </conditionalFormatting>
  <printOptions gridLines="1"/>
  <pageMargins left="0.7" right="0.7" top="0.75" bottom="0.75" header="0.3" footer="0.3"/>
  <pageSetup orientation="portrait" r:id="rId1"/>
  <colBreaks count="7" manualBreakCount="7">
    <brk id="6" max="1048575" man="1"/>
    <brk id="12" max="1048575" man="1"/>
    <brk id="29" max="1048575" man="1"/>
    <brk id="36" max="1048575" man="1"/>
    <brk id="43" max="1048575" man="1"/>
    <brk id="51" max="1048575" man="1"/>
    <brk id="5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Register Earnings Record Exampl</vt:lpstr>
      <vt:lpstr>GL TB Journal Example</vt:lpstr>
      <vt:lpstr>Register Earnings Record Practi</vt:lpstr>
      <vt:lpstr>GL TB Journal Practice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DELL</cp:lastModifiedBy>
  <cp:lastPrinted>2014-03-23T22:01:10Z</cp:lastPrinted>
  <dcterms:created xsi:type="dcterms:W3CDTF">2010-05-10T00:56:13Z</dcterms:created>
  <dcterms:modified xsi:type="dcterms:W3CDTF">2019-04-09T09:45:50Z</dcterms:modified>
</cp:coreProperties>
</file>