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E:\USB\USB 2\Non Class info\Programs Computer\Udemy\Adjusting Entries\Excel Workshet\"/>
    </mc:Choice>
  </mc:AlternateContent>
  <bookViews>
    <workbookView xWindow="120" yWindow="45" windowWidth="7350" windowHeight="5220" tabRatio="817" xr2:uid="{00000000-000D-0000-FFFF-FFFF00000000}"/>
  </bookViews>
  <sheets>
    <sheet name="Example" sheetId="18" r:id="rId1"/>
    <sheet name="Practice" sheetId="150" r:id="rId2"/>
    <sheet name="Homework" sheetId="149" r:id="rId3"/>
  </sheets>
  <calcPr calcId="171027"/>
</workbook>
</file>

<file path=xl/calcChain.xml><?xml version="1.0" encoding="utf-8"?>
<calcChain xmlns="http://schemas.openxmlformats.org/spreadsheetml/2006/main">
  <c r="G29" i="150" l="1"/>
  <c r="G28" i="150"/>
  <c r="E28" i="150"/>
  <c r="H27" i="150"/>
  <c r="I27" i="150" s="1"/>
  <c r="H26" i="150"/>
  <c r="I26" i="150" s="1"/>
  <c r="H25" i="150"/>
  <c r="I25" i="150" s="1"/>
  <c r="E25" i="150"/>
  <c r="I24" i="150"/>
  <c r="H23" i="150"/>
  <c r="I23" i="150" s="1"/>
  <c r="H22" i="150"/>
  <c r="I22" i="150" s="1"/>
  <c r="E22" i="150"/>
  <c r="I21" i="150"/>
  <c r="I20" i="150"/>
  <c r="H19" i="150"/>
  <c r="I19" i="150" s="1"/>
  <c r="I18" i="150"/>
  <c r="H18" i="150"/>
  <c r="I17" i="150"/>
  <c r="H16" i="150"/>
  <c r="I16" i="150" s="1"/>
  <c r="E16" i="150"/>
  <c r="I15" i="150"/>
  <c r="I14" i="150"/>
  <c r="E13" i="150"/>
  <c r="H13" i="150" s="1"/>
  <c r="I13" i="150" s="1"/>
  <c r="H12" i="150"/>
  <c r="I12" i="150" s="1"/>
  <c r="H11" i="150"/>
  <c r="H28" i="150" s="1"/>
  <c r="I10" i="150"/>
  <c r="I9" i="150"/>
  <c r="H9" i="150"/>
  <c r="L35" i="149"/>
  <c r="M33" i="149"/>
  <c r="G29" i="149"/>
  <c r="G28" i="149"/>
  <c r="E28" i="149"/>
  <c r="H27" i="149"/>
  <c r="I27" i="149" s="1"/>
  <c r="L26" i="149" s="1"/>
  <c r="K26" i="149"/>
  <c r="H26" i="149"/>
  <c r="I26" i="149" s="1"/>
  <c r="L25" i="149" s="1"/>
  <c r="K25" i="149"/>
  <c r="H25" i="149"/>
  <c r="I25" i="149" s="1"/>
  <c r="L24" i="149" s="1"/>
  <c r="E25" i="149"/>
  <c r="K24" i="149"/>
  <c r="I24" i="149"/>
  <c r="L23" i="149" s="1"/>
  <c r="K23" i="149"/>
  <c r="H23" i="149"/>
  <c r="I23" i="149" s="1"/>
  <c r="L22" i="149" s="1"/>
  <c r="K22" i="149"/>
  <c r="H22" i="149"/>
  <c r="H29" i="149" s="1"/>
  <c r="E22" i="149"/>
  <c r="K20" i="149"/>
  <c r="I19" i="149"/>
  <c r="O7" i="149" s="1"/>
  <c r="H19" i="149"/>
  <c r="H18" i="149"/>
  <c r="I18" i="149" s="1"/>
  <c r="O6" i="149" s="1"/>
  <c r="I17" i="149"/>
  <c r="O5" i="149" s="1"/>
  <c r="H16" i="149"/>
  <c r="I16" i="149" s="1"/>
  <c r="L13" i="149" s="1"/>
  <c r="E16" i="149"/>
  <c r="I15" i="149"/>
  <c r="L12" i="149" s="1"/>
  <c r="I14" i="149"/>
  <c r="L11" i="149" s="1"/>
  <c r="E13" i="149"/>
  <c r="H13" i="149" s="1"/>
  <c r="I13" i="149" s="1"/>
  <c r="L8" i="149" s="1"/>
  <c r="K12" i="149"/>
  <c r="H12" i="149"/>
  <c r="N11" i="149"/>
  <c r="K11" i="149"/>
  <c r="H11" i="149"/>
  <c r="I11" i="149" s="1"/>
  <c r="L6" i="149" s="1"/>
  <c r="I10" i="149"/>
  <c r="I9" i="149"/>
  <c r="H9" i="149"/>
  <c r="K8" i="149"/>
  <c r="N7" i="149"/>
  <c r="K7" i="149"/>
  <c r="N6" i="149"/>
  <c r="K6" i="149"/>
  <c r="N5" i="149"/>
  <c r="L5" i="149"/>
  <c r="K5" i="149"/>
  <c r="I29" i="150" l="1"/>
  <c r="H29" i="150"/>
  <c r="I11" i="150"/>
  <c r="M14" i="149"/>
  <c r="M27" i="149"/>
  <c r="P8" i="149"/>
  <c r="H28" i="149"/>
  <c r="I22" i="149"/>
  <c r="I12" i="149"/>
  <c r="L7" i="149" s="1"/>
  <c r="M9" i="149" s="1"/>
  <c r="M16" i="149" s="1"/>
  <c r="I28" i="150" l="1"/>
  <c r="P11" i="149"/>
  <c r="M20" i="149"/>
  <c r="M29" i="149" s="1"/>
  <c r="L34" i="149" s="1"/>
  <c r="M36" i="149" s="1"/>
  <c r="M37" i="149" s="1"/>
  <c r="I29" i="149"/>
  <c r="P16" i="149"/>
  <c r="I28" i="149"/>
  <c r="I21" i="18" l="1"/>
  <c r="L35" i="18" s="1"/>
  <c r="K23" i="18"/>
  <c r="K24" i="18"/>
  <c r="K25" i="18"/>
  <c r="K26" i="18"/>
  <c r="K22" i="18"/>
  <c r="K20" i="18"/>
  <c r="N11" i="18"/>
  <c r="N6" i="18"/>
  <c r="N7" i="18"/>
  <c r="N5" i="18"/>
  <c r="K12" i="18"/>
  <c r="K11" i="18"/>
  <c r="K6" i="18"/>
  <c r="K7" i="18"/>
  <c r="K8" i="18"/>
  <c r="K5" i="18"/>
  <c r="H25" i="18" l="1"/>
  <c r="I25" i="18" s="1"/>
  <c r="L24" i="18" s="1"/>
  <c r="E28" i="18"/>
  <c r="H12" i="18" s="1"/>
  <c r="I12" i="18" s="1"/>
  <c r="L7" i="18" s="1"/>
  <c r="I14" i="18"/>
  <c r="L11" i="18" s="1"/>
  <c r="I15" i="18"/>
  <c r="L12" i="18" s="1"/>
  <c r="I17" i="18"/>
  <c r="O5" i="18" s="1"/>
  <c r="I20" i="18"/>
  <c r="M33" i="18" s="1"/>
  <c r="I24" i="18"/>
  <c r="L23" i="18" s="1"/>
  <c r="G29" i="18"/>
  <c r="G28" i="18"/>
  <c r="H27" i="18"/>
  <c r="I27" i="18" s="1"/>
  <c r="L26" i="18" s="1"/>
  <c r="H26" i="18"/>
  <c r="I26" i="18" s="1"/>
  <c r="L25" i="18" s="1"/>
  <c r="E25" i="18"/>
  <c r="H16" i="18" s="1"/>
  <c r="I16" i="18" s="1"/>
  <c r="L13" i="18" s="1"/>
  <c r="H23" i="18"/>
  <c r="I23" i="18" s="1"/>
  <c r="L22" i="18" s="1"/>
  <c r="E22" i="18"/>
  <c r="H19" i="18"/>
  <c r="I19" i="18" s="1"/>
  <c r="O7" i="18" s="1"/>
  <c r="H18" i="18"/>
  <c r="I18" i="18" s="1"/>
  <c r="O6" i="18" s="1"/>
  <c r="E16" i="18"/>
  <c r="H11" i="18"/>
  <c r="I11" i="18" s="1"/>
  <c r="L6" i="18" s="1"/>
  <c r="E13" i="18"/>
  <c r="H13" i="18" s="1"/>
  <c r="I13" i="18" s="1"/>
  <c r="L8" i="18" s="1"/>
  <c r="I10" i="18"/>
  <c r="L5" i="18" s="1"/>
  <c r="I9" i="18"/>
  <c r="H9" i="18"/>
  <c r="M27" i="18" l="1"/>
  <c r="M14" i="18"/>
  <c r="P8" i="18"/>
  <c r="M9" i="18"/>
  <c r="H22" i="18"/>
  <c r="I22" i="18" s="1"/>
  <c r="M16" i="18" l="1"/>
  <c r="P11" i="18"/>
  <c r="P16" i="18" s="1"/>
  <c r="M20" i="18"/>
  <c r="M29" i="18" s="1"/>
  <c r="L34" i="18" s="1"/>
  <c r="M36" i="18" s="1"/>
  <c r="M37" i="18" s="1"/>
  <c r="H28" i="18"/>
  <c r="H29" i="18"/>
  <c r="I29" i="18"/>
  <c r="I28" i="18"/>
</calcChain>
</file>

<file path=xl/sharedStrings.xml><?xml version="1.0" encoding="utf-8"?>
<sst xmlns="http://schemas.openxmlformats.org/spreadsheetml/2006/main" count="202" uniqueCount="62">
  <si>
    <t>Cash</t>
  </si>
  <si>
    <t>Accounts Receivable</t>
  </si>
  <si>
    <t>Land</t>
  </si>
  <si>
    <t>Equipment</t>
  </si>
  <si>
    <t>Accounts Payable</t>
  </si>
  <si>
    <t>Insurance Expense</t>
  </si>
  <si>
    <t>Accounts</t>
  </si>
  <si>
    <t>Debit</t>
  </si>
  <si>
    <t>Fees Earned</t>
  </si>
  <si>
    <t>Supplies</t>
  </si>
  <si>
    <t>Supplies Expense</t>
  </si>
  <si>
    <t>Utilities Expense</t>
  </si>
  <si>
    <t xml:space="preserve">a. </t>
  </si>
  <si>
    <t xml:space="preserve">b. </t>
  </si>
  <si>
    <t xml:space="preserve">c. </t>
  </si>
  <si>
    <t xml:space="preserve">d. </t>
  </si>
  <si>
    <t xml:space="preserve">e. </t>
  </si>
  <si>
    <t>Wages Expense</t>
  </si>
  <si>
    <t xml:space="preserve">Depreciation Expense </t>
  </si>
  <si>
    <t>Net Income</t>
  </si>
  <si>
    <t>Wages Payable</t>
  </si>
  <si>
    <t>Accumulated Depreciation</t>
  </si>
  <si>
    <t>Unadjusted Trial Balance</t>
  </si>
  <si>
    <t>12/31/x1</t>
  </si>
  <si>
    <t>AdjustingEntries</t>
  </si>
  <si>
    <t>Owner Capital</t>
  </si>
  <si>
    <t>Assets</t>
  </si>
  <si>
    <t>Liabilities</t>
  </si>
  <si>
    <t>Owner's Equity</t>
  </si>
  <si>
    <t>Revenue, inocme or sales</t>
  </si>
  <si>
    <t>Unearned revenue</t>
  </si>
  <si>
    <t>Video Link (Click)</t>
  </si>
  <si>
    <t>Revenue, income or sales</t>
  </si>
  <si>
    <t>(Credit)</t>
  </si>
  <si>
    <t>f</t>
  </si>
  <si>
    <t>Prepaid Insurance</t>
  </si>
  <si>
    <t>Balance Sheet</t>
  </si>
  <si>
    <t>December 31, 20x1</t>
  </si>
  <si>
    <t>Current assets:</t>
  </si>
  <si>
    <t>Toal current assets</t>
  </si>
  <si>
    <t>Property plant and equipment:</t>
  </si>
  <si>
    <t>Less accum Depre</t>
  </si>
  <si>
    <t>Total assets</t>
  </si>
  <si>
    <t>Current liabiliteis:</t>
  </si>
  <si>
    <t>Total Liabilities</t>
  </si>
  <si>
    <t>Total liabilites and owner's equity</t>
  </si>
  <si>
    <t>Income Statement</t>
  </si>
  <si>
    <t>For the Month Ended December 31, 20x1</t>
  </si>
  <si>
    <t>Adj Trial Balance</t>
  </si>
  <si>
    <t>Expenses:</t>
  </si>
  <si>
    <t>Total expenses</t>
  </si>
  <si>
    <t>Net income</t>
  </si>
  <si>
    <t>Statement of Owner's Equity</t>
  </si>
  <si>
    <t>Owner capital Dec. 1, 20x1</t>
  </si>
  <si>
    <t>Less draws</t>
  </si>
  <si>
    <t>Owner capital Dec. 31, 20x1</t>
  </si>
  <si>
    <t>Draws</t>
  </si>
  <si>
    <t>Increase in owner's equity</t>
  </si>
  <si>
    <t>Total Debits - Total (credits)</t>
  </si>
  <si>
    <t>Total current assets</t>
  </si>
  <si>
    <t>Current liabilities:</t>
  </si>
  <si>
    <t>Total liabilities and owner's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</si>
</sst>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2D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name val="Calibri"/>
      <family val="2"/>
      <scheme val="minor"/>
    </font>
    <font>
      <u/>
      <sz val="16"/>
      <color theme="10"/>
      <name val="Calibri"/>
      <family val="2"/>
      <scheme val="minor"/>
    </font>
    <font>
      <u/>
      <sz val="11"/>
      <color rgb="FF92D050"/>
      <name val="Calibri"/>
      <family val="2"/>
      <scheme val="minor"/>
    </font>
    <font>
      <u/>
      <sz val="11"/>
      <color rgb="FFFFFF0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u/>
      <sz val="11"/>
      <color rgb="FF00B0F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11"/>
      <color rgb="FFFFC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0070C0"/>
        <bgColor indexed="64"/>
      </patternFill>
    </fill>
    <fill>
      <patternFill patternType="solid">
        <fgColor theme="1" tint="0.149998474074526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00B05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FFC000"/>
      </bottom>
      <diagonal/>
    </border>
    <border>
      <left style="thin">
        <color theme="0"/>
      </left>
      <right style="thin">
        <color theme="0"/>
      </right>
      <top style="thick">
        <color rgb="FFFFFF00"/>
      </top>
      <bottom style="double">
        <color rgb="FFFFFF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0070C0"/>
      </bottom>
      <diagonal/>
    </border>
    <border>
      <left style="thin">
        <color theme="0"/>
      </left>
      <right style="thin">
        <color theme="0"/>
      </right>
      <top style="medium">
        <color rgb="FF0070C0"/>
      </top>
      <bottom style="double">
        <color rgb="FF0070C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00B0F0"/>
      </bottom>
      <diagonal/>
    </border>
    <border>
      <left style="thin">
        <color theme="0"/>
      </left>
      <right style="thin">
        <color theme="0"/>
      </right>
      <top style="medium">
        <color rgb="FF00B0F0"/>
      </top>
      <bottom style="double">
        <color rgb="FF00B0F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</cellStyleXfs>
  <cellXfs count="84">
    <xf numFmtId="0" fontId="0" fillId="0" borderId="0" xfId="0"/>
    <xf numFmtId="37" fontId="0" fillId="0" borderId="0" xfId="0" applyNumberFormat="1"/>
    <xf numFmtId="0" fontId="0" fillId="0" borderId="0" xfId="0" applyAlignment="1">
      <alignment horizontal="left"/>
    </xf>
    <xf numFmtId="0" fontId="1" fillId="0" borderId="1" xfId="1" applyAlignment="1">
      <alignment horizontal="left"/>
    </xf>
    <xf numFmtId="37" fontId="1" fillId="0" borderId="0" xfId="1" applyNumberFormat="1" applyBorder="1" applyAlignment="1">
      <alignment horizontal="center"/>
    </xf>
    <xf numFmtId="0" fontId="0" fillId="0" borderId="0" xfId="0" applyAlignment="1">
      <alignment horizontal="centerContinuous"/>
    </xf>
    <xf numFmtId="0" fontId="0" fillId="0" borderId="0" xfId="0" applyAlignment="1">
      <alignment horizontal="centerContinuous" vertical="justify"/>
    </xf>
    <xf numFmtId="0" fontId="0" fillId="0" borderId="0" xfId="0" applyAlignment="1">
      <alignment horizontal="left" vertical="center" indent="4"/>
    </xf>
    <xf numFmtId="0" fontId="7" fillId="0" borderId="0" xfId="0" applyFont="1" applyAlignment="1">
      <alignment horizontal="left"/>
    </xf>
    <xf numFmtId="0" fontId="7" fillId="0" borderId="0" xfId="0" applyFont="1" applyFill="1" applyAlignment="1">
      <alignment horizontal="left"/>
    </xf>
    <xf numFmtId="37" fontId="7" fillId="3" borderId="2" xfId="0" applyNumberFormat="1" applyFont="1" applyFill="1" applyBorder="1" applyProtection="1">
      <protection locked="0"/>
    </xf>
    <xf numFmtId="37" fontId="7" fillId="3" borderId="3" xfId="0" applyNumberFormat="1" applyFont="1" applyFill="1" applyBorder="1" applyProtection="1">
      <protection locked="0"/>
    </xf>
    <xf numFmtId="37" fontId="8" fillId="3" borderId="2" xfId="2" applyNumberFormat="1" applyFont="1" applyFill="1" applyBorder="1" applyProtection="1">
      <protection locked="0"/>
    </xf>
    <xf numFmtId="37" fontId="14" fillId="2" borderId="5" xfId="0" applyNumberFormat="1" applyFont="1" applyFill="1" applyBorder="1" applyProtection="1">
      <protection locked="0"/>
    </xf>
    <xf numFmtId="37" fontId="3" fillId="2" borderId="5" xfId="0" applyNumberFormat="1" applyFont="1" applyFill="1" applyBorder="1" applyAlignment="1" applyProtection="1">
      <alignment horizontal="center"/>
      <protection locked="0"/>
    </xf>
    <xf numFmtId="37" fontId="15" fillId="2" borderId="5" xfId="0" applyNumberFormat="1" applyFont="1" applyFill="1" applyBorder="1" applyProtection="1">
      <protection locked="0"/>
    </xf>
    <xf numFmtId="37" fontId="15" fillId="2" borderId="6" xfId="0" applyNumberFormat="1" applyFont="1" applyFill="1" applyBorder="1" applyProtection="1">
      <protection locked="0"/>
    </xf>
    <xf numFmtId="37" fontId="2" fillId="2" borderId="5" xfId="0" applyNumberFormat="1" applyFont="1" applyFill="1" applyBorder="1" applyAlignment="1" applyProtection="1">
      <alignment horizontal="center"/>
      <protection locked="0"/>
    </xf>
    <xf numFmtId="37" fontId="12" fillId="2" borderId="5" xfId="0" applyNumberFormat="1" applyFont="1" applyFill="1" applyBorder="1" applyProtection="1">
      <protection locked="0"/>
    </xf>
    <xf numFmtId="37" fontId="12" fillId="2" borderId="5" xfId="0" applyNumberFormat="1" applyFont="1" applyFill="1" applyBorder="1" applyAlignment="1" applyProtection="1">
      <alignment horizontal="left" indent="1"/>
      <protection locked="0"/>
    </xf>
    <xf numFmtId="37" fontId="12" fillId="2" borderId="5" xfId="0" applyNumberFormat="1" applyFont="1" applyFill="1" applyBorder="1" applyAlignment="1" applyProtection="1">
      <alignment horizontal="left" indent="2"/>
      <protection locked="0"/>
    </xf>
    <xf numFmtId="37" fontId="12" fillId="2" borderId="6" xfId="0" applyNumberFormat="1" applyFont="1" applyFill="1" applyBorder="1" applyProtection="1">
      <protection locked="0"/>
    </xf>
    <xf numFmtId="37" fontId="12" fillId="2" borderId="5" xfId="0" applyNumberFormat="1" applyFont="1" applyFill="1" applyBorder="1" applyAlignment="1" applyProtection="1">
      <alignment horizontal="left"/>
      <protection locked="0"/>
    </xf>
    <xf numFmtId="37" fontId="12" fillId="2" borderId="8" xfId="0" applyNumberFormat="1" applyFont="1" applyFill="1" applyBorder="1" applyProtection="1">
      <protection locked="0"/>
    </xf>
    <xf numFmtId="37" fontId="4" fillId="2" borderId="5" xfId="0" applyNumberFormat="1" applyFont="1" applyFill="1" applyBorder="1" applyAlignment="1" applyProtection="1">
      <alignment horizontal="center"/>
      <protection locked="0"/>
    </xf>
    <xf numFmtId="37" fontId="16" fillId="2" borderId="5" xfId="0" applyNumberFormat="1" applyFont="1" applyFill="1" applyBorder="1" applyProtection="1">
      <protection locked="0"/>
    </xf>
    <xf numFmtId="37" fontId="16" fillId="2" borderId="5" xfId="0" applyNumberFormat="1" applyFont="1" applyFill="1" applyBorder="1" applyAlignment="1" applyProtection="1">
      <alignment horizontal="left" indent="1"/>
      <protection locked="0"/>
    </xf>
    <xf numFmtId="37" fontId="16" fillId="2" borderId="5" xfId="0" applyNumberFormat="1" applyFont="1" applyFill="1" applyBorder="1" applyAlignment="1" applyProtection="1">
      <alignment horizontal="left" indent="2"/>
      <protection locked="0"/>
    </xf>
    <xf numFmtId="37" fontId="16" fillId="2" borderId="6" xfId="0" applyNumberFormat="1" applyFont="1" applyFill="1" applyBorder="1" applyProtection="1">
      <protection locked="0"/>
    </xf>
    <xf numFmtId="37" fontId="16" fillId="2" borderId="9" xfId="0" applyNumberFormat="1" applyFont="1" applyFill="1" applyBorder="1" applyProtection="1">
      <protection locked="0"/>
    </xf>
    <xf numFmtId="37" fontId="17" fillId="2" borderId="5" xfId="0" applyNumberFormat="1" applyFont="1" applyFill="1" applyBorder="1" applyProtection="1">
      <protection locked="0"/>
    </xf>
    <xf numFmtId="37" fontId="17" fillId="2" borderId="10" xfId="0" applyNumberFormat="1" applyFont="1" applyFill="1" applyBorder="1" applyProtection="1">
      <protection locked="0"/>
    </xf>
    <xf numFmtId="37" fontId="19" fillId="2" borderId="5" xfId="0" applyNumberFormat="1" applyFont="1" applyFill="1" applyBorder="1" applyProtection="1">
      <protection locked="0"/>
    </xf>
    <xf numFmtId="37" fontId="19" fillId="2" borderId="5" xfId="0" applyNumberFormat="1" applyFont="1" applyFill="1" applyBorder="1" applyAlignment="1" applyProtection="1">
      <alignment horizontal="left" indent="1"/>
      <protection locked="0"/>
    </xf>
    <xf numFmtId="37" fontId="19" fillId="2" borderId="5" xfId="0" applyNumberFormat="1" applyFont="1" applyFill="1" applyBorder="1" applyAlignment="1" applyProtection="1">
      <alignment horizontal="left" indent="2"/>
      <protection locked="0"/>
    </xf>
    <xf numFmtId="37" fontId="19" fillId="2" borderId="6" xfId="0" applyNumberFormat="1" applyFont="1" applyFill="1" applyBorder="1" applyProtection="1">
      <protection locked="0"/>
    </xf>
    <xf numFmtId="37" fontId="19" fillId="2" borderId="8" xfId="0" applyNumberFormat="1" applyFont="1" applyFill="1" applyBorder="1" applyProtection="1">
      <protection locked="0"/>
    </xf>
    <xf numFmtId="37" fontId="17" fillId="2" borderId="12" xfId="0" applyNumberFormat="1" applyFont="1" applyFill="1" applyBorder="1" applyProtection="1">
      <protection locked="0"/>
    </xf>
    <xf numFmtId="37" fontId="17" fillId="2" borderId="14" xfId="0" applyNumberFormat="1" applyFont="1" applyFill="1" applyBorder="1" applyProtection="1">
      <protection locked="0"/>
    </xf>
    <xf numFmtId="37" fontId="15" fillId="0" borderId="2" xfId="0" applyNumberFormat="1" applyFont="1" applyFill="1" applyBorder="1" applyProtection="1">
      <protection locked="0"/>
    </xf>
    <xf numFmtId="37" fontId="19" fillId="0" borderId="2" xfId="0" applyNumberFormat="1" applyFont="1" applyFill="1" applyBorder="1" applyProtection="1">
      <protection locked="0"/>
    </xf>
    <xf numFmtId="37" fontId="19" fillId="0" borderId="15" xfId="0" applyNumberFormat="1" applyFont="1" applyFill="1" applyBorder="1" applyProtection="1">
      <protection locked="0"/>
    </xf>
    <xf numFmtId="37" fontId="15" fillId="0" borderId="15" xfId="0" applyNumberFormat="1" applyFont="1" applyFill="1" applyBorder="1" applyProtection="1">
      <protection locked="0"/>
    </xf>
    <xf numFmtId="0" fontId="21" fillId="0" borderId="0" xfId="3" applyFont="1" applyAlignment="1">
      <alignment vertical="center"/>
    </xf>
    <xf numFmtId="37" fontId="22" fillId="2" borderId="7" xfId="0" applyNumberFormat="1" applyFont="1" applyFill="1" applyBorder="1" applyProtection="1">
      <protection locked="0"/>
    </xf>
    <xf numFmtId="37" fontId="22" fillId="2" borderId="5" xfId="0" applyNumberFormat="1" applyFont="1" applyFill="1" applyBorder="1" applyProtection="1">
      <protection locked="0"/>
    </xf>
    <xf numFmtId="37" fontId="23" fillId="2" borderId="5" xfId="0" applyNumberFormat="1" applyFont="1" applyFill="1" applyBorder="1" applyProtection="1">
      <protection locked="0"/>
    </xf>
    <xf numFmtId="37" fontId="24" fillId="2" borderId="5" xfId="0" applyNumberFormat="1" applyFont="1" applyFill="1" applyBorder="1" applyProtection="1">
      <protection locked="0"/>
    </xf>
    <xf numFmtId="37" fontId="24" fillId="2" borderId="11" xfId="0" applyNumberFormat="1" applyFont="1" applyFill="1" applyBorder="1" applyProtection="1">
      <protection locked="0"/>
    </xf>
    <xf numFmtId="37" fontId="25" fillId="2" borderId="13" xfId="0" applyNumberFormat="1" applyFont="1" applyFill="1" applyBorder="1" applyProtection="1">
      <protection locked="0"/>
    </xf>
    <xf numFmtId="37" fontId="25" fillId="2" borderId="8" xfId="0" applyNumberFormat="1" applyFont="1" applyFill="1" applyBorder="1" applyProtection="1">
      <protection locked="0"/>
    </xf>
    <xf numFmtId="37" fontId="15" fillId="2" borderId="8" xfId="0" applyNumberFormat="1" applyFont="1" applyFill="1" applyBorder="1" applyProtection="1">
      <protection locked="0"/>
    </xf>
    <xf numFmtId="37" fontId="29" fillId="2" borderId="5" xfId="0" applyNumberFormat="1" applyFont="1" applyFill="1" applyBorder="1" applyProtection="1">
      <protection locked="0"/>
    </xf>
    <xf numFmtId="0" fontId="26" fillId="8" borderId="0" xfId="1" applyFont="1" applyFill="1" applyBorder="1" applyProtection="1">
      <protection locked="0"/>
    </xf>
    <xf numFmtId="37" fontId="28" fillId="8" borderId="0" xfId="1" applyNumberFormat="1" applyFont="1" applyFill="1" applyBorder="1" applyAlignment="1" applyProtection="1">
      <alignment horizontal="center" wrapText="1"/>
      <protection locked="0"/>
    </xf>
    <xf numFmtId="37" fontId="0" fillId="0" borderId="0" xfId="0" applyNumberFormat="1" applyProtection="1">
      <protection locked="0"/>
    </xf>
    <xf numFmtId="0" fontId="26" fillId="8" borderId="0" xfId="1" applyFont="1" applyFill="1" applyBorder="1" applyAlignment="1" applyProtection="1">
      <alignment horizontal="center"/>
      <protection locked="0"/>
    </xf>
    <xf numFmtId="37" fontId="26" fillId="8" borderId="0" xfId="1" quotePrefix="1" applyNumberFormat="1" applyFont="1" applyFill="1" applyBorder="1" applyAlignment="1" applyProtection="1">
      <alignment horizontal="center"/>
      <protection locked="0"/>
    </xf>
    <xf numFmtId="37" fontId="26" fillId="8" borderId="0" xfId="1" applyNumberFormat="1" applyFont="1" applyFill="1" applyBorder="1" applyAlignment="1" applyProtection="1">
      <alignment horizontal="center"/>
      <protection locked="0"/>
    </xf>
    <xf numFmtId="37" fontId="26" fillId="6" borderId="2" xfId="5" applyNumberFormat="1" applyFont="1" applyBorder="1" applyAlignment="1" applyProtection="1">
      <alignment horizontal="left"/>
      <protection locked="0"/>
    </xf>
    <xf numFmtId="37" fontId="8" fillId="0" borderId="2" xfId="2" applyNumberFormat="1" applyFont="1" applyBorder="1" applyProtection="1">
      <protection locked="0"/>
    </xf>
    <xf numFmtId="37" fontId="9" fillId="2" borderId="2" xfId="2" applyNumberFormat="1" applyFont="1" applyFill="1" applyBorder="1" applyProtection="1">
      <protection locked="0"/>
    </xf>
    <xf numFmtId="37" fontId="8" fillId="0" borderId="2" xfId="2" applyNumberFormat="1" applyFont="1" applyFill="1" applyBorder="1" applyProtection="1">
      <protection locked="0"/>
    </xf>
    <xf numFmtId="37" fontId="26" fillId="5" borderId="2" xfId="4" applyNumberFormat="1" applyFont="1" applyBorder="1" applyAlignment="1" applyProtection="1">
      <alignment horizontal="left"/>
      <protection locked="0"/>
    </xf>
    <xf numFmtId="37" fontId="6" fillId="2" borderId="2" xfId="2" applyNumberFormat="1" applyFont="1" applyFill="1" applyBorder="1" applyProtection="1">
      <protection locked="0"/>
    </xf>
    <xf numFmtId="0" fontId="26" fillId="4" borderId="2" xfId="2" applyFont="1" applyFill="1" applyBorder="1" applyProtection="1">
      <protection locked="0"/>
    </xf>
    <xf numFmtId="37" fontId="8" fillId="4" borderId="2" xfId="2" applyNumberFormat="1" applyFont="1" applyFill="1" applyBorder="1" applyProtection="1">
      <protection locked="0"/>
    </xf>
    <xf numFmtId="37" fontId="5" fillId="2" borderId="2" xfId="2" applyNumberFormat="1" applyFont="1" applyFill="1" applyBorder="1" applyProtection="1">
      <protection locked="0"/>
    </xf>
    <xf numFmtId="0" fontId="26" fillId="7" borderId="2" xfId="2" applyFont="1" applyFill="1" applyBorder="1" applyProtection="1">
      <protection locked="0"/>
    </xf>
    <xf numFmtId="37" fontId="10" fillId="2" borderId="2" xfId="2" applyNumberFormat="1" applyFont="1" applyFill="1" applyBorder="1" applyProtection="1">
      <protection locked="0"/>
    </xf>
    <xf numFmtId="0" fontId="20" fillId="0" borderId="0" xfId="2" applyFont="1" applyFill="1" applyProtection="1">
      <protection locked="0"/>
    </xf>
    <xf numFmtId="37" fontId="8" fillId="0" borderId="4" xfId="2" applyNumberFormat="1" applyFont="1" applyFill="1" applyBorder="1" applyProtection="1">
      <protection locked="0"/>
    </xf>
    <xf numFmtId="37" fontId="13" fillId="2" borderId="0" xfId="0" applyNumberFormat="1" applyFont="1" applyFill="1" applyProtection="1">
      <protection locked="0"/>
    </xf>
    <xf numFmtId="37" fontId="10" fillId="2" borderId="0" xfId="2" applyNumberFormat="1" applyFont="1" applyFill="1" applyProtection="1">
      <protection locked="0"/>
    </xf>
    <xf numFmtId="37" fontId="18" fillId="2" borderId="0" xfId="0" applyNumberFormat="1" applyFont="1" applyFill="1" applyAlignment="1" applyProtection="1">
      <alignment horizontal="center"/>
      <protection locked="0"/>
    </xf>
    <xf numFmtId="37" fontId="18" fillId="2" borderId="0" xfId="0" quotePrefix="1" applyNumberFormat="1" applyFont="1" applyFill="1" applyAlignment="1" applyProtection="1">
      <alignment horizontal="center"/>
      <protection locked="0"/>
    </xf>
    <xf numFmtId="37" fontId="0" fillId="0" borderId="0" xfId="0" applyNumberFormat="1" applyFill="1" applyProtection="1">
      <protection locked="0"/>
    </xf>
    <xf numFmtId="37" fontId="30" fillId="0" borderId="2" xfId="0" applyNumberFormat="1" applyFont="1" applyFill="1" applyBorder="1" applyAlignment="1" applyProtection="1">
      <alignment horizontal="center"/>
      <protection locked="0"/>
    </xf>
    <xf numFmtId="37" fontId="30" fillId="0" borderId="2" xfId="0" applyNumberFormat="1" applyFont="1" applyFill="1" applyBorder="1" applyProtection="1">
      <protection locked="0"/>
    </xf>
    <xf numFmtId="37" fontId="30" fillId="0" borderId="2" xfId="0" applyNumberFormat="1" applyFont="1" applyFill="1" applyBorder="1" applyAlignment="1" applyProtection="1">
      <alignment horizontal="left" indent="1"/>
      <protection locked="0"/>
    </xf>
    <xf numFmtId="37" fontId="30" fillId="0" borderId="2" xfId="0" applyNumberFormat="1" applyFont="1" applyFill="1" applyBorder="1" applyAlignment="1" applyProtection="1">
      <alignment horizontal="left" indent="2"/>
      <protection locked="0"/>
    </xf>
    <xf numFmtId="37" fontId="30" fillId="0" borderId="2" xfId="0" applyNumberFormat="1" applyFont="1" applyFill="1" applyBorder="1" applyAlignment="1" applyProtection="1">
      <alignment horizontal="left"/>
      <protection locked="0"/>
    </xf>
    <xf numFmtId="37" fontId="30" fillId="0" borderId="16" xfId="0" applyNumberFormat="1" applyFont="1" applyFill="1" applyBorder="1" applyProtection="1">
      <protection locked="0"/>
    </xf>
    <xf numFmtId="37" fontId="30" fillId="0" borderId="15" xfId="0" applyNumberFormat="1" applyFont="1" applyFill="1" applyBorder="1" applyProtection="1">
      <protection locked="0"/>
    </xf>
  </cellXfs>
  <cellStyles count="6">
    <cellStyle name="Accent2" xfId="4" builtinId="33"/>
    <cellStyle name="Accent6" xfId="5" builtinId="49"/>
    <cellStyle name="Heading 3" xfId="1" builtinId="18"/>
    <cellStyle name="Heading 4" xfId="2" builtinId="19"/>
    <cellStyle name="Hyperlink" xfId="3" builtinId="8"/>
    <cellStyle name="Normal" xfId="0" builtinId="0"/>
  </cellStyles>
  <dxfs count="12"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FFF"/>
      <color rgb="FFFF7C80"/>
      <color rgb="FFCCFFCC"/>
      <color rgb="FFFF9933"/>
      <color rgb="FFFF6600"/>
      <color rgb="FFFF9999"/>
      <color rgb="FFFFCC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12701</xdr:colOff>
      <xdr:row>1</xdr:row>
      <xdr:rowOff>165100</xdr:rowOff>
    </xdr:from>
    <xdr:to>
      <xdr:col>5</xdr:col>
      <xdr:colOff>825501</xdr:colOff>
      <xdr:row>6</xdr:row>
      <xdr:rowOff>34540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1" y="495300"/>
          <a:ext cx="3124200" cy="8028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12701</xdr:colOff>
      <xdr:row>1</xdr:row>
      <xdr:rowOff>165100</xdr:rowOff>
    </xdr:from>
    <xdr:to>
      <xdr:col>5</xdr:col>
      <xdr:colOff>825501</xdr:colOff>
      <xdr:row>6</xdr:row>
      <xdr:rowOff>34540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BFD895-B0CC-4F78-9BFD-86A5BCBA0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1" y="431800"/>
          <a:ext cx="3022600" cy="831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175260</xdr:rowOff>
    </xdr:from>
    <xdr:to>
      <xdr:col>5</xdr:col>
      <xdr:colOff>812800</xdr:colOff>
      <xdr:row>6</xdr:row>
      <xdr:rowOff>67560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8FC83D-1132-48FD-ADC0-DA35DBB6E4C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33"/>
        <a:stretch/>
      </xdr:blipFill>
      <xdr:spPr>
        <a:xfrm>
          <a:off x="0" y="641985"/>
          <a:ext cx="3022600" cy="654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cast-o-matic.com/watch/c2lunfeuHH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cast-o-matic.com/watch/c2lunfeuHH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cast-o-matic.com/watch/c2lunfeuH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00B0F0"/>
  </sheetPr>
  <dimension ref="A1:P38"/>
  <sheetViews>
    <sheetView tabSelected="1" zoomScaleNormal="100" workbookViewId="0">
      <selection activeCell="F21" sqref="F21"/>
    </sheetView>
  </sheetViews>
  <sheetFormatPr defaultRowHeight="15" x14ac:dyDescent="0.25"/>
  <cols>
    <col min="1" max="1" width="33.140625" customWidth="1"/>
    <col min="2" max="2" width="5.42578125" style="2" hidden="1" customWidth="1"/>
    <col min="3" max="3" width="22.85546875" style="1" hidden="1" customWidth="1"/>
    <col min="4" max="5" width="7.5703125" style="1" hidden="1" customWidth="1"/>
    <col min="6" max="6" width="22.42578125" style="1" customWidth="1"/>
    <col min="7" max="8" width="21.5703125" style="1" hidden="1" customWidth="1"/>
    <col min="9" max="9" width="14.85546875" style="1" customWidth="1"/>
    <col min="10" max="10" width="2.85546875" style="1" customWidth="1"/>
    <col min="11" max="11" width="23.7109375" style="1" customWidth="1"/>
    <col min="12" max="13" width="8.7109375" style="1"/>
    <col min="14" max="14" width="23.7109375" style="1" customWidth="1"/>
    <col min="15" max="16" width="8.7109375" style="1"/>
  </cols>
  <sheetData>
    <row r="1" spans="1:16" ht="21" x14ac:dyDescent="0.25">
      <c r="A1" s="43" t="s">
        <v>31</v>
      </c>
      <c r="K1" s="74" t="s">
        <v>36</v>
      </c>
      <c r="L1" s="74"/>
      <c r="M1" s="74"/>
      <c r="N1" s="74"/>
      <c r="O1" s="74"/>
      <c r="P1" s="74"/>
    </row>
    <row r="2" spans="1:16" ht="15.75" x14ac:dyDescent="0.25">
      <c r="A2" s="7"/>
      <c r="K2" s="75" t="s">
        <v>37</v>
      </c>
      <c r="L2" s="75"/>
      <c r="M2" s="75"/>
      <c r="N2" s="75"/>
      <c r="O2" s="75"/>
      <c r="P2" s="75"/>
    </row>
    <row r="3" spans="1:16" x14ac:dyDescent="0.25">
      <c r="A3" s="7"/>
      <c r="K3" s="17" t="s">
        <v>26</v>
      </c>
      <c r="L3" s="18"/>
      <c r="M3" s="18"/>
      <c r="N3" s="24" t="s">
        <v>27</v>
      </c>
      <c r="O3" s="25"/>
      <c r="P3" s="25"/>
    </row>
    <row r="4" spans="1:16" x14ac:dyDescent="0.25">
      <c r="A4" s="7"/>
      <c r="K4" s="18" t="s">
        <v>38</v>
      </c>
      <c r="L4" s="18"/>
      <c r="M4" s="18"/>
      <c r="N4" s="25" t="s">
        <v>60</v>
      </c>
      <c r="O4" s="25"/>
      <c r="P4" s="25"/>
    </row>
    <row r="5" spans="1:16" x14ac:dyDescent="0.25">
      <c r="A5" s="7"/>
      <c r="K5" s="19" t="str">
        <f>+F10</f>
        <v>Cash</v>
      </c>
      <c r="L5" s="18">
        <f>+I10</f>
        <v>568000</v>
      </c>
      <c r="M5" s="18"/>
      <c r="N5" s="26" t="str">
        <f>+F17</f>
        <v>Accounts Payable</v>
      </c>
      <c r="O5" s="25">
        <f>-I17</f>
        <v>12150</v>
      </c>
      <c r="P5" s="25"/>
    </row>
    <row r="6" spans="1:16" x14ac:dyDescent="0.25">
      <c r="A6" s="7"/>
      <c r="K6" s="19" t="str">
        <f>+F11</f>
        <v>Accounts Receivable</v>
      </c>
      <c r="L6" s="18">
        <f>+I11</f>
        <v>36900</v>
      </c>
      <c r="M6" s="18"/>
      <c r="N6" s="26" t="str">
        <f>+F18</f>
        <v>Wages Payable</v>
      </c>
      <c r="O6" s="25">
        <f>-I18</f>
        <v>2500</v>
      </c>
      <c r="P6" s="25"/>
    </row>
    <row r="7" spans="1:16" ht="15.75" thickBot="1" x14ac:dyDescent="0.3">
      <c r="A7" s="6"/>
      <c r="K7" s="19" t="str">
        <f>+F12</f>
        <v>Prepaid Insurance</v>
      </c>
      <c r="L7" s="18">
        <f>+I12</f>
        <v>11000</v>
      </c>
      <c r="M7" s="18"/>
      <c r="N7" s="26" t="str">
        <f>+F19</f>
        <v>Unearned revenue</v>
      </c>
      <c r="O7" s="29">
        <f>-I19</f>
        <v>8250</v>
      </c>
      <c r="P7" s="25"/>
    </row>
    <row r="8" spans="1:16" ht="15.75" thickBot="1" x14ac:dyDescent="0.3">
      <c r="A8" s="6"/>
      <c r="F8" s="53"/>
      <c r="G8" s="54" t="s">
        <v>22</v>
      </c>
      <c r="H8" s="54" t="s">
        <v>24</v>
      </c>
      <c r="I8" s="54" t="s">
        <v>48</v>
      </c>
      <c r="J8" s="55"/>
      <c r="K8" s="19" t="str">
        <f>+F13</f>
        <v>Supplies</v>
      </c>
      <c r="L8" s="44">
        <f>+I13</f>
        <v>1050</v>
      </c>
      <c r="M8" s="18"/>
      <c r="N8" s="27" t="s">
        <v>44</v>
      </c>
      <c r="O8" s="28"/>
      <c r="P8" s="25">
        <f>SUM(O5:O7)</f>
        <v>22900</v>
      </c>
    </row>
    <row r="9" spans="1:16" x14ac:dyDescent="0.25">
      <c r="A9" s="6"/>
      <c r="F9" s="56" t="s">
        <v>6</v>
      </c>
      <c r="G9" s="57" t="s">
        <v>23</v>
      </c>
      <c r="H9" s="58" t="str">
        <f>G9</f>
        <v>12/31/x1</v>
      </c>
      <c r="I9" s="57" t="str">
        <f>G9</f>
        <v>12/31/x1</v>
      </c>
      <c r="J9" s="55"/>
      <c r="K9" s="20" t="s">
        <v>59</v>
      </c>
      <c r="L9" s="21"/>
      <c r="M9" s="18">
        <f>SUM(L5:L8)</f>
        <v>616950</v>
      </c>
      <c r="N9" s="13"/>
      <c r="O9" s="13"/>
      <c r="P9" s="13"/>
    </row>
    <row r="10" spans="1:16" ht="15.75" x14ac:dyDescent="0.25">
      <c r="A10" s="6"/>
      <c r="F10" s="59" t="s">
        <v>0</v>
      </c>
      <c r="G10" s="60">
        <v>568000</v>
      </c>
      <c r="H10" s="12"/>
      <c r="I10" s="61">
        <f>SUM(G10:H10)</f>
        <v>568000</v>
      </c>
      <c r="J10" s="55"/>
      <c r="K10" s="22" t="s">
        <v>40</v>
      </c>
      <c r="L10" s="18"/>
      <c r="M10" s="18"/>
      <c r="N10" s="14" t="s">
        <v>28</v>
      </c>
      <c r="O10" s="15"/>
      <c r="P10" s="15"/>
    </row>
    <row r="11" spans="1:16" ht="16.5" thickBot="1" x14ac:dyDescent="0.3">
      <c r="A11" s="6"/>
      <c r="B11" s="3"/>
      <c r="C11" s="4" t="s">
        <v>6</v>
      </c>
      <c r="D11" s="4" t="s">
        <v>7</v>
      </c>
      <c r="E11" s="4" t="s">
        <v>33</v>
      </c>
      <c r="F11" s="59" t="s">
        <v>1</v>
      </c>
      <c r="G11" s="60">
        <v>32000</v>
      </c>
      <c r="H11" s="12">
        <f>+D21</f>
        <v>4900</v>
      </c>
      <c r="I11" s="61">
        <f t="shared" ref="I11:I27" si="0">SUM(G11:H11)</f>
        <v>36900</v>
      </c>
      <c r="J11" s="55"/>
      <c r="K11" s="19" t="str">
        <f>+F14</f>
        <v>Land</v>
      </c>
      <c r="L11" s="18">
        <f>+I14</f>
        <v>112500</v>
      </c>
      <c r="M11" s="18"/>
      <c r="N11" s="15" t="str">
        <f>+F20</f>
        <v>Owner Capital</v>
      </c>
      <c r="O11" s="15"/>
      <c r="P11" s="46">
        <f>-SUM(I20:I27)</f>
        <v>742800</v>
      </c>
    </row>
    <row r="12" spans="1:16" ht="15.75" x14ac:dyDescent="0.25">
      <c r="A12" s="6"/>
      <c r="B12" s="8" t="s">
        <v>12</v>
      </c>
      <c r="C12" s="10" t="s">
        <v>10</v>
      </c>
      <c r="D12" s="10">
        <v>2925</v>
      </c>
      <c r="E12" s="11"/>
      <c r="F12" s="59" t="s">
        <v>35</v>
      </c>
      <c r="G12" s="60">
        <v>12000</v>
      </c>
      <c r="H12" s="12">
        <f>+E28</f>
        <v>-1000</v>
      </c>
      <c r="I12" s="61">
        <f t="shared" si="0"/>
        <v>11000</v>
      </c>
      <c r="J12" s="55"/>
      <c r="K12" s="19" t="str">
        <f>+F15</f>
        <v>Equipment</v>
      </c>
      <c r="L12" s="18">
        <f>+I15</f>
        <v>135300</v>
      </c>
      <c r="M12" s="18"/>
      <c r="N12" s="15"/>
      <c r="O12" s="15"/>
      <c r="P12" s="15"/>
    </row>
    <row r="13" spans="1:16" ht="16.5" thickBot="1" x14ac:dyDescent="0.3">
      <c r="A13" s="6"/>
      <c r="B13" s="8"/>
      <c r="C13" s="10" t="s">
        <v>9</v>
      </c>
      <c r="D13" s="10"/>
      <c r="E13" s="11">
        <f>-D12</f>
        <v>-2925</v>
      </c>
      <c r="F13" s="59" t="s">
        <v>9</v>
      </c>
      <c r="G13" s="62">
        <v>3975</v>
      </c>
      <c r="H13" s="12">
        <f>+E13</f>
        <v>-2925</v>
      </c>
      <c r="I13" s="61">
        <f t="shared" si="0"/>
        <v>1050</v>
      </c>
      <c r="J13" s="55"/>
      <c r="K13" s="19" t="s">
        <v>41</v>
      </c>
      <c r="L13" s="44">
        <f>-I16</f>
        <v>99050</v>
      </c>
      <c r="M13" s="18"/>
      <c r="N13" s="15"/>
      <c r="O13" s="15"/>
      <c r="P13" s="15"/>
    </row>
    <row r="14" spans="1:16" ht="15.75" x14ac:dyDescent="0.25">
      <c r="A14" s="6"/>
      <c r="B14" s="8"/>
      <c r="C14" s="10"/>
      <c r="D14" s="10"/>
      <c r="E14" s="11"/>
      <c r="F14" s="59" t="s">
        <v>2</v>
      </c>
      <c r="G14" s="62">
        <v>112500</v>
      </c>
      <c r="H14" s="12"/>
      <c r="I14" s="61">
        <f t="shared" si="0"/>
        <v>112500</v>
      </c>
      <c r="J14" s="55"/>
      <c r="K14" s="20"/>
      <c r="L14" s="18"/>
      <c r="M14" s="45">
        <f>+L11+L12-L13</f>
        <v>148750</v>
      </c>
      <c r="N14" s="15"/>
      <c r="O14" s="15"/>
      <c r="P14" s="15"/>
    </row>
    <row r="15" spans="1:16" ht="16.5" thickBot="1" x14ac:dyDescent="0.3">
      <c r="A15" s="6"/>
      <c r="B15" s="8" t="s">
        <v>13</v>
      </c>
      <c r="C15" s="10" t="s">
        <v>30</v>
      </c>
      <c r="D15" s="10">
        <v>2750</v>
      </c>
      <c r="E15" s="11"/>
      <c r="F15" s="59" t="s">
        <v>3</v>
      </c>
      <c r="G15" s="62">
        <v>135300</v>
      </c>
      <c r="H15" s="12"/>
      <c r="I15" s="61">
        <f t="shared" si="0"/>
        <v>135300</v>
      </c>
      <c r="J15" s="55"/>
      <c r="K15" s="18"/>
      <c r="L15" s="18"/>
      <c r="M15" s="23"/>
      <c r="N15" s="15"/>
      <c r="O15" s="15"/>
      <c r="P15" s="15"/>
    </row>
    <row r="16" spans="1:16" ht="17.25" thickTop="1" thickBot="1" x14ac:dyDescent="0.3">
      <c r="A16" s="6"/>
      <c r="B16" s="8"/>
      <c r="C16" s="10" t="s">
        <v>29</v>
      </c>
      <c r="D16" s="10"/>
      <c r="E16" s="11">
        <f>-D15</f>
        <v>-2750</v>
      </c>
      <c r="F16" s="59" t="s">
        <v>21</v>
      </c>
      <c r="G16" s="62">
        <v>-97950</v>
      </c>
      <c r="H16" s="12">
        <f>+E25</f>
        <v>-1100</v>
      </c>
      <c r="I16" s="61">
        <f t="shared" si="0"/>
        <v>-99050</v>
      </c>
      <c r="J16" s="55"/>
      <c r="K16" s="30" t="s">
        <v>42</v>
      </c>
      <c r="L16" s="30"/>
      <c r="M16" s="31">
        <f>SUM(M9:M15)</f>
        <v>765700</v>
      </c>
      <c r="N16" s="30" t="s">
        <v>61</v>
      </c>
      <c r="O16" s="13"/>
      <c r="P16" s="31">
        <f>SUM(P8:P15)</f>
        <v>765700</v>
      </c>
    </row>
    <row r="17" spans="1:16" ht="16.5" thickTop="1" x14ac:dyDescent="0.25">
      <c r="A17" s="6"/>
      <c r="B17" s="8"/>
      <c r="C17" s="10"/>
      <c r="D17" s="10"/>
      <c r="E17" s="11"/>
      <c r="F17" s="63" t="s">
        <v>4</v>
      </c>
      <c r="G17" s="62">
        <v>-12150</v>
      </c>
      <c r="H17" s="12"/>
      <c r="I17" s="64">
        <f t="shared" si="0"/>
        <v>-12150</v>
      </c>
      <c r="J17" s="55"/>
      <c r="K17" s="18"/>
      <c r="L17" s="18"/>
      <c r="M17" s="21"/>
      <c r="N17" s="13"/>
      <c r="O17" s="13"/>
      <c r="P17" s="13"/>
    </row>
    <row r="18" spans="1:16" ht="15.75" x14ac:dyDescent="0.25">
      <c r="A18" s="6"/>
      <c r="B18" s="8" t="s">
        <v>14</v>
      </c>
      <c r="C18" s="10" t="s">
        <v>17</v>
      </c>
      <c r="D18" s="10">
        <v>2500</v>
      </c>
      <c r="E18" s="11"/>
      <c r="F18" s="63" t="s">
        <v>20</v>
      </c>
      <c r="G18" s="62">
        <v>0</v>
      </c>
      <c r="H18" s="12">
        <f>+E19</f>
        <v>-2500</v>
      </c>
      <c r="I18" s="64">
        <f t="shared" si="0"/>
        <v>-2500</v>
      </c>
      <c r="J18" s="55"/>
      <c r="K18" s="74" t="s">
        <v>46</v>
      </c>
      <c r="L18" s="74"/>
      <c r="M18" s="74"/>
      <c r="N18" s="55"/>
      <c r="O18" s="55"/>
      <c r="P18" s="55"/>
    </row>
    <row r="19" spans="1:16" ht="15.75" x14ac:dyDescent="0.25">
      <c r="A19" s="6"/>
      <c r="B19" s="8"/>
      <c r="C19" s="10" t="s">
        <v>20</v>
      </c>
      <c r="D19" s="10"/>
      <c r="E19" s="11">
        <v>-2500</v>
      </c>
      <c r="F19" s="63" t="s">
        <v>30</v>
      </c>
      <c r="G19" s="62">
        <v>-11000</v>
      </c>
      <c r="H19" s="12">
        <f>+D15</f>
        <v>2750</v>
      </c>
      <c r="I19" s="64">
        <f t="shared" si="0"/>
        <v>-8250</v>
      </c>
      <c r="J19" s="55"/>
      <c r="K19" s="74" t="s">
        <v>47</v>
      </c>
      <c r="L19" s="74"/>
      <c r="M19" s="74"/>
      <c r="N19" s="55"/>
      <c r="O19" s="55"/>
      <c r="P19" s="55"/>
    </row>
    <row r="20" spans="1:16" ht="15.75" x14ac:dyDescent="0.25">
      <c r="A20" s="5"/>
      <c r="B20" s="8"/>
      <c r="C20" s="10"/>
      <c r="D20" s="10"/>
      <c r="E20" s="11"/>
      <c r="F20" s="65" t="s">
        <v>25</v>
      </c>
      <c r="G20" s="66">
        <v>-663820</v>
      </c>
      <c r="H20" s="12"/>
      <c r="I20" s="67">
        <f t="shared" si="0"/>
        <v>-663820</v>
      </c>
      <c r="J20" s="55"/>
      <c r="K20" s="32" t="str">
        <f>+F22</f>
        <v>Revenue, income or sales</v>
      </c>
      <c r="L20" s="32"/>
      <c r="M20" s="32">
        <f>-I22</f>
        <v>332250</v>
      </c>
      <c r="N20" s="55"/>
      <c r="O20" s="55"/>
      <c r="P20" s="55"/>
    </row>
    <row r="21" spans="1:16" ht="15.75" x14ac:dyDescent="0.25">
      <c r="B21" s="9" t="s">
        <v>15</v>
      </c>
      <c r="C21" s="10" t="s">
        <v>1</v>
      </c>
      <c r="D21" s="10">
        <v>4900</v>
      </c>
      <c r="E21" s="11"/>
      <c r="F21" s="65" t="s">
        <v>56</v>
      </c>
      <c r="G21" s="66">
        <v>10000</v>
      </c>
      <c r="H21" s="12"/>
      <c r="I21" s="67">
        <f t="shared" si="0"/>
        <v>10000</v>
      </c>
      <c r="J21" s="55"/>
      <c r="K21" s="32" t="s">
        <v>49</v>
      </c>
      <c r="L21" s="32"/>
      <c r="M21" s="32"/>
      <c r="N21" s="55"/>
      <c r="O21" s="55"/>
      <c r="P21" s="55"/>
    </row>
    <row r="22" spans="1:16" ht="15.75" x14ac:dyDescent="0.25">
      <c r="B22" s="8"/>
      <c r="C22" s="10" t="s">
        <v>8</v>
      </c>
      <c r="D22" s="10"/>
      <c r="E22" s="11">
        <f>-D21</f>
        <v>-4900</v>
      </c>
      <c r="F22" s="68" t="s">
        <v>32</v>
      </c>
      <c r="G22" s="62">
        <v>-324600</v>
      </c>
      <c r="H22" s="12">
        <f>+E22+E16</f>
        <v>-7650</v>
      </c>
      <c r="I22" s="69">
        <f t="shared" si="0"/>
        <v>-332250</v>
      </c>
      <c r="J22" s="55"/>
      <c r="K22" s="33" t="str">
        <f>+F23</f>
        <v>Wages Expense</v>
      </c>
      <c r="L22" s="32">
        <f>+I23</f>
        <v>195870</v>
      </c>
      <c r="M22" s="32"/>
      <c r="N22" s="55"/>
      <c r="O22" s="55"/>
      <c r="P22" s="55"/>
    </row>
    <row r="23" spans="1:16" ht="15.75" x14ac:dyDescent="0.25">
      <c r="B23" s="8"/>
      <c r="C23" s="10"/>
      <c r="D23" s="10"/>
      <c r="E23" s="11"/>
      <c r="F23" s="68" t="s">
        <v>17</v>
      </c>
      <c r="G23" s="62">
        <v>193370</v>
      </c>
      <c r="H23" s="12">
        <f>+D18</f>
        <v>2500</v>
      </c>
      <c r="I23" s="69">
        <f t="shared" si="0"/>
        <v>195870</v>
      </c>
      <c r="J23" s="55"/>
      <c r="K23" s="33" t="str">
        <f>+F24</f>
        <v>Utilities Expense</v>
      </c>
      <c r="L23" s="32">
        <f>+I24</f>
        <v>42375</v>
      </c>
      <c r="M23" s="32"/>
      <c r="N23" s="55"/>
      <c r="O23" s="55"/>
      <c r="P23" s="55"/>
    </row>
    <row r="24" spans="1:16" ht="15.75" x14ac:dyDescent="0.25">
      <c r="B24" s="8" t="s">
        <v>16</v>
      </c>
      <c r="C24" s="10" t="s">
        <v>18</v>
      </c>
      <c r="D24" s="10">
        <v>1100</v>
      </c>
      <c r="E24" s="11"/>
      <c r="F24" s="68" t="s">
        <v>11</v>
      </c>
      <c r="G24" s="62">
        <v>42375</v>
      </c>
      <c r="H24" s="12"/>
      <c r="I24" s="69">
        <f t="shared" si="0"/>
        <v>42375</v>
      </c>
      <c r="J24" s="55"/>
      <c r="K24" s="33" t="str">
        <f>+F25</f>
        <v>Insurance Expense</v>
      </c>
      <c r="L24" s="32">
        <f>+I25</f>
        <v>1000</v>
      </c>
      <c r="M24" s="32"/>
      <c r="N24" s="55"/>
      <c r="O24" s="55"/>
      <c r="P24" s="55"/>
    </row>
    <row r="25" spans="1:16" ht="15.75" x14ac:dyDescent="0.25">
      <c r="C25" s="10" t="s">
        <v>21</v>
      </c>
      <c r="D25" s="10"/>
      <c r="E25" s="11">
        <f>-D24</f>
        <v>-1100</v>
      </c>
      <c r="F25" s="68" t="s">
        <v>5</v>
      </c>
      <c r="G25" s="62">
        <v>0</v>
      </c>
      <c r="H25" s="12">
        <f>+D27</f>
        <v>1000</v>
      </c>
      <c r="I25" s="69">
        <f t="shared" si="0"/>
        <v>1000</v>
      </c>
      <c r="J25" s="55"/>
      <c r="K25" s="33" t="str">
        <f>+F26</f>
        <v>Supplies Expense</v>
      </c>
      <c r="L25" s="32">
        <f>+I26</f>
        <v>2925</v>
      </c>
      <c r="M25" s="32"/>
      <c r="N25" s="55"/>
      <c r="O25" s="55"/>
      <c r="P25" s="55"/>
    </row>
    <row r="26" spans="1:16" ht="16.5" thickBot="1" x14ac:dyDescent="0.3">
      <c r="C26" s="10"/>
      <c r="D26" s="10"/>
      <c r="E26" s="11"/>
      <c r="F26" s="68" t="s">
        <v>10</v>
      </c>
      <c r="G26" s="62">
        <v>0</v>
      </c>
      <c r="H26" s="12">
        <f>+D12</f>
        <v>2925</v>
      </c>
      <c r="I26" s="69">
        <f t="shared" si="0"/>
        <v>2925</v>
      </c>
      <c r="J26" s="55"/>
      <c r="K26" s="33" t="str">
        <f>+F27</f>
        <v xml:space="preserve">Depreciation Expense </v>
      </c>
      <c r="L26" s="48">
        <f>+I27</f>
        <v>1100</v>
      </c>
      <c r="M26" s="32"/>
      <c r="N26" s="55"/>
      <c r="O26" s="55"/>
      <c r="P26" s="55"/>
    </row>
    <row r="27" spans="1:16" ht="15.75" x14ac:dyDescent="0.25">
      <c r="B27" s="8" t="s">
        <v>34</v>
      </c>
      <c r="C27" s="10" t="s">
        <v>5</v>
      </c>
      <c r="D27" s="10">
        <v>1000</v>
      </c>
      <c r="E27" s="11"/>
      <c r="F27" s="68" t="s">
        <v>18</v>
      </c>
      <c r="G27" s="62">
        <v>0</v>
      </c>
      <c r="H27" s="12">
        <f>+D24</f>
        <v>1100</v>
      </c>
      <c r="I27" s="69">
        <f t="shared" si="0"/>
        <v>1100</v>
      </c>
      <c r="J27" s="55"/>
      <c r="K27" s="34" t="s">
        <v>50</v>
      </c>
      <c r="L27" s="35"/>
      <c r="M27" s="47">
        <f>SUM(L22:L26)</f>
        <v>243270</v>
      </c>
      <c r="N27" s="55"/>
      <c r="O27" s="55"/>
      <c r="P27" s="55"/>
    </row>
    <row r="28" spans="1:16" ht="16.5" thickBot="1" x14ac:dyDescent="0.3">
      <c r="C28" s="10" t="s">
        <v>35</v>
      </c>
      <c r="D28" s="10"/>
      <c r="E28" s="11">
        <f>-D27</f>
        <v>-1000</v>
      </c>
      <c r="F28" s="70" t="s">
        <v>58</v>
      </c>
      <c r="G28" s="71">
        <f>SUM(G10:G27)</f>
        <v>0</v>
      </c>
      <c r="H28" s="71">
        <f>SUM(H10:H27)</f>
        <v>0</v>
      </c>
      <c r="I28" s="71">
        <f>SUM(I10:I27)</f>
        <v>0</v>
      </c>
      <c r="J28" s="55"/>
      <c r="K28" s="32"/>
      <c r="L28" s="32"/>
      <c r="M28" s="36"/>
      <c r="N28" s="55"/>
      <c r="O28" s="55"/>
      <c r="P28" s="55"/>
    </row>
    <row r="29" spans="1:16" ht="17.25" thickTop="1" thickBot="1" x14ac:dyDescent="0.3">
      <c r="F29" s="72" t="s">
        <v>19</v>
      </c>
      <c r="G29" s="73">
        <f>SUM(G22:G27)</f>
        <v>-88855</v>
      </c>
      <c r="H29" s="73">
        <f>SUM(H22:H27)</f>
        <v>-125</v>
      </c>
      <c r="I29" s="73">
        <f>SUM(I22:I27)</f>
        <v>-88980</v>
      </c>
      <c r="J29" s="55"/>
      <c r="K29" s="32" t="s">
        <v>51</v>
      </c>
      <c r="L29" s="32"/>
      <c r="M29" s="37">
        <f>M20-M27</f>
        <v>88980</v>
      </c>
      <c r="N29" s="55"/>
      <c r="O29" s="55"/>
      <c r="P29" s="55"/>
    </row>
    <row r="30" spans="1:16" ht="15.75" thickTop="1" x14ac:dyDescent="0.25">
      <c r="K30" s="32"/>
      <c r="L30" s="32"/>
      <c r="M30" s="35"/>
      <c r="N30" s="55"/>
      <c r="O30" s="55"/>
      <c r="P30" s="55"/>
    </row>
    <row r="31" spans="1:16" ht="15.75" x14ac:dyDescent="0.25">
      <c r="K31" s="74" t="s">
        <v>52</v>
      </c>
      <c r="L31" s="74"/>
      <c r="M31" s="74"/>
      <c r="N31" s="55"/>
      <c r="O31" s="55"/>
      <c r="P31" s="55"/>
    </row>
    <row r="32" spans="1:16" ht="15.75" x14ac:dyDescent="0.25">
      <c r="K32" s="74" t="s">
        <v>47</v>
      </c>
      <c r="L32" s="74"/>
      <c r="M32" s="74"/>
      <c r="N32" s="55"/>
      <c r="O32" s="55"/>
      <c r="P32" s="55"/>
    </row>
    <row r="33" spans="11:16" x14ac:dyDescent="0.25">
      <c r="K33" s="15" t="s">
        <v>53</v>
      </c>
      <c r="L33" s="15"/>
      <c r="M33" s="15">
        <f>-I20</f>
        <v>663820</v>
      </c>
      <c r="N33" s="55"/>
      <c r="O33" s="55"/>
      <c r="P33" s="55"/>
    </row>
    <row r="34" spans="11:16" x14ac:dyDescent="0.25">
      <c r="K34" s="15" t="s">
        <v>51</v>
      </c>
      <c r="L34" s="30">
        <f>+M29</f>
        <v>88980</v>
      </c>
      <c r="M34" s="15"/>
      <c r="N34" s="55"/>
      <c r="O34" s="55"/>
      <c r="P34" s="55"/>
    </row>
    <row r="35" spans="11:16" ht="15.75" thickBot="1" x14ac:dyDescent="0.3">
      <c r="K35" s="15" t="s">
        <v>54</v>
      </c>
      <c r="L35" s="49">
        <f>+I21</f>
        <v>10000</v>
      </c>
      <c r="M35" s="15"/>
      <c r="N35" s="55"/>
      <c r="O35" s="55"/>
      <c r="P35" s="55"/>
    </row>
    <row r="36" spans="11:16" ht="15.75" thickBot="1" x14ac:dyDescent="0.3">
      <c r="K36" s="15" t="s">
        <v>57</v>
      </c>
      <c r="L36" s="16"/>
      <c r="M36" s="50">
        <f>+L34-L35</f>
        <v>78980</v>
      </c>
      <c r="N36" s="55"/>
      <c r="O36" s="55"/>
      <c r="P36" s="55"/>
    </row>
    <row r="37" spans="11:16" ht="15.75" thickBot="1" x14ac:dyDescent="0.3">
      <c r="K37" s="15" t="s">
        <v>55</v>
      </c>
      <c r="L37" s="15"/>
      <c r="M37" s="38">
        <f>+SUM(M33:M36)</f>
        <v>742800</v>
      </c>
      <c r="N37" s="55"/>
      <c r="O37" s="55"/>
      <c r="P37" s="55"/>
    </row>
    <row r="38" spans="11:16" ht="15.75" thickTop="1" x14ac:dyDescent="0.25">
      <c r="K38" s="15"/>
      <c r="L38" s="15"/>
      <c r="M38" s="16"/>
      <c r="N38" s="55"/>
      <c r="O38" s="55"/>
      <c r="P38" s="55"/>
    </row>
  </sheetData>
  <sheetProtection algorithmName="SHA-512" hashValue="/XRyrlR2Ng/cBnK1YjwRW7i9t0035RkHBue61eBr5eauybVorgWNLTzxFJmS88NjQd2wj1CkRC6p6f7bO9DseA==" saltValue="sj+FAbVoWRZi02ceMDw4zw==" spinCount="100000" sheet="1" objects="1" scenarios="1" formatCells="0" formatColumns="0" formatRows="0" insertColumns="0" insertRows="0" insertHyperlinks="0" deleteColumns="0" deleteRows="0" selectLockedCells="1" sort="0" autoFilter="0" pivotTables="0"/>
  <mergeCells count="6">
    <mergeCell ref="K32:M32"/>
    <mergeCell ref="K1:P1"/>
    <mergeCell ref="K2:P2"/>
    <mergeCell ref="K18:M18"/>
    <mergeCell ref="K19:M19"/>
    <mergeCell ref="K31:M31"/>
  </mergeCells>
  <conditionalFormatting sqref="G28:I28">
    <cfRule type="cellIs" dxfId="11" priority="5" operator="lessThan">
      <formula>-1</formula>
    </cfRule>
    <cfRule type="cellIs" dxfId="10" priority="6" operator="greaterThan">
      <formula>1</formula>
    </cfRule>
    <cfRule type="cellIs" dxfId="9" priority="7" operator="between">
      <formula>-1</formula>
      <formula>1</formula>
    </cfRule>
  </conditionalFormatting>
  <conditionalFormatting sqref="G29:I29 I10:I27">
    <cfRule type="expression" dxfId="8" priority="1">
      <formula>$I$28&lt;-1</formula>
    </cfRule>
  </conditionalFormatting>
  <hyperlinks>
    <hyperlink ref="A1" r:id="rId1" xr:uid="{00000000-0004-0000-2100-000000000000}"/>
  </hyperlinks>
  <printOptions gridLines="1"/>
  <pageMargins left="0.7" right="0.7" top="0.75" bottom="0.75" header="0.3" footer="0.3"/>
  <pageSetup orientation="portrait" r:id="rId2"/>
  <colBreaks count="1" manualBreakCount="1">
    <brk id="9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D82BA-4C94-4737-83BC-F146CCC101C7}">
  <sheetPr>
    <tabColor rgb="FFFFC000"/>
  </sheetPr>
  <dimension ref="A1:P38"/>
  <sheetViews>
    <sheetView topLeftCell="F1" zoomScale="130" zoomScaleNormal="130" workbookViewId="0">
      <selection activeCell="K10" sqref="K10"/>
    </sheetView>
  </sheetViews>
  <sheetFormatPr defaultRowHeight="15" x14ac:dyDescent="0.25"/>
  <cols>
    <col min="1" max="1" width="33.140625" customWidth="1"/>
    <col min="2" max="2" width="5.42578125" style="2" hidden="1" customWidth="1"/>
    <col min="3" max="3" width="22.85546875" style="1" hidden="1" customWidth="1"/>
    <col min="4" max="5" width="7.5703125" style="1" hidden="1" customWidth="1"/>
    <col min="6" max="6" width="22.42578125" style="1" customWidth="1"/>
    <col min="7" max="8" width="21.5703125" style="1" hidden="1" customWidth="1"/>
    <col min="9" max="9" width="14.85546875" style="1" customWidth="1"/>
    <col min="10" max="10" width="2.85546875" style="1" customWidth="1"/>
    <col min="11" max="11" width="23.7109375" style="1" customWidth="1"/>
    <col min="12" max="13" width="9.140625" style="1"/>
    <col min="14" max="14" width="23.7109375" style="1" customWidth="1"/>
    <col min="15" max="16" width="9.140625" style="1"/>
  </cols>
  <sheetData>
    <row r="1" spans="1:16" ht="21" x14ac:dyDescent="0.25">
      <c r="A1" s="43" t="s">
        <v>31</v>
      </c>
      <c r="K1" s="74" t="s">
        <v>36</v>
      </c>
      <c r="L1" s="74"/>
      <c r="M1" s="74"/>
      <c r="N1" s="74"/>
      <c r="O1" s="74"/>
      <c r="P1" s="74"/>
    </row>
    <row r="2" spans="1:16" ht="15.75" x14ac:dyDescent="0.25">
      <c r="A2" s="7"/>
      <c r="K2" s="75" t="s">
        <v>37</v>
      </c>
      <c r="L2" s="75"/>
      <c r="M2" s="75"/>
      <c r="N2" s="75"/>
      <c r="O2" s="75"/>
      <c r="P2" s="75"/>
    </row>
    <row r="3" spans="1:16" x14ac:dyDescent="0.25">
      <c r="A3" s="7"/>
      <c r="K3" s="17" t="s">
        <v>26</v>
      </c>
      <c r="L3" s="18"/>
      <c r="M3" s="18"/>
      <c r="N3" s="24" t="s">
        <v>27</v>
      </c>
      <c r="O3" s="25"/>
      <c r="P3" s="25"/>
    </row>
    <row r="4" spans="1:16" x14ac:dyDescent="0.25">
      <c r="A4" s="7"/>
      <c r="K4" s="18" t="s">
        <v>38</v>
      </c>
      <c r="L4" s="18"/>
      <c r="M4" s="18"/>
      <c r="N4" s="25"/>
      <c r="O4" s="25"/>
      <c r="P4" s="25"/>
    </row>
    <row r="5" spans="1:16" x14ac:dyDescent="0.25">
      <c r="A5" s="7"/>
      <c r="K5" s="19"/>
      <c r="L5" s="18"/>
      <c r="M5" s="18"/>
      <c r="N5" s="26"/>
      <c r="O5" s="25"/>
      <c r="P5" s="25"/>
    </row>
    <row r="6" spans="1:16" x14ac:dyDescent="0.25">
      <c r="A6" s="7"/>
      <c r="K6" s="19"/>
      <c r="L6" s="18"/>
      <c r="M6" s="18"/>
      <c r="N6" s="26"/>
      <c r="O6" s="25"/>
      <c r="P6" s="25"/>
    </row>
    <row r="7" spans="1:16" x14ac:dyDescent="0.25">
      <c r="A7" s="6"/>
      <c r="K7" s="19"/>
      <c r="L7" s="18"/>
      <c r="M7" s="18"/>
      <c r="N7" s="26"/>
      <c r="O7" s="52"/>
      <c r="P7" s="25"/>
    </row>
    <row r="8" spans="1:16" x14ac:dyDescent="0.25">
      <c r="A8" s="6"/>
      <c r="F8" s="53"/>
      <c r="G8" s="54" t="s">
        <v>22</v>
      </c>
      <c r="H8" s="54" t="s">
        <v>24</v>
      </c>
      <c r="I8" s="54" t="s">
        <v>48</v>
      </c>
      <c r="J8" s="76"/>
      <c r="K8" s="19"/>
      <c r="L8" s="45"/>
      <c r="M8" s="18"/>
      <c r="N8" s="27"/>
      <c r="O8" s="28"/>
      <c r="P8" s="25"/>
    </row>
    <row r="9" spans="1:16" x14ac:dyDescent="0.25">
      <c r="A9" s="6"/>
      <c r="F9" s="56" t="s">
        <v>6</v>
      </c>
      <c r="G9" s="57" t="s">
        <v>23</v>
      </c>
      <c r="H9" s="58" t="str">
        <f>G9</f>
        <v>12/31/x1</v>
      </c>
      <c r="I9" s="57" t="str">
        <f>G9</f>
        <v>12/31/x1</v>
      </c>
      <c r="J9" s="76"/>
      <c r="K9" s="22"/>
      <c r="L9" s="21"/>
      <c r="M9" s="18"/>
      <c r="N9" s="13"/>
      <c r="O9" s="13"/>
      <c r="P9" s="13"/>
    </row>
    <row r="10" spans="1:16" ht="15.75" x14ac:dyDescent="0.25">
      <c r="A10" s="6"/>
      <c r="F10" s="59" t="s">
        <v>0</v>
      </c>
      <c r="G10" s="60">
        <v>568000</v>
      </c>
      <c r="H10" s="12"/>
      <c r="I10" s="61">
        <f>SUM(G10:H10)</f>
        <v>568000</v>
      </c>
      <c r="J10" s="76"/>
      <c r="K10" s="22"/>
      <c r="L10" s="18"/>
      <c r="M10" s="18"/>
      <c r="N10" s="14"/>
      <c r="O10" s="15"/>
      <c r="P10" s="15"/>
    </row>
    <row r="11" spans="1:16" ht="16.5" thickBot="1" x14ac:dyDescent="0.3">
      <c r="A11" s="6"/>
      <c r="B11" s="3"/>
      <c r="C11" s="4" t="s">
        <v>6</v>
      </c>
      <c r="D11" s="4" t="s">
        <v>7</v>
      </c>
      <c r="E11" s="4" t="s">
        <v>33</v>
      </c>
      <c r="F11" s="59" t="s">
        <v>1</v>
      </c>
      <c r="G11" s="60">
        <v>32000</v>
      </c>
      <c r="H11" s="12">
        <f>+D21</f>
        <v>4900</v>
      </c>
      <c r="I11" s="61">
        <f t="shared" ref="I11:I27" si="0">SUM(G11:H11)</f>
        <v>36900</v>
      </c>
      <c r="J11" s="76"/>
      <c r="K11" s="19"/>
      <c r="L11" s="18"/>
      <c r="M11" s="18"/>
      <c r="N11" s="15"/>
      <c r="O11" s="15"/>
      <c r="P11" s="46"/>
    </row>
    <row r="12" spans="1:16" ht="15.75" x14ac:dyDescent="0.25">
      <c r="A12" s="6"/>
      <c r="B12" s="8" t="s">
        <v>12</v>
      </c>
      <c r="C12" s="10" t="s">
        <v>10</v>
      </c>
      <c r="D12" s="10">
        <v>2925</v>
      </c>
      <c r="E12" s="11"/>
      <c r="F12" s="59" t="s">
        <v>35</v>
      </c>
      <c r="G12" s="60">
        <v>12000</v>
      </c>
      <c r="H12" s="12">
        <f>+E28</f>
        <v>-1000</v>
      </c>
      <c r="I12" s="61">
        <f t="shared" si="0"/>
        <v>11000</v>
      </c>
      <c r="J12" s="76"/>
      <c r="K12" s="19"/>
      <c r="L12" s="18"/>
      <c r="M12" s="18"/>
      <c r="N12" s="15"/>
      <c r="O12" s="15"/>
      <c r="P12" s="15"/>
    </row>
    <row r="13" spans="1:16" ht="15.75" x14ac:dyDescent="0.25">
      <c r="A13" s="6"/>
      <c r="B13" s="8"/>
      <c r="C13" s="10" t="s">
        <v>9</v>
      </c>
      <c r="D13" s="10"/>
      <c r="E13" s="11">
        <f>-D12</f>
        <v>-2925</v>
      </c>
      <c r="F13" s="59" t="s">
        <v>9</v>
      </c>
      <c r="G13" s="62">
        <v>3975</v>
      </c>
      <c r="H13" s="12">
        <f>+E13</f>
        <v>-2925</v>
      </c>
      <c r="I13" s="61">
        <f t="shared" si="0"/>
        <v>1050</v>
      </c>
      <c r="J13" s="76"/>
      <c r="K13" s="19"/>
      <c r="L13" s="45"/>
      <c r="M13" s="18"/>
      <c r="N13" s="15"/>
      <c r="O13" s="15"/>
      <c r="P13" s="15"/>
    </row>
    <row r="14" spans="1:16" ht="15.75" x14ac:dyDescent="0.25">
      <c r="A14" s="6"/>
      <c r="B14" s="8"/>
      <c r="C14" s="10"/>
      <c r="D14" s="10"/>
      <c r="E14" s="11"/>
      <c r="F14" s="59" t="s">
        <v>2</v>
      </c>
      <c r="G14" s="62">
        <v>112500</v>
      </c>
      <c r="H14" s="12"/>
      <c r="I14" s="61">
        <f t="shared" si="0"/>
        <v>112500</v>
      </c>
      <c r="J14" s="76"/>
      <c r="K14" s="20"/>
      <c r="L14" s="18"/>
      <c r="M14" s="45"/>
      <c r="N14" s="15"/>
      <c r="O14" s="15"/>
      <c r="P14" s="15"/>
    </row>
    <row r="15" spans="1:16" ht="16.5" thickBot="1" x14ac:dyDescent="0.3">
      <c r="A15" s="6"/>
      <c r="B15" s="8" t="s">
        <v>13</v>
      </c>
      <c r="C15" s="10" t="s">
        <v>30</v>
      </c>
      <c r="D15" s="10">
        <v>2750</v>
      </c>
      <c r="E15" s="11"/>
      <c r="F15" s="59" t="s">
        <v>3</v>
      </c>
      <c r="G15" s="62">
        <v>135300</v>
      </c>
      <c r="H15" s="12"/>
      <c r="I15" s="61">
        <f t="shared" si="0"/>
        <v>135300</v>
      </c>
      <c r="J15" s="76"/>
      <c r="K15" s="18"/>
      <c r="L15" s="18"/>
      <c r="M15" s="23"/>
      <c r="N15" s="15"/>
      <c r="O15" s="15"/>
      <c r="P15" s="15"/>
    </row>
    <row r="16" spans="1:16" ht="17.25" thickTop="1" thickBot="1" x14ac:dyDescent="0.3">
      <c r="A16" s="6"/>
      <c r="B16" s="8"/>
      <c r="C16" s="10" t="s">
        <v>29</v>
      </c>
      <c r="D16" s="10"/>
      <c r="E16" s="11">
        <f>-D15</f>
        <v>-2750</v>
      </c>
      <c r="F16" s="59" t="s">
        <v>21</v>
      </c>
      <c r="G16" s="62">
        <v>-97950</v>
      </c>
      <c r="H16" s="12">
        <f>+E25</f>
        <v>-1100</v>
      </c>
      <c r="I16" s="61">
        <f t="shared" si="0"/>
        <v>-99050</v>
      </c>
      <c r="J16" s="76"/>
      <c r="K16" s="30" t="s">
        <v>42</v>
      </c>
      <c r="L16" s="30"/>
      <c r="M16" s="31"/>
      <c r="N16" s="30" t="s">
        <v>61</v>
      </c>
      <c r="O16" s="13"/>
      <c r="P16" s="31"/>
    </row>
    <row r="17" spans="1:16" ht="16.5" thickTop="1" x14ac:dyDescent="0.25">
      <c r="A17" s="6"/>
      <c r="B17" s="8"/>
      <c r="C17" s="10"/>
      <c r="D17" s="10"/>
      <c r="E17" s="11"/>
      <c r="F17" s="63" t="s">
        <v>4</v>
      </c>
      <c r="G17" s="62">
        <v>-12150</v>
      </c>
      <c r="H17" s="12"/>
      <c r="I17" s="64">
        <f t="shared" si="0"/>
        <v>-12150</v>
      </c>
      <c r="J17" s="76"/>
      <c r="K17" s="18"/>
      <c r="L17" s="18"/>
      <c r="M17" s="21"/>
      <c r="N17" s="13"/>
      <c r="O17" s="13"/>
      <c r="P17" s="13"/>
    </row>
    <row r="18" spans="1:16" ht="15.75" x14ac:dyDescent="0.25">
      <c r="A18" s="6"/>
      <c r="B18" s="8" t="s">
        <v>14</v>
      </c>
      <c r="C18" s="10" t="s">
        <v>17</v>
      </c>
      <c r="D18" s="10">
        <v>2500</v>
      </c>
      <c r="E18" s="11"/>
      <c r="F18" s="63" t="s">
        <v>20</v>
      </c>
      <c r="G18" s="62">
        <v>0</v>
      </c>
      <c r="H18" s="12">
        <f>+E19</f>
        <v>-2500</v>
      </c>
      <c r="I18" s="64">
        <f t="shared" si="0"/>
        <v>-2500</v>
      </c>
      <c r="J18" s="76"/>
      <c r="K18" s="74" t="s">
        <v>46</v>
      </c>
      <c r="L18" s="74"/>
      <c r="M18" s="74"/>
      <c r="N18" s="55"/>
      <c r="O18" s="55"/>
      <c r="P18" s="55"/>
    </row>
    <row r="19" spans="1:16" ht="15.75" x14ac:dyDescent="0.25">
      <c r="A19" s="6"/>
      <c r="B19" s="8"/>
      <c r="C19" s="10" t="s">
        <v>20</v>
      </c>
      <c r="D19" s="10"/>
      <c r="E19" s="11">
        <v>-2500</v>
      </c>
      <c r="F19" s="63" t="s">
        <v>30</v>
      </c>
      <c r="G19" s="62">
        <v>-11000</v>
      </c>
      <c r="H19" s="12">
        <f>+D15</f>
        <v>2750</v>
      </c>
      <c r="I19" s="64">
        <f t="shared" si="0"/>
        <v>-8250</v>
      </c>
      <c r="J19" s="76"/>
      <c r="K19" s="74" t="s">
        <v>47</v>
      </c>
      <c r="L19" s="74"/>
      <c r="M19" s="74"/>
      <c r="N19" s="55"/>
      <c r="O19" s="55"/>
      <c r="P19" s="55"/>
    </row>
    <row r="20" spans="1:16" ht="15.75" x14ac:dyDescent="0.25">
      <c r="A20" s="5"/>
      <c r="B20" s="8"/>
      <c r="C20" s="10"/>
      <c r="D20" s="10"/>
      <c r="E20" s="11"/>
      <c r="F20" s="65" t="s">
        <v>25</v>
      </c>
      <c r="G20" s="66">
        <v>-663820</v>
      </c>
      <c r="H20" s="12"/>
      <c r="I20" s="67">
        <f t="shared" si="0"/>
        <v>-663820</v>
      </c>
      <c r="J20" s="76"/>
      <c r="K20" s="32"/>
      <c r="L20" s="32"/>
      <c r="M20" s="32"/>
      <c r="N20" s="55"/>
      <c r="O20" s="55"/>
      <c r="P20" s="55"/>
    </row>
    <row r="21" spans="1:16" ht="15.75" x14ac:dyDescent="0.25">
      <c r="B21" s="9" t="s">
        <v>15</v>
      </c>
      <c r="C21" s="10" t="s">
        <v>1</v>
      </c>
      <c r="D21" s="10">
        <v>4900</v>
      </c>
      <c r="E21" s="11"/>
      <c r="F21" s="65" t="s">
        <v>56</v>
      </c>
      <c r="G21" s="66">
        <v>10000</v>
      </c>
      <c r="H21" s="12"/>
      <c r="I21" s="67">
        <f t="shared" si="0"/>
        <v>10000</v>
      </c>
      <c r="J21" s="76"/>
      <c r="K21" s="32"/>
      <c r="L21" s="32"/>
      <c r="M21" s="32"/>
      <c r="N21" s="55"/>
      <c r="O21" s="55"/>
      <c r="P21" s="55"/>
    </row>
    <row r="22" spans="1:16" ht="15.75" x14ac:dyDescent="0.25">
      <c r="B22" s="8"/>
      <c r="C22" s="10" t="s">
        <v>8</v>
      </c>
      <c r="D22" s="10"/>
      <c r="E22" s="11">
        <f>-D21</f>
        <v>-4900</v>
      </c>
      <c r="F22" s="68" t="s">
        <v>32</v>
      </c>
      <c r="G22" s="62">
        <v>-324600</v>
      </c>
      <c r="H22" s="12">
        <f>+E22+E16</f>
        <v>-7650</v>
      </c>
      <c r="I22" s="69">
        <f t="shared" si="0"/>
        <v>-332250</v>
      </c>
      <c r="J22" s="76"/>
      <c r="K22" s="33"/>
      <c r="L22" s="32"/>
      <c r="M22" s="32"/>
      <c r="N22" s="55"/>
      <c r="O22" s="55"/>
      <c r="P22" s="55"/>
    </row>
    <row r="23" spans="1:16" ht="15.75" x14ac:dyDescent="0.25">
      <c r="B23" s="8"/>
      <c r="C23" s="10"/>
      <c r="D23" s="10"/>
      <c r="E23" s="11"/>
      <c r="F23" s="68" t="s">
        <v>17</v>
      </c>
      <c r="G23" s="62">
        <v>193370</v>
      </c>
      <c r="H23" s="12">
        <f>+D18</f>
        <v>2500</v>
      </c>
      <c r="I23" s="69">
        <f t="shared" si="0"/>
        <v>195870</v>
      </c>
      <c r="J23" s="76"/>
      <c r="K23" s="33"/>
      <c r="L23" s="32"/>
      <c r="M23" s="32"/>
      <c r="N23" s="55"/>
      <c r="O23" s="55"/>
      <c r="P23" s="55"/>
    </row>
    <row r="24" spans="1:16" ht="15.75" x14ac:dyDescent="0.25">
      <c r="B24" s="8" t="s">
        <v>16</v>
      </c>
      <c r="C24" s="10" t="s">
        <v>18</v>
      </c>
      <c r="D24" s="10">
        <v>1100</v>
      </c>
      <c r="E24" s="11"/>
      <c r="F24" s="68" t="s">
        <v>11</v>
      </c>
      <c r="G24" s="62">
        <v>42375</v>
      </c>
      <c r="H24" s="12"/>
      <c r="I24" s="69">
        <f t="shared" si="0"/>
        <v>42375</v>
      </c>
      <c r="J24" s="76"/>
      <c r="K24" s="33"/>
      <c r="L24" s="32"/>
      <c r="M24" s="32"/>
      <c r="N24" s="55"/>
      <c r="O24" s="55"/>
      <c r="P24" s="55"/>
    </row>
    <row r="25" spans="1:16" ht="15.75" x14ac:dyDescent="0.25">
      <c r="C25" s="10" t="s">
        <v>21</v>
      </c>
      <c r="D25" s="10"/>
      <c r="E25" s="11">
        <f>-D24</f>
        <v>-1100</v>
      </c>
      <c r="F25" s="68" t="s">
        <v>5</v>
      </c>
      <c r="G25" s="62">
        <v>0</v>
      </c>
      <c r="H25" s="12">
        <f>+D27</f>
        <v>1000</v>
      </c>
      <c r="I25" s="69">
        <f t="shared" si="0"/>
        <v>1000</v>
      </c>
      <c r="J25" s="76"/>
      <c r="K25" s="33"/>
      <c r="L25" s="32"/>
      <c r="M25" s="32"/>
      <c r="N25" s="55"/>
      <c r="O25" s="55"/>
      <c r="P25" s="55"/>
    </row>
    <row r="26" spans="1:16" ht="15.75" x14ac:dyDescent="0.25">
      <c r="C26" s="10"/>
      <c r="D26" s="10"/>
      <c r="E26" s="11"/>
      <c r="F26" s="68" t="s">
        <v>10</v>
      </c>
      <c r="G26" s="62">
        <v>0</v>
      </c>
      <c r="H26" s="12">
        <f>+D12</f>
        <v>2925</v>
      </c>
      <c r="I26" s="69">
        <f t="shared" si="0"/>
        <v>2925</v>
      </c>
      <c r="J26" s="76"/>
      <c r="K26" s="33"/>
      <c r="L26" s="47"/>
      <c r="M26" s="32"/>
      <c r="N26" s="55"/>
      <c r="O26" s="55"/>
      <c r="P26" s="55"/>
    </row>
    <row r="27" spans="1:16" ht="15.75" x14ac:dyDescent="0.25">
      <c r="B27" s="8" t="s">
        <v>34</v>
      </c>
      <c r="C27" s="10" t="s">
        <v>5</v>
      </c>
      <c r="D27" s="10">
        <v>1000</v>
      </c>
      <c r="E27" s="11"/>
      <c r="F27" s="68" t="s">
        <v>18</v>
      </c>
      <c r="G27" s="62">
        <v>0</v>
      </c>
      <c r="H27" s="12">
        <f>+D24</f>
        <v>1100</v>
      </c>
      <c r="I27" s="69">
        <f t="shared" si="0"/>
        <v>1100</v>
      </c>
      <c r="J27" s="76"/>
      <c r="K27" s="34"/>
      <c r="L27" s="32"/>
      <c r="M27" s="32"/>
      <c r="N27" s="55"/>
      <c r="O27" s="55"/>
      <c r="P27" s="55"/>
    </row>
    <row r="28" spans="1:16" ht="16.5" thickBot="1" x14ac:dyDescent="0.3">
      <c r="C28" s="10" t="s">
        <v>35</v>
      </c>
      <c r="D28" s="10"/>
      <c r="E28" s="11">
        <f>-D27</f>
        <v>-1000</v>
      </c>
      <c r="F28" s="70" t="s">
        <v>58</v>
      </c>
      <c r="G28" s="71">
        <f>SUM(G10:G27)</f>
        <v>0</v>
      </c>
      <c r="H28" s="71">
        <f>SUM(H10:H27)</f>
        <v>0</v>
      </c>
      <c r="I28" s="71">
        <f>SUM(I10:I27)</f>
        <v>0</v>
      </c>
      <c r="J28" s="55"/>
      <c r="K28" s="32"/>
      <c r="L28" s="32"/>
      <c r="M28" s="36"/>
      <c r="N28" s="55"/>
      <c r="O28" s="55"/>
      <c r="P28" s="55"/>
    </row>
    <row r="29" spans="1:16" ht="17.25" thickTop="1" thickBot="1" x14ac:dyDescent="0.3">
      <c r="F29" s="72" t="s">
        <v>19</v>
      </c>
      <c r="G29" s="73">
        <f>SUM(G22:G27)</f>
        <v>-88855</v>
      </c>
      <c r="H29" s="73">
        <f>SUM(H22:H27)</f>
        <v>-125</v>
      </c>
      <c r="I29" s="73">
        <f>SUM(I22:I27)</f>
        <v>-88980</v>
      </c>
      <c r="J29" s="55"/>
      <c r="K29" s="32"/>
      <c r="L29" s="32"/>
      <c r="M29" s="37"/>
      <c r="N29" s="55"/>
      <c r="O29" s="55"/>
      <c r="P29" s="55"/>
    </row>
    <row r="30" spans="1:16" ht="15.75" thickTop="1" x14ac:dyDescent="0.25">
      <c r="K30" s="32"/>
      <c r="L30" s="32"/>
      <c r="M30" s="35"/>
      <c r="N30" s="55"/>
      <c r="O30" s="55"/>
      <c r="P30" s="55"/>
    </row>
    <row r="31" spans="1:16" ht="15.75" x14ac:dyDescent="0.25">
      <c r="K31" s="74" t="s">
        <v>52</v>
      </c>
      <c r="L31" s="74"/>
      <c r="M31" s="74"/>
      <c r="N31" s="55"/>
      <c r="O31" s="55"/>
      <c r="P31" s="55"/>
    </row>
    <row r="32" spans="1:16" ht="15.75" x14ac:dyDescent="0.25">
      <c r="K32" s="74" t="s">
        <v>47</v>
      </c>
      <c r="L32" s="74"/>
      <c r="M32" s="74"/>
      <c r="N32" s="55"/>
      <c r="O32" s="55"/>
      <c r="P32" s="55"/>
    </row>
    <row r="33" spans="11:16" x14ac:dyDescent="0.25">
      <c r="K33" s="15"/>
      <c r="L33" s="15"/>
      <c r="M33" s="15"/>
      <c r="N33" s="55"/>
      <c r="O33" s="55"/>
      <c r="P33" s="55"/>
    </row>
    <row r="34" spans="11:16" x14ac:dyDescent="0.25">
      <c r="K34" s="15"/>
      <c r="L34" s="30"/>
      <c r="M34" s="15"/>
      <c r="N34" s="55"/>
      <c r="O34" s="55"/>
      <c r="P34" s="55"/>
    </row>
    <row r="35" spans="11:16" x14ac:dyDescent="0.25">
      <c r="K35" s="15"/>
      <c r="L35" s="15"/>
      <c r="M35" s="15"/>
      <c r="N35" s="55"/>
      <c r="O35" s="55"/>
      <c r="P35" s="55"/>
    </row>
    <row r="36" spans="11:16" ht="15.75" thickBot="1" x14ac:dyDescent="0.3">
      <c r="K36" s="15"/>
      <c r="L36" s="16"/>
      <c r="M36" s="51"/>
      <c r="N36" s="55"/>
      <c r="O36" s="55"/>
      <c r="P36" s="55"/>
    </row>
    <row r="37" spans="11:16" ht="15.75" thickBot="1" x14ac:dyDescent="0.3">
      <c r="K37" s="15"/>
      <c r="L37" s="15"/>
      <c r="M37" s="38"/>
      <c r="N37" s="55"/>
      <c r="O37" s="55"/>
      <c r="P37" s="55"/>
    </row>
    <row r="38" spans="11:16" ht="15.75" thickTop="1" x14ac:dyDescent="0.25">
      <c r="K38" s="15"/>
      <c r="L38" s="15"/>
      <c r="M38" s="16"/>
      <c r="N38" s="55"/>
      <c r="O38" s="55"/>
      <c r="P38" s="55"/>
    </row>
  </sheetData>
  <sheetProtection algorithmName="SHA-512" hashValue="djE5QB9doGGT49EvHglOMeWtko21oXPVjYJDnxiY9CNfEXX7I0NTRi7QjGxFXwkTAALT3u5+3k/jVYrJDg9LbQ==" saltValue="h3AGDX01CMyIwFuiCqrnJw==" spinCount="100000" sheet="1" objects="1" scenarios="1" formatCells="0" formatColumns="0" formatRows="0" insertColumns="0" insertRows="0" insertHyperlinks="0" deleteColumns="0" deleteRows="0" selectLockedCells="1" sort="0" autoFilter="0" pivotTables="0"/>
  <mergeCells count="6">
    <mergeCell ref="K32:M32"/>
    <mergeCell ref="K1:P1"/>
    <mergeCell ref="K2:P2"/>
    <mergeCell ref="K18:M18"/>
    <mergeCell ref="K19:M19"/>
    <mergeCell ref="K31:M31"/>
  </mergeCells>
  <conditionalFormatting sqref="G28:I28">
    <cfRule type="cellIs" dxfId="7" priority="2" operator="lessThan">
      <formula>-1</formula>
    </cfRule>
    <cfRule type="cellIs" dxfId="6" priority="3" operator="greaterThan">
      <formula>1</formula>
    </cfRule>
    <cfRule type="cellIs" dxfId="5" priority="4" operator="between">
      <formula>-1</formula>
      <formula>1</formula>
    </cfRule>
  </conditionalFormatting>
  <conditionalFormatting sqref="G29:I29 I10:I27">
    <cfRule type="expression" dxfId="4" priority="1">
      <formula>$I$28&lt;-1</formula>
    </cfRule>
  </conditionalFormatting>
  <hyperlinks>
    <hyperlink ref="A1" r:id="rId1" xr:uid="{6C93FF4D-8CC9-49BB-AC17-0E542EE49D9A}"/>
  </hyperlinks>
  <printOptions gridLines="1"/>
  <pageMargins left="0.7" right="0.7" top="0.75" bottom="0.75" header="0.3" footer="0.3"/>
  <pageSetup orientation="portrait" r:id="rId2"/>
  <colBreaks count="1" manualBreakCount="1">
    <brk id="9" max="1048575" man="1"/>
  </colBrea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74B77-C10E-4B73-9AAD-A94FD5267A8E}">
  <sheetPr>
    <tabColor rgb="FF92D050"/>
  </sheetPr>
  <dimension ref="A1:P38"/>
  <sheetViews>
    <sheetView zoomScaleNormal="100" workbookViewId="0">
      <selection activeCell="L13" sqref="L13"/>
    </sheetView>
  </sheetViews>
  <sheetFormatPr defaultRowHeight="15" x14ac:dyDescent="0.25"/>
  <cols>
    <col min="1" max="1" width="33.140625" customWidth="1"/>
    <col min="2" max="2" width="5.42578125" style="2" hidden="1" customWidth="1"/>
    <col min="3" max="3" width="22.85546875" style="1" hidden="1" customWidth="1"/>
    <col min="4" max="5" width="7.5703125" style="1" hidden="1" customWidth="1"/>
    <col min="6" max="6" width="22.42578125" style="1" customWidth="1"/>
    <col min="7" max="8" width="21.5703125" style="1" hidden="1" customWidth="1"/>
    <col min="9" max="9" width="14.85546875" style="1" customWidth="1"/>
    <col min="10" max="10" width="2.85546875" style="1" customWidth="1"/>
    <col min="11" max="11" width="23.7109375" style="1" customWidth="1"/>
    <col min="12" max="13" width="9.140625" style="1"/>
    <col min="14" max="14" width="23.7109375" style="1" customWidth="1"/>
    <col min="15" max="16" width="9.140625" style="1"/>
  </cols>
  <sheetData>
    <row r="1" spans="1:16" ht="21" x14ac:dyDescent="0.25">
      <c r="A1" s="43" t="s">
        <v>31</v>
      </c>
      <c r="K1" s="74" t="s">
        <v>36</v>
      </c>
      <c r="L1" s="74"/>
      <c r="M1" s="74"/>
      <c r="N1" s="74"/>
      <c r="O1" s="74"/>
      <c r="P1" s="74"/>
    </row>
    <row r="2" spans="1:16" ht="15.75" x14ac:dyDescent="0.25">
      <c r="A2" s="7"/>
      <c r="K2" s="75" t="s">
        <v>37</v>
      </c>
      <c r="L2" s="75"/>
      <c r="M2" s="75"/>
      <c r="N2" s="75"/>
      <c r="O2" s="75"/>
      <c r="P2" s="75"/>
    </row>
    <row r="3" spans="1:16" x14ac:dyDescent="0.25">
      <c r="A3" s="7"/>
      <c r="K3" s="77" t="s">
        <v>26</v>
      </c>
      <c r="L3" s="78"/>
      <c r="M3" s="78"/>
      <c r="N3" s="77" t="s">
        <v>27</v>
      </c>
      <c r="O3" s="78"/>
      <c r="P3" s="78"/>
    </row>
    <row r="4" spans="1:16" x14ac:dyDescent="0.25">
      <c r="A4" s="7"/>
      <c r="K4" s="78" t="s">
        <v>38</v>
      </c>
      <c r="L4" s="78"/>
      <c r="M4" s="78"/>
      <c r="N4" s="78" t="s">
        <v>43</v>
      </c>
      <c r="O4" s="78"/>
      <c r="P4" s="78"/>
    </row>
    <row r="5" spans="1:16" x14ac:dyDescent="0.25">
      <c r="A5" s="7"/>
      <c r="K5" s="79" t="str">
        <f>+F10</f>
        <v>Cash</v>
      </c>
      <c r="L5" s="78">
        <f>+I10</f>
        <v>568000</v>
      </c>
      <c r="M5" s="78"/>
      <c r="N5" s="79" t="str">
        <f>+F17</f>
        <v>Accounts Payable</v>
      </c>
      <c r="O5" s="78">
        <f>-I17</f>
        <v>12150</v>
      </c>
      <c r="P5" s="78"/>
    </row>
    <row r="6" spans="1:16" x14ac:dyDescent="0.25">
      <c r="A6" s="7"/>
      <c r="K6" s="79" t="str">
        <f>+F11</f>
        <v>Accounts Receivable</v>
      </c>
      <c r="L6" s="78">
        <f>+I11</f>
        <v>44900</v>
      </c>
      <c r="M6" s="78"/>
      <c r="N6" s="79" t="str">
        <f>+F18</f>
        <v>Wages Payable</v>
      </c>
      <c r="O6" s="78">
        <f>-I18</f>
        <v>4100</v>
      </c>
      <c r="P6" s="78"/>
    </row>
    <row r="7" spans="1:16" x14ac:dyDescent="0.25">
      <c r="A7" s="6"/>
      <c r="K7" s="79" t="str">
        <f>+F12</f>
        <v>Prepaid Insurance</v>
      </c>
      <c r="L7" s="78">
        <f>+I12</f>
        <v>0</v>
      </c>
      <c r="M7" s="78"/>
      <c r="N7" s="79" t="str">
        <f>+F19</f>
        <v>Unearned revenue</v>
      </c>
      <c r="O7" s="78">
        <f>-I19</f>
        <v>3250</v>
      </c>
      <c r="P7" s="78"/>
    </row>
    <row r="8" spans="1:16" x14ac:dyDescent="0.25">
      <c r="A8" s="6"/>
      <c r="F8" s="53"/>
      <c r="G8" s="54" t="s">
        <v>22</v>
      </c>
      <c r="H8" s="54" t="s">
        <v>24</v>
      </c>
      <c r="I8" s="54" t="s">
        <v>48</v>
      </c>
      <c r="J8" s="55"/>
      <c r="K8" s="79" t="str">
        <f>+F13</f>
        <v>Supplies</v>
      </c>
      <c r="L8" s="78">
        <f>+I13</f>
        <v>7075</v>
      </c>
      <c r="M8" s="78"/>
      <c r="N8" s="80" t="s">
        <v>44</v>
      </c>
      <c r="O8" s="78"/>
      <c r="P8" s="78">
        <f>SUM(O5:O7)</f>
        <v>19500</v>
      </c>
    </row>
    <row r="9" spans="1:16" x14ac:dyDescent="0.25">
      <c r="A9" s="6"/>
      <c r="F9" s="56" t="s">
        <v>6</v>
      </c>
      <c r="G9" s="57" t="s">
        <v>23</v>
      </c>
      <c r="H9" s="58" t="str">
        <f>G9</f>
        <v>12/31/x1</v>
      </c>
      <c r="I9" s="57" t="str">
        <f>G9</f>
        <v>12/31/x1</v>
      </c>
      <c r="J9" s="55"/>
      <c r="K9" s="80" t="s">
        <v>39</v>
      </c>
      <c r="L9" s="78"/>
      <c r="M9" s="78">
        <f>SUM(L5:L8)</f>
        <v>619975</v>
      </c>
      <c r="N9" s="78"/>
      <c r="O9" s="78"/>
      <c r="P9" s="78"/>
    </row>
    <row r="10" spans="1:16" ht="15.75" x14ac:dyDescent="0.25">
      <c r="A10" s="6"/>
      <c r="F10" s="59" t="s">
        <v>0</v>
      </c>
      <c r="G10" s="60">
        <v>568000</v>
      </c>
      <c r="H10" s="12"/>
      <c r="I10" s="61">
        <f>SUM(G10:H10)</f>
        <v>568000</v>
      </c>
      <c r="J10" s="55"/>
      <c r="K10" s="81" t="s">
        <v>40</v>
      </c>
      <c r="L10" s="78"/>
      <c r="M10" s="78"/>
      <c r="N10" s="77" t="s">
        <v>28</v>
      </c>
      <c r="O10" s="78"/>
      <c r="P10" s="78"/>
    </row>
    <row r="11" spans="1:16" ht="16.5" thickBot="1" x14ac:dyDescent="0.3">
      <c r="A11" s="6"/>
      <c r="B11" s="3"/>
      <c r="C11" s="4" t="s">
        <v>6</v>
      </c>
      <c r="D11" s="4" t="s">
        <v>7</v>
      </c>
      <c r="E11" s="4" t="s">
        <v>33</v>
      </c>
      <c r="F11" s="59" t="s">
        <v>1</v>
      </c>
      <c r="G11" s="60">
        <v>40000</v>
      </c>
      <c r="H11" s="12">
        <f>+D21</f>
        <v>4900</v>
      </c>
      <c r="I11" s="61">
        <f t="shared" ref="I11:I27" si="0">SUM(G11:H11)</f>
        <v>44900</v>
      </c>
      <c r="J11" s="55"/>
      <c r="K11" s="78" t="str">
        <f>+F14</f>
        <v>Land</v>
      </c>
      <c r="L11" s="78">
        <f>+I14</f>
        <v>112500</v>
      </c>
      <c r="M11" s="78"/>
      <c r="N11" s="78" t="str">
        <f>+F20</f>
        <v>Owner Capital</v>
      </c>
      <c r="O11" s="78"/>
      <c r="P11" s="78">
        <f>-SUM(I20:I27)</f>
        <v>774975</v>
      </c>
    </row>
    <row r="12" spans="1:16" ht="15.75" x14ac:dyDescent="0.25">
      <c r="A12" s="6"/>
      <c r="B12" s="8" t="s">
        <v>12</v>
      </c>
      <c r="C12" s="10" t="s">
        <v>10</v>
      </c>
      <c r="D12" s="10">
        <v>2925</v>
      </c>
      <c r="E12" s="11"/>
      <c r="F12" s="59" t="s">
        <v>35</v>
      </c>
      <c r="G12" s="60">
        <v>1000</v>
      </c>
      <c r="H12" s="12">
        <f>+E28</f>
        <v>-1000</v>
      </c>
      <c r="I12" s="61">
        <f t="shared" si="0"/>
        <v>0</v>
      </c>
      <c r="J12" s="55"/>
      <c r="K12" s="78" t="str">
        <f>+F15</f>
        <v>Equipment</v>
      </c>
      <c r="L12" s="78">
        <f>+I15</f>
        <v>135300</v>
      </c>
      <c r="M12" s="78"/>
      <c r="N12" s="78"/>
      <c r="O12" s="78"/>
      <c r="P12" s="78"/>
    </row>
    <row r="13" spans="1:16" ht="15.75" x14ac:dyDescent="0.25">
      <c r="A13" s="6"/>
      <c r="B13" s="8"/>
      <c r="C13" s="10" t="s">
        <v>9</v>
      </c>
      <c r="D13" s="10"/>
      <c r="E13" s="11">
        <f>-D12</f>
        <v>-2925</v>
      </c>
      <c r="F13" s="59" t="s">
        <v>9</v>
      </c>
      <c r="G13" s="62">
        <v>10000</v>
      </c>
      <c r="H13" s="12">
        <f>+E13</f>
        <v>-2925</v>
      </c>
      <c r="I13" s="61">
        <f t="shared" si="0"/>
        <v>7075</v>
      </c>
      <c r="J13" s="55"/>
      <c r="K13" s="78" t="s">
        <v>41</v>
      </c>
      <c r="L13" s="78">
        <f>-I16</f>
        <v>73300</v>
      </c>
      <c r="M13" s="78"/>
      <c r="N13" s="78"/>
      <c r="O13" s="78"/>
      <c r="P13" s="78"/>
    </row>
    <row r="14" spans="1:16" ht="15.75" x14ac:dyDescent="0.25">
      <c r="A14" s="6"/>
      <c r="B14" s="8"/>
      <c r="C14" s="10"/>
      <c r="D14" s="10"/>
      <c r="E14" s="11"/>
      <c r="F14" s="59" t="s">
        <v>2</v>
      </c>
      <c r="G14" s="62">
        <v>112500</v>
      </c>
      <c r="H14" s="12"/>
      <c r="I14" s="61">
        <f t="shared" si="0"/>
        <v>112500</v>
      </c>
      <c r="J14" s="55"/>
      <c r="K14" s="80"/>
      <c r="L14" s="78"/>
      <c r="M14" s="78">
        <f>+L11+L12-L13</f>
        <v>174500</v>
      </c>
      <c r="N14" s="78"/>
      <c r="O14" s="78"/>
      <c r="P14" s="78"/>
    </row>
    <row r="15" spans="1:16" ht="15.75" x14ac:dyDescent="0.25">
      <c r="A15" s="6"/>
      <c r="B15" s="8" t="s">
        <v>13</v>
      </c>
      <c r="C15" s="10" t="s">
        <v>30</v>
      </c>
      <c r="D15" s="10">
        <v>2750</v>
      </c>
      <c r="E15" s="11"/>
      <c r="F15" s="59" t="s">
        <v>3</v>
      </c>
      <c r="G15" s="62">
        <v>135300</v>
      </c>
      <c r="H15" s="12"/>
      <c r="I15" s="61">
        <f t="shared" si="0"/>
        <v>135300</v>
      </c>
      <c r="J15" s="55"/>
      <c r="K15" s="78"/>
      <c r="L15" s="78"/>
      <c r="M15" s="78"/>
      <c r="N15" s="78"/>
      <c r="O15" s="78"/>
      <c r="P15" s="78"/>
    </row>
    <row r="16" spans="1:16" ht="16.5" thickBot="1" x14ac:dyDescent="0.3">
      <c r="A16" s="6"/>
      <c r="B16" s="8"/>
      <c r="C16" s="10" t="s">
        <v>29</v>
      </c>
      <c r="D16" s="10"/>
      <c r="E16" s="11">
        <f>-D15</f>
        <v>-2750</v>
      </c>
      <c r="F16" s="59" t="s">
        <v>21</v>
      </c>
      <c r="G16" s="62">
        <v>-72200</v>
      </c>
      <c r="H16" s="12">
        <f>+E25</f>
        <v>-1100</v>
      </c>
      <c r="I16" s="61">
        <f t="shared" si="0"/>
        <v>-73300</v>
      </c>
      <c r="J16" s="55"/>
      <c r="K16" s="78" t="s">
        <v>42</v>
      </c>
      <c r="L16" s="78"/>
      <c r="M16" s="82">
        <f>SUM(M9:M15)</f>
        <v>794475</v>
      </c>
      <c r="N16" s="78" t="s">
        <v>45</v>
      </c>
      <c r="O16" s="78"/>
      <c r="P16" s="82">
        <f>SUM(P8:P15)</f>
        <v>794475</v>
      </c>
    </row>
    <row r="17" spans="1:16" ht="16.5" thickTop="1" x14ac:dyDescent="0.25">
      <c r="A17" s="6"/>
      <c r="B17" s="8"/>
      <c r="C17" s="10"/>
      <c r="D17" s="10"/>
      <c r="E17" s="11"/>
      <c r="F17" s="63" t="s">
        <v>4</v>
      </c>
      <c r="G17" s="62">
        <v>-12150</v>
      </c>
      <c r="H17" s="12"/>
      <c r="I17" s="64">
        <f t="shared" si="0"/>
        <v>-12150</v>
      </c>
      <c r="J17" s="55"/>
      <c r="K17" s="78"/>
      <c r="L17" s="78"/>
      <c r="M17" s="83"/>
      <c r="N17" s="78"/>
      <c r="O17" s="78"/>
      <c r="P17" s="83"/>
    </row>
    <row r="18" spans="1:16" ht="15.75" x14ac:dyDescent="0.25">
      <c r="A18" s="6"/>
      <c r="B18" s="8" t="s">
        <v>14</v>
      </c>
      <c r="C18" s="10" t="s">
        <v>17</v>
      </c>
      <c r="D18" s="10">
        <v>2500</v>
      </c>
      <c r="E18" s="11"/>
      <c r="F18" s="63" t="s">
        <v>20</v>
      </c>
      <c r="G18" s="62">
        <v>-1600</v>
      </c>
      <c r="H18" s="12">
        <f>+E19</f>
        <v>-2500</v>
      </c>
      <c r="I18" s="64">
        <f t="shared" si="0"/>
        <v>-4100</v>
      </c>
      <c r="J18" s="55"/>
      <c r="K18" s="74" t="s">
        <v>46</v>
      </c>
      <c r="L18" s="74"/>
      <c r="M18" s="74"/>
    </row>
    <row r="19" spans="1:16" ht="15.75" x14ac:dyDescent="0.25">
      <c r="A19" s="6"/>
      <c r="B19" s="8"/>
      <c r="C19" s="10" t="s">
        <v>20</v>
      </c>
      <c r="D19" s="10"/>
      <c r="E19" s="11">
        <v>-2500</v>
      </c>
      <c r="F19" s="63" t="s">
        <v>30</v>
      </c>
      <c r="G19" s="62">
        <v>-6000</v>
      </c>
      <c r="H19" s="12">
        <f>+D15</f>
        <v>2750</v>
      </c>
      <c r="I19" s="64">
        <f t="shared" si="0"/>
        <v>-3250</v>
      </c>
      <c r="J19" s="55"/>
      <c r="K19" s="74" t="s">
        <v>47</v>
      </c>
      <c r="L19" s="74"/>
      <c r="M19" s="74"/>
    </row>
    <row r="20" spans="1:16" ht="15.75" x14ac:dyDescent="0.25">
      <c r="A20" s="5"/>
      <c r="B20" s="8"/>
      <c r="C20" s="10"/>
      <c r="D20" s="10"/>
      <c r="E20" s="11"/>
      <c r="F20" s="65" t="s">
        <v>25</v>
      </c>
      <c r="G20" s="66">
        <v>-687795</v>
      </c>
      <c r="H20" s="12"/>
      <c r="I20" s="67">
        <v>-703795</v>
      </c>
      <c r="J20" s="55"/>
      <c r="K20" s="78" t="str">
        <f>+F22</f>
        <v>Revenue, income or sales</v>
      </c>
      <c r="L20" s="78"/>
      <c r="M20" s="78">
        <f>-I22</f>
        <v>342250</v>
      </c>
    </row>
    <row r="21" spans="1:16" ht="15.75" x14ac:dyDescent="0.25">
      <c r="B21" s="9" t="s">
        <v>15</v>
      </c>
      <c r="C21" s="10" t="s">
        <v>1</v>
      </c>
      <c r="D21" s="10">
        <v>4900</v>
      </c>
      <c r="E21" s="11"/>
      <c r="F21" s="65" t="s">
        <v>56</v>
      </c>
      <c r="G21" s="66">
        <v>-8000</v>
      </c>
      <c r="H21" s="12"/>
      <c r="I21" s="67">
        <v>8000</v>
      </c>
      <c r="J21" s="55"/>
      <c r="K21" s="78" t="s">
        <v>49</v>
      </c>
      <c r="L21" s="78"/>
      <c r="M21" s="78"/>
    </row>
    <row r="22" spans="1:16" ht="15.75" x14ac:dyDescent="0.25">
      <c r="B22" s="8"/>
      <c r="C22" s="10" t="s">
        <v>8</v>
      </c>
      <c r="D22" s="10"/>
      <c r="E22" s="11">
        <f>-D21</f>
        <v>-4900</v>
      </c>
      <c r="F22" s="68" t="s">
        <v>32</v>
      </c>
      <c r="G22" s="62">
        <v>-334600</v>
      </c>
      <c r="H22" s="12">
        <f>+E22+E16</f>
        <v>-7650</v>
      </c>
      <c r="I22" s="69">
        <f t="shared" si="0"/>
        <v>-342250</v>
      </c>
      <c r="J22" s="55"/>
      <c r="K22" s="79" t="str">
        <f>+F23</f>
        <v>Wages Expense</v>
      </c>
      <c r="L22" s="78">
        <f>+I23</f>
        <v>197470</v>
      </c>
      <c r="M22" s="78"/>
    </row>
    <row r="23" spans="1:16" ht="15.75" x14ac:dyDescent="0.25">
      <c r="B23" s="8"/>
      <c r="C23" s="10"/>
      <c r="D23" s="10"/>
      <c r="E23" s="11"/>
      <c r="F23" s="68" t="s">
        <v>17</v>
      </c>
      <c r="G23" s="62">
        <v>194970</v>
      </c>
      <c r="H23" s="12">
        <f>+D18</f>
        <v>2500</v>
      </c>
      <c r="I23" s="69">
        <f t="shared" si="0"/>
        <v>197470</v>
      </c>
      <c r="J23" s="55"/>
      <c r="K23" s="79" t="str">
        <f>+F24</f>
        <v>Utilities Expense</v>
      </c>
      <c r="L23" s="78">
        <f>+I24</f>
        <v>42375</v>
      </c>
      <c r="M23" s="78"/>
    </row>
    <row r="24" spans="1:16" ht="15.75" x14ac:dyDescent="0.25">
      <c r="B24" s="8" t="s">
        <v>16</v>
      </c>
      <c r="C24" s="10" t="s">
        <v>18</v>
      </c>
      <c r="D24" s="10">
        <v>1100</v>
      </c>
      <c r="E24" s="11"/>
      <c r="F24" s="68" t="s">
        <v>11</v>
      </c>
      <c r="G24" s="62">
        <v>42375</v>
      </c>
      <c r="H24" s="12"/>
      <c r="I24" s="69">
        <f t="shared" si="0"/>
        <v>42375</v>
      </c>
      <c r="J24" s="55"/>
      <c r="K24" s="79" t="str">
        <f>+F25</f>
        <v>Insurance Expense</v>
      </c>
      <c r="L24" s="78">
        <f>+I25</f>
        <v>13000</v>
      </c>
      <c r="M24" s="78"/>
    </row>
    <row r="25" spans="1:16" ht="15.75" x14ac:dyDescent="0.25">
      <c r="C25" s="10" t="s">
        <v>21</v>
      </c>
      <c r="D25" s="10"/>
      <c r="E25" s="11">
        <f>-D24</f>
        <v>-1100</v>
      </c>
      <c r="F25" s="68" t="s">
        <v>5</v>
      </c>
      <c r="G25" s="62">
        <v>12000</v>
      </c>
      <c r="H25" s="12">
        <f>+D27</f>
        <v>1000</v>
      </c>
      <c r="I25" s="69">
        <f t="shared" si="0"/>
        <v>13000</v>
      </c>
      <c r="J25" s="55"/>
      <c r="K25" s="79" t="str">
        <f>+F26</f>
        <v>Supplies Expense</v>
      </c>
      <c r="L25" s="78">
        <f>+I26</f>
        <v>6925</v>
      </c>
      <c r="M25" s="78"/>
    </row>
    <row r="26" spans="1:16" ht="15.75" x14ac:dyDescent="0.25">
      <c r="C26" s="10"/>
      <c r="D26" s="10"/>
      <c r="E26" s="11"/>
      <c r="F26" s="68" t="s">
        <v>10</v>
      </c>
      <c r="G26" s="62">
        <v>4000</v>
      </c>
      <c r="H26" s="12">
        <f>+D12</f>
        <v>2925</v>
      </c>
      <c r="I26" s="69">
        <f t="shared" si="0"/>
        <v>6925</v>
      </c>
      <c r="J26" s="55"/>
      <c r="K26" s="79" t="str">
        <f>+F27</f>
        <v xml:space="preserve">Depreciation Expense </v>
      </c>
      <c r="L26" s="78">
        <f>+I27</f>
        <v>3300</v>
      </c>
      <c r="M26" s="78"/>
    </row>
    <row r="27" spans="1:16" ht="15.75" x14ac:dyDescent="0.25">
      <c r="B27" s="8" t="s">
        <v>34</v>
      </c>
      <c r="C27" s="10" t="s">
        <v>5</v>
      </c>
      <c r="D27" s="10">
        <v>1000</v>
      </c>
      <c r="E27" s="11"/>
      <c r="F27" s="68" t="s">
        <v>18</v>
      </c>
      <c r="G27" s="62">
        <v>2200</v>
      </c>
      <c r="H27" s="12">
        <f>+D24</f>
        <v>1100</v>
      </c>
      <c r="I27" s="69">
        <f t="shared" si="0"/>
        <v>3300</v>
      </c>
      <c r="J27" s="55"/>
      <c r="K27" s="80" t="s">
        <v>50</v>
      </c>
      <c r="L27" s="78"/>
      <c r="M27" s="78">
        <f>SUM(L22:L26)</f>
        <v>263070</v>
      </c>
    </row>
    <row r="28" spans="1:16" ht="16.5" thickBot="1" x14ac:dyDescent="0.3">
      <c r="C28" s="10" t="s">
        <v>35</v>
      </c>
      <c r="D28" s="10"/>
      <c r="E28" s="11">
        <f>-D27</f>
        <v>-1000</v>
      </c>
      <c r="F28" s="70" t="s">
        <v>58</v>
      </c>
      <c r="G28" s="71">
        <f>SUM(G10:G27)</f>
        <v>0</v>
      </c>
      <c r="H28" s="71">
        <f>SUM(H10:H27)</f>
        <v>0</v>
      </c>
      <c r="I28" s="71">
        <f>SUM(I10:I27)</f>
        <v>0</v>
      </c>
      <c r="J28" s="55"/>
      <c r="K28" s="78"/>
      <c r="L28" s="78"/>
      <c r="M28" s="78"/>
    </row>
    <row r="29" spans="1:16" ht="17.25" thickTop="1" thickBot="1" x14ac:dyDescent="0.3">
      <c r="F29" s="72" t="s">
        <v>19</v>
      </c>
      <c r="G29" s="73">
        <f>SUM(G22:G27)</f>
        <v>-79055</v>
      </c>
      <c r="H29" s="73">
        <f>SUM(H22:H27)</f>
        <v>-125</v>
      </c>
      <c r="I29" s="73">
        <f>SUM(I22:I27)</f>
        <v>-79180</v>
      </c>
      <c r="J29" s="55"/>
      <c r="K29" s="78" t="s">
        <v>51</v>
      </c>
      <c r="L29" s="78"/>
      <c r="M29" s="82">
        <f>M20-M27</f>
        <v>79180</v>
      </c>
    </row>
    <row r="30" spans="1:16" ht="15.75" thickTop="1" x14ac:dyDescent="0.25">
      <c r="K30" s="40"/>
      <c r="L30" s="40"/>
      <c r="M30" s="41"/>
    </row>
    <row r="31" spans="1:16" ht="15.75" x14ac:dyDescent="0.25">
      <c r="K31" s="74" t="s">
        <v>52</v>
      </c>
      <c r="L31" s="74"/>
      <c r="M31" s="74"/>
    </row>
    <row r="32" spans="1:16" ht="15.75" x14ac:dyDescent="0.25">
      <c r="K32" s="74" t="s">
        <v>47</v>
      </c>
      <c r="L32" s="74"/>
      <c r="M32" s="74"/>
    </row>
    <row r="33" spans="11:13" x14ac:dyDescent="0.25">
      <c r="K33" s="78" t="s">
        <v>53</v>
      </c>
      <c r="L33" s="78"/>
      <c r="M33" s="78">
        <f>-I20</f>
        <v>703795</v>
      </c>
    </row>
    <row r="34" spans="11:13" x14ac:dyDescent="0.25">
      <c r="K34" s="78" t="s">
        <v>51</v>
      </c>
      <c r="L34" s="78">
        <f>+M29</f>
        <v>79180</v>
      </c>
      <c r="M34" s="78"/>
    </row>
    <row r="35" spans="11:13" x14ac:dyDescent="0.25">
      <c r="K35" s="78" t="s">
        <v>54</v>
      </c>
      <c r="L35" s="78">
        <f>+I21</f>
        <v>8000</v>
      </c>
      <c r="M35" s="78"/>
    </row>
    <row r="36" spans="11:13" x14ac:dyDescent="0.25">
      <c r="K36" s="78" t="s">
        <v>57</v>
      </c>
      <c r="L36" s="78"/>
      <c r="M36" s="78">
        <f>+L34-L35</f>
        <v>71180</v>
      </c>
    </row>
    <row r="37" spans="11:13" ht="15.75" thickBot="1" x14ac:dyDescent="0.3">
      <c r="K37" s="78" t="s">
        <v>55</v>
      </c>
      <c r="L37" s="78"/>
      <c r="M37" s="82">
        <f>+SUM(M33:M36)</f>
        <v>774975</v>
      </c>
    </row>
    <row r="38" spans="11:13" ht="15.75" thickTop="1" x14ac:dyDescent="0.25">
      <c r="K38" s="39"/>
      <c r="L38" s="39"/>
      <c r="M38" s="42"/>
    </row>
  </sheetData>
  <sheetProtection algorithmName="SHA-512" hashValue="UvPD5iawa/zEAGxLKsufQXM+NqpFRSoI+5NMh1Xjrm52agG8ONP0k/bZqU/CZyfwsbcG5G/VbN1xewZOjXPLpw==" saltValue="Nmvhx5v/W03MjxdKbcjMEQ==" spinCount="100000" sheet="1" objects="1" scenarios="1" formatCells="0" formatColumns="0" formatRows="0" insertColumns="0" insertRows="0" insertHyperlinks="0" deleteColumns="0" deleteRows="0" selectLockedCells="1" sort="0" autoFilter="0" pivotTables="0"/>
  <mergeCells count="6">
    <mergeCell ref="K32:M32"/>
    <mergeCell ref="K1:P1"/>
    <mergeCell ref="K2:P2"/>
    <mergeCell ref="K18:M18"/>
    <mergeCell ref="K19:M19"/>
    <mergeCell ref="K31:M31"/>
  </mergeCells>
  <conditionalFormatting sqref="G28:I28">
    <cfRule type="cellIs" dxfId="3" priority="2" operator="lessThan">
      <formula>-1</formula>
    </cfRule>
    <cfRule type="cellIs" dxfId="2" priority="3" operator="greaterThan">
      <formula>1</formula>
    </cfRule>
    <cfRule type="cellIs" dxfId="1" priority="4" operator="between">
      <formula>-1</formula>
      <formula>1</formula>
    </cfRule>
  </conditionalFormatting>
  <conditionalFormatting sqref="G29:I29">
    <cfRule type="expression" dxfId="0" priority="1">
      <formula>$I$28&lt;-1</formula>
    </cfRule>
  </conditionalFormatting>
  <hyperlinks>
    <hyperlink ref="A1" r:id="rId1" xr:uid="{F9A20A3C-62A1-4A14-894B-DE75C9C695A4}"/>
  </hyperlinks>
  <printOptions gridLines="1"/>
  <pageMargins left="0.7" right="0.7" top="0.75" bottom="0.75" header="0.3" footer="0.3"/>
  <pageSetup orientation="portrait" r:id="rId2"/>
  <colBreaks count="1" manualBreakCount="1">
    <brk id="9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</vt:lpstr>
      <vt:lpstr>Practice</vt:lpstr>
      <vt:lpstr>Homework</vt:lpstr>
    </vt:vector>
  </TitlesOfParts>
  <Company>Charter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Charter College</dc:creator>
  <cp:lastModifiedBy>Owner</cp:lastModifiedBy>
  <cp:lastPrinted>2016-08-05T17:23:28Z</cp:lastPrinted>
  <dcterms:created xsi:type="dcterms:W3CDTF">2010-09-15T18:39:54Z</dcterms:created>
  <dcterms:modified xsi:type="dcterms:W3CDTF">2018-02-24T22:54:39Z</dcterms:modified>
</cp:coreProperties>
</file>