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2495" windowHeight="6135" firstSheet="1" activeTab="4"/>
  </bookViews>
  <sheets>
    <sheet name="Directrions" sheetId="5" state="hidden" r:id="rId1"/>
    <sheet name="Journal Entries" sheetId="1" r:id="rId2"/>
    <sheet name="Adusting Entries" sheetId="2" r:id="rId3"/>
    <sheet name="Financial Statements " sheetId="6" r:id="rId4"/>
    <sheet name="Closing Enri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4" l="1"/>
  <c r="I16" i="4"/>
  <c r="C19" i="4"/>
  <c r="I17" i="4"/>
  <c r="I18" i="4"/>
  <c r="I20" i="4"/>
  <c r="I21" i="4"/>
  <c r="I22" i="4"/>
  <c r="I23" i="4"/>
  <c r="I24" i="4"/>
  <c r="I19" i="4"/>
  <c r="AF19" i="1" l="1"/>
  <c r="AF20" i="1"/>
  <c r="AF21" i="1"/>
  <c r="AF22" i="1"/>
  <c r="AF23" i="1"/>
  <c r="AF24" i="1"/>
  <c r="M16" i="6"/>
  <c r="L12" i="6"/>
  <c r="J38" i="6"/>
  <c r="J37" i="6"/>
  <c r="I35" i="6"/>
  <c r="J30" i="6"/>
  <c r="J14" i="6"/>
  <c r="J16" i="6" s="1"/>
  <c r="J10" i="6"/>
  <c r="I9" i="2"/>
  <c r="I22" i="2"/>
  <c r="I8" i="2" l="1"/>
  <c r="I19" i="2"/>
  <c r="I14" i="2"/>
  <c r="I17" i="2"/>
  <c r="I13" i="2"/>
  <c r="I18" i="2"/>
  <c r="I11" i="2"/>
  <c r="I21" i="2"/>
  <c r="I7" i="2"/>
  <c r="I20" i="2"/>
  <c r="O20" i="1"/>
  <c r="P19" i="1"/>
  <c r="AE14" i="1"/>
  <c r="O18" i="1"/>
  <c r="P17" i="1"/>
  <c r="AM23" i="1"/>
  <c r="P15" i="1"/>
  <c r="P16" i="1"/>
  <c r="AM22" i="1"/>
  <c r="AI9" i="1"/>
  <c r="O14" i="1"/>
  <c r="AB10" i="1"/>
  <c r="S20" i="1"/>
  <c r="O13" i="1"/>
  <c r="S10" i="1"/>
  <c r="P12" i="1"/>
  <c r="AA9" i="1"/>
  <c r="P11" i="1"/>
  <c r="AM21" i="1"/>
  <c r="T9" i="1"/>
  <c r="O10" i="1"/>
  <c r="AB24" i="1"/>
  <c r="O9" i="1"/>
  <c r="AG14" i="1" l="1"/>
  <c r="M16" i="1" s="1"/>
  <c r="AE11" i="1"/>
  <c r="AI18" i="1"/>
  <c r="AK21" i="1"/>
  <c r="AK22" i="1" s="1"/>
  <c r="M20" i="1" s="1"/>
  <c r="H20" i="2" s="1"/>
  <c r="AI12" i="1"/>
  <c r="AK15" i="1"/>
  <c r="AK16" i="1" s="1"/>
  <c r="M19" i="1" s="1"/>
  <c r="H19" i="2" s="1"/>
  <c r="J19" i="2" s="1"/>
  <c r="F19" i="6" s="1"/>
  <c r="AK9" i="1"/>
  <c r="AK10" i="1" s="1"/>
  <c r="M18" i="1" s="1"/>
  <c r="H18" i="2" s="1"/>
  <c r="AC24" i="1"/>
  <c r="AC25" i="1" s="1"/>
  <c r="M14" i="1" s="1"/>
  <c r="AA21" i="1"/>
  <c r="AM18" i="1"/>
  <c r="AM12" i="1"/>
  <c r="AM6" i="1"/>
  <c r="AO9" i="1"/>
  <c r="AO10" i="1" s="1"/>
  <c r="M21" i="1" s="1"/>
  <c r="H21" i="2" s="1"/>
  <c r="AI6" i="1"/>
  <c r="AA14" i="1"/>
  <c r="AE6" i="1"/>
  <c r="Y21" i="1"/>
  <c r="Y22" i="1" s="1"/>
  <c r="M11" i="1" s="1"/>
  <c r="H11" i="2" s="1"/>
  <c r="W18" i="1"/>
  <c r="Y15" i="1"/>
  <c r="Y16" i="1" s="1"/>
  <c r="M10" i="1" s="1"/>
  <c r="H10" i="2" s="1"/>
  <c r="J10" i="2" s="1"/>
  <c r="F10" i="6" s="1"/>
  <c r="W12" i="1"/>
  <c r="W6" i="1"/>
  <c r="U26" i="1"/>
  <c r="U27" i="1" s="1"/>
  <c r="M8" i="1" s="1"/>
  <c r="H8" i="2" s="1"/>
  <c r="S23" i="1"/>
  <c r="S17" i="1"/>
  <c r="S6" i="1"/>
  <c r="O6" i="1"/>
  <c r="H10" i="4" l="1"/>
  <c r="J10" i="4" s="1"/>
  <c r="H20" i="4"/>
  <c r="J21" i="2"/>
  <c r="F21" i="6" s="1"/>
  <c r="H14" i="2"/>
  <c r="J14" i="2" s="1"/>
  <c r="F14" i="6" s="1"/>
  <c r="H16" i="2"/>
  <c r="J16" i="2" s="1"/>
  <c r="J8" i="2"/>
  <c r="J11" i="2"/>
  <c r="I25" i="2"/>
  <c r="J20" i="2"/>
  <c r="F20" i="6" s="1"/>
  <c r="I24" i="2"/>
  <c r="J18" i="2"/>
  <c r="F18" i="6" s="1"/>
  <c r="AC9" i="1"/>
  <c r="AC10" i="1" s="1"/>
  <c r="AC11" i="1" s="1"/>
  <c r="H19" i="4" l="1"/>
  <c r="J19" i="4" s="1"/>
  <c r="F16" i="6"/>
  <c r="H14" i="4"/>
  <c r="J14" i="4" s="1"/>
  <c r="F11" i="6"/>
  <c r="F8" i="6"/>
  <c r="H21" i="4"/>
  <c r="J21" i="4" s="1"/>
  <c r="H22" i="4"/>
  <c r="J22" i="4" s="1"/>
  <c r="J20" i="4"/>
  <c r="AC12" i="1"/>
  <c r="M12" i="1" s="1"/>
  <c r="H16" i="4" l="1"/>
  <c r="J16" i="4" s="1"/>
  <c r="H8" i="4"/>
  <c r="J8" i="4" s="1"/>
  <c r="H11" i="4"/>
  <c r="J11" i="4" s="1"/>
  <c r="H12" i="2"/>
  <c r="J12" i="2" s="1"/>
  <c r="F12" i="6" s="1"/>
  <c r="AE16" i="1"/>
  <c r="U9" i="1"/>
  <c r="U10" i="1" s="1"/>
  <c r="U11" i="1" s="1"/>
  <c r="U12" i="1" s="1"/>
  <c r="U13" i="1" s="1"/>
  <c r="U14" i="1" s="1"/>
  <c r="U15" i="1" s="1"/>
  <c r="M6" i="1" s="1"/>
  <c r="H6" i="2" s="1"/>
  <c r="J6" i="2" s="1"/>
  <c r="F6" i="6" s="1"/>
  <c r="AO21" i="1"/>
  <c r="Q9" i="1"/>
  <c r="AA6" i="1"/>
  <c r="H6" i="4" l="1"/>
  <c r="J6" i="4" s="1"/>
  <c r="H12" i="4"/>
  <c r="J12" i="4" s="1"/>
  <c r="AO22" i="1"/>
  <c r="AO23" i="1" s="1"/>
  <c r="M23" i="1" s="1"/>
  <c r="AC17" i="1"/>
  <c r="AO15" i="1"/>
  <c r="AO16" i="1" s="1"/>
  <c r="M22" i="1" s="1"/>
  <c r="H22" i="2" s="1"/>
  <c r="J22" i="2" s="1"/>
  <c r="F22" i="6" s="1"/>
  <c r="U20" i="1"/>
  <c r="U21" i="1" s="1"/>
  <c r="M7" i="1" s="1"/>
  <c r="H7" i="2" s="1"/>
  <c r="J7" i="2" s="1"/>
  <c r="F7" i="6" s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AG19" i="1"/>
  <c r="AG9" i="1"/>
  <c r="M15" i="1" s="1"/>
  <c r="H15" i="2" s="1"/>
  <c r="J15" i="2" s="1"/>
  <c r="F15" i="6" s="1"/>
  <c r="H7" i="4" l="1"/>
  <c r="J7" i="4" s="1"/>
  <c r="H15" i="4"/>
  <c r="J15" i="4" s="1"/>
  <c r="H23" i="4"/>
  <c r="J23" i="4" s="1"/>
  <c r="H23" i="2"/>
  <c r="J23" i="2" s="1"/>
  <c r="F23" i="6" s="1"/>
  <c r="M5" i="1"/>
  <c r="AC18" i="1"/>
  <c r="AC19" i="1" s="1"/>
  <c r="M13" i="1" s="1"/>
  <c r="N2" i="1" s="1"/>
  <c r="AG20" i="1"/>
  <c r="AG21" i="1" s="1"/>
  <c r="AG22" i="1" s="1"/>
  <c r="AG23" i="1" s="1"/>
  <c r="AG24" i="1" s="1"/>
  <c r="M17" i="1" s="1"/>
  <c r="H24" i="4" l="1"/>
  <c r="J24" i="4" s="1"/>
  <c r="Q2" i="1"/>
  <c r="N3" i="1" s="1"/>
  <c r="M25" i="1"/>
  <c r="H5" i="2"/>
  <c r="J5" i="2" s="1"/>
  <c r="H17" i="2"/>
  <c r="H13" i="2"/>
  <c r="Y9" i="1"/>
  <c r="Y10" i="1" s="1"/>
  <c r="Q5" i="1" s="1"/>
  <c r="F5" i="6" l="1"/>
  <c r="J17" i="2"/>
  <c r="H25" i="2"/>
  <c r="J13" i="2"/>
  <c r="M9" i="1"/>
  <c r="H9" i="2" l="1"/>
  <c r="L2" i="1"/>
  <c r="L2" i="2"/>
  <c r="F17" i="6"/>
  <c r="I2" i="2"/>
  <c r="F13" i="6"/>
  <c r="H5" i="4"/>
  <c r="J5" i="4" s="1"/>
  <c r="J25" i="2"/>
  <c r="M24" i="1"/>
  <c r="H18" i="4" l="1"/>
  <c r="F25" i="6"/>
  <c r="F2" i="6"/>
  <c r="H13" i="4"/>
  <c r="J13" i="4" s="1"/>
  <c r="D2" i="6"/>
  <c r="J9" i="2"/>
  <c r="H24" i="2"/>
  <c r="I3" i="2"/>
  <c r="F9" i="6" l="1"/>
  <c r="G2" i="2"/>
  <c r="J24" i="2"/>
  <c r="D3" i="6"/>
  <c r="H26" i="4"/>
  <c r="I2" i="4"/>
  <c r="H9" i="4" l="1"/>
  <c r="B2" i="6"/>
  <c r="F24" i="6"/>
  <c r="I26" i="4"/>
  <c r="J18" i="4"/>
  <c r="J17" i="4"/>
  <c r="I25" i="4"/>
  <c r="J9" i="4" l="1"/>
  <c r="G2" i="4" s="1"/>
  <c r="H25" i="4"/>
  <c r="J26" i="4"/>
  <c r="L2" i="4"/>
  <c r="I3" i="4" s="1"/>
  <c r="J25" i="4" l="1"/>
</calcChain>
</file>

<file path=xl/sharedStrings.xml><?xml version="1.0" encoding="utf-8"?>
<sst xmlns="http://schemas.openxmlformats.org/spreadsheetml/2006/main" count="352" uniqueCount="133">
  <si>
    <t>Trial Balance</t>
  </si>
  <si>
    <t>General Ledger</t>
  </si>
  <si>
    <t>Balance</t>
  </si>
  <si>
    <t>Cash</t>
  </si>
  <si>
    <t>Accounts Receivable</t>
  </si>
  <si>
    <t>Accounts Payable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</si>
  <si>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</si>
  <si>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</si>
  <si>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</si>
  <si>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</si>
  <si>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</si>
  <si>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</si>
  <si>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</si>
  <si>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</si>
  <si>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</si>
  <si>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</si>
  <si>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</si>
  <si>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</si>
  <si>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</si>
  <si>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>Owner Capital</t>
  </si>
  <si>
    <t>Supplies</t>
  </si>
  <si>
    <t>Revenue or income</t>
  </si>
  <si>
    <t xml:space="preserve">   </t>
  </si>
  <si>
    <t>Prepaid Rent</t>
  </si>
  <si>
    <t>Prepaid Insurance</t>
  </si>
  <si>
    <t>Office Equipment</t>
  </si>
  <si>
    <t>Accumulated Depreciation</t>
  </si>
  <si>
    <t>Salaries Payable</t>
  </si>
  <si>
    <t>Unearned Fees</t>
  </si>
  <si>
    <t>Salary Expense</t>
  </si>
  <si>
    <t>Rent Expense</t>
  </si>
  <si>
    <t>Supplies Expense</t>
  </si>
  <si>
    <t>Depreciation Expense</t>
  </si>
  <si>
    <t>Insurance Expense</t>
  </si>
  <si>
    <t>Miscellaneous Expense</t>
  </si>
  <si>
    <t>Date</t>
  </si>
  <si>
    <t>Draws</t>
  </si>
  <si>
    <t>Unadjusted Trail Balance</t>
  </si>
  <si>
    <t>Adjusted Trial Balance</t>
  </si>
  <si>
    <t>Adjustment</t>
  </si>
  <si>
    <t>Balance Sheet</t>
  </si>
  <si>
    <t>Total assets</t>
  </si>
  <si>
    <t>Total liabilites and owner's equity</t>
  </si>
  <si>
    <t>Income Statement</t>
  </si>
  <si>
    <t>Statement of Owner's Equity</t>
  </si>
  <si>
    <t>Closed Trial Balance</t>
  </si>
  <si>
    <t>Income Summary</t>
  </si>
  <si>
    <t>Recorded services provided but for which cash has not yet been received</t>
  </si>
  <si>
    <t>Cash received from clients for revenue earned during this month</t>
  </si>
  <si>
    <t>Purchase of supplies on account. No cash paid</t>
  </si>
  <si>
    <t>Services provided on account. Cash has not yet been received</t>
  </si>
  <si>
    <t xml:space="preserve">Owner withdraws </t>
  </si>
  <si>
    <t>Received cash from clients for work done in the past and recorded as accounts receivable</t>
  </si>
  <si>
    <t>Cash received from clients for revenue earned in prior month and recorded in accounts receivable</t>
  </si>
  <si>
    <t xml:space="preserve">Record the transaction below as a journal entry. Post the journal entry to the general ledger. Area for date entry is indicated by blue. </t>
  </si>
  <si>
    <t>a.</t>
  </si>
  <si>
    <t>b.</t>
  </si>
  <si>
    <t>Supplies on hand on May 31</t>
  </si>
  <si>
    <t>c.</t>
  </si>
  <si>
    <t>d.</t>
  </si>
  <si>
    <t>e.</t>
  </si>
  <si>
    <t>f.</t>
  </si>
  <si>
    <t>Depreciation of office equipment</t>
  </si>
  <si>
    <t>Use the information below to record adjusting entries as of the end of the month. Post entries into the worksheet provided</t>
  </si>
  <si>
    <t>Use the adjusted trial balance to create the financial statements</t>
  </si>
  <si>
    <t>Record the closing entries. Post the closing entries to the worksheet</t>
  </si>
  <si>
    <t>Paid cash for a misc. expense</t>
  </si>
  <si>
    <t xml:space="preserve">  </t>
  </si>
  <si>
    <t>Receive cash from clients for advance payment for services that will be provided in the future. Recorded as unearned revenue</t>
  </si>
  <si>
    <t>Paid vendor for part of the debt incurred in the prior month. Recorded as accounts payable</t>
  </si>
  <si>
    <t>Paid employee for salary incurred.</t>
  </si>
  <si>
    <t>Paid employee for salary incurred</t>
  </si>
  <si>
    <t>Cash from clients for work done in  this month</t>
  </si>
  <si>
    <t>Insurance expired during May</t>
  </si>
  <si>
    <t>Prepaid rent as of the end of the month.</t>
  </si>
  <si>
    <t>Accrued salaries as of May 31</t>
  </si>
  <si>
    <t>Unearned income</t>
  </si>
  <si>
    <t>Unearned income on May 31 are</t>
  </si>
  <si>
    <t>Adjusted Trail Balance</t>
  </si>
  <si>
    <t>May 31, 20x1</t>
  </si>
  <si>
    <t>Current asset:</t>
  </si>
  <si>
    <t>Property plant and equipment:</t>
  </si>
  <si>
    <t>Current liabilities:</t>
  </si>
  <si>
    <t>For the Month Ended May 31, 20x1</t>
  </si>
  <si>
    <t xml:space="preserve">   Unearned Fees</t>
  </si>
  <si>
    <t>Account Receivable</t>
  </si>
  <si>
    <t>Misc. Expenses</t>
  </si>
  <si>
    <t>Account Payable</t>
  </si>
  <si>
    <t>A/R</t>
  </si>
  <si>
    <t>Service revenue</t>
  </si>
  <si>
    <t>cash</t>
  </si>
  <si>
    <t>A/P</t>
  </si>
  <si>
    <t>Service Revenue</t>
  </si>
  <si>
    <t>CASH</t>
  </si>
  <si>
    <t>Salary expense</t>
  </si>
  <si>
    <t>Misc Expenses</t>
  </si>
  <si>
    <t>REVENUES</t>
  </si>
  <si>
    <t>Cash Withdrawl</t>
  </si>
  <si>
    <t>revenu</t>
  </si>
  <si>
    <t xml:space="preserve">Depreciation Expense </t>
  </si>
  <si>
    <t>Acc. Dep</t>
  </si>
  <si>
    <t>Salray Expenses</t>
  </si>
  <si>
    <t>Salray Payable</t>
  </si>
  <si>
    <t xml:space="preserve">Supplies </t>
  </si>
  <si>
    <t>Revenue</t>
  </si>
  <si>
    <t xml:space="preserve">  Total Current Assets</t>
  </si>
  <si>
    <t xml:space="preserve">  prepaid insurance</t>
  </si>
  <si>
    <t xml:space="preserve">  prepaid rent</t>
  </si>
  <si>
    <t xml:space="preserve">  supplies</t>
  </si>
  <si>
    <t xml:space="preserve">  a/r</t>
  </si>
  <si>
    <t xml:space="preserve">  cash</t>
  </si>
  <si>
    <t>less acc dep</t>
  </si>
  <si>
    <t>Total Property plant and equipment:</t>
  </si>
  <si>
    <t>a/p</t>
  </si>
  <si>
    <t>salary payables</t>
  </si>
  <si>
    <t>unearned fees</t>
  </si>
  <si>
    <t>tota liailities</t>
  </si>
  <si>
    <t>owener capital</t>
  </si>
  <si>
    <t>revenue</t>
  </si>
  <si>
    <t>salary expense</t>
  </si>
  <si>
    <t>rent expense</t>
  </si>
  <si>
    <t>supplies expense</t>
  </si>
  <si>
    <t>depreciation expense</t>
  </si>
  <si>
    <t>insurance expense</t>
  </si>
  <si>
    <t>misc expense</t>
  </si>
  <si>
    <t>NI</t>
  </si>
  <si>
    <t>Owner equity begininng</t>
  </si>
  <si>
    <t>LESS DRAWS</t>
  </si>
  <si>
    <t>INCREASE IN OWNER EQUITY</t>
  </si>
  <si>
    <t>OWNER CAPITAL END</t>
  </si>
  <si>
    <t>Revenue or Income</t>
  </si>
  <si>
    <t xml:space="preserve">Salary Expense </t>
  </si>
  <si>
    <t>Owner's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</si>
</sst>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6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C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medium">
        <color rgb="FF00B0F0"/>
      </top>
      <bottom style="double">
        <color rgb="FF00B0F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0" fontId="2" fillId="0" borderId="2" xfId="2" applyBorder="1"/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9" fillId="6" borderId="0" xfId="2" applyNumberFormat="1" applyFont="1" applyFill="1"/>
    <xf numFmtId="37" fontId="13" fillId="6" borderId="0" xfId="2" applyNumberFormat="1" applyFont="1" applyFill="1"/>
    <xf numFmtId="37" fontId="10" fillId="6" borderId="0" xfId="2" applyNumberFormat="1" applyFont="1" applyFill="1"/>
    <xf numFmtId="37" fontId="14" fillId="6" borderId="0" xfId="2" applyNumberFormat="1" applyFont="1" applyFill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0" fontId="16" fillId="0" borderId="0" xfId="2" applyFont="1" applyFill="1"/>
    <xf numFmtId="37" fontId="12" fillId="6" borderId="6" xfId="2" applyNumberFormat="1" applyFont="1" applyFill="1" applyBorder="1"/>
    <xf numFmtId="37" fontId="17" fillId="6" borderId="0" xfId="0" applyNumberFormat="1" applyFont="1" applyFill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0" fontId="2" fillId="0" borderId="0" xfId="1" applyBorder="1" applyAlignment="1">
      <alignment horizontal="center"/>
    </xf>
    <xf numFmtId="37" fontId="20" fillId="6" borderId="0" xfId="2" applyNumberFormat="1" applyFont="1" applyFill="1"/>
    <xf numFmtId="37" fontId="20" fillId="6" borderId="2" xfId="0" applyNumberFormat="1" applyFont="1" applyFill="1" applyBorder="1"/>
    <xf numFmtId="0" fontId="2" fillId="0" borderId="0" xfId="1" applyBorder="1" applyAlignment="1">
      <alignment horizontal="center" wrapText="1"/>
    </xf>
    <xf numFmtId="37" fontId="3" fillId="2" borderId="9" xfId="3" applyNumberFormat="1" applyFont="1" applyBorder="1" applyAlignment="1">
      <alignment horizontal="centerContinuous"/>
    </xf>
    <xf numFmtId="37" fontId="3" fillId="2" borderId="9" xfId="3" applyNumberFormat="1" applyFont="1" applyBorder="1" applyAlignment="1">
      <alignment horizontal="center"/>
    </xf>
    <xf numFmtId="37" fontId="7" fillId="6" borderId="9" xfId="0" applyNumberFormat="1" applyFont="1" applyFill="1" applyBorder="1"/>
    <xf numFmtId="37" fontId="20" fillId="0" borderId="0" xfId="2" applyNumberFormat="1" applyFont="1" applyFill="1" applyBorder="1"/>
    <xf numFmtId="37" fontId="15" fillId="0" borderId="0" xfId="2" applyNumberFormat="1" applyFont="1" applyFill="1" applyBorder="1"/>
    <xf numFmtId="0" fontId="21" fillId="0" borderId="0" xfId="1" applyFont="1" applyBorder="1" applyAlignment="1">
      <alignment horizontal="center" wrapText="1"/>
    </xf>
    <xf numFmtId="37" fontId="7" fillId="6" borderId="11" xfId="0" applyNumberFormat="1" applyFont="1" applyFill="1" applyBorder="1" applyAlignment="1" applyProtection="1">
      <alignment horizontal="center"/>
      <protection locked="0"/>
    </xf>
    <xf numFmtId="37" fontId="24" fillId="6" borderId="11" xfId="0" applyNumberFormat="1" applyFont="1" applyFill="1" applyBorder="1" applyProtection="1">
      <protection locked="0"/>
    </xf>
    <xf numFmtId="37" fontId="9" fillId="6" borderId="11" xfId="0" applyNumberFormat="1" applyFont="1" applyFill="1" applyBorder="1" applyAlignment="1" applyProtection="1">
      <alignment horizontal="center"/>
      <protection locked="0"/>
    </xf>
    <xf numFmtId="37" fontId="25" fillId="6" borderId="11" xfId="0" applyNumberFormat="1" applyFont="1" applyFill="1" applyBorder="1" applyProtection="1">
      <protection locked="0"/>
    </xf>
    <xf numFmtId="37" fontId="25" fillId="6" borderId="11" xfId="0" applyNumberFormat="1" applyFont="1" applyFill="1" applyBorder="1" applyAlignment="1" applyProtection="1">
      <alignment horizontal="left" indent="1"/>
      <protection locked="0"/>
    </xf>
    <xf numFmtId="37" fontId="25" fillId="6" borderId="12" xfId="0" applyNumberFormat="1" applyFont="1" applyFill="1" applyBorder="1" applyProtection="1">
      <protection locked="0"/>
    </xf>
    <xf numFmtId="37" fontId="25" fillId="6" borderId="11" xfId="0" applyNumberFormat="1" applyFont="1" applyFill="1" applyBorder="1" applyAlignment="1" applyProtection="1">
      <alignment horizontal="left" indent="2"/>
      <protection locked="0"/>
    </xf>
    <xf numFmtId="37" fontId="25" fillId="6" borderId="13" xfId="0" applyNumberFormat="1" applyFont="1" applyFill="1" applyBorder="1" applyProtection="1">
      <protection locked="0"/>
    </xf>
    <xf numFmtId="37" fontId="24" fillId="6" borderId="11" xfId="0" applyNumberFormat="1" applyFont="1" applyFill="1" applyBorder="1" applyAlignment="1" applyProtection="1">
      <alignment horizontal="left" indent="2"/>
      <protection locked="0"/>
    </xf>
    <xf numFmtId="37" fontId="24" fillId="6" borderId="13" xfId="0" applyNumberFormat="1" applyFont="1" applyFill="1" applyBorder="1" applyProtection="1">
      <protection locked="0"/>
    </xf>
    <xf numFmtId="37" fontId="19" fillId="6" borderId="11" xfId="0" applyNumberFormat="1" applyFont="1" applyFill="1" applyBorder="1" applyProtection="1">
      <protection locked="0"/>
    </xf>
    <xf numFmtId="37" fontId="24" fillId="6" borderId="11" xfId="0" applyNumberFormat="1" applyFont="1" applyFill="1" applyBorder="1" applyAlignment="1" applyProtection="1">
      <alignment horizontal="left"/>
      <protection locked="0"/>
    </xf>
    <xf numFmtId="37" fontId="10" fillId="6" borderId="11" xfId="0" applyNumberFormat="1" applyFont="1" applyFill="1" applyBorder="1" applyAlignment="1" applyProtection="1">
      <alignment horizontal="center"/>
      <protection locked="0"/>
    </xf>
    <xf numFmtId="37" fontId="26" fillId="6" borderId="11" xfId="0" applyNumberFormat="1" applyFont="1" applyFill="1" applyBorder="1" applyProtection="1">
      <protection locked="0"/>
    </xf>
    <xf numFmtId="37" fontId="27" fillId="6" borderId="11" xfId="0" applyNumberFormat="1" applyFont="1" applyFill="1" applyBorder="1" applyProtection="1">
      <protection locked="0"/>
    </xf>
    <xf numFmtId="37" fontId="24" fillId="6" borderId="14" xfId="0" applyNumberFormat="1" applyFont="1" applyFill="1" applyBorder="1" applyProtection="1">
      <protection locked="0"/>
    </xf>
    <xf numFmtId="37" fontId="27" fillId="6" borderId="15" xfId="0" applyNumberFormat="1" applyFont="1" applyFill="1" applyBorder="1" applyProtection="1">
      <protection locked="0"/>
    </xf>
    <xf numFmtId="37" fontId="28" fillId="6" borderId="11" xfId="0" applyNumberFormat="1" applyFont="1" applyFill="1" applyBorder="1" applyProtection="1">
      <protection locked="0"/>
    </xf>
    <xf numFmtId="37" fontId="28" fillId="6" borderId="11" xfId="0" applyNumberFormat="1" applyFont="1" applyFill="1" applyBorder="1" applyAlignment="1" applyProtection="1">
      <alignment horizontal="left" indent="1"/>
      <protection locked="0"/>
    </xf>
    <xf numFmtId="37" fontId="28" fillId="6" borderId="11" xfId="0" applyNumberFormat="1" applyFont="1" applyFill="1" applyBorder="1" applyAlignment="1" applyProtection="1">
      <alignment horizontal="left" indent="2"/>
      <protection locked="0"/>
    </xf>
    <xf numFmtId="37" fontId="28" fillId="6" borderId="13" xfId="0" applyNumberFormat="1" applyFont="1" applyFill="1" applyBorder="1" applyProtection="1">
      <protection locked="0"/>
    </xf>
    <xf numFmtId="37" fontId="28" fillId="6" borderId="14" xfId="0" applyNumberFormat="1" applyFont="1" applyFill="1" applyBorder="1" applyProtection="1">
      <protection locked="0"/>
    </xf>
    <xf numFmtId="37" fontId="27" fillId="6" borderId="16" xfId="0" applyNumberFormat="1" applyFont="1" applyFill="1" applyBorder="1" applyProtection="1">
      <protection locked="0"/>
    </xf>
    <xf numFmtId="37" fontId="26" fillId="6" borderId="17" xfId="0" applyNumberFormat="1" applyFont="1" applyFill="1" applyBorder="1" applyProtection="1">
      <protection locked="0"/>
    </xf>
    <xf numFmtId="37" fontId="26" fillId="6" borderId="13" xfId="0" applyNumberFormat="1" applyFont="1" applyFill="1" applyBorder="1" applyProtection="1">
      <protection locked="0"/>
    </xf>
    <xf numFmtId="37" fontId="26" fillId="6" borderId="14" xfId="0" applyNumberFormat="1" applyFont="1" applyFill="1" applyBorder="1" applyProtection="1">
      <protection locked="0"/>
    </xf>
    <xf numFmtId="37" fontId="27" fillId="6" borderId="18" xfId="0" applyNumberFormat="1" applyFont="1" applyFill="1" applyBorder="1" applyProtection="1">
      <protection locked="0"/>
    </xf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3" fontId="0" fillId="0" borderId="0" xfId="0" applyNumberFormat="1"/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20" xfId="0" applyNumberFormat="1" applyFont="1" applyFill="1" applyBorder="1" applyAlignment="1">
      <alignment horizontal="left"/>
    </xf>
    <xf numFmtId="3" fontId="3" fillId="0" borderId="20" xfId="0" applyNumberFormat="1" applyFont="1" applyBorder="1" applyAlignment="1">
      <alignment wrapText="1"/>
    </xf>
    <xf numFmtId="3" fontId="3" fillId="0" borderId="20" xfId="0" applyNumberFormat="1" applyFont="1" applyBorder="1"/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37" fontId="4" fillId="3" borderId="3" xfId="4" applyNumberFormat="1" applyFont="1" applyBorder="1" applyAlignment="1">
      <alignment horizontal="centerContinuous"/>
    </xf>
    <xf numFmtId="37" fontId="4" fillId="3" borderId="4" xfId="4" applyNumberFormat="1" applyFont="1" applyBorder="1" applyAlignment="1">
      <alignment horizontal="centerContinuous"/>
    </xf>
    <xf numFmtId="37" fontId="4" fillId="3" borderId="5" xfId="4" applyNumberFormat="1" applyFont="1" applyBorder="1" applyAlignment="1">
      <alignment horizontal="centerContinuous"/>
    </xf>
    <xf numFmtId="0" fontId="29" fillId="5" borderId="0" xfId="5" applyFont="1" applyFill="1" applyAlignment="1">
      <alignment vertical="top"/>
    </xf>
    <xf numFmtId="37" fontId="9" fillId="6" borderId="0" xfId="2" applyNumberFormat="1" applyFont="1" applyFill="1" applyAlignment="1"/>
    <xf numFmtId="37" fontId="9" fillId="6" borderId="8" xfId="2" applyNumberFormat="1" applyFont="1" applyFill="1" applyBorder="1" applyAlignment="1"/>
    <xf numFmtId="0" fontId="30" fillId="0" borderId="0" xfId="1" applyFont="1" applyBorder="1" applyAlignment="1">
      <alignment horizontal="center" wrapText="1"/>
    </xf>
    <xf numFmtId="37" fontId="24" fillId="6" borderId="11" xfId="0" applyNumberFormat="1" applyFont="1" applyFill="1" applyBorder="1" applyAlignment="1" applyProtection="1">
      <alignment horizontal="left" indent="1"/>
      <protection locked="0"/>
    </xf>
    <xf numFmtId="0" fontId="6" fillId="0" borderId="0" xfId="5" applyAlignment="1">
      <alignment vertical="top"/>
    </xf>
    <xf numFmtId="37" fontId="22" fillId="4" borderId="2" xfId="2" applyNumberFormat="1" applyFont="1" applyFill="1" applyBorder="1" applyProtection="1">
      <protection locked="0"/>
    </xf>
    <xf numFmtId="164" fontId="3" fillId="8" borderId="19" xfId="6" applyNumberFormat="1" applyFont="1" applyBorder="1" applyAlignment="1">
      <alignment horizontal="center" vertical="top" wrapText="1"/>
    </xf>
    <xf numFmtId="164" fontId="3" fillId="8" borderId="10" xfId="6" applyNumberFormat="1" applyFont="1" applyBorder="1" applyAlignment="1">
      <alignment horizontal="center" vertical="top" wrapText="1"/>
    </xf>
    <xf numFmtId="164" fontId="3" fillId="8" borderId="7" xfId="6" applyNumberFormat="1" applyFont="1" applyBorder="1" applyAlignment="1">
      <alignment horizontal="center" vertical="top" wrapText="1"/>
    </xf>
    <xf numFmtId="164" fontId="3" fillId="8" borderId="3" xfId="6" applyNumberFormat="1" applyFont="1" applyBorder="1" applyAlignment="1">
      <alignment horizontal="center" vertical="top" wrapText="1"/>
    </xf>
    <xf numFmtId="164" fontId="3" fillId="8" borderId="4" xfId="6" applyNumberFormat="1" applyFont="1" applyBorder="1" applyAlignment="1">
      <alignment horizontal="center" vertical="top" wrapText="1"/>
    </xf>
    <xf numFmtId="164" fontId="3" fillId="8" borderId="5" xfId="6" applyNumberFormat="1" applyFont="1" applyBorder="1" applyAlignment="1">
      <alignment horizontal="center" vertical="top" wrapText="1"/>
    </xf>
    <xf numFmtId="37" fontId="9" fillId="6" borderId="0" xfId="2" applyNumberFormat="1" applyFont="1" applyFill="1" applyAlignment="1">
      <alignment horizontal="center"/>
    </xf>
    <xf numFmtId="37" fontId="9" fillId="6" borderId="8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37" fontId="23" fillId="6" borderId="0" xfId="0" applyNumberFormat="1" applyFont="1" applyFill="1" applyAlignment="1">
      <alignment horizontal="center"/>
    </xf>
    <xf numFmtId="37" fontId="23" fillId="6" borderId="0" xfId="0" quotePrefix="1" applyNumberFormat="1" applyFont="1" applyFill="1" applyAlignment="1">
      <alignment horizontal="center"/>
    </xf>
    <xf numFmtId="37" fontId="3" fillId="0" borderId="0" xfId="0" applyNumberFormat="1" applyFont="1" applyProtection="1">
      <protection locked="0"/>
    </xf>
    <xf numFmtId="37" fontId="0" fillId="9" borderId="0" xfId="0" applyNumberFormat="1" applyFill="1" applyProtection="1">
      <protection locked="0"/>
    </xf>
  </cellXfs>
  <cellStyles count="7">
    <cellStyle name="20% - Accent1" xfId="3" builtinId="30"/>
    <cellStyle name="40% - Accent2" xfId="4" builtinId="35"/>
    <cellStyle name="40% - Accent4" xfId="6" builtinId="43"/>
    <cellStyle name="Heading 3" xfId="1" builtinId="18"/>
    <cellStyle name="Heading 4" xfId="2" builtinId="19"/>
    <cellStyle name="Hyperlink" xfId="5" builtinId="8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1</xdr:col>
      <xdr:colOff>3663</xdr:colOff>
      <xdr:row>29</xdr:row>
      <xdr:rowOff>39689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30"/>
        <a:stretch/>
      </xdr:blipFill>
      <xdr:spPr bwMode="auto">
        <a:xfrm>
          <a:off x="0" y="1325564"/>
          <a:ext cx="3089038" cy="501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1</xdr:rowOff>
    </xdr:from>
    <xdr:to>
      <xdr:col>1</xdr:col>
      <xdr:colOff>668</xdr:colOff>
      <xdr:row>8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57" b="18437"/>
        <a:stretch/>
      </xdr:blipFill>
      <xdr:spPr bwMode="auto">
        <a:xfrm>
          <a:off x="1" y="928689"/>
          <a:ext cx="3113271" cy="1317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4</xdr:row>
      <xdr:rowOff>127000</xdr:rowOff>
    </xdr:from>
    <xdr:to>
      <xdr:col>3</xdr:col>
      <xdr:colOff>246063</xdr:colOff>
      <xdr:row>6</xdr:row>
      <xdr:rowOff>140350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42" r="7326" b="36541"/>
        <a:stretch/>
      </xdr:blipFill>
      <xdr:spPr bwMode="auto">
        <a:xfrm>
          <a:off x="23813" y="1341438"/>
          <a:ext cx="3008313" cy="4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3</xdr:row>
      <xdr:rowOff>36288</xdr:rowOff>
    </xdr:from>
    <xdr:to>
      <xdr:col>1</xdr:col>
      <xdr:colOff>453</xdr:colOff>
      <xdr:row>4</xdr:row>
      <xdr:rowOff>41090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445" b="26111"/>
        <a:stretch/>
      </xdr:blipFill>
      <xdr:spPr bwMode="auto">
        <a:xfrm>
          <a:off x="45357" y="970645"/>
          <a:ext cx="2993571" cy="440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90" zoomScaleNormal="90" workbookViewId="0">
      <selection activeCell="A22" sqref="A22:E31"/>
    </sheetView>
  </sheetViews>
  <sheetFormatPr defaultRowHeight="15.75" x14ac:dyDescent="0.25"/>
  <cols>
    <col min="1" max="1" width="8.7109375" style="81"/>
    <col min="2" max="2" width="39.28515625" style="84" customWidth="1"/>
    <col min="3" max="3" width="8.7109375" style="85"/>
    <col min="4" max="10" width="8.7109375" style="82"/>
  </cols>
  <sheetData>
    <row r="1" spans="1:3" ht="16.5" thickBot="1" x14ac:dyDescent="0.3"/>
    <row r="2" spans="1:3" ht="32.65" customHeight="1" x14ac:dyDescent="0.25">
      <c r="A2" s="107" t="s">
        <v>54</v>
      </c>
      <c r="B2" s="108"/>
      <c r="C2" s="109"/>
    </row>
    <row r="3" spans="1:3" x14ac:dyDescent="0.25">
      <c r="A3" s="83" t="s">
        <v>35</v>
      </c>
      <c r="B3" s="86"/>
      <c r="C3" s="87"/>
    </row>
    <row r="4" spans="1:3" ht="60" x14ac:dyDescent="0.25">
      <c r="A4" s="83">
        <v>42127</v>
      </c>
      <c r="B4" s="86" t="s">
        <v>68</v>
      </c>
      <c r="C4" s="87">
        <v>4000</v>
      </c>
    </row>
    <row r="5" spans="1:3" ht="45" x14ac:dyDescent="0.25">
      <c r="A5" s="83">
        <v>42129</v>
      </c>
      <c r="B5" s="86" t="s">
        <v>52</v>
      </c>
      <c r="C5" s="87">
        <v>3100</v>
      </c>
    </row>
    <row r="6" spans="1:3" x14ac:dyDescent="0.25">
      <c r="A6" s="83">
        <v>42133</v>
      </c>
      <c r="B6" s="86" t="s">
        <v>66</v>
      </c>
      <c r="C6" s="87">
        <v>400</v>
      </c>
    </row>
    <row r="7" spans="1:3" ht="45" x14ac:dyDescent="0.25">
      <c r="A7" s="83">
        <v>42137</v>
      </c>
      <c r="B7" s="86" t="s">
        <v>69</v>
      </c>
      <c r="C7" s="87">
        <v>500</v>
      </c>
    </row>
    <row r="8" spans="1:3" ht="30" x14ac:dyDescent="0.25">
      <c r="A8" s="83">
        <v>42139</v>
      </c>
      <c r="B8" s="86" t="s">
        <v>47</v>
      </c>
      <c r="C8" s="87">
        <v>7500</v>
      </c>
    </row>
    <row r="9" spans="1:3" x14ac:dyDescent="0.25">
      <c r="A9" s="83">
        <v>42140</v>
      </c>
      <c r="B9" s="86" t="s">
        <v>70</v>
      </c>
      <c r="C9" s="87">
        <v>800</v>
      </c>
    </row>
    <row r="10" spans="1:3" ht="30" x14ac:dyDescent="0.25">
      <c r="A10" s="83">
        <v>42141</v>
      </c>
      <c r="B10" s="86" t="s">
        <v>48</v>
      </c>
      <c r="C10" s="87">
        <v>7100</v>
      </c>
    </row>
    <row r="11" spans="1:3" ht="30" x14ac:dyDescent="0.25">
      <c r="A11" s="83">
        <v>42144</v>
      </c>
      <c r="B11" s="86" t="s">
        <v>49</v>
      </c>
      <c r="C11" s="87">
        <v>7500</v>
      </c>
    </row>
    <row r="12" spans="1:3" ht="30" x14ac:dyDescent="0.25">
      <c r="A12" s="83">
        <v>42145</v>
      </c>
      <c r="B12" s="86" t="s">
        <v>47</v>
      </c>
      <c r="C12" s="87">
        <v>8000</v>
      </c>
    </row>
    <row r="13" spans="1:3" ht="30" x14ac:dyDescent="0.25">
      <c r="A13" s="83">
        <v>42149</v>
      </c>
      <c r="B13" s="86" t="s">
        <v>48</v>
      </c>
      <c r="C13" s="87">
        <v>4200</v>
      </c>
    </row>
    <row r="14" spans="1:3" ht="45" x14ac:dyDescent="0.25">
      <c r="A14" s="83">
        <v>42151</v>
      </c>
      <c r="B14" s="86" t="s">
        <v>53</v>
      </c>
      <c r="C14" s="87">
        <v>12000</v>
      </c>
    </row>
    <row r="15" spans="1:3" x14ac:dyDescent="0.25">
      <c r="A15" s="83">
        <v>42152</v>
      </c>
      <c r="B15" s="86" t="s">
        <v>71</v>
      </c>
      <c r="C15" s="87">
        <v>800</v>
      </c>
    </row>
    <row r="16" spans="1:3" x14ac:dyDescent="0.25">
      <c r="A16" s="83">
        <v>42154</v>
      </c>
      <c r="B16" s="86" t="s">
        <v>66</v>
      </c>
      <c r="C16" s="87">
        <v>250</v>
      </c>
    </row>
    <row r="17" spans="1:3" x14ac:dyDescent="0.25">
      <c r="A17" s="83">
        <v>42155</v>
      </c>
      <c r="B17" s="86" t="s">
        <v>66</v>
      </c>
      <c r="C17" s="87">
        <v>300</v>
      </c>
    </row>
    <row r="18" spans="1:3" ht="30" x14ac:dyDescent="0.25">
      <c r="A18" s="83">
        <v>42155</v>
      </c>
      <c r="B18" s="86" t="s">
        <v>72</v>
      </c>
      <c r="C18" s="87">
        <v>3000</v>
      </c>
    </row>
    <row r="19" spans="1:3" ht="30" x14ac:dyDescent="0.25">
      <c r="A19" s="83">
        <v>42155</v>
      </c>
      <c r="B19" s="86" t="s">
        <v>50</v>
      </c>
      <c r="C19" s="87">
        <v>2000</v>
      </c>
    </row>
    <row r="20" spans="1:3" x14ac:dyDescent="0.25">
      <c r="A20" s="83">
        <v>42155</v>
      </c>
      <c r="B20" s="86" t="s">
        <v>51</v>
      </c>
      <c r="C20" s="87">
        <v>10000</v>
      </c>
    </row>
    <row r="21" spans="1:3" ht="16.5" thickBot="1" x14ac:dyDescent="0.3"/>
    <row r="22" spans="1:3" ht="33.4" customHeight="1" thickBot="1" x14ac:dyDescent="0.3">
      <c r="A22" s="110" t="s">
        <v>63</v>
      </c>
      <c r="B22" s="111"/>
      <c r="C22" s="112"/>
    </row>
    <row r="23" spans="1:3" x14ac:dyDescent="0.25">
      <c r="A23" s="90" t="s">
        <v>55</v>
      </c>
      <c r="B23" s="91" t="s">
        <v>73</v>
      </c>
      <c r="C23" s="92">
        <v>300</v>
      </c>
    </row>
    <row r="24" spans="1:3" x14ac:dyDescent="0.25">
      <c r="A24" s="80" t="s">
        <v>56</v>
      </c>
      <c r="B24" s="88" t="s">
        <v>57</v>
      </c>
      <c r="C24" s="89">
        <v>750</v>
      </c>
    </row>
    <row r="25" spans="1:3" x14ac:dyDescent="0.25">
      <c r="A25" s="80" t="s">
        <v>58</v>
      </c>
      <c r="B25" s="88" t="s">
        <v>62</v>
      </c>
      <c r="C25" s="89">
        <v>330</v>
      </c>
    </row>
    <row r="26" spans="1:3" x14ac:dyDescent="0.25">
      <c r="A26" s="80" t="s">
        <v>59</v>
      </c>
      <c r="B26" s="88" t="s">
        <v>75</v>
      </c>
      <c r="C26" s="89">
        <v>200</v>
      </c>
    </row>
    <row r="27" spans="1:3" x14ac:dyDescent="0.25">
      <c r="A27" s="80" t="s">
        <v>60</v>
      </c>
      <c r="B27" s="88" t="s">
        <v>74</v>
      </c>
      <c r="C27" s="89">
        <v>1600</v>
      </c>
    </row>
    <row r="28" spans="1:3" x14ac:dyDescent="0.25">
      <c r="A28" s="80" t="s">
        <v>61</v>
      </c>
      <c r="B28" s="88" t="s">
        <v>77</v>
      </c>
      <c r="C28" s="89">
        <v>1500</v>
      </c>
    </row>
    <row r="29" spans="1:3" ht="16.5" thickBot="1" x14ac:dyDescent="0.3"/>
    <row r="30" spans="1:3" ht="37.5" customHeight="1" thickBot="1" x14ac:dyDescent="0.3">
      <c r="A30" s="110" t="s">
        <v>64</v>
      </c>
      <c r="B30" s="111"/>
      <c r="C30" s="112"/>
    </row>
    <row r="31" spans="1:3" ht="16.5" thickBot="1" x14ac:dyDescent="0.3"/>
    <row r="32" spans="1:3" ht="36.4" customHeight="1" thickBot="1" x14ac:dyDescent="0.3">
      <c r="A32" s="110" t="s">
        <v>65</v>
      </c>
      <c r="B32" s="111"/>
      <c r="C32" s="112"/>
    </row>
  </sheetData>
  <mergeCells count="4">
    <mergeCell ref="A2:C2"/>
    <mergeCell ref="A22:C22"/>
    <mergeCell ref="A30:C30"/>
    <mergeCell ref="A32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1"/>
  <sheetViews>
    <sheetView zoomScale="85" zoomScaleNormal="85" workbookViewId="0">
      <selection activeCell="P20" sqref="P20"/>
    </sheetView>
  </sheetViews>
  <sheetFormatPr defaultRowHeight="15" x14ac:dyDescent="0.25"/>
  <cols>
    <col min="1" max="1" width="45" style="96" customWidth="1"/>
    <col min="2" max="2" width="7.5703125" style="1" customWidth="1"/>
    <col min="3" max="3" width="20.7109375" style="2" customWidth="1"/>
    <col min="4" max="4" width="9.28515625" style="2" customWidth="1"/>
    <col min="5" max="5" width="9.85546875" style="2" customWidth="1"/>
    <col min="6" max="6" width="2.28515625" customWidth="1"/>
    <col min="7" max="7" width="6.7109375" style="1" customWidth="1"/>
    <col min="8" max="8" width="20.7109375" style="2" customWidth="1"/>
    <col min="9" max="9" width="9.28515625" style="2" customWidth="1"/>
    <col min="10" max="10" width="9.85546875" style="2" customWidth="1"/>
    <col min="11" max="11" width="2" customWidth="1"/>
    <col min="12" max="12" width="20.28515625" style="2" customWidth="1"/>
    <col min="13" max="13" width="9.85546875" style="2" bestFit="1" customWidth="1"/>
    <col min="14" max="14" width="1.5703125" style="2" customWidth="1"/>
    <col min="15" max="17" width="9.28515625" style="8" customWidth="1"/>
    <col min="18" max="18" width="1.5703125" style="8" customWidth="1"/>
    <col min="19" max="19" width="9.28515625" style="8" customWidth="1"/>
    <col min="20" max="20" width="10" style="8" bestFit="1" customWidth="1"/>
    <col min="21" max="21" width="9.85546875" style="8" bestFit="1" customWidth="1"/>
    <col min="22" max="22" width="1.5703125" style="8" customWidth="1"/>
    <col min="23" max="24" width="9.28515625" style="8" customWidth="1"/>
    <col min="25" max="25" width="9.85546875" style="8" bestFit="1" customWidth="1"/>
    <col min="26" max="26" width="1.5703125" style="40" customWidth="1"/>
    <col min="27" max="28" width="9.28515625" style="40" customWidth="1"/>
    <col min="29" max="29" width="9.85546875" style="40" bestFit="1" customWidth="1"/>
    <col min="30" max="30" width="1.5703125" style="40" customWidth="1"/>
    <col min="31" max="32" width="9.28515625" style="40" customWidth="1"/>
    <col min="33" max="33" width="9.85546875" style="40" bestFit="1" customWidth="1"/>
    <col min="34" max="34" width="1.5703125" style="40" customWidth="1"/>
    <col min="35" max="36" width="9.28515625" style="40" customWidth="1"/>
    <col min="37" max="37" width="9.85546875" style="40" bestFit="1" customWidth="1"/>
    <col min="38" max="38" width="1.5703125" style="40" customWidth="1"/>
    <col min="39" max="40" width="9.28515625" style="40" customWidth="1"/>
    <col min="41" max="41" width="9.85546875" style="40" bestFit="1" customWidth="1"/>
  </cols>
  <sheetData>
    <row r="1" spans="1:41" ht="35.65" customHeight="1" x14ac:dyDescent="0.25">
      <c r="A1" s="100"/>
      <c r="L1" s="6" t="s">
        <v>7</v>
      </c>
      <c r="M1" s="7" t="s">
        <v>8</v>
      </c>
      <c r="N1" s="113" t="s">
        <v>9</v>
      </c>
      <c r="O1" s="113"/>
      <c r="P1" s="7" t="s">
        <v>10</v>
      </c>
      <c r="Q1" s="42" t="s">
        <v>11</v>
      </c>
      <c r="S1" s="9"/>
      <c r="T1" s="9"/>
      <c r="U1" s="9"/>
      <c r="W1" s="9"/>
      <c r="X1" s="9"/>
      <c r="Y1" s="9"/>
      <c r="AA1" s="36"/>
      <c r="AB1" s="36"/>
      <c r="AC1" s="36"/>
      <c r="AE1" s="36"/>
      <c r="AF1" s="36"/>
      <c r="AG1" s="36"/>
      <c r="AI1" s="36"/>
      <c r="AJ1" s="36"/>
      <c r="AK1" s="36"/>
      <c r="AM1" s="36"/>
      <c r="AN1" s="36"/>
      <c r="AO1" s="36"/>
    </row>
    <row r="2" spans="1:41" ht="16.5" thickBot="1" x14ac:dyDescent="0.3">
      <c r="A2" s="100"/>
      <c r="L2" s="6">
        <f>SUM(M5:M11)</f>
        <v>76770</v>
      </c>
      <c r="M2" s="7" t="s">
        <v>8</v>
      </c>
      <c r="N2" s="114">
        <f>-SUM(M12:M14)</f>
        <v>14420</v>
      </c>
      <c r="O2" s="114"/>
      <c r="P2" s="7" t="s">
        <v>10</v>
      </c>
      <c r="Q2" s="42">
        <f>-SUM(M15:M23)</f>
        <v>62350</v>
      </c>
      <c r="S2" s="9"/>
      <c r="T2" s="9"/>
      <c r="U2" s="9"/>
      <c r="W2" s="9"/>
      <c r="X2" s="9"/>
      <c r="Y2" s="9"/>
      <c r="AA2" s="36"/>
      <c r="AB2" s="36"/>
      <c r="AC2" s="36"/>
      <c r="AE2" s="36"/>
      <c r="AF2" s="36"/>
      <c r="AG2" s="36"/>
      <c r="AI2" s="36"/>
      <c r="AJ2" s="36"/>
      <c r="AK2" s="36"/>
      <c r="AM2" s="36"/>
      <c r="AN2" s="36"/>
      <c r="AO2" s="36"/>
    </row>
    <row r="3" spans="1:41" ht="18.399999999999999" customHeight="1" thickBot="1" x14ac:dyDescent="0.3">
      <c r="A3" s="100"/>
      <c r="N3" s="115">
        <f>N2+Q2</f>
        <v>76770</v>
      </c>
      <c r="O3" s="116"/>
      <c r="P3" s="116"/>
      <c r="Q3" s="117"/>
      <c r="S3" s="9"/>
      <c r="T3" s="9"/>
      <c r="U3" s="9"/>
      <c r="W3" s="9"/>
      <c r="X3" s="9"/>
      <c r="Y3" s="9"/>
      <c r="AA3" s="36"/>
      <c r="AB3" s="36"/>
      <c r="AC3" s="36"/>
      <c r="AE3" s="36"/>
      <c r="AF3" s="36"/>
      <c r="AG3" s="36"/>
      <c r="AI3" s="36"/>
      <c r="AJ3" s="36"/>
      <c r="AK3" s="36"/>
      <c r="AM3" s="36"/>
      <c r="AN3" s="36"/>
      <c r="AO3" s="36"/>
    </row>
    <row r="4" spans="1:41" ht="32.25" thickBot="1" x14ac:dyDescent="0.4">
      <c r="A4" s="100"/>
      <c r="B4" s="43" t="s">
        <v>35</v>
      </c>
      <c r="C4" s="43" t="s">
        <v>12</v>
      </c>
      <c r="D4" s="43" t="s">
        <v>13</v>
      </c>
      <c r="E4" s="43" t="s">
        <v>14</v>
      </c>
      <c r="G4" s="43" t="s">
        <v>35</v>
      </c>
      <c r="H4" s="43" t="s">
        <v>12</v>
      </c>
      <c r="I4" s="43" t="s">
        <v>13</v>
      </c>
      <c r="J4" s="43" t="s">
        <v>14</v>
      </c>
      <c r="L4" s="46" t="s">
        <v>12</v>
      </c>
      <c r="M4" s="46" t="s">
        <v>0</v>
      </c>
      <c r="O4" s="97" t="s">
        <v>1</v>
      </c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9"/>
    </row>
    <row r="5" spans="1:41" ht="15.75" x14ac:dyDescent="0.25">
      <c r="A5" s="93"/>
      <c r="B5" s="41">
        <v>42127</v>
      </c>
      <c r="C5" s="3" t="s">
        <v>3</v>
      </c>
      <c r="D5" s="3">
        <v>4000</v>
      </c>
      <c r="E5" s="3"/>
      <c r="G5" s="41">
        <v>42151</v>
      </c>
      <c r="H5" s="3" t="s">
        <v>93</v>
      </c>
      <c r="I5" s="3">
        <v>12000</v>
      </c>
      <c r="J5" s="3"/>
      <c r="L5" s="12" t="s">
        <v>3</v>
      </c>
      <c r="M5" s="13">
        <f>+Q21</f>
        <v>43250</v>
      </c>
      <c r="O5" s="8" t="s">
        <v>18</v>
      </c>
      <c r="Q5" s="8">
        <f>+Q21+U15+U21+U27+Y10+Y16+Y22+AC12+AC19+AC25+AG9+AG24+AK10+AO10+AO16+AO23+AG14</f>
        <v>0</v>
      </c>
      <c r="S5" s="9"/>
      <c r="T5" s="9"/>
      <c r="U5" s="9"/>
      <c r="W5" s="9"/>
      <c r="X5" s="9"/>
      <c r="Y5" s="9"/>
      <c r="AA5" s="36"/>
      <c r="AB5" s="36"/>
      <c r="AC5" s="36"/>
      <c r="AE5" s="36"/>
      <c r="AF5" s="36"/>
      <c r="AG5" s="36"/>
      <c r="AM5" s="36"/>
      <c r="AN5" s="36"/>
      <c r="AO5" s="36"/>
    </row>
    <row r="6" spans="1:41" ht="15.75" x14ac:dyDescent="0.25">
      <c r="A6" s="94"/>
      <c r="B6" s="41"/>
      <c r="C6" s="3" t="s">
        <v>84</v>
      </c>
      <c r="D6" s="3"/>
      <c r="E6" s="3">
        <v>-4000</v>
      </c>
      <c r="G6" s="41"/>
      <c r="H6" s="3" t="s">
        <v>88</v>
      </c>
      <c r="I6" s="3"/>
      <c r="J6" s="3">
        <v>-12000</v>
      </c>
      <c r="L6" s="15" t="s">
        <v>4</v>
      </c>
      <c r="M6" s="13">
        <f>+U15</f>
        <v>5800</v>
      </c>
      <c r="O6" s="16" t="str">
        <f>+L5</f>
        <v>Cash</v>
      </c>
      <c r="P6" s="16"/>
      <c r="Q6" s="16"/>
      <c r="S6" s="16" t="str">
        <f>+L6</f>
        <v>Accounts Receivable</v>
      </c>
      <c r="T6" s="16"/>
      <c r="U6" s="16"/>
      <c r="W6" s="16" t="str">
        <f>+L9</f>
        <v>Prepaid Insurance</v>
      </c>
      <c r="X6" s="16"/>
      <c r="Y6" s="16"/>
      <c r="AA6" s="16" t="str">
        <f>+L12</f>
        <v>Accounts Payable</v>
      </c>
      <c r="AB6" s="16"/>
      <c r="AC6" s="47"/>
      <c r="AE6" s="16" t="str">
        <f>+L15</f>
        <v>Owner Capital</v>
      </c>
      <c r="AF6" s="16"/>
      <c r="AG6" s="47"/>
      <c r="AI6" s="16" t="str">
        <f>+L18</f>
        <v>Salary Expense</v>
      </c>
      <c r="AJ6" s="16"/>
      <c r="AK6" s="47"/>
      <c r="AM6" s="16" t="str">
        <f>+L21</f>
        <v>Depreciation Expense</v>
      </c>
      <c r="AN6" s="16"/>
      <c r="AO6" s="47"/>
    </row>
    <row r="7" spans="1:41" ht="15.75" x14ac:dyDescent="0.25">
      <c r="A7" s="94"/>
      <c r="B7" s="41"/>
      <c r="C7" s="3"/>
      <c r="D7" s="3"/>
      <c r="E7" s="3"/>
      <c r="G7" s="41"/>
      <c r="H7" s="3"/>
      <c r="I7" s="3"/>
      <c r="J7" s="3"/>
      <c r="L7" s="15" t="s">
        <v>20</v>
      </c>
      <c r="M7" s="13">
        <f>+U21</f>
        <v>8850</v>
      </c>
      <c r="O7" s="17" t="s">
        <v>13</v>
      </c>
      <c r="P7" s="17" t="s">
        <v>15</v>
      </c>
      <c r="Q7" s="17" t="s">
        <v>2</v>
      </c>
      <c r="S7" s="17" t="s">
        <v>13</v>
      </c>
      <c r="T7" s="17" t="s">
        <v>15</v>
      </c>
      <c r="U7" s="17" t="s">
        <v>2</v>
      </c>
      <c r="W7" s="17" t="s">
        <v>13</v>
      </c>
      <c r="X7" s="17" t="s">
        <v>15</v>
      </c>
      <c r="Y7" s="17" t="s">
        <v>2</v>
      </c>
      <c r="AA7" s="17" t="s">
        <v>13</v>
      </c>
      <c r="AB7" s="17" t="s">
        <v>15</v>
      </c>
      <c r="AC7" s="48" t="s">
        <v>2</v>
      </c>
      <c r="AE7" s="17" t="s">
        <v>13</v>
      </c>
      <c r="AF7" s="17" t="s">
        <v>15</v>
      </c>
      <c r="AG7" s="48" t="s">
        <v>2</v>
      </c>
      <c r="AI7" s="17" t="s">
        <v>13</v>
      </c>
      <c r="AJ7" s="17" t="s">
        <v>15</v>
      </c>
      <c r="AK7" s="48" t="s">
        <v>2</v>
      </c>
      <c r="AM7" s="17" t="s">
        <v>13</v>
      </c>
      <c r="AN7" s="17" t="s">
        <v>15</v>
      </c>
      <c r="AO7" s="48" t="s">
        <v>2</v>
      </c>
    </row>
    <row r="8" spans="1:41" ht="15.75" x14ac:dyDescent="0.25">
      <c r="A8" s="94"/>
      <c r="B8" s="41">
        <v>42129</v>
      </c>
      <c r="C8" s="3" t="s">
        <v>3</v>
      </c>
      <c r="D8" s="3">
        <v>3100</v>
      </c>
      <c r="E8" s="3"/>
      <c r="G8" s="41">
        <v>42152</v>
      </c>
      <c r="H8" s="3" t="s">
        <v>94</v>
      </c>
      <c r="I8" s="3">
        <v>800</v>
      </c>
      <c r="J8" s="3"/>
      <c r="L8" s="15" t="s">
        <v>23</v>
      </c>
      <c r="M8" s="13">
        <f>+U27</f>
        <v>3200</v>
      </c>
      <c r="O8" s="19" t="s">
        <v>16</v>
      </c>
      <c r="P8" s="19"/>
      <c r="Q8" s="19">
        <v>22100</v>
      </c>
      <c r="S8" s="19" t="s">
        <v>16</v>
      </c>
      <c r="T8" s="19"/>
      <c r="U8" s="19">
        <v>3400</v>
      </c>
      <c r="W8" s="19" t="s">
        <v>16</v>
      </c>
      <c r="X8" s="19"/>
      <c r="Y8" s="19">
        <v>1500</v>
      </c>
      <c r="AA8" s="20" t="s">
        <v>16</v>
      </c>
      <c r="AB8" s="19"/>
      <c r="AC8" s="21">
        <v>-800</v>
      </c>
      <c r="AE8" s="22" t="s">
        <v>16</v>
      </c>
      <c r="AF8" s="23"/>
      <c r="AG8" s="23">
        <v>-42300</v>
      </c>
      <c r="AI8" s="44" t="s">
        <v>16</v>
      </c>
      <c r="AJ8" s="19"/>
      <c r="AK8" s="31">
        <v>0</v>
      </c>
      <c r="AM8" s="44" t="s">
        <v>16</v>
      </c>
      <c r="AN8" s="19"/>
      <c r="AO8" s="31">
        <v>0</v>
      </c>
    </row>
    <row r="9" spans="1:41" ht="15.75" x14ac:dyDescent="0.25">
      <c r="A9" s="94"/>
      <c r="B9" s="41"/>
      <c r="C9" s="3" t="s">
        <v>85</v>
      </c>
      <c r="D9" s="3"/>
      <c r="E9" s="3">
        <v>-3100</v>
      </c>
      <c r="G9" s="41"/>
      <c r="H9" s="3" t="s">
        <v>3</v>
      </c>
      <c r="I9" s="3"/>
      <c r="J9" s="3">
        <v>-800</v>
      </c>
      <c r="L9" s="15" t="s">
        <v>24</v>
      </c>
      <c r="M9" s="13">
        <f>+Y10</f>
        <v>1500</v>
      </c>
      <c r="O9" s="24">
        <f>D5</f>
        <v>4000</v>
      </c>
      <c r="P9" s="24"/>
      <c r="Q9" s="19">
        <f>+Q8+SUM(O9:P9)</f>
        <v>26100</v>
      </c>
      <c r="S9" s="24"/>
      <c r="T9" s="24">
        <f>E9</f>
        <v>-3100</v>
      </c>
      <c r="U9" s="19">
        <f>+U8+SUM(S9:T9)</f>
        <v>300</v>
      </c>
      <c r="W9" s="24"/>
      <c r="X9" s="24"/>
      <c r="Y9" s="19">
        <f>+Y8+SUM(W9:X9)</f>
        <v>1500</v>
      </c>
      <c r="AA9" s="24">
        <f>D14</f>
        <v>500</v>
      </c>
      <c r="AB9" s="24"/>
      <c r="AC9" s="21">
        <f>+AC8+SUM(AA9:AB9)</f>
        <v>-300</v>
      </c>
      <c r="AE9" s="24"/>
      <c r="AF9" s="24"/>
      <c r="AG9" s="23">
        <f>+AG8+SUM(AE9:AF9)</f>
        <v>-42300</v>
      </c>
      <c r="AI9" s="24">
        <f>I8</f>
        <v>800</v>
      </c>
      <c r="AJ9" s="24"/>
      <c r="AK9" s="31">
        <f>+AK8+SUM(AI9:AJ9)</f>
        <v>800</v>
      </c>
      <c r="AM9" s="24"/>
      <c r="AN9" s="24"/>
      <c r="AO9" s="31">
        <f>+AO8+SUM(AM9:AN9)</f>
        <v>0</v>
      </c>
    </row>
    <row r="10" spans="1:41" ht="15.75" x14ac:dyDescent="0.25">
      <c r="A10" s="94"/>
      <c r="B10" s="41"/>
      <c r="C10" s="3"/>
      <c r="D10" s="3"/>
      <c r="E10" s="3"/>
      <c r="G10" s="41"/>
      <c r="H10" s="3"/>
      <c r="I10" s="3"/>
      <c r="J10" s="3"/>
      <c r="L10" s="15" t="s">
        <v>25</v>
      </c>
      <c r="M10" s="13">
        <f>+Y16</f>
        <v>14500</v>
      </c>
      <c r="O10" s="24">
        <f>D8</f>
        <v>3100</v>
      </c>
      <c r="P10" s="24"/>
      <c r="Q10" s="19">
        <f>+Q9+SUM(O10:P10)</f>
        <v>29200</v>
      </c>
      <c r="S10" s="24">
        <f>D17</f>
        <v>7500</v>
      </c>
      <c r="T10" s="24"/>
      <c r="U10" s="19">
        <f>+U9+SUM(S10:T10)</f>
        <v>7800</v>
      </c>
      <c r="W10" s="24"/>
      <c r="X10" s="24"/>
      <c r="Y10" s="19">
        <f>+Y9+SUM(W10:X10)</f>
        <v>1500</v>
      </c>
      <c r="AA10" s="24"/>
      <c r="AB10" s="24">
        <f>E24</f>
        <v>-7500</v>
      </c>
      <c r="AC10" s="21">
        <f t="shared" ref="AC10:AC12" si="0">+AC9+SUM(AA10:AB10)</f>
        <v>-7800</v>
      </c>
      <c r="AE10" s="8"/>
      <c r="AF10" s="8"/>
      <c r="AG10" s="8"/>
      <c r="AI10" s="24"/>
      <c r="AJ10" s="24"/>
      <c r="AK10" s="31">
        <f>+AK9+SUM(AI10:AJ10)</f>
        <v>800</v>
      </c>
      <c r="AM10" s="24"/>
      <c r="AN10" s="24"/>
      <c r="AO10" s="31">
        <f>+AO9+SUM(AM10:AN10)</f>
        <v>0</v>
      </c>
    </row>
    <row r="11" spans="1:41" ht="15.75" x14ac:dyDescent="0.25">
      <c r="A11" s="94"/>
      <c r="B11" s="41">
        <v>42133</v>
      </c>
      <c r="C11" s="3" t="s">
        <v>86</v>
      </c>
      <c r="D11" s="3">
        <v>400</v>
      </c>
      <c r="E11" s="3"/>
      <c r="G11" s="41">
        <v>42154</v>
      </c>
      <c r="H11" s="3" t="s">
        <v>95</v>
      </c>
      <c r="I11" s="3">
        <v>250</v>
      </c>
      <c r="J11" s="3"/>
      <c r="L11" s="15" t="s">
        <v>26</v>
      </c>
      <c r="M11" s="13">
        <f>+Y22</f>
        <v>-330</v>
      </c>
      <c r="O11" s="24"/>
      <c r="P11" s="24">
        <f>E12</f>
        <v>-400</v>
      </c>
      <c r="Q11" s="19">
        <f>+Q10+SUM(O11:P11)</f>
        <v>28800</v>
      </c>
      <c r="S11" s="24">
        <v>8000</v>
      </c>
      <c r="T11" s="24"/>
      <c r="U11" s="19">
        <f>+U10+SUM(S11:T11)</f>
        <v>15800</v>
      </c>
      <c r="AA11" s="24"/>
      <c r="AB11" s="24"/>
      <c r="AC11" s="21">
        <f t="shared" si="0"/>
        <v>-7800</v>
      </c>
      <c r="AE11" s="16" t="str">
        <f>+L16</f>
        <v>Draws</v>
      </c>
      <c r="AF11" s="16"/>
      <c r="AG11" s="47"/>
      <c r="AI11" s="8"/>
      <c r="AJ11" s="8"/>
      <c r="AK11" s="8"/>
      <c r="AM11" s="8"/>
      <c r="AN11" s="8"/>
      <c r="AO11" s="8"/>
    </row>
    <row r="12" spans="1:41" ht="15.75" x14ac:dyDescent="0.25">
      <c r="A12" s="94"/>
      <c r="B12" s="41"/>
      <c r="C12" s="3" t="s">
        <v>3</v>
      </c>
      <c r="D12" s="3"/>
      <c r="E12" s="3">
        <v>-400</v>
      </c>
      <c r="G12" s="41"/>
      <c r="H12" s="3" t="s">
        <v>90</v>
      </c>
      <c r="I12" s="3"/>
      <c r="J12" s="3">
        <v>-250</v>
      </c>
      <c r="L12" s="15" t="s">
        <v>5</v>
      </c>
      <c r="M12" s="18">
        <f>+AC12</f>
        <v>-7800</v>
      </c>
      <c r="O12" s="24"/>
      <c r="P12" s="24">
        <f>E15</f>
        <v>-500</v>
      </c>
      <c r="Q12" s="19">
        <f>+Q11+SUM(O12:P12)</f>
        <v>28300</v>
      </c>
      <c r="R12" s="8" t="s">
        <v>22</v>
      </c>
      <c r="S12" s="24"/>
      <c r="T12" s="24">
        <v>-12000</v>
      </c>
      <c r="U12" s="19">
        <f>+U11+SUM(S12:T12)</f>
        <v>3800</v>
      </c>
      <c r="W12" s="16" t="str">
        <f>+L10</f>
        <v>Office Equipment</v>
      </c>
      <c r="X12" s="16"/>
      <c r="Y12" s="16"/>
      <c r="AA12" s="24"/>
      <c r="AB12" s="24"/>
      <c r="AC12" s="21">
        <f t="shared" si="0"/>
        <v>-7800</v>
      </c>
      <c r="AE12" s="17" t="s">
        <v>13</v>
      </c>
      <c r="AF12" s="17" t="s">
        <v>15</v>
      </c>
      <c r="AG12" s="48" t="s">
        <v>2</v>
      </c>
      <c r="AI12" s="16" t="str">
        <f>+L19</f>
        <v>Rent Expense</v>
      </c>
      <c r="AJ12" s="16"/>
      <c r="AK12" s="47"/>
      <c r="AM12" s="16" t="str">
        <f>+L22</f>
        <v>Insurance Expense</v>
      </c>
      <c r="AN12" s="16"/>
      <c r="AO12" s="47"/>
    </row>
    <row r="13" spans="1:41" ht="15.75" x14ac:dyDescent="0.25">
      <c r="A13" s="94"/>
      <c r="B13" s="41"/>
      <c r="C13" s="3"/>
      <c r="D13" s="3"/>
      <c r="E13" s="3"/>
      <c r="G13" s="41"/>
      <c r="H13" s="3"/>
      <c r="I13" s="3"/>
      <c r="J13" s="3"/>
      <c r="L13" s="15" t="s">
        <v>27</v>
      </c>
      <c r="M13" s="18">
        <f>+AC19</f>
        <v>-120</v>
      </c>
      <c r="O13" s="24">
        <f>D20</f>
        <v>7100</v>
      </c>
      <c r="P13" s="24"/>
      <c r="Q13" s="19">
        <f t="shared" ref="Q13:Q21" si="1">+Q12+SUM(O13:P13)</f>
        <v>35400</v>
      </c>
      <c r="S13" s="24">
        <v>2000</v>
      </c>
      <c r="T13" s="24"/>
      <c r="U13" s="19">
        <f>+U12+SUM(S13:T13)</f>
        <v>5800</v>
      </c>
      <c r="W13" s="17" t="s">
        <v>13</v>
      </c>
      <c r="X13" s="17" t="s">
        <v>15</v>
      </c>
      <c r="Y13" s="17" t="s">
        <v>2</v>
      </c>
      <c r="AA13" s="9"/>
      <c r="AB13" s="9"/>
      <c r="AC13" s="9"/>
      <c r="AE13" s="22" t="s">
        <v>16</v>
      </c>
      <c r="AF13" s="23"/>
      <c r="AG13" s="23">
        <v>0</v>
      </c>
      <c r="AI13" s="17" t="s">
        <v>13</v>
      </c>
      <c r="AJ13" s="17" t="s">
        <v>15</v>
      </c>
      <c r="AK13" s="48" t="s">
        <v>2</v>
      </c>
      <c r="AM13" s="17" t="s">
        <v>13</v>
      </c>
      <c r="AN13" s="17" t="s">
        <v>15</v>
      </c>
      <c r="AO13" s="48" t="s">
        <v>2</v>
      </c>
    </row>
    <row r="14" spans="1:41" ht="15.75" x14ac:dyDescent="0.25">
      <c r="A14" s="94"/>
      <c r="B14" s="41">
        <v>42137</v>
      </c>
      <c r="C14" s="3" t="s">
        <v>87</v>
      </c>
      <c r="D14" s="3">
        <v>500</v>
      </c>
      <c r="E14" s="3"/>
      <c r="G14" s="41">
        <v>42155</v>
      </c>
      <c r="H14" s="3" t="s">
        <v>95</v>
      </c>
      <c r="I14" s="3">
        <v>300</v>
      </c>
      <c r="J14" s="3"/>
      <c r="L14" s="15" t="s">
        <v>28</v>
      </c>
      <c r="M14" s="18">
        <f>+AC25</f>
        <v>-6500</v>
      </c>
      <c r="O14" s="24">
        <f>I5</f>
        <v>12000</v>
      </c>
      <c r="P14" s="24"/>
      <c r="Q14" s="19">
        <f t="shared" si="1"/>
        <v>47400</v>
      </c>
      <c r="S14" s="24"/>
      <c r="T14" s="24"/>
      <c r="U14" s="19">
        <f>+U13+SUM(S14:T14)</f>
        <v>5800</v>
      </c>
      <c r="W14" s="19" t="s">
        <v>16</v>
      </c>
      <c r="X14" s="19"/>
      <c r="Y14" s="19">
        <v>14500</v>
      </c>
      <c r="AA14" s="16" t="str">
        <f>+L13</f>
        <v>Salaries Payable</v>
      </c>
      <c r="AB14" s="16"/>
      <c r="AC14" s="47"/>
      <c r="AE14" s="24">
        <f>I23</f>
        <v>10000</v>
      </c>
      <c r="AF14" s="24"/>
      <c r="AG14" s="23">
        <f>+AG13+SUM(AE14:AF14)</f>
        <v>10000</v>
      </c>
      <c r="AI14" s="44" t="s">
        <v>16</v>
      </c>
      <c r="AJ14" s="19"/>
      <c r="AK14" s="31">
        <v>0</v>
      </c>
      <c r="AM14" s="44" t="s">
        <v>16</v>
      </c>
      <c r="AN14" s="19"/>
      <c r="AO14" s="31">
        <v>0</v>
      </c>
    </row>
    <row r="15" spans="1:41" ht="15.75" x14ac:dyDescent="0.25">
      <c r="A15" s="94"/>
      <c r="B15" s="41"/>
      <c r="C15" s="3" t="s">
        <v>3</v>
      </c>
      <c r="D15" s="3"/>
      <c r="E15" s="3">
        <v>-500</v>
      </c>
      <c r="G15" s="41"/>
      <c r="H15" s="3" t="s">
        <v>90</v>
      </c>
      <c r="I15" s="3"/>
      <c r="J15" s="3">
        <v>-300</v>
      </c>
      <c r="L15" s="25" t="s">
        <v>19</v>
      </c>
      <c r="M15" s="26">
        <f>+AG9</f>
        <v>-42300</v>
      </c>
      <c r="O15" s="24"/>
      <c r="P15" s="120">
        <f>J9</f>
        <v>-800</v>
      </c>
      <c r="Q15" s="19">
        <f t="shared" si="1"/>
        <v>46600</v>
      </c>
      <c r="S15" s="24"/>
      <c r="T15" s="120"/>
      <c r="U15" s="19">
        <f t="shared" ref="U15" si="2">+U14+SUM(S15:T15)</f>
        <v>5800</v>
      </c>
      <c r="W15" s="24"/>
      <c r="X15" s="24"/>
      <c r="Y15" s="19">
        <f>+Y14+SUM(W15:X15)</f>
        <v>14500</v>
      </c>
      <c r="AA15" s="17" t="s">
        <v>13</v>
      </c>
      <c r="AB15" s="17" t="s">
        <v>15</v>
      </c>
      <c r="AC15" s="48" t="s">
        <v>2</v>
      </c>
      <c r="AI15" s="24"/>
      <c r="AJ15" s="24"/>
      <c r="AK15" s="31">
        <f>+AK14+SUM(AI15:AJ15)</f>
        <v>0</v>
      </c>
      <c r="AM15" s="24"/>
      <c r="AN15" s="24"/>
      <c r="AO15" s="31">
        <f>+AO14+SUM(AM15:AN15)</f>
        <v>0</v>
      </c>
    </row>
    <row r="16" spans="1:41" ht="15.75" x14ac:dyDescent="0.25">
      <c r="A16" s="94"/>
      <c r="B16" s="41"/>
      <c r="C16" s="3"/>
      <c r="D16" s="3"/>
      <c r="E16" s="3"/>
      <c r="G16" s="41"/>
      <c r="H16" s="3"/>
      <c r="I16" s="3"/>
      <c r="J16" s="3"/>
      <c r="L16" s="25" t="s">
        <v>36</v>
      </c>
      <c r="M16" s="26">
        <f>+AG14</f>
        <v>10000</v>
      </c>
      <c r="O16" s="24"/>
      <c r="P16" s="24">
        <f>J12</f>
        <v>-250</v>
      </c>
      <c r="Q16" s="19">
        <f>+Q15+SUM(O16:P16)</f>
        <v>46350</v>
      </c>
      <c r="W16" s="24"/>
      <c r="X16" s="24"/>
      <c r="Y16" s="19">
        <f>+Y15+SUM(W16:X16)</f>
        <v>14500</v>
      </c>
      <c r="AA16" s="20" t="s">
        <v>16</v>
      </c>
      <c r="AB16" s="19"/>
      <c r="AC16" s="21">
        <v>-120</v>
      </c>
      <c r="AE16" s="16" t="str">
        <f>+L17</f>
        <v>Revenue or income</v>
      </c>
      <c r="AF16" s="16"/>
      <c r="AG16" s="47"/>
      <c r="AI16" s="24"/>
      <c r="AJ16" s="24"/>
      <c r="AK16" s="31">
        <f>+AK15+SUM(AI16:AJ16)</f>
        <v>0</v>
      </c>
      <c r="AM16" s="24"/>
      <c r="AN16" s="24"/>
      <c r="AO16" s="31">
        <f>+AO15+SUM(AM16:AN16)</f>
        <v>0</v>
      </c>
    </row>
    <row r="17" spans="1:41" ht="15.75" x14ac:dyDescent="0.25">
      <c r="A17" s="94"/>
      <c r="B17" s="41">
        <v>42139</v>
      </c>
      <c r="C17" s="3" t="s">
        <v>88</v>
      </c>
      <c r="D17" s="3">
        <v>7500</v>
      </c>
      <c r="E17" s="3"/>
      <c r="G17" s="41">
        <v>42155</v>
      </c>
      <c r="H17" s="3" t="s">
        <v>90</v>
      </c>
      <c r="I17" s="3">
        <v>3000</v>
      </c>
      <c r="J17" s="3"/>
      <c r="L17" s="15" t="s">
        <v>21</v>
      </c>
      <c r="M17" s="27">
        <f>+AG24</f>
        <v>-31800</v>
      </c>
      <c r="O17" s="24"/>
      <c r="P17" s="24">
        <f>J15</f>
        <v>-300</v>
      </c>
      <c r="Q17" s="19">
        <f t="shared" si="1"/>
        <v>46050</v>
      </c>
      <c r="S17" s="16" t="str">
        <f>+L7</f>
        <v>Supplies</v>
      </c>
      <c r="T17" s="16"/>
      <c r="U17" s="16"/>
      <c r="AA17" s="24"/>
      <c r="AB17" s="24"/>
      <c r="AC17" s="21">
        <f>+AC16+SUM(AA17:AB17)</f>
        <v>-120</v>
      </c>
      <c r="AE17" s="17" t="s">
        <v>13</v>
      </c>
      <c r="AF17" s="17" t="s">
        <v>15</v>
      </c>
      <c r="AG17" s="48" t="s">
        <v>2</v>
      </c>
      <c r="AM17" s="9"/>
      <c r="AN17" s="9"/>
      <c r="AO17" s="9"/>
    </row>
    <row r="18" spans="1:41" ht="15.75" x14ac:dyDescent="0.25">
      <c r="A18" s="95"/>
      <c r="B18" s="41"/>
      <c r="C18" s="3" t="s">
        <v>89</v>
      </c>
      <c r="D18" s="3"/>
      <c r="E18" s="3">
        <v>-7500</v>
      </c>
      <c r="G18" s="41"/>
      <c r="H18" s="3" t="s">
        <v>98</v>
      </c>
      <c r="I18" s="3"/>
      <c r="J18" s="3">
        <v>-3000</v>
      </c>
      <c r="L18" s="15" t="s">
        <v>29</v>
      </c>
      <c r="M18" s="27">
        <f>+AK10</f>
        <v>800</v>
      </c>
      <c r="O18" s="24">
        <f>I17</f>
        <v>3000</v>
      </c>
      <c r="P18" s="24"/>
      <c r="Q18" s="19">
        <f t="shared" si="1"/>
        <v>49050</v>
      </c>
      <c r="S18" s="17" t="s">
        <v>13</v>
      </c>
      <c r="T18" s="17" t="s">
        <v>15</v>
      </c>
      <c r="U18" s="17" t="s">
        <v>2</v>
      </c>
      <c r="W18" s="16" t="str">
        <f>+L11</f>
        <v>Accumulated Depreciation</v>
      </c>
      <c r="X18" s="16"/>
      <c r="Y18" s="47"/>
      <c r="AA18" s="24"/>
      <c r="AB18" s="24"/>
      <c r="AC18" s="21">
        <f t="shared" ref="AC18:AC19" si="3">+AC17+SUM(AA18:AB18)</f>
        <v>-120</v>
      </c>
      <c r="AE18" s="44" t="s">
        <v>16</v>
      </c>
      <c r="AF18" s="45"/>
      <c r="AG18" s="31">
        <v>0</v>
      </c>
      <c r="AI18" s="16" t="str">
        <f>+L20</f>
        <v>Supplies Expense</v>
      </c>
      <c r="AJ18" s="16"/>
      <c r="AK18" s="47"/>
      <c r="AM18" s="16" t="str">
        <f>+L23</f>
        <v>Miscellaneous Expense</v>
      </c>
      <c r="AN18" s="16"/>
      <c r="AO18" s="47"/>
    </row>
    <row r="19" spans="1:41" ht="15.75" x14ac:dyDescent="0.25">
      <c r="A19" s="95"/>
      <c r="B19" s="41"/>
      <c r="C19" s="3"/>
      <c r="D19" s="3"/>
      <c r="E19" s="3"/>
      <c r="G19" s="41"/>
      <c r="H19" s="3"/>
      <c r="I19" s="3"/>
      <c r="J19" s="3"/>
      <c r="L19" s="15" t="s">
        <v>30</v>
      </c>
      <c r="M19" s="27">
        <f>+AK16</f>
        <v>0</v>
      </c>
      <c r="O19" s="24"/>
      <c r="P19" s="24">
        <f>J24</f>
        <v>-10000</v>
      </c>
      <c r="Q19" s="19">
        <f t="shared" si="1"/>
        <v>39050</v>
      </c>
      <c r="S19" s="19" t="s">
        <v>16</v>
      </c>
      <c r="T19" s="19"/>
      <c r="U19" s="19">
        <v>1350</v>
      </c>
      <c r="W19" s="17" t="s">
        <v>13</v>
      </c>
      <c r="X19" s="17" t="s">
        <v>15</v>
      </c>
      <c r="Y19" s="48" t="s">
        <v>2</v>
      </c>
      <c r="AA19" s="24"/>
      <c r="AB19" s="24"/>
      <c r="AC19" s="21">
        <f t="shared" si="3"/>
        <v>-120</v>
      </c>
      <c r="AE19" s="24"/>
      <c r="AF19" s="24">
        <f>E18</f>
        <v>-7500</v>
      </c>
      <c r="AG19" s="31">
        <f>+AG18+SUM(AE19:AF19)</f>
        <v>-7500</v>
      </c>
      <c r="AI19" s="17" t="s">
        <v>13</v>
      </c>
      <c r="AJ19" s="17" t="s">
        <v>15</v>
      </c>
      <c r="AK19" s="48" t="s">
        <v>2</v>
      </c>
      <c r="AM19" s="17" t="s">
        <v>13</v>
      </c>
      <c r="AN19" s="17" t="s">
        <v>15</v>
      </c>
      <c r="AO19" s="48" t="s">
        <v>2</v>
      </c>
    </row>
    <row r="20" spans="1:41" ht="15.75" x14ac:dyDescent="0.25">
      <c r="A20" s="95"/>
      <c r="B20" s="41">
        <v>42141</v>
      </c>
      <c r="C20" s="3" t="s">
        <v>90</v>
      </c>
      <c r="D20" s="3">
        <v>7100</v>
      </c>
      <c r="E20" s="3"/>
      <c r="G20" s="41">
        <v>42155</v>
      </c>
      <c r="H20" s="3" t="s">
        <v>88</v>
      </c>
      <c r="I20" s="3">
        <v>2000</v>
      </c>
      <c r="J20" s="3"/>
      <c r="L20" s="15" t="s">
        <v>31</v>
      </c>
      <c r="M20" s="27">
        <f>+AK22</f>
        <v>0</v>
      </c>
      <c r="O20" s="24">
        <f>D29</f>
        <v>4200</v>
      </c>
      <c r="P20" s="24"/>
      <c r="Q20" s="19">
        <f t="shared" si="1"/>
        <v>43250</v>
      </c>
      <c r="S20" s="24">
        <f>D23</f>
        <v>7500</v>
      </c>
      <c r="T20" s="24"/>
      <c r="U20" s="19">
        <f>+U19+SUM(S20:T20)</f>
        <v>8850</v>
      </c>
      <c r="W20" s="19" t="s">
        <v>16</v>
      </c>
      <c r="X20" s="19"/>
      <c r="Y20" s="49">
        <v>-330</v>
      </c>
      <c r="AE20" s="24"/>
      <c r="AF20" s="24">
        <f>E27</f>
        <v>-8000</v>
      </c>
      <c r="AG20" s="31">
        <f t="shared" ref="AG20:AG24" si="4">+AG19+SUM(AE20:AF20)</f>
        <v>-15500</v>
      </c>
      <c r="AI20" s="44" t="s">
        <v>16</v>
      </c>
      <c r="AJ20" s="19"/>
      <c r="AK20" s="31">
        <v>0</v>
      </c>
      <c r="AM20" s="44" t="s">
        <v>16</v>
      </c>
      <c r="AN20" s="19"/>
      <c r="AO20" s="31">
        <v>0</v>
      </c>
    </row>
    <row r="21" spans="1:41" ht="15.75" x14ac:dyDescent="0.25">
      <c r="B21" s="41"/>
      <c r="C21" s="3" t="s">
        <v>98</v>
      </c>
      <c r="D21" s="3"/>
      <c r="E21" s="3">
        <v>-7100</v>
      </c>
      <c r="G21" s="41"/>
      <c r="H21" s="3" t="s">
        <v>96</v>
      </c>
      <c r="I21" s="3"/>
      <c r="J21" s="3">
        <v>-2000</v>
      </c>
      <c r="L21" s="15" t="s">
        <v>32</v>
      </c>
      <c r="M21" s="27">
        <f>+AO10</f>
        <v>0</v>
      </c>
      <c r="O21" s="24"/>
      <c r="P21" s="24"/>
      <c r="Q21" s="19">
        <f t="shared" si="1"/>
        <v>43250</v>
      </c>
      <c r="S21" s="24"/>
      <c r="T21" s="24"/>
      <c r="U21" s="19">
        <f>+U20+SUM(S21:T21)</f>
        <v>8850</v>
      </c>
      <c r="W21" s="24"/>
      <c r="X21" s="24"/>
      <c r="Y21" s="49">
        <f>+Y20+SUM(W21:X21)</f>
        <v>-330</v>
      </c>
      <c r="AA21" s="16" t="str">
        <f>+L14</f>
        <v>Unearned Fees</v>
      </c>
      <c r="AB21" s="16"/>
      <c r="AC21" s="47"/>
      <c r="AE21" s="24"/>
      <c r="AF21" s="24">
        <f>J21</f>
        <v>-2000</v>
      </c>
      <c r="AG21" s="31">
        <f t="shared" si="4"/>
        <v>-17500</v>
      </c>
      <c r="AI21" s="24"/>
      <c r="AJ21" s="24"/>
      <c r="AK21" s="31">
        <f>+AK20+SUM(AI21:AJ21)</f>
        <v>0</v>
      </c>
      <c r="AM21" s="24">
        <f>D11</f>
        <v>400</v>
      </c>
      <c r="AN21" s="24"/>
      <c r="AO21" s="31">
        <f>+AO20+SUM(AM21:AN21)</f>
        <v>400</v>
      </c>
    </row>
    <row r="22" spans="1:41" ht="15.75" x14ac:dyDescent="0.25">
      <c r="B22" s="41"/>
      <c r="C22" s="3"/>
      <c r="D22" s="3"/>
      <c r="E22" s="3"/>
      <c r="G22" s="41"/>
      <c r="H22" s="3"/>
      <c r="I22" s="3"/>
      <c r="J22" s="3"/>
      <c r="L22" s="15" t="s">
        <v>33</v>
      </c>
      <c r="M22" s="27">
        <f>+AO16</f>
        <v>0</v>
      </c>
      <c r="W22" s="24"/>
      <c r="X22" s="24"/>
      <c r="Y22" s="49">
        <f>+Y21+SUM(W22:X22)</f>
        <v>-330</v>
      </c>
      <c r="AA22" s="17" t="s">
        <v>13</v>
      </c>
      <c r="AB22" s="17" t="s">
        <v>15</v>
      </c>
      <c r="AC22" s="48" t="s">
        <v>2</v>
      </c>
      <c r="AE22" s="24"/>
      <c r="AF22" s="24">
        <f>E21</f>
        <v>-7100</v>
      </c>
      <c r="AG22" s="31">
        <f t="shared" si="4"/>
        <v>-24600</v>
      </c>
      <c r="AI22" s="24"/>
      <c r="AJ22" s="24"/>
      <c r="AK22" s="31">
        <f>+AK21+SUM(AI22:AJ22)</f>
        <v>0</v>
      </c>
      <c r="AM22" s="24">
        <f>I11</f>
        <v>250</v>
      </c>
      <c r="AN22" s="24"/>
      <c r="AO22" s="31">
        <f t="shared" ref="AO22:AO23" si="5">+AO21+SUM(AM22:AN22)</f>
        <v>650</v>
      </c>
    </row>
    <row r="23" spans="1:41" ht="15.75" x14ac:dyDescent="0.25">
      <c r="B23" s="41">
        <v>42144</v>
      </c>
      <c r="C23" s="3" t="s">
        <v>20</v>
      </c>
      <c r="D23" s="3">
        <v>7500</v>
      </c>
      <c r="E23" s="3"/>
      <c r="G23" s="41">
        <v>42155</v>
      </c>
      <c r="H23" s="3" t="s">
        <v>97</v>
      </c>
      <c r="I23" s="3">
        <v>10000</v>
      </c>
      <c r="J23" s="3"/>
      <c r="L23" s="15" t="s">
        <v>34</v>
      </c>
      <c r="M23" s="27">
        <f>+AO23</f>
        <v>950</v>
      </c>
      <c r="S23" s="16" t="str">
        <f>+L8</f>
        <v>Prepaid Rent</v>
      </c>
      <c r="T23" s="16"/>
      <c r="U23" s="16"/>
      <c r="W23" s="9"/>
      <c r="X23" s="9"/>
      <c r="Y23" s="9"/>
      <c r="AA23" s="20" t="s">
        <v>16</v>
      </c>
      <c r="AB23" s="19"/>
      <c r="AC23" s="21">
        <v>-2500</v>
      </c>
      <c r="AE23" s="24"/>
      <c r="AF23" s="24">
        <f>E30</f>
        <v>-4200</v>
      </c>
      <c r="AG23" s="31">
        <f t="shared" si="4"/>
        <v>-28800</v>
      </c>
      <c r="AI23" s="8"/>
      <c r="AJ23" s="8"/>
      <c r="AK23" s="8"/>
      <c r="AM23" s="24">
        <f>I14</f>
        <v>300</v>
      </c>
      <c r="AN23" s="24"/>
      <c r="AO23" s="31">
        <f t="shared" si="5"/>
        <v>950</v>
      </c>
    </row>
    <row r="24" spans="1:41" ht="16.5" thickBot="1" x14ac:dyDescent="0.3">
      <c r="B24" s="41"/>
      <c r="C24" s="3" t="s">
        <v>91</v>
      </c>
      <c r="D24" s="3"/>
      <c r="E24" s="3">
        <v>-7500</v>
      </c>
      <c r="G24" s="41"/>
      <c r="H24" s="3" t="s">
        <v>3</v>
      </c>
      <c r="I24" s="3"/>
      <c r="J24" s="3">
        <v>-10000</v>
      </c>
      <c r="L24" s="28" t="s">
        <v>17</v>
      </c>
      <c r="M24" s="29">
        <f>+SUM(M5:M23)</f>
        <v>0</v>
      </c>
      <c r="S24" s="17" t="s">
        <v>13</v>
      </c>
      <c r="T24" s="17" t="s">
        <v>15</v>
      </c>
      <c r="U24" s="17" t="s">
        <v>2</v>
      </c>
      <c r="AA24" s="24"/>
      <c r="AB24" s="24">
        <f>E6</f>
        <v>-4000</v>
      </c>
      <c r="AC24" s="21">
        <f>+AC23+SUM(AA24:AB24)</f>
        <v>-6500</v>
      </c>
      <c r="AE24" s="24"/>
      <c r="AF24" s="24">
        <f>J18</f>
        <v>-3000</v>
      </c>
      <c r="AG24" s="31">
        <f t="shared" si="4"/>
        <v>-31800</v>
      </c>
      <c r="AM24" s="32"/>
      <c r="AN24" s="32"/>
      <c r="AO24" s="32"/>
    </row>
    <row r="25" spans="1:41" ht="16.5" thickTop="1" x14ac:dyDescent="0.25">
      <c r="B25" s="41"/>
      <c r="C25" s="3"/>
      <c r="D25" s="3"/>
      <c r="E25" s="3"/>
      <c r="G25" s="41"/>
      <c r="H25" s="3"/>
      <c r="I25" s="3"/>
      <c r="J25" s="3"/>
      <c r="L25" s="30" t="s">
        <v>6</v>
      </c>
      <c r="M25" s="31">
        <f>SUM(M17:M23)</f>
        <v>-30050</v>
      </c>
      <c r="S25" s="19" t="s">
        <v>16</v>
      </c>
      <c r="T25" s="19"/>
      <c r="U25" s="19">
        <v>3200</v>
      </c>
      <c r="AA25" s="24"/>
      <c r="AB25" s="24"/>
      <c r="AC25" s="21">
        <f>+AC24+SUM(AA25:AB25)</f>
        <v>-6500</v>
      </c>
      <c r="AE25" s="33"/>
      <c r="AF25" s="33"/>
      <c r="AG25" s="33"/>
      <c r="AM25" s="33"/>
      <c r="AN25" s="33"/>
      <c r="AO25" s="33"/>
    </row>
    <row r="26" spans="1:41" ht="15.75" x14ac:dyDescent="0.25">
      <c r="B26" s="41">
        <v>42145</v>
      </c>
      <c r="C26" s="3" t="s">
        <v>88</v>
      </c>
      <c r="D26" s="3">
        <v>8000</v>
      </c>
      <c r="E26" s="3"/>
      <c r="G26" s="41"/>
      <c r="H26" s="3"/>
      <c r="I26" s="3"/>
      <c r="J26" s="3"/>
      <c r="S26" s="24"/>
      <c r="T26" s="24"/>
      <c r="U26" s="19">
        <f>+U25+SUM(S26:T26)</f>
        <v>3200</v>
      </c>
      <c r="AM26" s="50"/>
      <c r="AN26" s="34"/>
      <c r="AO26" s="51"/>
    </row>
    <row r="27" spans="1:41" ht="15.75" x14ac:dyDescent="0.25">
      <c r="B27" s="41"/>
      <c r="C27" s="3" t="s">
        <v>92</v>
      </c>
      <c r="D27" s="3"/>
      <c r="E27" s="3">
        <v>-8000</v>
      </c>
      <c r="G27" s="41"/>
      <c r="H27" s="3"/>
      <c r="I27" s="3"/>
      <c r="J27" s="3"/>
      <c r="S27" s="24"/>
      <c r="T27" s="24"/>
      <c r="U27" s="19">
        <f>+U26+SUM(S27:T27)</f>
        <v>3200</v>
      </c>
      <c r="AA27"/>
      <c r="AB27"/>
      <c r="AC27"/>
      <c r="AM27" s="35"/>
      <c r="AN27" s="35"/>
      <c r="AO27" s="51"/>
    </row>
    <row r="28" spans="1:41" ht="15.75" x14ac:dyDescent="0.25">
      <c r="B28" s="41"/>
      <c r="C28" s="3"/>
      <c r="D28" s="3"/>
      <c r="E28" s="3"/>
      <c r="G28" s="41"/>
      <c r="H28" s="3"/>
      <c r="I28" s="3"/>
      <c r="J28" s="3"/>
      <c r="AM28" s="35"/>
      <c r="AN28" s="35"/>
      <c r="AO28" s="51"/>
    </row>
    <row r="29" spans="1:41" ht="15.75" x14ac:dyDescent="0.25">
      <c r="B29" s="41">
        <v>42149</v>
      </c>
      <c r="C29" s="3" t="s">
        <v>3</v>
      </c>
      <c r="D29" s="3">
        <v>4200</v>
      </c>
      <c r="E29" s="3"/>
      <c r="G29" s="41"/>
      <c r="H29" s="3"/>
      <c r="I29" s="3"/>
      <c r="J29" s="3"/>
      <c r="AM29" s="35"/>
      <c r="AN29" s="35"/>
      <c r="AO29" s="51"/>
    </row>
    <row r="30" spans="1:41" ht="15.75" x14ac:dyDescent="0.25">
      <c r="B30" s="41"/>
      <c r="C30" s="3" t="s">
        <v>98</v>
      </c>
      <c r="D30" s="3"/>
      <c r="E30" s="3">
        <v>-4200</v>
      </c>
      <c r="G30" s="41"/>
      <c r="H30" s="3"/>
      <c r="I30" s="3"/>
      <c r="J30" s="3"/>
      <c r="AM30" s="50"/>
      <c r="AN30" s="34"/>
      <c r="AO30" s="51"/>
    </row>
    <row r="31" spans="1:41" ht="15.75" x14ac:dyDescent="0.25">
      <c r="AM31" s="35"/>
      <c r="AN31" s="35"/>
      <c r="AO31" s="51"/>
    </row>
    <row r="32" spans="1:41" ht="15.75" x14ac:dyDescent="0.25">
      <c r="AM32" s="35"/>
      <c r="AN32" s="35"/>
      <c r="AO32" s="51"/>
    </row>
    <row r="34" spans="1:41" x14ac:dyDescent="0.25">
      <c r="AM34" s="32"/>
      <c r="AN34" s="32"/>
      <c r="AO34" s="32"/>
    </row>
    <row r="35" spans="1:41" s="4" customFormat="1" x14ac:dyDescent="0.25">
      <c r="A35" s="96"/>
      <c r="F35"/>
      <c r="G35" s="1"/>
      <c r="H35" s="2"/>
      <c r="I35" s="2"/>
      <c r="J35" s="2"/>
      <c r="K35"/>
      <c r="L35" s="2"/>
      <c r="M35" s="2"/>
      <c r="N35" s="37"/>
      <c r="R35" s="8"/>
      <c r="V35" s="8"/>
      <c r="Z35" s="40"/>
      <c r="AD35" s="40"/>
      <c r="AH35" s="40"/>
      <c r="AL35" s="40"/>
      <c r="AM35" s="33"/>
      <c r="AN35" s="33"/>
      <c r="AO35" s="33"/>
    </row>
    <row r="36" spans="1:41" ht="15.75" x14ac:dyDescent="0.25">
      <c r="AM36" s="50"/>
      <c r="AN36" s="34"/>
      <c r="AO36" s="51"/>
    </row>
    <row r="37" spans="1:41" ht="15.75" x14ac:dyDescent="0.25">
      <c r="AM37" s="35"/>
      <c r="AN37" s="35"/>
      <c r="AO37" s="51"/>
    </row>
    <row r="38" spans="1:41" ht="15.75" x14ac:dyDescent="0.25">
      <c r="B38" s="1" t="s">
        <v>67</v>
      </c>
      <c r="AM38" s="35"/>
      <c r="AN38" s="35"/>
      <c r="AO38" s="51"/>
    </row>
    <row r="40" spans="1:41" x14ac:dyDescent="0.25">
      <c r="G40" s="38"/>
      <c r="H40" s="37"/>
      <c r="I40" s="37"/>
      <c r="J40" s="37"/>
      <c r="AM40" s="32"/>
      <c r="AN40" s="32"/>
      <c r="AO40" s="32"/>
    </row>
    <row r="41" spans="1:41" x14ac:dyDescent="0.25">
      <c r="R41" s="39"/>
      <c r="V41" s="39"/>
      <c r="AM41" s="33"/>
      <c r="AN41" s="33"/>
      <c r="AO41" s="33"/>
    </row>
    <row r="42" spans="1:41" ht="15.75" x14ac:dyDescent="0.25">
      <c r="AM42" s="50"/>
      <c r="AN42" s="34"/>
      <c r="AO42" s="51"/>
    </row>
    <row r="43" spans="1:41" ht="15.75" x14ac:dyDescent="0.25">
      <c r="L43" s="37"/>
      <c r="M43" s="37"/>
      <c r="AM43" s="35"/>
      <c r="AN43" s="35"/>
      <c r="AO43" s="51"/>
    </row>
    <row r="44" spans="1:41" ht="15.75" x14ac:dyDescent="0.25">
      <c r="AM44" s="35"/>
      <c r="AN44" s="35"/>
      <c r="AO44" s="51"/>
    </row>
    <row r="45" spans="1:41" x14ac:dyDescent="0.25">
      <c r="AI45" s="36"/>
      <c r="AJ45" s="36"/>
      <c r="AK45" s="36"/>
      <c r="AM45" s="36"/>
      <c r="AN45" s="36"/>
      <c r="AO45" s="36"/>
    </row>
    <row r="46" spans="1:41" x14ac:dyDescent="0.25">
      <c r="AI46" s="32"/>
      <c r="AJ46" s="32"/>
      <c r="AK46" s="32"/>
      <c r="AM46" s="32"/>
      <c r="AN46" s="32"/>
      <c r="AO46" s="32"/>
    </row>
    <row r="47" spans="1:41" x14ac:dyDescent="0.25">
      <c r="AI47" s="33"/>
      <c r="AJ47" s="33"/>
      <c r="AK47" s="33"/>
      <c r="AM47" s="33"/>
      <c r="AN47" s="33"/>
      <c r="AO47" s="33"/>
    </row>
    <row r="48" spans="1:41" ht="15.75" x14ac:dyDescent="0.25">
      <c r="AI48" s="50"/>
      <c r="AJ48" s="34"/>
      <c r="AK48" s="51"/>
      <c r="AM48" s="50"/>
      <c r="AN48" s="34"/>
      <c r="AO48" s="51"/>
    </row>
    <row r="49" spans="2:41" ht="15.75" x14ac:dyDescent="0.25">
      <c r="AI49" s="35"/>
      <c r="AJ49" s="35"/>
      <c r="AK49" s="51"/>
      <c r="AM49" s="35"/>
      <c r="AN49" s="35"/>
      <c r="AO49" s="51"/>
    </row>
    <row r="50" spans="2:41" ht="15.75" x14ac:dyDescent="0.25">
      <c r="AI50" s="35"/>
      <c r="AJ50" s="35"/>
      <c r="AK50" s="51"/>
      <c r="AM50" s="35"/>
      <c r="AN50" s="35"/>
      <c r="AO50" s="51"/>
    </row>
    <row r="51" spans="2:41" ht="15.75" x14ac:dyDescent="0.25">
      <c r="AI51" s="35"/>
      <c r="AJ51" s="35"/>
      <c r="AK51" s="51"/>
      <c r="AM51" s="35"/>
      <c r="AN51" s="35"/>
      <c r="AO51" s="51"/>
    </row>
    <row r="52" spans="2:41" ht="15.75" x14ac:dyDescent="0.25">
      <c r="AE52" s="50"/>
      <c r="AF52" s="34"/>
      <c r="AG52" s="51"/>
      <c r="AI52" s="50"/>
      <c r="AJ52" s="34"/>
      <c r="AK52" s="51"/>
      <c r="AM52" s="50"/>
      <c r="AN52" s="34"/>
      <c r="AO52" s="51"/>
    </row>
    <row r="53" spans="2:41" ht="15.75" x14ac:dyDescent="0.25">
      <c r="AE53" s="35"/>
      <c r="AF53" s="35"/>
      <c r="AG53" s="51"/>
      <c r="AI53" s="35"/>
      <c r="AJ53" s="35"/>
      <c r="AK53" s="51"/>
      <c r="AM53" s="35"/>
      <c r="AN53" s="35"/>
      <c r="AO53" s="51"/>
    </row>
    <row r="54" spans="2:41" ht="15.75" x14ac:dyDescent="0.25">
      <c r="B54" s="38"/>
      <c r="C54" s="37"/>
      <c r="D54" s="37"/>
      <c r="E54" s="37"/>
      <c r="AE54" s="35"/>
      <c r="AF54" s="35"/>
      <c r="AG54" s="51"/>
      <c r="AI54" s="35"/>
      <c r="AJ54" s="35"/>
      <c r="AK54" s="51"/>
      <c r="AM54" s="35"/>
      <c r="AN54" s="35"/>
      <c r="AO54" s="51"/>
    </row>
    <row r="56" spans="2:41" x14ac:dyDescent="0.25">
      <c r="AE56" s="32"/>
      <c r="AF56" s="32"/>
      <c r="AG56" s="32"/>
      <c r="AI56" s="32"/>
      <c r="AJ56" s="32"/>
      <c r="AK56" s="32"/>
      <c r="AM56" s="32"/>
      <c r="AN56" s="32"/>
      <c r="AO56" s="32"/>
    </row>
    <row r="57" spans="2:41" x14ac:dyDescent="0.25">
      <c r="AE57" s="33"/>
      <c r="AF57" s="33"/>
      <c r="AG57" s="33"/>
      <c r="AI57" s="33"/>
      <c r="AJ57" s="33"/>
      <c r="AK57" s="33"/>
      <c r="AM57" s="33"/>
      <c r="AN57" s="33"/>
      <c r="AO57" s="33"/>
    </row>
    <row r="58" spans="2:41" ht="15.75" x14ac:dyDescent="0.25">
      <c r="AE58" s="50"/>
      <c r="AF58" s="34"/>
      <c r="AG58" s="51"/>
      <c r="AI58" s="50"/>
      <c r="AJ58" s="34"/>
      <c r="AK58" s="51"/>
      <c r="AM58" s="50"/>
      <c r="AN58" s="34"/>
      <c r="AO58" s="51"/>
    </row>
    <row r="59" spans="2:41" ht="15.75" x14ac:dyDescent="0.25">
      <c r="AE59" s="35"/>
      <c r="AF59" s="35"/>
      <c r="AG59" s="51"/>
      <c r="AI59" s="35"/>
      <c r="AJ59" s="35"/>
      <c r="AK59" s="51"/>
      <c r="AM59" s="35"/>
      <c r="AN59" s="35"/>
      <c r="AO59" s="51"/>
    </row>
    <row r="60" spans="2:41" ht="15.75" x14ac:dyDescent="0.25">
      <c r="AE60" s="35"/>
      <c r="AF60" s="35"/>
      <c r="AG60" s="51"/>
      <c r="AI60" s="35"/>
      <c r="AJ60" s="35"/>
      <c r="AK60" s="51"/>
      <c r="AM60" s="35"/>
      <c r="AN60" s="35"/>
      <c r="AO60" s="51"/>
    </row>
    <row r="61" spans="2:41" x14ac:dyDescent="0.25">
      <c r="AE61" s="36"/>
      <c r="AF61" s="36"/>
      <c r="AG61" s="36"/>
      <c r="AI61" s="36"/>
      <c r="AJ61" s="36"/>
      <c r="AK61" s="36"/>
      <c r="AM61" s="36"/>
      <c r="AN61" s="36"/>
      <c r="AO61" s="36"/>
    </row>
    <row r="62" spans="2:41" x14ac:dyDescent="0.25">
      <c r="AE62" s="32"/>
      <c r="AF62" s="32"/>
      <c r="AG62" s="32"/>
      <c r="AI62" s="32"/>
      <c r="AJ62" s="32"/>
      <c r="AK62" s="32"/>
      <c r="AM62" s="32"/>
      <c r="AN62" s="32"/>
      <c r="AO62" s="32"/>
    </row>
    <row r="63" spans="2:41" x14ac:dyDescent="0.25">
      <c r="AE63" s="33"/>
      <c r="AF63" s="33"/>
      <c r="AG63" s="33"/>
      <c r="AI63" s="33"/>
      <c r="AJ63" s="33"/>
      <c r="AK63" s="33"/>
      <c r="AM63" s="33"/>
      <c r="AN63" s="33"/>
      <c r="AO63" s="33"/>
    </row>
    <row r="64" spans="2:41" ht="15.75" x14ac:dyDescent="0.25">
      <c r="AE64" s="50"/>
      <c r="AF64" s="34"/>
      <c r="AG64" s="51"/>
      <c r="AI64" s="50"/>
      <c r="AJ64" s="34"/>
      <c r="AK64" s="51"/>
      <c r="AM64" s="50"/>
      <c r="AN64" s="34"/>
      <c r="AO64" s="51"/>
    </row>
    <row r="65" spans="27:41" ht="15.75" x14ac:dyDescent="0.25">
      <c r="AE65" s="35"/>
      <c r="AF65" s="35"/>
      <c r="AG65" s="51"/>
      <c r="AI65" s="35"/>
      <c r="AJ65" s="35"/>
      <c r="AK65" s="51"/>
      <c r="AM65" s="35"/>
      <c r="AN65" s="35"/>
      <c r="AO65" s="51"/>
    </row>
    <row r="66" spans="27:41" ht="15.75" x14ac:dyDescent="0.25">
      <c r="AE66" s="35"/>
      <c r="AF66" s="35"/>
      <c r="AG66" s="51"/>
      <c r="AI66" s="35"/>
      <c r="AJ66" s="35"/>
      <c r="AK66" s="51"/>
      <c r="AM66" s="35"/>
      <c r="AN66" s="35"/>
      <c r="AO66" s="51"/>
    </row>
    <row r="67" spans="27:41" ht="15.75" x14ac:dyDescent="0.25">
      <c r="AE67" s="35"/>
      <c r="AF67" s="35"/>
      <c r="AG67" s="51"/>
      <c r="AI67" s="35"/>
      <c r="AJ67" s="35"/>
      <c r="AK67" s="51"/>
      <c r="AM67" s="35"/>
      <c r="AN67" s="35"/>
      <c r="AO67" s="51"/>
    </row>
    <row r="77" spans="27:41" x14ac:dyDescent="0.25">
      <c r="AA77" s="32"/>
      <c r="AB77" s="32"/>
      <c r="AC77" s="32"/>
      <c r="AE77" s="32"/>
      <c r="AF77" s="32"/>
      <c r="AG77" s="32"/>
      <c r="AI77" s="32"/>
      <c r="AJ77" s="32"/>
      <c r="AK77" s="32"/>
      <c r="AM77" s="32"/>
      <c r="AN77" s="32"/>
      <c r="AO77" s="32"/>
    </row>
    <row r="78" spans="27:41" x14ac:dyDescent="0.25">
      <c r="AA78" s="33"/>
      <c r="AB78" s="33"/>
      <c r="AC78" s="33"/>
      <c r="AE78" s="33"/>
      <c r="AF78" s="33"/>
      <c r="AG78" s="33"/>
      <c r="AI78" s="33"/>
      <c r="AJ78" s="33"/>
      <c r="AK78" s="33"/>
      <c r="AM78" s="33"/>
      <c r="AN78" s="33"/>
      <c r="AO78" s="33"/>
    </row>
    <row r="79" spans="27:41" ht="15.75" x14ac:dyDescent="0.25">
      <c r="AA79" s="50"/>
      <c r="AB79" s="34"/>
      <c r="AC79" s="51"/>
      <c r="AE79" s="50"/>
      <c r="AF79" s="34"/>
      <c r="AG79" s="51"/>
      <c r="AI79" s="50"/>
      <c r="AJ79" s="34"/>
      <c r="AK79" s="51"/>
      <c r="AM79" s="50"/>
      <c r="AN79" s="34"/>
      <c r="AO79" s="51"/>
    </row>
    <row r="80" spans="27:41" ht="15.75" x14ac:dyDescent="0.25">
      <c r="AA80" s="35"/>
      <c r="AB80" s="35"/>
      <c r="AC80" s="51"/>
      <c r="AE80" s="35"/>
      <c r="AF80" s="35"/>
      <c r="AG80" s="51"/>
      <c r="AI80" s="35"/>
      <c r="AJ80" s="35"/>
      <c r="AK80" s="51"/>
      <c r="AM80" s="35"/>
      <c r="AN80" s="35"/>
      <c r="AO80" s="51"/>
    </row>
    <row r="81" spans="27:41" ht="15.75" x14ac:dyDescent="0.25">
      <c r="AA81" s="35"/>
      <c r="AB81" s="35"/>
      <c r="AC81" s="51"/>
      <c r="AE81" s="35"/>
      <c r="AF81" s="35"/>
      <c r="AG81" s="51"/>
      <c r="AI81" s="35"/>
      <c r="AJ81" s="35"/>
      <c r="AK81" s="51"/>
      <c r="AM81" s="35"/>
      <c r="AN81" s="35"/>
      <c r="AO81" s="51"/>
    </row>
    <row r="82" spans="27:41" x14ac:dyDescent="0.25">
      <c r="AA82" s="36"/>
      <c r="AB82" s="36"/>
      <c r="AC82" s="36"/>
      <c r="AE82" s="36"/>
      <c r="AF82" s="36"/>
      <c r="AG82" s="36"/>
      <c r="AI82" s="36"/>
      <c r="AJ82" s="36"/>
      <c r="AK82" s="36"/>
      <c r="AM82" s="36"/>
      <c r="AN82" s="36"/>
      <c r="AO82" s="36"/>
    </row>
    <row r="83" spans="27:41" x14ac:dyDescent="0.25">
      <c r="AA83" s="32"/>
      <c r="AB83" s="32"/>
      <c r="AC83" s="32"/>
      <c r="AE83" s="32"/>
      <c r="AF83" s="32"/>
      <c r="AG83" s="32"/>
      <c r="AI83" s="32"/>
      <c r="AJ83" s="32"/>
      <c r="AK83" s="32"/>
      <c r="AM83" s="32"/>
      <c r="AN83" s="32"/>
      <c r="AO83" s="32"/>
    </row>
    <row r="84" spans="27:41" x14ac:dyDescent="0.25">
      <c r="AA84" s="33"/>
      <c r="AB84" s="33"/>
      <c r="AC84" s="33"/>
      <c r="AE84" s="33"/>
      <c r="AF84" s="33"/>
      <c r="AG84" s="33"/>
      <c r="AI84" s="33"/>
      <c r="AJ84" s="33"/>
      <c r="AK84" s="33"/>
      <c r="AM84" s="33"/>
      <c r="AN84" s="33"/>
      <c r="AO84" s="33"/>
    </row>
    <row r="85" spans="27:41" ht="15.75" x14ac:dyDescent="0.25">
      <c r="AA85" s="50"/>
      <c r="AB85" s="34"/>
      <c r="AC85" s="51"/>
      <c r="AE85" s="50"/>
      <c r="AF85" s="34"/>
      <c r="AG85" s="51"/>
      <c r="AI85" s="50"/>
      <c r="AJ85" s="34"/>
      <c r="AK85" s="51"/>
      <c r="AM85" s="50"/>
      <c r="AN85" s="34"/>
      <c r="AO85" s="51"/>
    </row>
    <row r="86" spans="27:41" ht="15.75" x14ac:dyDescent="0.25">
      <c r="AA86" s="35"/>
      <c r="AB86" s="35"/>
      <c r="AC86" s="51"/>
      <c r="AE86" s="35"/>
      <c r="AF86" s="35"/>
      <c r="AG86" s="51"/>
      <c r="AI86" s="35"/>
      <c r="AJ86" s="35"/>
      <c r="AK86" s="51"/>
      <c r="AM86" s="35"/>
      <c r="AN86" s="35"/>
      <c r="AO86" s="51"/>
    </row>
    <row r="87" spans="27:41" ht="15.75" x14ac:dyDescent="0.25">
      <c r="AA87" s="35"/>
      <c r="AB87" s="35"/>
      <c r="AC87" s="51"/>
      <c r="AE87" s="35"/>
      <c r="AF87" s="35"/>
      <c r="AG87" s="51"/>
      <c r="AI87" s="35"/>
      <c r="AJ87" s="35"/>
      <c r="AK87" s="51"/>
      <c r="AM87" s="35"/>
      <c r="AN87" s="35"/>
      <c r="AO87" s="51"/>
    </row>
    <row r="88" spans="27:41" ht="15.75" x14ac:dyDescent="0.25">
      <c r="AA88" s="35"/>
      <c r="AB88" s="35"/>
      <c r="AC88" s="51"/>
      <c r="AE88" s="35"/>
      <c r="AF88" s="35"/>
      <c r="AG88" s="51"/>
      <c r="AI88" s="35"/>
      <c r="AJ88" s="35"/>
      <c r="AK88" s="51"/>
      <c r="AM88" s="35"/>
      <c r="AN88" s="35"/>
      <c r="AO88" s="51"/>
    </row>
    <row r="111" spans="19:21" x14ac:dyDescent="0.25">
      <c r="S111" s="39"/>
      <c r="T111" s="39"/>
      <c r="U111" s="39"/>
    </row>
  </sheetData>
  <sheetProtection algorithmName="SHA-512" hashValue="27QxaHCEvbqstCyL/k5AHBmWB7/zKt4bChEZYuXUg9/tostDPCfdOiGg4CQFAaOcoKgeHVxsOXVSJ/gQ7EwyyQ==" saltValue="xAk1zHuYrawoZcOXv6jdm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N1:O1"/>
    <mergeCell ref="N2:O2"/>
    <mergeCell ref="N3:Q3"/>
  </mergeCells>
  <conditionalFormatting sqref="M24">
    <cfRule type="cellIs" dxfId="38" priority="4" operator="lessThan">
      <formula>-1</formula>
    </cfRule>
    <cfRule type="cellIs" dxfId="37" priority="5" operator="greaterThan">
      <formula>1</formula>
    </cfRule>
    <cfRule type="cellIs" dxfId="36" priority="6" operator="between">
      <formula>-1</formula>
      <formula>1</formula>
    </cfRule>
  </conditionalFormatting>
  <conditionalFormatting sqref="Q5">
    <cfRule type="cellIs" dxfId="35" priority="1" operator="lessThan">
      <formula>-1</formula>
    </cfRule>
    <cfRule type="cellIs" dxfId="34" priority="2" operator="greaterThan">
      <formula>1</formula>
    </cfRule>
    <cfRule type="cellIs" dxfId="33" priority="3" operator="equal">
      <formula>0</formula>
    </cfRule>
  </conditionalFormatting>
  <conditionalFormatting sqref="N3">
    <cfRule type="cellIs" dxfId="32" priority="7" operator="greaterThan">
      <formula>$L$2</formula>
    </cfRule>
    <cfRule type="cellIs" dxfId="31" priority="8" operator="lessThan">
      <formula>$L$2</formula>
    </cfRule>
    <cfRule type="cellIs" dxfId="30" priority="9" operator="lessThan">
      <formula>$L$2</formula>
    </cfRule>
  </conditionalFormatting>
  <conditionalFormatting sqref="N3">
    <cfRule type="cellIs" dxfId="29" priority="10" operator="lessThan">
      <formula>$L$2</formula>
    </cfRule>
    <cfRule type="cellIs" dxfId="28" priority="11" operator="greaterThan">
      <formula>$L$2</formula>
    </cfRule>
    <cfRule type="cellIs" dxfId="27" priority="12" operator="equal">
      <formula>$L$2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zoomScaleNormal="100" workbookViewId="0">
      <selection activeCell="I6" sqref="I6"/>
    </sheetView>
  </sheetViews>
  <sheetFormatPr defaultRowHeight="15" x14ac:dyDescent="0.25"/>
  <cols>
    <col min="1" max="1" width="45" style="96" customWidth="1"/>
    <col min="2" max="2" width="6.7109375" style="1" customWidth="1"/>
    <col min="3" max="3" width="20.7109375" style="2" customWidth="1"/>
    <col min="4" max="4" width="9.28515625" style="2" customWidth="1"/>
    <col min="5" max="5" width="9.85546875" style="2" customWidth="1"/>
    <col min="6" max="6" width="2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  <col min="31" max="31" width="1.5703125" style="40" customWidth="1"/>
    <col min="32" max="33" width="9.28515625" style="40" customWidth="1"/>
    <col min="34" max="34" width="9.85546875" style="40" bestFit="1" customWidth="1"/>
    <col min="35" max="35" width="1.5703125" style="40" customWidth="1"/>
    <col min="36" max="37" width="9.28515625" style="40" customWidth="1"/>
    <col min="38" max="38" width="9.85546875" style="40" bestFit="1" customWidth="1"/>
  </cols>
  <sheetData>
    <row r="1" spans="1:38" ht="35.65" customHeight="1" x14ac:dyDescent="0.25">
      <c r="A1" s="100"/>
      <c r="G1" s="6" t="s">
        <v>7</v>
      </c>
      <c r="H1" s="7" t="s">
        <v>8</v>
      </c>
      <c r="I1" s="113" t="s">
        <v>9</v>
      </c>
      <c r="J1" s="113"/>
      <c r="K1" s="7" t="s">
        <v>10</v>
      </c>
      <c r="L1" s="42" t="s">
        <v>11</v>
      </c>
      <c r="N1" s="9"/>
      <c r="O1" s="9"/>
      <c r="P1" s="9"/>
      <c r="R1" s="9"/>
      <c r="S1" s="9"/>
      <c r="T1" s="9"/>
      <c r="U1" s="40"/>
      <c r="V1" s="36"/>
      <c r="W1" s="36"/>
      <c r="X1" s="36"/>
      <c r="Z1" s="36"/>
      <c r="AA1" s="36"/>
      <c r="AB1" s="36"/>
      <c r="AD1" s="36"/>
      <c r="AE1" s="36"/>
      <c r="AF1" s="36"/>
      <c r="AH1" s="36"/>
      <c r="AI1" s="36"/>
      <c r="AJ1" s="36"/>
      <c r="AK1"/>
      <c r="AL1"/>
    </row>
    <row r="2" spans="1:38" ht="16.5" thickBot="1" x14ac:dyDescent="0.3">
      <c r="A2" s="100"/>
      <c r="G2" s="6">
        <f>SUM(J5:J11)</f>
        <v>66440</v>
      </c>
      <c r="H2" s="7" t="s">
        <v>8</v>
      </c>
      <c r="I2" s="114">
        <f>-SUM(J12:J14)</f>
        <v>9500</v>
      </c>
      <c r="J2" s="114"/>
      <c r="K2" s="7" t="s">
        <v>10</v>
      </c>
      <c r="L2" s="42">
        <f>-SUM(J15:J23)</f>
        <v>56940</v>
      </c>
      <c r="N2" s="9"/>
      <c r="O2" s="9"/>
      <c r="P2" s="9"/>
      <c r="R2" s="9"/>
      <c r="S2" s="9"/>
      <c r="T2" s="9"/>
      <c r="U2" s="40"/>
      <c r="V2" s="36"/>
      <c r="W2" s="36"/>
      <c r="X2" s="36"/>
      <c r="Z2" s="36"/>
      <c r="AA2" s="36"/>
      <c r="AB2" s="36"/>
      <c r="AD2" s="36"/>
      <c r="AE2" s="36"/>
      <c r="AF2" s="36"/>
      <c r="AH2" s="36"/>
      <c r="AI2" s="36"/>
      <c r="AJ2" s="36"/>
      <c r="AK2"/>
      <c r="AL2"/>
    </row>
    <row r="3" spans="1:38" ht="18.399999999999999" customHeight="1" thickBot="1" x14ac:dyDescent="0.3">
      <c r="A3" s="93"/>
      <c r="I3" s="115">
        <f>I2+L2</f>
        <v>66440</v>
      </c>
      <c r="J3" s="116"/>
      <c r="K3" s="116"/>
      <c r="L3" s="117"/>
      <c r="N3" s="9"/>
      <c r="O3" s="9"/>
      <c r="P3" s="9"/>
      <c r="R3" s="9"/>
      <c r="S3" s="9"/>
      <c r="T3" s="9"/>
      <c r="U3" s="40"/>
      <c r="V3" s="36"/>
      <c r="W3" s="36"/>
      <c r="X3" s="36"/>
      <c r="Z3" s="36"/>
      <c r="AA3" s="36"/>
      <c r="AB3" s="36"/>
      <c r="AD3" s="36"/>
      <c r="AE3" s="36"/>
      <c r="AF3" s="36"/>
      <c r="AH3" s="36"/>
      <c r="AI3" s="36"/>
      <c r="AJ3" s="36"/>
      <c r="AK3"/>
      <c r="AL3"/>
    </row>
    <row r="4" spans="1:38" ht="36.4" customHeight="1" x14ac:dyDescent="0.25">
      <c r="A4" s="93"/>
      <c r="B4" s="43" t="s">
        <v>35</v>
      </c>
      <c r="C4" s="43" t="s">
        <v>12</v>
      </c>
      <c r="D4" s="43" t="s">
        <v>13</v>
      </c>
      <c r="E4" s="43" t="s">
        <v>14</v>
      </c>
      <c r="G4" s="46" t="s">
        <v>12</v>
      </c>
      <c r="H4" s="52" t="s">
        <v>37</v>
      </c>
      <c r="I4" s="52" t="s">
        <v>39</v>
      </c>
      <c r="J4" s="52" t="s">
        <v>38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93"/>
      <c r="B5" s="41">
        <v>42155</v>
      </c>
      <c r="C5" s="3" t="s">
        <v>33</v>
      </c>
      <c r="D5" s="3">
        <v>300</v>
      </c>
      <c r="E5" s="3"/>
      <c r="G5" s="12" t="s">
        <v>3</v>
      </c>
      <c r="H5" s="13">
        <f>+'Journal Entries'!M5</f>
        <v>43250</v>
      </c>
      <c r="I5" s="106"/>
      <c r="J5" s="13">
        <f>+H5+I5</f>
        <v>43250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94"/>
      <c r="B6" s="41"/>
      <c r="C6" s="3" t="s">
        <v>24</v>
      </c>
      <c r="D6" s="3"/>
      <c r="E6" s="3">
        <v>-300</v>
      </c>
      <c r="G6" s="15" t="s">
        <v>4</v>
      </c>
      <c r="H6" s="13">
        <f>+'Journal Entries'!M6</f>
        <v>5800</v>
      </c>
      <c r="I6" s="106"/>
      <c r="J6" s="13">
        <f t="shared" ref="J6:J23" si="0">+H6+I6</f>
        <v>5800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94"/>
      <c r="B7" s="41"/>
      <c r="C7" s="3"/>
      <c r="D7" s="3"/>
      <c r="E7" s="3"/>
      <c r="G7" s="15" t="s">
        <v>20</v>
      </c>
      <c r="H7" s="13">
        <f>+'Journal Entries'!M7</f>
        <v>8850</v>
      </c>
      <c r="I7" s="106">
        <f>E9</f>
        <v>-8100</v>
      </c>
      <c r="J7" s="13">
        <f t="shared" si="0"/>
        <v>750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94"/>
      <c r="B8" s="41">
        <v>42155</v>
      </c>
      <c r="C8" s="3" t="s">
        <v>31</v>
      </c>
      <c r="D8" s="3">
        <v>8100</v>
      </c>
      <c r="E8" s="3"/>
      <c r="G8" s="15" t="s">
        <v>23</v>
      </c>
      <c r="H8" s="13">
        <f>+'Journal Entries'!M8</f>
        <v>3200</v>
      </c>
      <c r="I8" s="106">
        <f>E18</f>
        <v>-1600</v>
      </c>
      <c r="J8" s="13">
        <f t="shared" si="0"/>
        <v>1600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94"/>
      <c r="B9" s="41"/>
      <c r="C9" s="3" t="s">
        <v>103</v>
      </c>
      <c r="D9" s="3"/>
      <c r="E9" s="3">
        <v>-8100</v>
      </c>
      <c r="G9" s="15" t="s">
        <v>24</v>
      </c>
      <c r="H9" s="13">
        <f>+'Journal Entries'!M9</f>
        <v>1500</v>
      </c>
      <c r="I9" s="106">
        <f>E6</f>
        <v>-300</v>
      </c>
      <c r="J9" s="13">
        <f t="shared" si="0"/>
        <v>1200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94"/>
      <c r="B10" s="41"/>
      <c r="C10" s="3"/>
      <c r="D10" s="3"/>
      <c r="E10" s="3"/>
      <c r="G10" s="15" t="s">
        <v>25</v>
      </c>
      <c r="H10" s="13">
        <f>+'Journal Entries'!M10</f>
        <v>14500</v>
      </c>
      <c r="I10" s="106"/>
      <c r="J10" s="13">
        <f t="shared" si="0"/>
        <v>14500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94"/>
      <c r="B11" s="41">
        <v>42155</v>
      </c>
      <c r="C11" s="3" t="s">
        <v>99</v>
      </c>
      <c r="D11" s="3">
        <v>330</v>
      </c>
      <c r="E11" s="3"/>
      <c r="G11" s="15" t="s">
        <v>26</v>
      </c>
      <c r="H11" s="13">
        <f>+'Journal Entries'!M11</f>
        <v>-330</v>
      </c>
      <c r="I11" s="106">
        <f>E12</f>
        <v>-330</v>
      </c>
      <c r="J11" s="13">
        <f t="shared" si="0"/>
        <v>-660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94"/>
      <c r="B12" s="41"/>
      <c r="C12" s="3" t="s">
        <v>100</v>
      </c>
      <c r="D12" s="3"/>
      <c r="E12" s="3">
        <v>-330</v>
      </c>
      <c r="G12" s="15" t="s">
        <v>5</v>
      </c>
      <c r="H12" s="18">
        <f>+'Journal Entries'!M12</f>
        <v>-7800</v>
      </c>
      <c r="I12" s="106"/>
      <c r="J12" s="18">
        <f t="shared" si="0"/>
        <v>-7800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94"/>
      <c r="B13" s="41"/>
      <c r="C13" s="3"/>
      <c r="D13" s="3"/>
      <c r="E13" s="3"/>
      <c r="G13" s="15" t="s">
        <v>27</v>
      </c>
      <c r="H13" s="18">
        <f>+'Journal Entries'!M13</f>
        <v>-120</v>
      </c>
      <c r="I13" s="106">
        <f>E15</f>
        <v>-80</v>
      </c>
      <c r="J13" s="18">
        <f t="shared" si="0"/>
        <v>-200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94"/>
      <c r="B14" s="41">
        <v>42155</v>
      </c>
      <c r="C14" s="3" t="s">
        <v>101</v>
      </c>
      <c r="D14" s="3">
        <v>80</v>
      </c>
      <c r="E14" s="3"/>
      <c r="G14" s="15" t="s">
        <v>76</v>
      </c>
      <c r="H14" s="18">
        <f>+'Journal Entries'!M14</f>
        <v>-6500</v>
      </c>
      <c r="I14" s="106">
        <f>D20</f>
        <v>5000</v>
      </c>
      <c r="J14" s="18">
        <f t="shared" si="0"/>
        <v>-1500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94"/>
      <c r="B15" s="41"/>
      <c r="C15" s="3" t="s">
        <v>102</v>
      </c>
      <c r="D15" s="3"/>
      <c r="E15" s="3">
        <v>-80</v>
      </c>
      <c r="G15" s="25" t="s">
        <v>19</v>
      </c>
      <c r="H15" s="26">
        <f>+'Journal Entries'!M15</f>
        <v>-42300</v>
      </c>
      <c r="I15" s="106"/>
      <c r="J15" s="26">
        <f t="shared" si="0"/>
        <v>-42300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94"/>
      <c r="B16" s="41"/>
      <c r="C16" s="3"/>
      <c r="D16" s="3"/>
      <c r="E16" s="3"/>
      <c r="G16" s="25" t="s">
        <v>36</v>
      </c>
      <c r="H16" s="26">
        <f>+'Journal Entries'!M16</f>
        <v>10000</v>
      </c>
      <c r="I16" s="106"/>
      <c r="J16" s="26">
        <f t="shared" si="0"/>
        <v>10000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94"/>
      <c r="B17" s="41">
        <v>42155</v>
      </c>
      <c r="C17" s="121" t="s">
        <v>30</v>
      </c>
      <c r="D17" s="3">
        <v>1600</v>
      </c>
      <c r="E17" s="3"/>
      <c r="G17" s="15" t="s">
        <v>21</v>
      </c>
      <c r="H17" s="27">
        <f>+'Journal Entries'!M17</f>
        <v>-31800</v>
      </c>
      <c r="I17" s="106">
        <f>E21</f>
        <v>-5000</v>
      </c>
      <c r="J17" s="27">
        <f t="shared" si="0"/>
        <v>-36800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95"/>
      <c r="B18" s="41"/>
      <c r="C18" s="3" t="s">
        <v>23</v>
      </c>
      <c r="D18" s="3"/>
      <c r="E18" s="3">
        <v>-1600</v>
      </c>
      <c r="G18" s="15" t="s">
        <v>29</v>
      </c>
      <c r="H18" s="27">
        <f>+'Journal Entries'!M18</f>
        <v>800</v>
      </c>
      <c r="I18" s="106">
        <f>D14</f>
        <v>80</v>
      </c>
      <c r="J18" s="27">
        <f t="shared" si="0"/>
        <v>880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95"/>
      <c r="B19" s="41"/>
      <c r="C19" s="3"/>
      <c r="D19" s="3"/>
      <c r="E19" s="3"/>
      <c r="G19" s="15" t="s">
        <v>30</v>
      </c>
      <c r="H19" s="27">
        <f>+'Journal Entries'!M19</f>
        <v>0</v>
      </c>
      <c r="I19" s="106">
        <f>D17</f>
        <v>1600</v>
      </c>
      <c r="J19" s="27">
        <f t="shared" si="0"/>
        <v>1600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95"/>
      <c r="B20" s="41">
        <v>42155</v>
      </c>
      <c r="C20" s="3" t="s">
        <v>76</v>
      </c>
      <c r="D20" s="3">
        <v>5000</v>
      </c>
      <c r="E20" s="3"/>
      <c r="G20" s="15" t="s">
        <v>31</v>
      </c>
      <c r="H20" s="27">
        <f>+'Journal Entries'!M20</f>
        <v>0</v>
      </c>
      <c r="I20" s="106">
        <f>D8</f>
        <v>8100</v>
      </c>
      <c r="J20" s="27">
        <f t="shared" si="0"/>
        <v>8100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1"/>
      <c r="C21" s="3" t="s">
        <v>104</v>
      </c>
      <c r="D21" s="3"/>
      <c r="E21" s="3">
        <v>-5000</v>
      </c>
      <c r="G21" s="15" t="s">
        <v>32</v>
      </c>
      <c r="H21" s="27">
        <f>+'Journal Entries'!M21</f>
        <v>0</v>
      </c>
      <c r="I21" s="106">
        <f>D11</f>
        <v>330</v>
      </c>
      <c r="J21" s="27">
        <f t="shared" si="0"/>
        <v>330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1"/>
      <c r="C22" s="3"/>
      <c r="D22" s="3"/>
      <c r="E22" s="3"/>
      <c r="G22" s="15" t="s">
        <v>33</v>
      </c>
      <c r="H22" s="27">
        <f>+'Journal Entries'!M22</f>
        <v>0</v>
      </c>
      <c r="I22" s="106">
        <f>D5</f>
        <v>300</v>
      </c>
      <c r="J22" s="27">
        <f t="shared" si="0"/>
        <v>300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1"/>
      <c r="C23" s="3"/>
      <c r="D23" s="3"/>
      <c r="E23" s="3"/>
      <c r="G23" s="15" t="s">
        <v>34</v>
      </c>
      <c r="H23" s="27">
        <f>+'Journal Entries'!M23</f>
        <v>950</v>
      </c>
      <c r="I23" s="106"/>
      <c r="J23" s="27">
        <f t="shared" si="0"/>
        <v>950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6.5" thickBot="1" x14ac:dyDescent="0.3">
      <c r="B24" s="41"/>
      <c r="C24" s="3"/>
      <c r="D24" s="3"/>
      <c r="E24" s="3"/>
      <c r="G24" s="28" t="s">
        <v>17</v>
      </c>
      <c r="H24" s="29">
        <f t="shared" ref="H24:I24" si="1">+SUM(H5:H23)</f>
        <v>0</v>
      </c>
      <c r="I24" s="29">
        <f t="shared" si="1"/>
        <v>0</v>
      </c>
      <c r="J24" s="29">
        <f>+SUM(J5:J23)</f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6.5" thickTop="1" x14ac:dyDescent="0.25">
      <c r="B25" s="41"/>
      <c r="C25" s="3"/>
      <c r="D25" s="3"/>
      <c r="E25" s="3"/>
      <c r="G25" s="30" t="s">
        <v>6</v>
      </c>
      <c r="H25" s="31">
        <f t="shared" ref="H25:I25" si="2">SUM(H17:H23)</f>
        <v>-30050</v>
      </c>
      <c r="I25" s="31">
        <f t="shared" si="2"/>
        <v>5410</v>
      </c>
      <c r="J25" s="31">
        <f>SUM(J17:J23)</f>
        <v>-24640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41"/>
      <c r="C26" s="3"/>
      <c r="D26" s="3"/>
      <c r="E26" s="3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1"/>
      <c r="C27" s="3"/>
      <c r="D27" s="3"/>
      <c r="E27" s="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41"/>
      <c r="C28" s="3"/>
      <c r="D28" s="3"/>
      <c r="E28" s="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41"/>
      <c r="C29" s="3"/>
      <c r="D29" s="3"/>
      <c r="E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1"/>
      <c r="C30" s="3"/>
      <c r="D30" s="3"/>
      <c r="E30" s="3"/>
      <c r="AJ30" s="50"/>
      <c r="AK30" s="34"/>
      <c r="AL30" s="51"/>
    </row>
    <row r="31" spans="1:38" ht="15.75" x14ac:dyDescent="0.25">
      <c r="AJ31" s="35"/>
      <c r="AK31" s="35"/>
      <c r="AL31" s="51"/>
    </row>
    <row r="32" spans="1:38" ht="15.75" x14ac:dyDescent="0.25">
      <c r="AJ32" s="35"/>
      <c r="AK32" s="35"/>
      <c r="AL32" s="51"/>
    </row>
    <row r="34" spans="1:38" x14ac:dyDescent="0.25">
      <c r="AJ34" s="32"/>
      <c r="AK34" s="32"/>
      <c r="AL34" s="32"/>
    </row>
    <row r="35" spans="1:38" s="4" customFormat="1" x14ac:dyDescent="0.25">
      <c r="A35" s="96"/>
      <c r="B35" s="1"/>
      <c r="C35" s="2"/>
      <c r="D35" s="2"/>
      <c r="E35" s="2"/>
      <c r="F35"/>
      <c r="G35" s="2"/>
      <c r="H35" s="2"/>
      <c r="I35" s="2"/>
      <c r="J35" s="2"/>
      <c r="K35" s="37"/>
      <c r="O35" s="8"/>
      <c r="S35" s="8"/>
      <c r="W35" s="40"/>
      <c r="AA35" s="40"/>
      <c r="AE35" s="40"/>
      <c r="AI35" s="40"/>
      <c r="AJ35" s="33"/>
      <c r="AK35" s="33"/>
      <c r="AL35" s="33"/>
    </row>
    <row r="36" spans="1:38" ht="15.75" x14ac:dyDescent="0.25">
      <c r="AJ36" s="50"/>
      <c r="AK36" s="34"/>
      <c r="AL36" s="51"/>
    </row>
    <row r="37" spans="1:38" ht="15.75" x14ac:dyDescent="0.25">
      <c r="AJ37" s="35"/>
      <c r="AK37" s="35"/>
      <c r="AL37" s="51"/>
    </row>
    <row r="38" spans="1:38" ht="15.75" x14ac:dyDescent="0.25">
      <c r="AJ38" s="35"/>
      <c r="AK38" s="35"/>
      <c r="AL38" s="51"/>
    </row>
    <row r="40" spans="1:38" x14ac:dyDescent="0.25">
      <c r="B40" s="38"/>
      <c r="C40" s="37"/>
      <c r="D40" s="37"/>
      <c r="E40" s="37"/>
      <c r="AJ40" s="32"/>
      <c r="AK40" s="32"/>
      <c r="AL40" s="32"/>
    </row>
    <row r="41" spans="1:38" x14ac:dyDescent="0.25">
      <c r="O41" s="39"/>
      <c r="S41" s="39"/>
      <c r="AJ41" s="33"/>
      <c r="AK41" s="33"/>
      <c r="AL41" s="33"/>
    </row>
    <row r="42" spans="1:38" ht="15.75" x14ac:dyDescent="0.25">
      <c r="AJ42" s="50"/>
      <c r="AK42" s="34"/>
      <c r="AL42" s="51"/>
    </row>
    <row r="43" spans="1:38" ht="15.75" x14ac:dyDescent="0.25">
      <c r="G43" s="37"/>
      <c r="H43" s="37"/>
      <c r="I43" s="37"/>
      <c r="J43" s="37"/>
      <c r="AJ43" s="35"/>
      <c r="AK43" s="35"/>
      <c r="AL43" s="51"/>
    </row>
    <row r="44" spans="1:38" ht="15.75" x14ac:dyDescent="0.25">
      <c r="AJ44" s="35"/>
      <c r="AK44" s="35"/>
      <c r="AL44" s="51"/>
    </row>
    <row r="45" spans="1:38" x14ac:dyDescent="0.25">
      <c r="AF45" s="36"/>
      <c r="AG45" s="36"/>
      <c r="AH45" s="36"/>
      <c r="AJ45" s="36"/>
      <c r="AK45" s="36"/>
      <c r="AL45" s="36"/>
    </row>
    <row r="46" spans="1:38" x14ac:dyDescent="0.25">
      <c r="AF46" s="32"/>
      <c r="AG46" s="32"/>
      <c r="AH46" s="32"/>
      <c r="AJ46" s="32"/>
      <c r="AK46" s="32"/>
      <c r="AL46" s="32"/>
    </row>
    <row r="47" spans="1:38" x14ac:dyDescent="0.25">
      <c r="AF47" s="33"/>
      <c r="AG47" s="33"/>
      <c r="AH47" s="33"/>
      <c r="AJ47" s="33"/>
      <c r="AK47" s="33"/>
      <c r="AL47" s="33"/>
    </row>
    <row r="48" spans="1:38" ht="15.75" x14ac:dyDescent="0.25">
      <c r="AF48" s="50"/>
      <c r="AG48" s="34"/>
      <c r="AH48" s="51"/>
      <c r="AJ48" s="50"/>
      <c r="AK48" s="34"/>
      <c r="AL48" s="51"/>
    </row>
    <row r="49" spans="28:38" ht="15.75" x14ac:dyDescent="0.25">
      <c r="AF49" s="35"/>
      <c r="AG49" s="35"/>
      <c r="AH49" s="51"/>
      <c r="AJ49" s="35"/>
      <c r="AK49" s="35"/>
      <c r="AL49" s="51"/>
    </row>
    <row r="50" spans="28:38" ht="15.75" x14ac:dyDescent="0.25">
      <c r="AF50" s="35"/>
      <c r="AG50" s="35"/>
      <c r="AH50" s="51"/>
      <c r="AJ50" s="35"/>
      <c r="AK50" s="35"/>
      <c r="AL50" s="51"/>
    </row>
    <row r="51" spans="28:38" ht="15.75" x14ac:dyDescent="0.25">
      <c r="AF51" s="35"/>
      <c r="AG51" s="35"/>
      <c r="AH51" s="51"/>
      <c r="AJ51" s="35"/>
      <c r="AK51" s="35"/>
      <c r="AL51" s="51"/>
    </row>
    <row r="52" spans="28:38" ht="15.75" x14ac:dyDescent="0.25">
      <c r="AB52" s="50"/>
      <c r="AC52" s="34"/>
      <c r="AD52" s="51"/>
      <c r="AF52" s="50"/>
      <c r="AG52" s="34"/>
      <c r="AH52" s="51"/>
      <c r="AJ52" s="50"/>
      <c r="AK52" s="34"/>
      <c r="AL52" s="51"/>
    </row>
    <row r="53" spans="28:38" ht="15.75" x14ac:dyDescent="0.25">
      <c r="AB53" s="35"/>
      <c r="AC53" s="35"/>
      <c r="AD53" s="51"/>
      <c r="AF53" s="35"/>
      <c r="AG53" s="35"/>
      <c r="AH53" s="51"/>
      <c r="AJ53" s="35"/>
      <c r="AK53" s="35"/>
      <c r="AL53" s="51"/>
    </row>
    <row r="54" spans="28:38" ht="15.75" x14ac:dyDescent="0.25">
      <c r="AB54" s="35"/>
      <c r="AC54" s="35"/>
      <c r="AD54" s="51"/>
      <c r="AF54" s="35"/>
      <c r="AG54" s="35"/>
      <c r="AH54" s="51"/>
      <c r="AJ54" s="35"/>
      <c r="AK54" s="35"/>
      <c r="AL54" s="51"/>
    </row>
    <row r="56" spans="28:38" x14ac:dyDescent="0.25">
      <c r="AB56" s="32"/>
      <c r="AC56" s="32"/>
      <c r="AD56" s="32"/>
      <c r="AF56" s="32"/>
      <c r="AG56" s="32"/>
      <c r="AH56" s="32"/>
      <c r="AJ56" s="32"/>
      <c r="AK56" s="32"/>
      <c r="AL56" s="32"/>
    </row>
    <row r="57" spans="28:38" x14ac:dyDescent="0.25">
      <c r="AB57" s="33"/>
      <c r="AC57" s="33"/>
      <c r="AD57" s="33"/>
      <c r="AF57" s="33"/>
      <c r="AG57" s="33"/>
      <c r="AH57" s="33"/>
      <c r="AJ57" s="33"/>
      <c r="AK57" s="33"/>
      <c r="AL57" s="33"/>
    </row>
    <row r="58" spans="28:38" ht="15.75" x14ac:dyDescent="0.25">
      <c r="AB58" s="50"/>
      <c r="AC58" s="34"/>
      <c r="AD58" s="51"/>
      <c r="AF58" s="50"/>
      <c r="AG58" s="34"/>
      <c r="AH58" s="51"/>
      <c r="AJ58" s="50"/>
      <c r="AK58" s="34"/>
      <c r="AL58" s="51"/>
    </row>
    <row r="59" spans="28:38" ht="15.75" x14ac:dyDescent="0.25">
      <c r="AB59" s="35"/>
      <c r="AC59" s="35"/>
      <c r="AD59" s="51"/>
      <c r="AF59" s="35"/>
      <c r="AG59" s="35"/>
      <c r="AH59" s="51"/>
      <c r="AJ59" s="35"/>
      <c r="AK59" s="35"/>
      <c r="AL59" s="51"/>
    </row>
    <row r="60" spans="28:38" ht="15.75" x14ac:dyDescent="0.25">
      <c r="AB60" s="35"/>
      <c r="AC60" s="35"/>
      <c r="AD60" s="51"/>
      <c r="AF60" s="35"/>
      <c r="AG60" s="35"/>
      <c r="AH60" s="51"/>
      <c r="AJ60" s="35"/>
      <c r="AK60" s="35"/>
      <c r="AL60" s="51"/>
    </row>
    <row r="61" spans="28:38" x14ac:dyDescent="0.25">
      <c r="AB61" s="36"/>
      <c r="AC61" s="36"/>
      <c r="AD61" s="36"/>
      <c r="AF61" s="36"/>
      <c r="AG61" s="36"/>
      <c r="AH61" s="36"/>
      <c r="AJ61" s="36"/>
      <c r="AK61" s="36"/>
      <c r="AL61" s="36"/>
    </row>
    <row r="62" spans="28:38" x14ac:dyDescent="0.25">
      <c r="AB62" s="32"/>
      <c r="AC62" s="32"/>
      <c r="AD62" s="32"/>
      <c r="AF62" s="32"/>
      <c r="AG62" s="32"/>
      <c r="AH62" s="32"/>
      <c r="AJ62" s="32"/>
      <c r="AK62" s="32"/>
      <c r="AL62" s="32"/>
    </row>
    <row r="63" spans="28:38" x14ac:dyDescent="0.25">
      <c r="AB63" s="33"/>
      <c r="AC63" s="33"/>
      <c r="AD63" s="33"/>
      <c r="AF63" s="33"/>
      <c r="AG63" s="33"/>
      <c r="AH63" s="33"/>
      <c r="AJ63" s="33"/>
      <c r="AK63" s="33"/>
      <c r="AL63" s="33"/>
    </row>
    <row r="64" spans="28:38" ht="15.75" x14ac:dyDescent="0.25">
      <c r="AB64" s="50"/>
      <c r="AC64" s="34"/>
      <c r="AD64" s="51"/>
      <c r="AF64" s="50"/>
      <c r="AG64" s="34"/>
      <c r="AH64" s="51"/>
      <c r="AJ64" s="50"/>
      <c r="AK64" s="34"/>
      <c r="AL64" s="51"/>
    </row>
    <row r="65" spans="24:38" ht="15.75" x14ac:dyDescent="0.25">
      <c r="AB65" s="35"/>
      <c r="AC65" s="35"/>
      <c r="AD65" s="51"/>
      <c r="AF65" s="35"/>
      <c r="AG65" s="35"/>
      <c r="AH65" s="51"/>
      <c r="AJ65" s="35"/>
      <c r="AK65" s="35"/>
      <c r="AL65" s="51"/>
    </row>
    <row r="66" spans="24:38" ht="15.75" x14ac:dyDescent="0.25">
      <c r="AB66" s="35"/>
      <c r="AC66" s="35"/>
      <c r="AD66" s="51"/>
      <c r="AF66" s="35"/>
      <c r="AG66" s="35"/>
      <c r="AH66" s="51"/>
      <c r="AJ66" s="35"/>
      <c r="AK66" s="35"/>
      <c r="AL66" s="51"/>
    </row>
    <row r="67" spans="24:38" ht="15.75" x14ac:dyDescent="0.25">
      <c r="AB67" s="35"/>
      <c r="AC67" s="35"/>
      <c r="AD67" s="51"/>
      <c r="AF67" s="35"/>
      <c r="AG67" s="35"/>
      <c r="AH67" s="51"/>
      <c r="AJ67" s="35"/>
      <c r="AK67" s="35"/>
      <c r="AL67" s="51"/>
    </row>
    <row r="77" spans="24:38" x14ac:dyDescent="0.25">
      <c r="X77" s="32"/>
      <c r="Y77" s="32"/>
      <c r="Z77" s="32"/>
      <c r="AB77" s="32"/>
      <c r="AC77" s="32"/>
      <c r="AD77" s="32"/>
      <c r="AF77" s="32"/>
      <c r="AG77" s="32"/>
      <c r="AH77" s="32"/>
      <c r="AJ77" s="32"/>
      <c r="AK77" s="32"/>
      <c r="AL77" s="32"/>
    </row>
    <row r="78" spans="24:38" x14ac:dyDescent="0.25">
      <c r="X78" s="33"/>
      <c r="Y78" s="33"/>
      <c r="Z78" s="33"/>
      <c r="AB78" s="33"/>
      <c r="AC78" s="33"/>
      <c r="AD78" s="33"/>
      <c r="AF78" s="33"/>
      <c r="AG78" s="33"/>
      <c r="AH78" s="33"/>
      <c r="AJ78" s="33"/>
      <c r="AK78" s="33"/>
      <c r="AL78" s="33"/>
    </row>
    <row r="79" spans="24:38" ht="15.75" x14ac:dyDescent="0.25">
      <c r="X79" s="50"/>
      <c r="Y79" s="34"/>
      <c r="Z79" s="51"/>
      <c r="AB79" s="50"/>
      <c r="AC79" s="34"/>
      <c r="AD79" s="51"/>
      <c r="AF79" s="50"/>
      <c r="AG79" s="34"/>
      <c r="AH79" s="51"/>
      <c r="AJ79" s="50"/>
      <c r="AK79" s="34"/>
      <c r="AL79" s="51"/>
    </row>
    <row r="80" spans="24:38" ht="15.75" x14ac:dyDescent="0.25">
      <c r="X80" s="35"/>
      <c r="Y80" s="35"/>
      <c r="Z80" s="51"/>
      <c r="AB80" s="35"/>
      <c r="AC80" s="35"/>
      <c r="AD80" s="51"/>
      <c r="AF80" s="35"/>
      <c r="AG80" s="35"/>
      <c r="AH80" s="51"/>
      <c r="AJ80" s="35"/>
      <c r="AK80" s="35"/>
      <c r="AL80" s="51"/>
    </row>
    <row r="81" spans="24:38" ht="15.75" x14ac:dyDescent="0.25">
      <c r="X81" s="35"/>
      <c r="Y81" s="35"/>
      <c r="Z81" s="51"/>
      <c r="AB81" s="35"/>
      <c r="AC81" s="35"/>
      <c r="AD81" s="51"/>
      <c r="AF81" s="35"/>
      <c r="AG81" s="35"/>
      <c r="AH81" s="51"/>
      <c r="AJ81" s="35"/>
      <c r="AK81" s="35"/>
      <c r="AL81" s="51"/>
    </row>
    <row r="82" spans="24:38" x14ac:dyDescent="0.25">
      <c r="X82" s="36"/>
      <c r="Y82" s="36"/>
      <c r="Z82" s="36"/>
      <c r="AB82" s="36"/>
      <c r="AC82" s="36"/>
      <c r="AD82" s="36"/>
      <c r="AF82" s="36"/>
      <c r="AG82" s="36"/>
      <c r="AH82" s="36"/>
      <c r="AJ82" s="36"/>
      <c r="AK82" s="36"/>
      <c r="AL82" s="36"/>
    </row>
    <row r="83" spans="24:38" x14ac:dyDescent="0.25">
      <c r="X83" s="32"/>
      <c r="Y83" s="32"/>
      <c r="Z83" s="32"/>
      <c r="AB83" s="32"/>
      <c r="AC83" s="32"/>
      <c r="AD83" s="32"/>
      <c r="AF83" s="32"/>
      <c r="AG83" s="32"/>
      <c r="AH83" s="32"/>
      <c r="AJ83" s="32"/>
      <c r="AK83" s="32"/>
      <c r="AL83" s="32"/>
    </row>
    <row r="84" spans="24:38" x14ac:dyDescent="0.25">
      <c r="X84" s="33"/>
      <c r="Y84" s="33"/>
      <c r="Z84" s="33"/>
      <c r="AB84" s="33"/>
      <c r="AC84" s="33"/>
      <c r="AD84" s="33"/>
      <c r="AF84" s="33"/>
      <c r="AG84" s="33"/>
      <c r="AH84" s="33"/>
      <c r="AJ84" s="33"/>
      <c r="AK84" s="33"/>
      <c r="AL84" s="33"/>
    </row>
    <row r="85" spans="24:38" ht="15.75" x14ac:dyDescent="0.25">
      <c r="X85" s="50"/>
      <c r="Y85" s="34"/>
      <c r="Z85" s="51"/>
      <c r="AB85" s="50"/>
      <c r="AC85" s="34"/>
      <c r="AD85" s="51"/>
      <c r="AF85" s="50"/>
      <c r="AG85" s="34"/>
      <c r="AH85" s="51"/>
      <c r="AJ85" s="50"/>
      <c r="AK85" s="34"/>
      <c r="AL85" s="51"/>
    </row>
    <row r="86" spans="24:38" ht="15.75" x14ac:dyDescent="0.25">
      <c r="X86" s="35"/>
      <c r="Y86" s="35"/>
      <c r="Z86" s="51"/>
      <c r="AB86" s="35"/>
      <c r="AC86" s="35"/>
      <c r="AD86" s="51"/>
      <c r="AF86" s="35"/>
      <c r="AG86" s="35"/>
      <c r="AH86" s="51"/>
      <c r="AJ86" s="35"/>
      <c r="AK86" s="35"/>
      <c r="AL86" s="51"/>
    </row>
    <row r="87" spans="24:38" ht="15.75" x14ac:dyDescent="0.25">
      <c r="X87" s="35"/>
      <c r="Y87" s="35"/>
      <c r="Z87" s="51"/>
      <c r="AB87" s="35"/>
      <c r="AC87" s="35"/>
      <c r="AD87" s="51"/>
      <c r="AF87" s="35"/>
      <c r="AG87" s="35"/>
      <c r="AH87" s="51"/>
      <c r="AJ87" s="35"/>
      <c r="AK87" s="35"/>
      <c r="AL87" s="51"/>
    </row>
    <row r="88" spans="24:38" ht="15.75" x14ac:dyDescent="0.25">
      <c r="X88" s="35"/>
      <c r="Y88" s="35"/>
      <c r="Z88" s="51"/>
      <c r="AB88" s="35"/>
      <c r="AC88" s="35"/>
      <c r="AD88" s="51"/>
      <c r="AF88" s="35"/>
      <c r="AG88" s="35"/>
      <c r="AH88" s="51"/>
      <c r="AJ88" s="35"/>
      <c r="AK88" s="35"/>
      <c r="AL88" s="51"/>
    </row>
    <row r="111" spans="16:18" x14ac:dyDescent="0.25">
      <c r="P111" s="39"/>
      <c r="Q111" s="39"/>
      <c r="R111" s="39"/>
    </row>
  </sheetData>
  <sheetProtection algorithmName="SHA-512" hashValue="oCSGq1st30cmW0bAOcSHvUPD9amCCgshynRL6hY4blluJ3Ku03E0qiCpwZxqVAS3p9loaa/ppukm2Os18tGN6Q==" saltValue="EiAnxQl6+aZsJYABungypQ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4:J24">
    <cfRule type="cellIs" dxfId="26" priority="4" operator="lessThan">
      <formula>-1</formula>
    </cfRule>
    <cfRule type="cellIs" dxfId="25" priority="5" operator="greaterThan">
      <formula>1</formula>
    </cfRule>
    <cfRule type="cellIs" dxfId="24" priority="6" operator="between">
      <formula>-1</formula>
      <formula>1</formula>
    </cfRule>
  </conditionalFormatting>
  <conditionalFormatting sqref="I3">
    <cfRule type="cellIs" dxfId="23" priority="7" operator="greaterThan">
      <formula>$G$2</formula>
    </cfRule>
    <cfRule type="cellIs" dxfId="22" priority="8" operator="lessThan">
      <formula>$G$2</formula>
    </cfRule>
    <cfRule type="cellIs" dxfId="21" priority="9" operator="lessThan">
      <formula>$G$2</formula>
    </cfRule>
  </conditionalFormatting>
  <conditionalFormatting sqref="I3">
    <cfRule type="cellIs" dxfId="20" priority="10" operator="lessThan">
      <formula>$G$2</formula>
    </cfRule>
    <cfRule type="cellIs" dxfId="19" priority="11" operator="greaterThan">
      <formula>$G$2</formula>
    </cfRule>
    <cfRule type="cellIs" dxfId="18" priority="12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topLeftCell="D13" zoomScale="130" zoomScaleNormal="130" workbookViewId="0">
      <selection activeCell="L12" sqref="L12"/>
    </sheetView>
  </sheetViews>
  <sheetFormatPr defaultRowHeight="15" x14ac:dyDescent="0.25"/>
  <cols>
    <col min="1" max="1" width="9.7109375" customWidth="1"/>
    <col min="2" max="2" width="20.28515625" style="2" customWidth="1"/>
    <col min="3" max="3" width="9.85546875" style="2" customWidth="1"/>
    <col min="4" max="4" width="8.7109375" style="8" customWidth="1"/>
    <col min="5" max="5" width="28.28515625" style="8" customWidth="1"/>
    <col min="6" max="6" width="9.28515625" style="8" customWidth="1"/>
    <col min="7" max="7" width="1.5703125" style="8" customWidth="1"/>
    <col min="8" max="8" width="23.7109375" style="2" customWidth="1"/>
    <col min="9" max="10" width="8.7109375" style="2"/>
    <col min="11" max="11" width="23.7109375" style="2" customWidth="1"/>
    <col min="12" max="13" width="8.7109375" style="2"/>
    <col min="14" max="14" width="9.85546875" style="8" bestFit="1" customWidth="1"/>
    <col min="15" max="15" width="1.5703125" style="40" customWidth="1"/>
    <col min="16" max="17" width="9.28515625" style="40" customWidth="1"/>
    <col min="18" max="18" width="9.85546875" style="40" bestFit="1" customWidth="1"/>
    <col min="19" max="19" width="1.5703125" style="40" customWidth="1"/>
    <col min="20" max="21" width="9.28515625" style="40" customWidth="1"/>
    <col min="22" max="22" width="9.85546875" style="40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</cols>
  <sheetData>
    <row r="1" spans="1:30" ht="35.65" customHeight="1" x14ac:dyDescent="0.25">
      <c r="A1" s="105"/>
      <c r="B1" s="6" t="s">
        <v>7</v>
      </c>
      <c r="C1" s="7" t="s">
        <v>8</v>
      </c>
      <c r="D1" s="101" t="s">
        <v>9</v>
      </c>
      <c r="E1" s="7" t="s">
        <v>10</v>
      </c>
      <c r="F1" s="42" t="s">
        <v>11</v>
      </c>
      <c r="H1" s="118" t="s">
        <v>40</v>
      </c>
      <c r="I1" s="118"/>
      <c r="J1" s="118"/>
      <c r="K1" s="118"/>
      <c r="L1" s="118"/>
      <c r="M1" s="118"/>
      <c r="N1" s="9"/>
      <c r="P1" s="36"/>
      <c r="Q1" s="36"/>
      <c r="R1" s="36"/>
      <c r="T1" s="36"/>
      <c r="U1" s="36"/>
      <c r="V1" s="36"/>
      <c r="X1" s="36"/>
      <c r="Y1" s="36"/>
      <c r="Z1" s="36"/>
      <c r="AB1" s="36"/>
      <c r="AC1" s="36"/>
      <c r="AD1" s="36"/>
    </row>
    <row r="2" spans="1:30" ht="16.5" thickBot="1" x14ac:dyDescent="0.3">
      <c r="A2" s="105"/>
      <c r="B2" s="6">
        <f>SUM(F5:F11)</f>
        <v>66440</v>
      </c>
      <c r="C2" s="7" t="s">
        <v>8</v>
      </c>
      <c r="D2" s="102">
        <f>-SUM(F12:F14)</f>
        <v>9500</v>
      </c>
      <c r="E2" s="7" t="s">
        <v>10</v>
      </c>
      <c r="F2" s="42">
        <f>-SUM(F15:F23)</f>
        <v>56940</v>
      </c>
      <c r="H2" s="119" t="s">
        <v>79</v>
      </c>
      <c r="I2" s="119"/>
      <c r="J2" s="119"/>
      <c r="K2" s="119"/>
      <c r="L2" s="119"/>
      <c r="M2" s="119"/>
      <c r="N2" s="9"/>
      <c r="P2" s="36"/>
      <c r="Q2" s="36"/>
      <c r="R2" s="36"/>
      <c r="T2" s="36"/>
      <c r="U2" s="36"/>
      <c r="V2" s="36"/>
      <c r="X2" s="36"/>
      <c r="Y2" s="36"/>
      <c r="Z2" s="36"/>
      <c r="AB2" s="36"/>
      <c r="AC2" s="36"/>
      <c r="AD2" s="36"/>
    </row>
    <row r="3" spans="1:30" ht="18.399999999999999" customHeight="1" thickBot="1" x14ac:dyDescent="0.3">
      <c r="A3" s="10"/>
      <c r="D3" s="115">
        <f>D2+F2</f>
        <v>66440</v>
      </c>
      <c r="E3" s="116"/>
      <c r="F3" s="117"/>
      <c r="H3" s="53" t="s">
        <v>7</v>
      </c>
      <c r="I3" s="54"/>
      <c r="J3" s="54"/>
      <c r="K3" s="55" t="s">
        <v>9</v>
      </c>
      <c r="L3" s="56"/>
      <c r="M3" s="56"/>
      <c r="N3" s="9"/>
      <c r="P3" s="36"/>
      <c r="Q3" s="36"/>
      <c r="R3" s="36"/>
      <c r="T3" s="36"/>
      <c r="U3" s="36"/>
      <c r="V3" s="36"/>
      <c r="X3" s="36"/>
      <c r="Y3" s="36"/>
      <c r="Z3" s="36"/>
      <c r="AB3" s="36"/>
      <c r="AC3" s="36"/>
      <c r="AD3" s="36"/>
    </row>
    <row r="4" spans="1:30" ht="19.899999999999999" customHeight="1" x14ac:dyDescent="0.25">
      <c r="A4" s="10"/>
      <c r="D4"/>
      <c r="E4" s="103" t="s">
        <v>12</v>
      </c>
      <c r="F4" s="103" t="s">
        <v>78</v>
      </c>
      <c r="G4"/>
      <c r="H4" s="54" t="s">
        <v>80</v>
      </c>
      <c r="I4" s="54"/>
      <c r="J4" s="54"/>
      <c r="K4" s="56" t="s">
        <v>82</v>
      </c>
      <c r="L4" s="56"/>
      <c r="M4" s="56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.75" x14ac:dyDescent="0.25">
      <c r="A5" s="10"/>
      <c r="D5"/>
      <c r="E5" s="15" t="s">
        <v>3</v>
      </c>
      <c r="F5" s="13">
        <f>+'Adusting Entries'!J5</f>
        <v>43250</v>
      </c>
      <c r="G5"/>
      <c r="H5" s="104" t="s">
        <v>110</v>
      </c>
      <c r="I5" s="54">
        <v>43250</v>
      </c>
      <c r="J5" s="54"/>
      <c r="K5" s="57" t="s">
        <v>113</v>
      </c>
      <c r="L5" s="56">
        <v>7800</v>
      </c>
      <c r="M5" s="56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.75" x14ac:dyDescent="0.25">
      <c r="A6" s="14"/>
      <c r="D6"/>
      <c r="E6" s="15" t="s">
        <v>4</v>
      </c>
      <c r="F6" s="13">
        <f>+'Adusting Entries'!J6</f>
        <v>5800</v>
      </c>
      <c r="G6"/>
      <c r="H6" s="104" t="s">
        <v>109</v>
      </c>
      <c r="I6" s="54">
        <v>5800</v>
      </c>
      <c r="J6" s="54"/>
      <c r="K6" s="57" t="s">
        <v>114</v>
      </c>
      <c r="L6" s="56">
        <v>200</v>
      </c>
      <c r="M6" s="5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6.5" thickBot="1" x14ac:dyDescent="0.3">
      <c r="A7" s="14"/>
      <c r="D7"/>
      <c r="E7" s="15" t="s">
        <v>20</v>
      </c>
      <c r="F7" s="13">
        <f>+'Adusting Entries'!J7</f>
        <v>750</v>
      </c>
      <c r="G7"/>
      <c r="H7" s="104" t="s">
        <v>108</v>
      </c>
      <c r="I7" s="54">
        <v>750</v>
      </c>
      <c r="J7" s="54"/>
      <c r="K7" s="57" t="s">
        <v>115</v>
      </c>
      <c r="L7" s="58">
        <v>1500</v>
      </c>
      <c r="M7" s="56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.75" x14ac:dyDescent="0.25">
      <c r="A8" s="14"/>
      <c r="D8"/>
      <c r="E8" s="15" t="s">
        <v>23</v>
      </c>
      <c r="F8" s="13">
        <f>+'Adusting Entries'!J8</f>
        <v>1600</v>
      </c>
      <c r="G8"/>
      <c r="H8" s="104" t="s">
        <v>107</v>
      </c>
      <c r="I8" s="54">
        <v>1600</v>
      </c>
      <c r="J8" s="54"/>
      <c r="K8" s="59" t="s">
        <v>116</v>
      </c>
      <c r="L8" s="60"/>
      <c r="M8" s="60">
        <v>9500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.75" x14ac:dyDescent="0.25">
      <c r="A9" s="14"/>
      <c r="D9"/>
      <c r="E9" s="15" t="s">
        <v>24</v>
      </c>
      <c r="F9" s="13">
        <f>+'Adusting Entries'!J9</f>
        <v>1200</v>
      </c>
      <c r="G9"/>
      <c r="H9" s="104" t="s">
        <v>106</v>
      </c>
      <c r="I9" s="54">
        <v>1200</v>
      </c>
      <c r="J9" s="54"/>
      <c r="K9" s="59"/>
      <c r="L9" s="60"/>
      <c r="M9" s="56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x14ac:dyDescent="0.25">
      <c r="A10" s="14"/>
      <c r="D10"/>
      <c r="E10" s="15" t="s">
        <v>25</v>
      </c>
      <c r="F10" s="13">
        <f>+'Adusting Entries'!J10</f>
        <v>14500</v>
      </c>
      <c r="G10"/>
      <c r="H10" s="61" t="s">
        <v>105</v>
      </c>
      <c r="I10" s="62"/>
      <c r="J10" s="54">
        <f>SUM(I5:I9)</f>
        <v>52600</v>
      </c>
      <c r="K10" s="63"/>
      <c r="L10" s="63"/>
      <c r="M10" s="63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.75" x14ac:dyDescent="0.25">
      <c r="A11" s="14"/>
      <c r="D11"/>
      <c r="E11" s="15" t="s">
        <v>26</v>
      </c>
      <c r="F11" s="13">
        <f>+'Adusting Entries'!J11</f>
        <v>-660</v>
      </c>
      <c r="G11"/>
      <c r="H11" s="64" t="s">
        <v>81</v>
      </c>
      <c r="I11" s="54"/>
      <c r="J11" s="54"/>
      <c r="K11" s="65" t="s">
        <v>11</v>
      </c>
      <c r="L11" s="66"/>
      <c r="M11" s="6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15.75" x14ac:dyDescent="0.25">
      <c r="A12" s="14"/>
      <c r="D12"/>
      <c r="E12" s="15" t="s">
        <v>5</v>
      </c>
      <c r="F12" s="18">
        <f>+'Adusting Entries'!J12</f>
        <v>-7800</v>
      </c>
      <c r="G12"/>
      <c r="H12" s="104" t="s">
        <v>25</v>
      </c>
      <c r="I12" s="54">
        <v>14500</v>
      </c>
      <c r="J12" s="54"/>
      <c r="K12" s="66" t="s">
        <v>117</v>
      </c>
      <c r="L12" s="66">
        <f>J38</f>
        <v>56940</v>
      </c>
      <c r="M12" s="67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x14ac:dyDescent="0.25">
      <c r="A13" s="14"/>
      <c r="D13"/>
      <c r="E13" s="15" t="s">
        <v>27</v>
      </c>
      <c r="F13" s="18">
        <f>+'Adusting Entries'!J13</f>
        <v>-200</v>
      </c>
      <c r="G13"/>
      <c r="H13" s="104" t="s">
        <v>111</v>
      </c>
      <c r="I13" s="54">
        <v>660</v>
      </c>
      <c r="J13" s="54"/>
      <c r="K13" s="66"/>
      <c r="L13" s="66"/>
      <c r="M13" s="6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.75" x14ac:dyDescent="0.25">
      <c r="A14" s="14"/>
      <c r="D14"/>
      <c r="E14" s="15" t="s">
        <v>28</v>
      </c>
      <c r="F14" s="18">
        <f>+'Adusting Entries'!J14</f>
        <v>-1500</v>
      </c>
      <c r="G14"/>
      <c r="H14" s="61" t="s">
        <v>112</v>
      </c>
      <c r="I14" s="54"/>
      <c r="J14" s="54">
        <f>I12-I13</f>
        <v>13840</v>
      </c>
      <c r="K14" s="66"/>
      <c r="L14" s="66"/>
      <c r="M14" s="6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16.5" thickBot="1" x14ac:dyDescent="0.3">
      <c r="A15" s="14"/>
      <c r="D15" s="4"/>
      <c r="E15" s="25" t="s">
        <v>19</v>
      </c>
      <c r="F15" s="26">
        <f>+'Adusting Entries'!J15</f>
        <v>-42300</v>
      </c>
      <c r="G15"/>
      <c r="H15" s="54"/>
      <c r="I15" s="54"/>
      <c r="J15" s="68"/>
      <c r="K15" s="66"/>
      <c r="L15" s="66"/>
      <c r="M15" s="66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7.25" thickTop="1" thickBot="1" x14ac:dyDescent="0.3">
      <c r="A16" s="14"/>
      <c r="D16" s="4"/>
      <c r="E16" s="25" t="s">
        <v>36</v>
      </c>
      <c r="F16" s="26">
        <f>+'Adusting Entries'!J16</f>
        <v>10000</v>
      </c>
      <c r="G16"/>
      <c r="H16" s="67" t="s">
        <v>41</v>
      </c>
      <c r="I16" s="67"/>
      <c r="J16" s="69">
        <f>J14+J10</f>
        <v>66440</v>
      </c>
      <c r="K16" s="67" t="s">
        <v>42</v>
      </c>
      <c r="L16" s="63"/>
      <c r="M16" s="69">
        <f>M8+L12</f>
        <v>66440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6.5" thickTop="1" x14ac:dyDescent="0.25">
      <c r="A17" s="14"/>
      <c r="D17" s="4"/>
      <c r="E17" s="15" t="s">
        <v>21</v>
      </c>
      <c r="F17" s="27">
        <f>+'Adusting Entries'!J17</f>
        <v>-36800</v>
      </c>
      <c r="G17"/>
      <c r="H17" s="54"/>
      <c r="I17" s="54"/>
      <c r="J17" s="62"/>
      <c r="K17" s="63"/>
      <c r="L17" s="63"/>
      <c r="M17" s="63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ht="15.75" x14ac:dyDescent="0.25">
      <c r="A18" s="11"/>
      <c r="D18" s="4"/>
      <c r="E18" s="15" t="s">
        <v>29</v>
      </c>
      <c r="F18" s="27">
        <f>+'Adusting Entries'!J18</f>
        <v>880</v>
      </c>
      <c r="G18"/>
      <c r="H18" s="118" t="s">
        <v>43</v>
      </c>
      <c r="I18" s="118"/>
      <c r="J18" s="1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ht="15.75" x14ac:dyDescent="0.25">
      <c r="A19" s="11"/>
      <c r="D19" s="4"/>
      <c r="E19" s="15" t="s">
        <v>30</v>
      </c>
      <c r="F19" s="27">
        <f>+'Adusting Entries'!J19</f>
        <v>1600</v>
      </c>
      <c r="G19"/>
      <c r="H19" s="118" t="s">
        <v>83</v>
      </c>
      <c r="I19" s="118"/>
      <c r="J19" s="118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ht="15.75" x14ac:dyDescent="0.25">
      <c r="A20" s="11"/>
      <c r="D20" s="4"/>
      <c r="E20" s="15" t="s">
        <v>31</v>
      </c>
      <c r="F20" s="27">
        <f>+'Adusting Entries'!J20</f>
        <v>8100</v>
      </c>
      <c r="G20"/>
      <c r="H20" s="70" t="s">
        <v>118</v>
      </c>
      <c r="I20" s="70">
        <v>36800</v>
      </c>
      <c r="J20" s="7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15.75" x14ac:dyDescent="0.25">
      <c r="D21" s="4"/>
      <c r="E21" s="15" t="s">
        <v>32</v>
      </c>
      <c r="F21" s="27">
        <f>+'Adusting Entries'!J21</f>
        <v>330</v>
      </c>
      <c r="G21"/>
      <c r="H21" s="70" t="s">
        <v>119</v>
      </c>
      <c r="I21" s="70">
        <v>880</v>
      </c>
      <c r="J21" s="70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5.75" x14ac:dyDescent="0.25">
      <c r="D22" s="4"/>
      <c r="E22" s="15" t="s">
        <v>33</v>
      </c>
      <c r="F22" s="27">
        <f>+'Adusting Entries'!J22</f>
        <v>300</v>
      </c>
      <c r="G22"/>
      <c r="H22" s="71" t="s">
        <v>120</v>
      </c>
      <c r="I22" s="70">
        <v>1600</v>
      </c>
      <c r="J22" s="70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5.75" x14ac:dyDescent="0.25">
      <c r="D23" s="4"/>
      <c r="E23" s="15" t="s">
        <v>34</v>
      </c>
      <c r="F23" s="27">
        <f>+'Adusting Entries'!J23</f>
        <v>950</v>
      </c>
      <c r="G23"/>
      <c r="H23" s="71" t="s">
        <v>121</v>
      </c>
      <c r="I23" s="70">
        <v>8100</v>
      </c>
      <c r="J23" s="70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16.5" thickBot="1" x14ac:dyDescent="0.3">
      <c r="D24"/>
      <c r="E24" s="28" t="s">
        <v>17</v>
      </c>
      <c r="F24" s="29">
        <f t="shared" ref="F24" si="0">+SUM(F5:F23)</f>
        <v>0</v>
      </c>
      <c r="G24"/>
      <c r="H24" s="71" t="s">
        <v>122</v>
      </c>
      <c r="I24" s="70">
        <v>330</v>
      </c>
      <c r="J24" s="70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6.5" thickTop="1" x14ac:dyDescent="0.25">
      <c r="D25"/>
      <c r="E25" s="30" t="s">
        <v>6</v>
      </c>
      <c r="F25" s="31">
        <f t="shared" ref="F25" si="1">SUM(F17:F23)</f>
        <v>-24640</v>
      </c>
      <c r="G25"/>
      <c r="H25" s="71" t="s">
        <v>123</v>
      </c>
      <c r="I25" s="70">
        <v>300</v>
      </c>
      <c r="J25" s="7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D26"/>
      <c r="E26"/>
      <c r="F26"/>
      <c r="G26"/>
      <c r="H26" s="71" t="s">
        <v>124</v>
      </c>
      <c r="I26" s="70">
        <v>950</v>
      </c>
      <c r="J26" s="70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D27"/>
      <c r="E27"/>
      <c r="F27"/>
      <c r="G27"/>
      <c r="H27" s="71"/>
      <c r="I27" s="70"/>
      <c r="J27" s="70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D28"/>
      <c r="E28"/>
      <c r="F28"/>
      <c r="G28"/>
      <c r="H28" s="72"/>
      <c r="I28" s="73"/>
      <c r="J28" s="70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ht="15.75" thickBot="1" x14ac:dyDescent="0.3">
      <c r="D29"/>
      <c r="E29"/>
      <c r="F29"/>
      <c r="G29"/>
      <c r="H29" s="70"/>
      <c r="I29" s="70"/>
      <c r="J29" s="74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ht="16.5" thickBot="1" x14ac:dyDescent="0.3">
      <c r="G30"/>
      <c r="H30" s="70" t="s">
        <v>125</v>
      </c>
      <c r="I30" s="70"/>
      <c r="J30" s="75">
        <f>I20-SUM(I21:I26)</f>
        <v>24640</v>
      </c>
      <c r="N30"/>
      <c r="AB30" s="50"/>
      <c r="AC30" s="34"/>
      <c r="AD30" s="51"/>
    </row>
    <row r="31" spans="1:30" ht="16.5" thickTop="1" x14ac:dyDescent="0.25">
      <c r="H31" s="70"/>
      <c r="I31" s="70"/>
      <c r="J31" s="73"/>
      <c r="AB31" s="35"/>
      <c r="AC31" s="35"/>
      <c r="AD31" s="51"/>
    </row>
    <row r="32" spans="1:30" ht="15.75" x14ac:dyDescent="0.25">
      <c r="H32" s="118" t="s">
        <v>44</v>
      </c>
      <c r="I32" s="118"/>
      <c r="J32" s="118"/>
      <c r="AB32" s="35"/>
      <c r="AC32" s="35"/>
      <c r="AD32" s="51"/>
    </row>
    <row r="33" spans="2:30" ht="15.75" x14ac:dyDescent="0.25">
      <c r="H33" s="118" t="s">
        <v>83</v>
      </c>
      <c r="I33" s="118"/>
      <c r="J33" s="118"/>
    </row>
    <row r="34" spans="2:30" x14ac:dyDescent="0.25">
      <c r="H34" s="66" t="s">
        <v>126</v>
      </c>
      <c r="I34" s="66"/>
      <c r="J34" s="66">
        <v>42300</v>
      </c>
      <c r="AB34" s="32"/>
      <c r="AC34" s="32"/>
      <c r="AD34" s="32"/>
    </row>
    <row r="35" spans="2:30" s="4" customFormat="1" x14ac:dyDescent="0.25">
      <c r="B35" s="2"/>
      <c r="C35" s="2"/>
      <c r="G35" s="8"/>
      <c r="H35" s="66" t="s">
        <v>125</v>
      </c>
      <c r="I35" s="67">
        <f>J30</f>
        <v>24640</v>
      </c>
      <c r="J35" s="66"/>
      <c r="K35" s="2"/>
      <c r="L35" s="2"/>
      <c r="M35" s="2"/>
      <c r="N35" s="8"/>
      <c r="O35" s="40"/>
      <c r="S35" s="40"/>
      <c r="W35" s="40"/>
      <c r="AA35" s="40"/>
      <c r="AB35" s="33"/>
      <c r="AC35" s="33"/>
      <c r="AD35" s="33"/>
    </row>
    <row r="36" spans="2:30" ht="16.5" thickBot="1" x14ac:dyDescent="0.3">
      <c r="H36" s="66" t="s">
        <v>127</v>
      </c>
      <c r="I36" s="76">
        <v>10000</v>
      </c>
      <c r="J36" s="66"/>
      <c r="N36" s="4"/>
      <c r="AB36" s="50"/>
      <c r="AC36" s="34"/>
      <c r="AD36" s="51"/>
    </row>
    <row r="37" spans="2:30" ht="16.5" thickBot="1" x14ac:dyDescent="0.3">
      <c r="H37" s="66" t="s">
        <v>128</v>
      </c>
      <c r="I37" s="77"/>
      <c r="J37" s="78">
        <f>I35-I36</f>
        <v>14640</v>
      </c>
      <c r="AB37" s="35"/>
      <c r="AC37" s="35"/>
      <c r="AD37" s="51"/>
    </row>
    <row r="38" spans="2:30" ht="16.5" thickBot="1" x14ac:dyDescent="0.3">
      <c r="H38" s="66" t="s">
        <v>129</v>
      </c>
      <c r="I38" s="66"/>
      <c r="J38" s="79">
        <f>J34+J37</f>
        <v>56940</v>
      </c>
      <c r="AB38" s="35"/>
      <c r="AC38" s="35"/>
      <c r="AD38" s="51"/>
    </row>
    <row r="39" spans="2:30" ht="15.75" thickTop="1" x14ac:dyDescent="0.25">
      <c r="H39" s="66"/>
      <c r="I39" s="66"/>
      <c r="J39" s="77"/>
    </row>
    <row r="40" spans="2:30" x14ac:dyDescent="0.25">
      <c r="AB40" s="32"/>
      <c r="AC40" s="32"/>
      <c r="AD40" s="32"/>
    </row>
    <row r="41" spans="2:30" x14ac:dyDescent="0.25">
      <c r="AB41" s="33"/>
      <c r="AC41" s="33"/>
      <c r="AD41" s="33"/>
    </row>
    <row r="42" spans="2:30" ht="15.75" x14ac:dyDescent="0.25">
      <c r="G42" s="39"/>
      <c r="AB42" s="50"/>
      <c r="AC42" s="34"/>
      <c r="AD42" s="51"/>
    </row>
    <row r="43" spans="2:30" ht="15.75" x14ac:dyDescent="0.25">
      <c r="B43" s="37"/>
      <c r="C43" s="37"/>
      <c r="AB43" s="35"/>
      <c r="AC43" s="35"/>
      <c r="AD43" s="51"/>
    </row>
    <row r="44" spans="2:30" ht="15.75" x14ac:dyDescent="0.25">
      <c r="AB44" s="35"/>
      <c r="AC44" s="35"/>
      <c r="AD44" s="51"/>
    </row>
    <row r="45" spans="2:30" x14ac:dyDescent="0.25">
      <c r="X45" s="36"/>
      <c r="Y45" s="36"/>
      <c r="Z45" s="36"/>
      <c r="AB45" s="36"/>
      <c r="AC45" s="36"/>
      <c r="AD45" s="36"/>
    </row>
    <row r="46" spans="2:30" x14ac:dyDescent="0.25">
      <c r="X46" s="32"/>
      <c r="Y46" s="32"/>
      <c r="Z46" s="32"/>
      <c r="AB46" s="32"/>
      <c r="AC46" s="32"/>
      <c r="AD46" s="32"/>
    </row>
    <row r="47" spans="2:30" x14ac:dyDescent="0.25">
      <c r="X47" s="33"/>
      <c r="Y47" s="33"/>
      <c r="Z47" s="33"/>
      <c r="AB47" s="33"/>
      <c r="AC47" s="33"/>
      <c r="AD47" s="33"/>
    </row>
    <row r="48" spans="2:30" ht="15.75" x14ac:dyDescent="0.25">
      <c r="X48" s="50"/>
      <c r="Y48" s="34"/>
      <c r="Z48" s="51"/>
      <c r="AB48" s="50"/>
      <c r="AC48" s="34"/>
      <c r="AD48" s="51"/>
    </row>
    <row r="49" spans="20:30" ht="15.75" x14ac:dyDescent="0.25">
      <c r="X49" s="35"/>
      <c r="Y49" s="35"/>
      <c r="Z49" s="51"/>
      <c r="AB49" s="35"/>
      <c r="AC49" s="35"/>
      <c r="AD49" s="51"/>
    </row>
    <row r="50" spans="20:30" ht="15.75" x14ac:dyDescent="0.25">
      <c r="X50" s="35"/>
      <c r="Y50" s="35"/>
      <c r="Z50" s="51"/>
      <c r="AB50" s="35"/>
      <c r="AC50" s="35"/>
      <c r="AD50" s="51"/>
    </row>
    <row r="51" spans="20:30" ht="15.75" x14ac:dyDescent="0.25">
      <c r="X51" s="35"/>
      <c r="Y51" s="35"/>
      <c r="Z51" s="51"/>
      <c r="AB51" s="35"/>
      <c r="AC51" s="35"/>
      <c r="AD51" s="51"/>
    </row>
    <row r="52" spans="20:30" ht="15.75" x14ac:dyDescent="0.25">
      <c r="T52" s="50"/>
      <c r="U52" s="34"/>
      <c r="V52" s="51"/>
      <c r="X52" s="50"/>
      <c r="Y52" s="34"/>
      <c r="Z52" s="51"/>
      <c r="AB52" s="50"/>
      <c r="AC52" s="34"/>
      <c r="AD52" s="51"/>
    </row>
    <row r="53" spans="20:30" ht="15.75" x14ac:dyDescent="0.25">
      <c r="T53" s="35"/>
      <c r="U53" s="35"/>
      <c r="V53" s="51"/>
      <c r="X53" s="35"/>
      <c r="Y53" s="35"/>
      <c r="Z53" s="51"/>
      <c r="AB53" s="35"/>
      <c r="AC53" s="35"/>
      <c r="AD53" s="51"/>
    </row>
    <row r="54" spans="20:30" ht="15.75" x14ac:dyDescent="0.25">
      <c r="T54" s="35"/>
      <c r="U54" s="35"/>
      <c r="V54" s="51"/>
      <c r="X54" s="35"/>
      <c r="Y54" s="35"/>
      <c r="Z54" s="51"/>
      <c r="AB54" s="35"/>
      <c r="AC54" s="35"/>
      <c r="AD54" s="51"/>
    </row>
    <row r="56" spans="20:30" x14ac:dyDescent="0.25">
      <c r="T56" s="32"/>
      <c r="U56" s="32"/>
      <c r="V56" s="32"/>
      <c r="X56" s="32"/>
      <c r="Y56" s="32"/>
      <c r="Z56" s="32"/>
      <c r="AB56" s="32"/>
      <c r="AC56" s="32"/>
      <c r="AD56" s="32"/>
    </row>
    <row r="57" spans="20:30" x14ac:dyDescent="0.25">
      <c r="T57" s="33"/>
      <c r="U57" s="33"/>
      <c r="V57" s="33"/>
      <c r="X57" s="33"/>
      <c r="Y57" s="33"/>
      <c r="Z57" s="33"/>
      <c r="AB57" s="33"/>
      <c r="AC57" s="33"/>
      <c r="AD57" s="33"/>
    </row>
    <row r="58" spans="20:30" ht="15.75" x14ac:dyDescent="0.25">
      <c r="T58" s="50"/>
      <c r="U58" s="34"/>
      <c r="V58" s="51"/>
      <c r="X58" s="50"/>
      <c r="Y58" s="34"/>
      <c r="Z58" s="51"/>
      <c r="AB58" s="50"/>
      <c r="AC58" s="34"/>
      <c r="AD58" s="51"/>
    </row>
    <row r="59" spans="20:30" ht="15.75" x14ac:dyDescent="0.25">
      <c r="T59" s="35"/>
      <c r="U59" s="35"/>
      <c r="V59" s="51"/>
      <c r="X59" s="35"/>
      <c r="Y59" s="35"/>
      <c r="Z59" s="51"/>
      <c r="AB59" s="35"/>
      <c r="AC59" s="35"/>
      <c r="AD59" s="51"/>
    </row>
    <row r="60" spans="20:30" ht="15.75" x14ac:dyDescent="0.25">
      <c r="T60" s="35"/>
      <c r="U60" s="35"/>
      <c r="V60" s="51"/>
      <c r="X60" s="35"/>
      <c r="Y60" s="35"/>
      <c r="Z60" s="51"/>
      <c r="AB60" s="35"/>
      <c r="AC60" s="35"/>
      <c r="AD60" s="51"/>
    </row>
    <row r="61" spans="20:30" x14ac:dyDescent="0.25">
      <c r="T61" s="36"/>
      <c r="U61" s="36"/>
      <c r="V61" s="36"/>
      <c r="X61" s="36"/>
      <c r="Y61" s="36"/>
      <c r="Z61" s="36"/>
      <c r="AB61" s="36"/>
      <c r="AC61" s="36"/>
      <c r="AD61" s="36"/>
    </row>
    <row r="62" spans="20:30" x14ac:dyDescent="0.25">
      <c r="T62" s="32"/>
      <c r="U62" s="32"/>
      <c r="V62" s="32"/>
      <c r="X62" s="32"/>
      <c r="Y62" s="32"/>
      <c r="Z62" s="32"/>
      <c r="AB62" s="32"/>
      <c r="AC62" s="32"/>
      <c r="AD62" s="32"/>
    </row>
    <row r="63" spans="20:30" x14ac:dyDescent="0.25">
      <c r="T63" s="33"/>
      <c r="U63" s="33"/>
      <c r="V63" s="33"/>
      <c r="X63" s="33"/>
      <c r="Y63" s="33"/>
      <c r="Z63" s="33"/>
      <c r="AB63" s="33"/>
      <c r="AC63" s="33"/>
      <c r="AD63" s="33"/>
    </row>
    <row r="64" spans="20:30" ht="15.75" x14ac:dyDescent="0.25">
      <c r="T64" s="50"/>
      <c r="U64" s="34"/>
      <c r="V64" s="51"/>
      <c r="X64" s="50"/>
      <c r="Y64" s="34"/>
      <c r="Z64" s="51"/>
      <c r="AB64" s="50"/>
      <c r="AC64" s="34"/>
      <c r="AD64" s="51"/>
    </row>
    <row r="65" spans="16:30" ht="15.75" x14ac:dyDescent="0.25">
      <c r="T65" s="35"/>
      <c r="U65" s="35"/>
      <c r="V65" s="51"/>
      <c r="X65" s="35"/>
      <c r="Y65" s="35"/>
      <c r="Z65" s="51"/>
      <c r="AB65" s="35"/>
      <c r="AC65" s="35"/>
      <c r="AD65" s="51"/>
    </row>
    <row r="66" spans="16:30" ht="15.75" x14ac:dyDescent="0.25">
      <c r="T66" s="35"/>
      <c r="U66" s="35"/>
      <c r="V66" s="51"/>
      <c r="X66" s="35"/>
      <c r="Y66" s="35"/>
      <c r="Z66" s="51"/>
      <c r="AB66" s="35"/>
      <c r="AC66" s="35"/>
      <c r="AD66" s="51"/>
    </row>
    <row r="67" spans="16:30" ht="15.75" x14ac:dyDescent="0.25">
      <c r="T67" s="35"/>
      <c r="U67" s="35"/>
      <c r="V67" s="51"/>
      <c r="X67" s="35"/>
      <c r="Y67" s="35"/>
      <c r="Z67" s="51"/>
      <c r="AB67" s="35"/>
      <c r="AC67" s="35"/>
      <c r="AD67" s="51"/>
    </row>
    <row r="77" spans="16:30" x14ac:dyDescent="0.25">
      <c r="P77" s="32"/>
      <c r="Q77" s="32"/>
      <c r="R77" s="32"/>
      <c r="T77" s="32"/>
      <c r="U77" s="32"/>
      <c r="V77" s="32"/>
      <c r="X77" s="32"/>
      <c r="Y77" s="32"/>
      <c r="Z77" s="32"/>
      <c r="AB77" s="32"/>
      <c r="AC77" s="32"/>
      <c r="AD77" s="32"/>
    </row>
    <row r="78" spans="16:30" x14ac:dyDescent="0.25">
      <c r="P78" s="33"/>
      <c r="Q78" s="33"/>
      <c r="R78" s="33"/>
      <c r="T78" s="33"/>
      <c r="U78" s="33"/>
      <c r="V78" s="33"/>
      <c r="X78" s="33"/>
      <c r="Y78" s="33"/>
      <c r="Z78" s="33"/>
      <c r="AB78" s="33"/>
      <c r="AC78" s="33"/>
      <c r="AD78" s="33"/>
    </row>
    <row r="79" spans="16:30" ht="15.75" x14ac:dyDescent="0.25">
      <c r="P79" s="50"/>
      <c r="Q79" s="34"/>
      <c r="R79" s="51"/>
      <c r="T79" s="50"/>
      <c r="U79" s="34"/>
      <c r="V79" s="51"/>
      <c r="X79" s="50"/>
      <c r="Y79" s="34"/>
      <c r="Z79" s="51"/>
      <c r="AB79" s="50"/>
      <c r="AC79" s="34"/>
      <c r="AD79" s="51"/>
    </row>
    <row r="80" spans="16:30" ht="15.75" x14ac:dyDescent="0.25">
      <c r="P80" s="35"/>
      <c r="Q80" s="35"/>
      <c r="R80" s="51"/>
      <c r="T80" s="35"/>
      <c r="U80" s="35"/>
      <c r="V80" s="51"/>
      <c r="X80" s="35"/>
      <c r="Y80" s="35"/>
      <c r="Z80" s="51"/>
      <c r="AB80" s="35"/>
      <c r="AC80" s="35"/>
      <c r="AD80" s="51"/>
    </row>
    <row r="81" spans="16:30" ht="15.75" x14ac:dyDescent="0.25">
      <c r="P81" s="35"/>
      <c r="Q81" s="35"/>
      <c r="R81" s="51"/>
      <c r="T81" s="35"/>
      <c r="U81" s="35"/>
      <c r="V81" s="51"/>
      <c r="X81" s="35"/>
      <c r="Y81" s="35"/>
      <c r="Z81" s="51"/>
      <c r="AB81" s="35"/>
      <c r="AC81" s="35"/>
      <c r="AD81" s="51"/>
    </row>
    <row r="82" spans="16:30" x14ac:dyDescent="0.25">
      <c r="P82" s="36"/>
      <c r="Q82" s="36"/>
      <c r="R82" s="36"/>
      <c r="T82" s="36"/>
      <c r="U82" s="36"/>
      <c r="V82" s="36"/>
      <c r="X82" s="36"/>
      <c r="Y82" s="36"/>
      <c r="Z82" s="36"/>
      <c r="AB82" s="36"/>
      <c r="AC82" s="36"/>
      <c r="AD82" s="36"/>
    </row>
    <row r="83" spans="16:30" x14ac:dyDescent="0.25">
      <c r="P83" s="32"/>
      <c r="Q83" s="32"/>
      <c r="R83" s="32"/>
      <c r="T83" s="32"/>
      <c r="U83" s="32"/>
      <c r="V83" s="32"/>
      <c r="X83" s="32"/>
      <c r="Y83" s="32"/>
      <c r="Z83" s="32"/>
      <c r="AB83" s="32"/>
      <c r="AC83" s="32"/>
      <c r="AD83" s="32"/>
    </row>
    <row r="84" spans="16:30" x14ac:dyDescent="0.25">
      <c r="P84" s="33"/>
      <c r="Q84" s="33"/>
      <c r="R84" s="33"/>
      <c r="T84" s="33"/>
      <c r="U84" s="33"/>
      <c r="V84" s="33"/>
      <c r="X84" s="33"/>
      <c r="Y84" s="33"/>
      <c r="Z84" s="33"/>
      <c r="AB84" s="33"/>
      <c r="AC84" s="33"/>
      <c r="AD84" s="33"/>
    </row>
    <row r="85" spans="16:30" ht="15.75" x14ac:dyDescent="0.25">
      <c r="P85" s="50"/>
      <c r="Q85" s="34"/>
      <c r="R85" s="51"/>
      <c r="T85" s="50"/>
      <c r="U85" s="34"/>
      <c r="V85" s="51"/>
      <c r="X85" s="50"/>
      <c r="Y85" s="34"/>
      <c r="Z85" s="51"/>
      <c r="AB85" s="50"/>
      <c r="AC85" s="34"/>
      <c r="AD85" s="51"/>
    </row>
    <row r="86" spans="16:30" ht="15.75" x14ac:dyDescent="0.25">
      <c r="P86" s="35"/>
      <c r="Q86" s="35"/>
      <c r="R86" s="51"/>
      <c r="T86" s="35"/>
      <c r="U86" s="35"/>
      <c r="V86" s="51"/>
      <c r="X86" s="35"/>
      <c r="Y86" s="35"/>
      <c r="Z86" s="51"/>
      <c r="AB86" s="35"/>
      <c r="AC86" s="35"/>
      <c r="AD86" s="51"/>
    </row>
    <row r="87" spans="16:30" ht="15.75" x14ac:dyDescent="0.25">
      <c r="P87" s="35"/>
      <c r="Q87" s="35"/>
      <c r="R87" s="51"/>
      <c r="T87" s="35"/>
      <c r="U87" s="35"/>
      <c r="V87" s="51"/>
      <c r="X87" s="35"/>
      <c r="Y87" s="35"/>
      <c r="Z87" s="51"/>
      <c r="AB87" s="35"/>
      <c r="AC87" s="35"/>
      <c r="AD87" s="51"/>
    </row>
    <row r="88" spans="16:30" ht="15.75" x14ac:dyDescent="0.25">
      <c r="P88" s="35"/>
      <c r="Q88" s="35"/>
      <c r="R88" s="51"/>
      <c r="T88" s="35"/>
      <c r="U88" s="35"/>
      <c r="V88" s="51"/>
      <c r="X88" s="35"/>
      <c r="Y88" s="35"/>
      <c r="Z88" s="51"/>
      <c r="AB88" s="35"/>
      <c r="AC88" s="35"/>
      <c r="AD88" s="51"/>
    </row>
  </sheetData>
  <sheetProtection algorithmName="SHA-512" hashValue="hKL6d1NJNGN+LnUgHk57GlZDV3f40AxzoJCaP264RE9iboO8zqKPlgGpkGw7oAGj7AsvdeBGf3dfKuRIuYgOoA==" saltValue="BVB9KnPoNjEnyvHuV5ymS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7">
    <mergeCell ref="H19:J19"/>
    <mergeCell ref="H32:J32"/>
    <mergeCell ref="H33:J33"/>
    <mergeCell ref="D3:F3"/>
    <mergeCell ref="H1:M1"/>
    <mergeCell ref="H2:M2"/>
    <mergeCell ref="H18:J18"/>
  </mergeCells>
  <conditionalFormatting sqref="F24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conditionalFormatting sqref="D3">
    <cfRule type="cellIs" dxfId="14" priority="4" operator="greaterThan">
      <formula>$B$2</formula>
    </cfRule>
    <cfRule type="cellIs" dxfId="13" priority="5" operator="lessThan">
      <formula>$B$2</formula>
    </cfRule>
    <cfRule type="cellIs" dxfId="12" priority="6" operator="lessThan">
      <formula>$B$2</formula>
    </cfRule>
  </conditionalFormatting>
  <conditionalFormatting sqref="D3">
    <cfRule type="cellIs" dxfId="11" priority="7" operator="lessThan">
      <formula>$B$2</formula>
    </cfRule>
    <cfRule type="cellIs" dxfId="10" priority="8" operator="greaterThan">
      <formula>$B$2</formula>
    </cfRule>
    <cfRule type="cellIs" dxfId="9" priority="9" operator="equal">
      <formula>$B$2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abSelected="1" zoomScaleNormal="100" workbookViewId="0">
      <selection activeCell="I16" sqref="I16"/>
    </sheetView>
  </sheetViews>
  <sheetFormatPr defaultRowHeight="15" x14ac:dyDescent="0.25"/>
  <cols>
    <col min="1" max="1" width="45" customWidth="1"/>
    <col min="2" max="2" width="5.28515625" style="1" bestFit="1" customWidth="1"/>
    <col min="3" max="3" width="20.7109375" style="2" customWidth="1"/>
    <col min="4" max="4" width="9.28515625" style="2" customWidth="1"/>
    <col min="5" max="5" width="9.85546875" style="2" customWidth="1"/>
    <col min="6" max="6" width="2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  <col min="31" max="31" width="1.5703125" style="40" customWidth="1"/>
    <col min="32" max="33" width="9.28515625" style="40" customWidth="1"/>
    <col min="34" max="34" width="9.85546875" style="40" bestFit="1" customWidth="1"/>
    <col min="35" max="35" width="1.5703125" style="40" customWidth="1"/>
    <col min="36" max="37" width="9.28515625" style="40" customWidth="1"/>
    <col min="38" max="38" width="9.85546875" style="40" bestFit="1" customWidth="1"/>
  </cols>
  <sheetData>
    <row r="1" spans="1:38" ht="35.65" customHeight="1" x14ac:dyDescent="0.25">
      <c r="A1" s="5"/>
      <c r="G1" s="6" t="s">
        <v>7</v>
      </c>
      <c r="H1" s="7" t="s">
        <v>8</v>
      </c>
      <c r="I1" s="113" t="s">
        <v>9</v>
      </c>
      <c r="J1" s="113"/>
      <c r="K1" s="7" t="s">
        <v>10</v>
      </c>
      <c r="L1" s="42" t="s">
        <v>11</v>
      </c>
      <c r="N1" s="9"/>
      <c r="O1" s="9"/>
      <c r="P1" s="9"/>
      <c r="R1" s="9"/>
      <c r="S1" s="9"/>
      <c r="T1" s="9"/>
      <c r="U1" s="40"/>
      <c r="V1" s="36"/>
      <c r="W1" s="36"/>
      <c r="X1" s="36"/>
      <c r="Z1" s="36"/>
      <c r="AA1" s="36"/>
      <c r="AB1" s="36"/>
      <c r="AD1" s="36"/>
      <c r="AE1" s="36"/>
      <c r="AF1" s="36"/>
      <c r="AH1" s="36"/>
      <c r="AI1" s="36"/>
      <c r="AJ1" s="36"/>
      <c r="AK1"/>
      <c r="AL1"/>
    </row>
    <row r="2" spans="1:38" ht="19.5" thickBot="1" x14ac:dyDescent="0.3">
      <c r="A2" s="5"/>
      <c r="G2" s="6">
        <f>SUM(J5:J11)</f>
        <v>66440</v>
      </c>
      <c r="H2" s="7" t="s">
        <v>8</v>
      </c>
      <c r="I2" s="114">
        <f>-SUM(J12:J14)</f>
        <v>9500</v>
      </c>
      <c r="J2" s="114"/>
      <c r="K2" s="7" t="s">
        <v>10</v>
      </c>
      <c r="L2" s="42">
        <f>-SUM(J15:J24)</f>
        <v>56940</v>
      </c>
      <c r="N2" s="9"/>
      <c r="O2" s="9"/>
      <c r="P2" s="9"/>
      <c r="R2" s="9"/>
      <c r="S2" s="9"/>
      <c r="T2" s="9"/>
      <c r="U2" s="40"/>
      <c r="V2" s="36"/>
      <c r="W2" s="36"/>
      <c r="X2" s="36"/>
      <c r="Z2" s="36"/>
      <c r="AA2" s="36"/>
      <c r="AB2" s="36"/>
      <c r="AD2" s="36"/>
      <c r="AE2" s="36"/>
      <c r="AF2" s="36"/>
      <c r="AH2" s="36"/>
      <c r="AI2" s="36"/>
      <c r="AJ2" s="36"/>
      <c r="AK2"/>
      <c r="AL2"/>
    </row>
    <row r="3" spans="1:38" ht="18.399999999999999" customHeight="1" thickBot="1" x14ac:dyDescent="0.3">
      <c r="A3" s="10"/>
      <c r="I3" s="115">
        <f>I2+L2</f>
        <v>66440</v>
      </c>
      <c r="J3" s="116"/>
      <c r="K3" s="116"/>
      <c r="L3" s="117"/>
      <c r="N3" s="9"/>
      <c r="O3" s="9"/>
      <c r="P3" s="9"/>
      <c r="R3" s="9"/>
      <c r="S3" s="9"/>
      <c r="T3" s="9"/>
      <c r="U3" s="40"/>
      <c r="V3" s="36"/>
      <c r="W3" s="36"/>
      <c r="X3" s="36"/>
      <c r="Z3" s="36"/>
      <c r="AA3" s="36"/>
      <c r="AB3" s="36"/>
      <c r="AD3" s="36"/>
      <c r="AE3" s="36"/>
      <c r="AF3" s="36"/>
      <c r="AH3" s="36"/>
      <c r="AI3" s="36"/>
      <c r="AJ3" s="36"/>
      <c r="AK3"/>
      <c r="AL3"/>
    </row>
    <row r="4" spans="1:38" ht="34.15" customHeight="1" x14ac:dyDescent="0.25">
      <c r="A4" s="10"/>
      <c r="B4" s="43" t="s">
        <v>35</v>
      </c>
      <c r="C4" s="43" t="s">
        <v>12</v>
      </c>
      <c r="D4" s="43" t="s">
        <v>13</v>
      </c>
      <c r="E4" s="43" t="s">
        <v>14</v>
      </c>
      <c r="G4" s="46" t="s">
        <v>12</v>
      </c>
      <c r="H4" s="52" t="s">
        <v>38</v>
      </c>
      <c r="I4" s="52" t="s">
        <v>39</v>
      </c>
      <c r="J4" s="52" t="s">
        <v>45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41">
        <v>42155</v>
      </c>
      <c r="C5" s="3" t="s">
        <v>130</v>
      </c>
      <c r="D5" s="3">
        <v>36800</v>
      </c>
      <c r="E5" s="3"/>
      <c r="G5" s="12" t="s">
        <v>3</v>
      </c>
      <c r="H5" s="13">
        <f>+'Financial Statements '!F5</f>
        <v>43250</v>
      </c>
      <c r="I5" s="106"/>
      <c r="J5" s="13">
        <f>+H5+I5</f>
        <v>43250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4"/>
      <c r="B6" s="41"/>
      <c r="C6" s="3" t="s">
        <v>46</v>
      </c>
      <c r="D6" s="3"/>
      <c r="E6" s="3">
        <v>-36800</v>
      </c>
      <c r="G6" s="15" t="s">
        <v>4</v>
      </c>
      <c r="H6" s="13">
        <f>+'Financial Statements '!F6</f>
        <v>5800</v>
      </c>
      <c r="I6" s="106"/>
      <c r="J6" s="13">
        <f t="shared" ref="J6:J24" si="0">+H6+I6</f>
        <v>5800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4"/>
      <c r="B7" s="41"/>
      <c r="C7" s="3"/>
      <c r="D7" s="3"/>
      <c r="E7" s="3"/>
      <c r="G7" s="15" t="s">
        <v>20</v>
      </c>
      <c r="H7" s="13">
        <f>+'Financial Statements '!F7</f>
        <v>750</v>
      </c>
      <c r="I7" s="106"/>
      <c r="J7" s="13">
        <f t="shared" si="0"/>
        <v>750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4"/>
      <c r="B8" s="41">
        <v>42155</v>
      </c>
      <c r="C8" s="3" t="s">
        <v>46</v>
      </c>
      <c r="D8" s="3">
        <v>12160</v>
      </c>
      <c r="E8" s="3"/>
      <c r="G8" s="15" t="s">
        <v>23</v>
      </c>
      <c r="H8" s="13">
        <f>+'Financial Statements '!F8</f>
        <v>1600</v>
      </c>
      <c r="I8" s="106"/>
      <c r="J8" s="13">
        <f t="shared" si="0"/>
        <v>1600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4"/>
      <c r="B9" s="41"/>
      <c r="C9" s="3" t="s">
        <v>131</v>
      </c>
      <c r="D9" s="3"/>
      <c r="E9" s="3">
        <v>-880</v>
      </c>
      <c r="G9" s="15" t="s">
        <v>24</v>
      </c>
      <c r="H9" s="13">
        <f>+'Financial Statements '!F9</f>
        <v>1200</v>
      </c>
      <c r="I9" s="106"/>
      <c r="J9" s="13">
        <f t="shared" si="0"/>
        <v>1200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4"/>
      <c r="B10" s="41"/>
      <c r="C10" s="3" t="s">
        <v>30</v>
      </c>
      <c r="D10" s="3"/>
      <c r="E10" s="3">
        <v>-1600</v>
      </c>
      <c r="G10" s="15" t="s">
        <v>25</v>
      </c>
      <c r="H10" s="13">
        <f>+'Financial Statements '!F10</f>
        <v>14500</v>
      </c>
      <c r="I10" s="106"/>
      <c r="J10" s="13">
        <f t="shared" si="0"/>
        <v>14500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4"/>
      <c r="B11" s="41"/>
      <c r="C11" s="3" t="s">
        <v>31</v>
      </c>
      <c r="D11" s="3"/>
      <c r="E11" s="3">
        <v>-8100</v>
      </c>
      <c r="G11" s="15" t="s">
        <v>26</v>
      </c>
      <c r="H11" s="13">
        <f>+'Financial Statements '!F11</f>
        <v>-660</v>
      </c>
      <c r="I11" s="106"/>
      <c r="J11" s="13">
        <f t="shared" si="0"/>
        <v>-660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4"/>
      <c r="B12" s="41"/>
      <c r="C12" s="3" t="s">
        <v>32</v>
      </c>
      <c r="D12" s="3"/>
      <c r="E12" s="3">
        <v>-330</v>
      </c>
      <c r="G12" s="15" t="s">
        <v>5</v>
      </c>
      <c r="H12" s="18">
        <f>+'Financial Statements '!F12</f>
        <v>-7800</v>
      </c>
      <c r="I12" s="106"/>
      <c r="J12" s="18">
        <f t="shared" si="0"/>
        <v>-7800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4"/>
      <c r="B13" s="41"/>
      <c r="C13" s="3" t="s">
        <v>33</v>
      </c>
      <c r="D13" s="3"/>
      <c r="E13" s="3">
        <v>-300</v>
      </c>
      <c r="G13" s="15" t="s">
        <v>27</v>
      </c>
      <c r="H13" s="18">
        <f>+'Financial Statements '!F13</f>
        <v>-200</v>
      </c>
      <c r="I13" s="106"/>
      <c r="J13" s="18">
        <f t="shared" si="0"/>
        <v>-200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4"/>
      <c r="B14" s="41"/>
      <c r="C14" s="3" t="s">
        <v>34</v>
      </c>
      <c r="D14" s="3"/>
      <c r="E14" s="3">
        <v>-950</v>
      </c>
      <c r="G14" s="15" t="s">
        <v>28</v>
      </c>
      <c r="H14" s="18">
        <f>+'Financial Statements '!F14</f>
        <v>-1500</v>
      </c>
      <c r="I14" s="106"/>
      <c r="J14" s="18">
        <f t="shared" si="0"/>
        <v>-1500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4"/>
      <c r="B15" s="41"/>
      <c r="C15" s="3"/>
      <c r="D15" s="3"/>
      <c r="E15" s="3"/>
      <c r="G15" s="25" t="s">
        <v>19</v>
      </c>
      <c r="H15" s="26">
        <f>+'Financial Statements '!F15</f>
        <v>-42300</v>
      </c>
      <c r="I15" s="106">
        <f>E17+D19</f>
        <v>-14640</v>
      </c>
      <c r="J15" s="26">
        <f t="shared" si="0"/>
        <v>-56940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4"/>
      <c r="B16" s="41">
        <v>42155</v>
      </c>
      <c r="C16" s="3" t="s">
        <v>46</v>
      </c>
      <c r="D16" s="3">
        <v>24640</v>
      </c>
      <c r="E16" s="3"/>
      <c r="G16" s="25" t="s">
        <v>36</v>
      </c>
      <c r="H16" s="26">
        <f>+'Financial Statements '!F16</f>
        <v>10000</v>
      </c>
      <c r="I16" s="106">
        <f>E20</f>
        <v>-10000</v>
      </c>
      <c r="J16" s="26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4"/>
      <c r="B17" s="41"/>
      <c r="C17" s="3" t="s">
        <v>132</v>
      </c>
      <c r="D17" s="3"/>
      <c r="E17" s="3">
        <v>-24640</v>
      </c>
      <c r="G17" s="25" t="s">
        <v>46</v>
      </c>
      <c r="H17" s="26">
        <v>0</v>
      </c>
      <c r="I17" s="106">
        <f>E6+D8+D16</f>
        <v>0</v>
      </c>
      <c r="J17" s="26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41"/>
      <c r="C18" s="3"/>
      <c r="D18" s="3"/>
      <c r="E18" s="3"/>
      <c r="G18" s="15" t="s">
        <v>21</v>
      </c>
      <c r="H18" s="27">
        <f>+'Financial Statements '!F17</f>
        <v>-36800</v>
      </c>
      <c r="I18" s="106">
        <f>D5</f>
        <v>36800</v>
      </c>
      <c r="J18" s="27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41">
        <v>42155</v>
      </c>
      <c r="C19" s="3" t="str">
        <f>C17</f>
        <v>Owner's Capital</v>
      </c>
      <c r="D19" s="3">
        <v>10000</v>
      </c>
      <c r="E19" s="3"/>
      <c r="G19" s="15" t="s">
        <v>29</v>
      </c>
      <c r="H19" s="27">
        <f>+'Financial Statements '!F18</f>
        <v>880</v>
      </c>
      <c r="I19" s="106">
        <f>E9</f>
        <v>-880</v>
      </c>
      <c r="J19" s="27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41"/>
      <c r="C20" s="3" t="s">
        <v>36</v>
      </c>
      <c r="D20" s="3"/>
      <c r="E20" s="3">
        <v>-10000</v>
      </c>
      <c r="G20" s="15" t="s">
        <v>30</v>
      </c>
      <c r="H20" s="27">
        <f>+'Financial Statements '!F19</f>
        <v>1600</v>
      </c>
      <c r="I20" s="106">
        <f t="shared" ref="I20:I24" si="1">E10</f>
        <v>-1600</v>
      </c>
      <c r="J20" s="27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1"/>
      <c r="C21" s="3"/>
      <c r="D21" s="3"/>
      <c r="E21" s="3"/>
      <c r="G21" s="15" t="s">
        <v>31</v>
      </c>
      <c r="H21" s="27">
        <f>+'Financial Statements '!F20</f>
        <v>8100</v>
      </c>
      <c r="I21" s="106">
        <f t="shared" si="1"/>
        <v>-8100</v>
      </c>
      <c r="J21" s="27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1"/>
      <c r="C22" s="3"/>
      <c r="D22" s="3"/>
      <c r="E22" s="3"/>
      <c r="G22" s="15" t="s">
        <v>32</v>
      </c>
      <c r="H22" s="27">
        <f>+'Financial Statements '!F21</f>
        <v>330</v>
      </c>
      <c r="I22" s="106">
        <f t="shared" si="1"/>
        <v>-330</v>
      </c>
      <c r="J22" s="27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1"/>
      <c r="C23" s="3"/>
      <c r="D23" s="3"/>
      <c r="E23" s="3"/>
      <c r="G23" s="15" t="s">
        <v>33</v>
      </c>
      <c r="H23" s="27">
        <f>+'Financial Statements '!F22</f>
        <v>300</v>
      </c>
      <c r="I23" s="106">
        <f t="shared" si="1"/>
        <v>-300</v>
      </c>
      <c r="J23" s="27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41"/>
      <c r="C24" s="3"/>
      <c r="D24" s="3"/>
      <c r="E24" s="3"/>
      <c r="G24" s="15" t="s">
        <v>34</v>
      </c>
      <c r="H24" s="27">
        <f>+'Financial Statements '!F23</f>
        <v>950</v>
      </c>
      <c r="I24" s="106">
        <f t="shared" si="1"/>
        <v>-950</v>
      </c>
      <c r="J24" s="27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6.5" thickBot="1" x14ac:dyDescent="0.3">
      <c r="B25" s="41"/>
      <c r="C25" s="3"/>
      <c r="D25" s="3"/>
      <c r="E25" s="3"/>
      <c r="G25" s="28" t="s">
        <v>17</v>
      </c>
      <c r="H25" s="29">
        <f>+SUM(H5:H24)</f>
        <v>0</v>
      </c>
      <c r="I25" s="29">
        <f>+SUM(I5:I24)</f>
        <v>0</v>
      </c>
      <c r="J25" s="29">
        <f>+SUM(J5:J24)</f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6.5" thickTop="1" x14ac:dyDescent="0.25">
      <c r="B26" s="41"/>
      <c r="C26" s="3"/>
      <c r="D26" s="3"/>
      <c r="E26" s="3"/>
      <c r="G26" s="30" t="s">
        <v>6</v>
      </c>
      <c r="H26" s="31">
        <f t="shared" ref="H26:I26" si="2">SUM(H18:H24)</f>
        <v>-24640</v>
      </c>
      <c r="I26" s="31">
        <f t="shared" si="2"/>
        <v>24640</v>
      </c>
      <c r="J26" s="31">
        <f>SUM(J18:J24)</f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1"/>
      <c r="C27" s="3"/>
      <c r="D27" s="3"/>
      <c r="E27" s="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41"/>
      <c r="C28" s="3"/>
      <c r="D28" s="3"/>
      <c r="E28" s="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41"/>
      <c r="C29" s="3"/>
      <c r="D29" s="3"/>
      <c r="E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1"/>
      <c r="C30" s="3"/>
      <c r="D30" s="3"/>
      <c r="E30" s="3"/>
      <c r="AJ30" s="50"/>
      <c r="AK30" s="34"/>
      <c r="AL30" s="51"/>
    </row>
    <row r="31" spans="1:38" ht="15.75" x14ac:dyDescent="0.25">
      <c r="AJ31" s="35"/>
      <c r="AK31" s="35"/>
      <c r="AL31" s="51"/>
    </row>
    <row r="32" spans="1:38" ht="15.75" x14ac:dyDescent="0.25">
      <c r="AJ32" s="35"/>
      <c r="AK32" s="35"/>
      <c r="AL32" s="51"/>
    </row>
    <row r="34" spans="2:38" x14ac:dyDescent="0.25">
      <c r="AJ34" s="32"/>
      <c r="AK34" s="32"/>
      <c r="AL34" s="32"/>
    </row>
    <row r="35" spans="2:38" s="4" customFormat="1" x14ac:dyDescent="0.25">
      <c r="B35" s="1"/>
      <c r="C35" s="2"/>
      <c r="D35" s="2"/>
      <c r="E35" s="2"/>
      <c r="F35"/>
      <c r="G35" s="2"/>
      <c r="H35" s="2"/>
      <c r="I35" s="2"/>
      <c r="J35" s="2"/>
      <c r="K35" s="37"/>
      <c r="O35" s="8"/>
      <c r="S35" s="8"/>
      <c r="W35" s="40"/>
      <c r="AA35" s="40"/>
      <c r="AE35" s="40"/>
      <c r="AI35" s="40"/>
      <c r="AJ35" s="33"/>
      <c r="AK35" s="33"/>
      <c r="AL35" s="33"/>
    </row>
    <row r="36" spans="2:38" ht="15.75" x14ac:dyDescent="0.25">
      <c r="AJ36" s="50"/>
      <c r="AK36" s="34"/>
      <c r="AL36" s="51"/>
    </row>
    <row r="37" spans="2:38" ht="15.75" x14ac:dyDescent="0.25">
      <c r="AJ37" s="35"/>
      <c r="AK37" s="35"/>
      <c r="AL37" s="51"/>
    </row>
    <row r="38" spans="2:38" ht="15.75" x14ac:dyDescent="0.25">
      <c r="AJ38" s="35"/>
      <c r="AK38" s="35"/>
      <c r="AL38" s="51"/>
    </row>
    <row r="40" spans="2:38" x14ac:dyDescent="0.25">
      <c r="B40" s="38"/>
      <c r="C40" s="37"/>
      <c r="D40" s="37"/>
      <c r="E40" s="37"/>
      <c r="AJ40" s="32"/>
      <c r="AK40" s="32"/>
      <c r="AL40" s="32"/>
    </row>
    <row r="41" spans="2:38" x14ac:dyDescent="0.25">
      <c r="O41" s="39"/>
      <c r="S41" s="39"/>
      <c r="AJ41" s="33"/>
      <c r="AK41" s="33"/>
      <c r="AL41" s="33"/>
    </row>
    <row r="42" spans="2:38" ht="15.75" x14ac:dyDescent="0.25">
      <c r="AJ42" s="50"/>
      <c r="AK42" s="34"/>
      <c r="AL42" s="51"/>
    </row>
    <row r="43" spans="2:38" ht="15.75" x14ac:dyDescent="0.25">
      <c r="AJ43" s="35"/>
      <c r="AK43" s="35"/>
      <c r="AL43" s="51"/>
    </row>
    <row r="44" spans="2:38" ht="15.75" x14ac:dyDescent="0.25">
      <c r="G44" s="37"/>
      <c r="H44" s="37"/>
      <c r="I44" s="37"/>
      <c r="J44" s="37"/>
      <c r="AJ44" s="35"/>
      <c r="AK44" s="35"/>
      <c r="AL44" s="51"/>
    </row>
    <row r="45" spans="2:38" x14ac:dyDescent="0.25">
      <c r="AF45" s="36"/>
      <c r="AG45" s="36"/>
      <c r="AH45" s="36"/>
      <c r="AJ45" s="36"/>
      <c r="AK45" s="36"/>
      <c r="AL45" s="36"/>
    </row>
    <row r="46" spans="2:38" x14ac:dyDescent="0.25">
      <c r="AF46" s="32"/>
      <c r="AG46" s="32"/>
      <c r="AH46" s="32"/>
      <c r="AJ46" s="32"/>
      <c r="AK46" s="32"/>
      <c r="AL46" s="32"/>
    </row>
    <row r="47" spans="2:38" x14ac:dyDescent="0.25">
      <c r="AF47" s="33"/>
      <c r="AG47" s="33"/>
      <c r="AH47" s="33"/>
      <c r="AJ47" s="33"/>
      <c r="AK47" s="33"/>
      <c r="AL47" s="33"/>
    </row>
    <row r="48" spans="2:38" ht="15.75" x14ac:dyDescent="0.25">
      <c r="AF48" s="50"/>
      <c r="AG48" s="34"/>
      <c r="AH48" s="51"/>
      <c r="AJ48" s="50"/>
      <c r="AK48" s="34"/>
      <c r="AL48" s="51"/>
    </row>
    <row r="49" spans="28:38" ht="15.75" x14ac:dyDescent="0.25">
      <c r="AF49" s="35"/>
      <c r="AG49" s="35"/>
      <c r="AH49" s="51"/>
      <c r="AJ49" s="35"/>
      <c r="AK49" s="35"/>
      <c r="AL49" s="51"/>
    </row>
    <row r="50" spans="28:38" ht="15.75" x14ac:dyDescent="0.25">
      <c r="AF50" s="35"/>
      <c r="AG50" s="35"/>
      <c r="AH50" s="51"/>
      <c r="AJ50" s="35"/>
      <c r="AK50" s="35"/>
      <c r="AL50" s="51"/>
    </row>
    <row r="51" spans="28:38" ht="15.75" x14ac:dyDescent="0.25">
      <c r="AF51" s="35"/>
      <c r="AG51" s="35"/>
      <c r="AH51" s="51"/>
      <c r="AJ51" s="35"/>
      <c r="AK51" s="35"/>
      <c r="AL51" s="51"/>
    </row>
    <row r="52" spans="28:38" ht="15.75" x14ac:dyDescent="0.25">
      <c r="AB52" s="50"/>
      <c r="AC52" s="34"/>
      <c r="AD52" s="51"/>
      <c r="AF52" s="50"/>
      <c r="AG52" s="34"/>
      <c r="AH52" s="51"/>
      <c r="AJ52" s="50"/>
      <c r="AK52" s="34"/>
      <c r="AL52" s="51"/>
    </row>
    <row r="53" spans="28:38" ht="15.75" x14ac:dyDescent="0.25">
      <c r="AB53" s="35"/>
      <c r="AC53" s="35"/>
      <c r="AD53" s="51"/>
      <c r="AF53" s="35"/>
      <c r="AG53" s="35"/>
      <c r="AH53" s="51"/>
      <c r="AJ53" s="35"/>
      <c r="AK53" s="35"/>
      <c r="AL53" s="51"/>
    </row>
    <row r="54" spans="28:38" ht="15.75" x14ac:dyDescent="0.25">
      <c r="AB54" s="35"/>
      <c r="AC54" s="35"/>
      <c r="AD54" s="51"/>
      <c r="AF54" s="35"/>
      <c r="AG54" s="35"/>
      <c r="AH54" s="51"/>
      <c r="AJ54" s="35"/>
      <c r="AK54" s="35"/>
      <c r="AL54" s="51"/>
    </row>
    <row r="56" spans="28:38" x14ac:dyDescent="0.25">
      <c r="AB56" s="32"/>
      <c r="AC56" s="32"/>
      <c r="AD56" s="32"/>
      <c r="AF56" s="32"/>
      <c r="AG56" s="32"/>
      <c r="AH56" s="32"/>
      <c r="AJ56" s="32"/>
      <c r="AK56" s="32"/>
      <c r="AL56" s="32"/>
    </row>
    <row r="57" spans="28:38" x14ac:dyDescent="0.25">
      <c r="AB57" s="33"/>
      <c r="AC57" s="33"/>
      <c r="AD57" s="33"/>
      <c r="AF57" s="33"/>
      <c r="AG57" s="33"/>
      <c r="AH57" s="33"/>
      <c r="AJ57" s="33"/>
      <c r="AK57" s="33"/>
      <c r="AL57" s="33"/>
    </row>
    <row r="58" spans="28:38" ht="15.75" x14ac:dyDescent="0.25">
      <c r="AB58" s="50"/>
      <c r="AC58" s="34"/>
      <c r="AD58" s="51"/>
      <c r="AF58" s="50"/>
      <c r="AG58" s="34"/>
      <c r="AH58" s="51"/>
      <c r="AJ58" s="50"/>
      <c r="AK58" s="34"/>
      <c r="AL58" s="51"/>
    </row>
    <row r="59" spans="28:38" ht="15.75" x14ac:dyDescent="0.25">
      <c r="AB59" s="35"/>
      <c r="AC59" s="35"/>
      <c r="AD59" s="51"/>
      <c r="AF59" s="35"/>
      <c r="AG59" s="35"/>
      <c r="AH59" s="51"/>
      <c r="AJ59" s="35"/>
      <c r="AK59" s="35"/>
      <c r="AL59" s="51"/>
    </row>
    <row r="60" spans="28:38" ht="15.75" x14ac:dyDescent="0.25">
      <c r="AB60" s="35"/>
      <c r="AC60" s="35"/>
      <c r="AD60" s="51"/>
      <c r="AF60" s="35"/>
      <c r="AG60" s="35"/>
      <c r="AH60" s="51"/>
      <c r="AJ60" s="35"/>
      <c r="AK60" s="35"/>
      <c r="AL60" s="51"/>
    </row>
    <row r="61" spans="28:38" x14ac:dyDescent="0.25">
      <c r="AB61" s="36"/>
      <c r="AC61" s="36"/>
      <c r="AD61" s="36"/>
      <c r="AF61" s="36"/>
      <c r="AG61" s="36"/>
      <c r="AH61" s="36"/>
      <c r="AJ61" s="36"/>
      <c r="AK61" s="36"/>
      <c r="AL61" s="36"/>
    </row>
    <row r="62" spans="28:38" x14ac:dyDescent="0.25">
      <c r="AB62" s="32"/>
      <c r="AC62" s="32"/>
      <c r="AD62" s="32"/>
      <c r="AF62" s="32"/>
      <c r="AG62" s="32"/>
      <c r="AH62" s="32"/>
      <c r="AJ62" s="32"/>
      <c r="AK62" s="32"/>
      <c r="AL62" s="32"/>
    </row>
    <row r="63" spans="28:38" x14ac:dyDescent="0.25">
      <c r="AB63" s="33"/>
      <c r="AC63" s="33"/>
      <c r="AD63" s="33"/>
      <c r="AF63" s="33"/>
      <c r="AG63" s="33"/>
      <c r="AH63" s="33"/>
      <c r="AJ63" s="33"/>
      <c r="AK63" s="33"/>
      <c r="AL63" s="33"/>
    </row>
    <row r="64" spans="28:38" ht="15.75" x14ac:dyDescent="0.25">
      <c r="AB64" s="50"/>
      <c r="AC64" s="34"/>
      <c r="AD64" s="51"/>
      <c r="AF64" s="50"/>
      <c r="AG64" s="34"/>
      <c r="AH64" s="51"/>
      <c r="AJ64" s="50"/>
      <c r="AK64" s="34"/>
      <c r="AL64" s="51"/>
    </row>
    <row r="65" spans="24:38" ht="15.75" x14ac:dyDescent="0.25">
      <c r="AB65" s="35"/>
      <c r="AC65" s="35"/>
      <c r="AD65" s="51"/>
      <c r="AF65" s="35"/>
      <c r="AG65" s="35"/>
      <c r="AH65" s="51"/>
      <c r="AJ65" s="35"/>
      <c r="AK65" s="35"/>
      <c r="AL65" s="51"/>
    </row>
    <row r="66" spans="24:38" ht="15.75" x14ac:dyDescent="0.25">
      <c r="AB66" s="35"/>
      <c r="AC66" s="35"/>
      <c r="AD66" s="51"/>
      <c r="AF66" s="35"/>
      <c r="AG66" s="35"/>
      <c r="AH66" s="51"/>
      <c r="AJ66" s="35"/>
      <c r="AK66" s="35"/>
      <c r="AL66" s="51"/>
    </row>
    <row r="67" spans="24:38" ht="15.75" x14ac:dyDescent="0.25">
      <c r="AB67" s="35"/>
      <c r="AC67" s="35"/>
      <c r="AD67" s="51"/>
      <c r="AF67" s="35"/>
      <c r="AG67" s="35"/>
      <c r="AH67" s="51"/>
      <c r="AJ67" s="35"/>
      <c r="AK67" s="35"/>
      <c r="AL67" s="51"/>
    </row>
    <row r="77" spans="24:38" x14ac:dyDescent="0.25">
      <c r="X77" s="32"/>
      <c r="Y77" s="32"/>
      <c r="Z77" s="32"/>
      <c r="AB77" s="32"/>
      <c r="AC77" s="32"/>
      <c r="AD77" s="32"/>
      <c r="AF77" s="32"/>
      <c r="AG77" s="32"/>
      <c r="AH77" s="32"/>
      <c r="AJ77" s="32"/>
      <c r="AK77" s="32"/>
      <c r="AL77" s="32"/>
    </row>
    <row r="78" spans="24:38" x14ac:dyDescent="0.25">
      <c r="X78" s="33"/>
      <c r="Y78" s="33"/>
      <c r="Z78" s="33"/>
      <c r="AB78" s="33"/>
      <c r="AC78" s="33"/>
      <c r="AD78" s="33"/>
      <c r="AF78" s="33"/>
      <c r="AG78" s="33"/>
      <c r="AH78" s="33"/>
      <c r="AJ78" s="33"/>
      <c r="AK78" s="33"/>
      <c r="AL78" s="33"/>
    </row>
    <row r="79" spans="24:38" ht="15.75" x14ac:dyDescent="0.25">
      <c r="X79" s="50"/>
      <c r="Y79" s="34"/>
      <c r="Z79" s="51"/>
      <c r="AB79" s="50"/>
      <c r="AC79" s="34"/>
      <c r="AD79" s="51"/>
      <c r="AF79" s="50"/>
      <c r="AG79" s="34"/>
      <c r="AH79" s="51"/>
      <c r="AJ79" s="50"/>
      <c r="AK79" s="34"/>
      <c r="AL79" s="51"/>
    </row>
    <row r="80" spans="24:38" ht="15.75" x14ac:dyDescent="0.25">
      <c r="X80" s="35"/>
      <c r="Y80" s="35"/>
      <c r="Z80" s="51"/>
      <c r="AB80" s="35"/>
      <c r="AC80" s="35"/>
      <c r="AD80" s="51"/>
      <c r="AF80" s="35"/>
      <c r="AG80" s="35"/>
      <c r="AH80" s="51"/>
      <c r="AJ80" s="35"/>
      <c r="AK80" s="35"/>
      <c r="AL80" s="51"/>
    </row>
    <row r="81" spans="24:38" ht="15.75" x14ac:dyDescent="0.25">
      <c r="X81" s="35"/>
      <c r="Y81" s="35"/>
      <c r="Z81" s="51"/>
      <c r="AB81" s="35"/>
      <c r="AC81" s="35"/>
      <c r="AD81" s="51"/>
      <c r="AF81" s="35"/>
      <c r="AG81" s="35"/>
      <c r="AH81" s="51"/>
      <c r="AJ81" s="35"/>
      <c r="AK81" s="35"/>
      <c r="AL81" s="51"/>
    </row>
    <row r="82" spans="24:38" x14ac:dyDescent="0.25">
      <c r="X82" s="36"/>
      <c r="Y82" s="36"/>
      <c r="Z82" s="36"/>
      <c r="AB82" s="36"/>
      <c r="AC82" s="36"/>
      <c r="AD82" s="36"/>
      <c r="AF82" s="36"/>
      <c r="AG82" s="36"/>
      <c r="AH82" s="36"/>
      <c r="AJ82" s="36"/>
      <c r="AK82" s="36"/>
      <c r="AL82" s="36"/>
    </row>
    <row r="83" spans="24:38" x14ac:dyDescent="0.25">
      <c r="X83" s="32"/>
      <c r="Y83" s="32"/>
      <c r="Z83" s="32"/>
      <c r="AB83" s="32"/>
      <c r="AC83" s="32"/>
      <c r="AD83" s="32"/>
      <c r="AF83" s="32"/>
      <c r="AG83" s="32"/>
      <c r="AH83" s="32"/>
      <c r="AJ83" s="32"/>
      <c r="AK83" s="32"/>
      <c r="AL83" s="32"/>
    </row>
    <row r="84" spans="24:38" x14ac:dyDescent="0.25">
      <c r="X84" s="33"/>
      <c r="Y84" s="33"/>
      <c r="Z84" s="33"/>
      <c r="AB84" s="33"/>
      <c r="AC84" s="33"/>
      <c r="AD84" s="33"/>
      <c r="AF84" s="33"/>
      <c r="AG84" s="33"/>
      <c r="AH84" s="33"/>
      <c r="AJ84" s="33"/>
      <c r="AK84" s="33"/>
      <c r="AL84" s="33"/>
    </row>
    <row r="85" spans="24:38" ht="15.75" x14ac:dyDescent="0.25">
      <c r="X85" s="50"/>
      <c r="Y85" s="34"/>
      <c r="Z85" s="51"/>
      <c r="AB85" s="50"/>
      <c r="AC85" s="34"/>
      <c r="AD85" s="51"/>
      <c r="AF85" s="50"/>
      <c r="AG85" s="34"/>
      <c r="AH85" s="51"/>
      <c r="AJ85" s="50"/>
      <c r="AK85" s="34"/>
      <c r="AL85" s="51"/>
    </row>
    <row r="86" spans="24:38" ht="15.75" x14ac:dyDescent="0.25">
      <c r="X86" s="35"/>
      <c r="Y86" s="35"/>
      <c r="Z86" s="51"/>
      <c r="AB86" s="35"/>
      <c r="AC86" s="35"/>
      <c r="AD86" s="51"/>
      <c r="AF86" s="35"/>
      <c r="AG86" s="35"/>
      <c r="AH86" s="51"/>
      <c r="AJ86" s="35"/>
      <c r="AK86" s="35"/>
      <c r="AL86" s="51"/>
    </row>
    <row r="87" spans="24:38" ht="15.75" x14ac:dyDescent="0.25">
      <c r="X87" s="35"/>
      <c r="Y87" s="35"/>
      <c r="Z87" s="51"/>
      <c r="AB87" s="35"/>
      <c r="AC87" s="35"/>
      <c r="AD87" s="51"/>
      <c r="AF87" s="35"/>
      <c r="AG87" s="35"/>
      <c r="AH87" s="51"/>
      <c r="AJ87" s="35"/>
      <c r="AK87" s="35"/>
      <c r="AL87" s="51"/>
    </row>
    <row r="88" spans="24:38" ht="15.75" x14ac:dyDescent="0.25">
      <c r="X88" s="35"/>
      <c r="Y88" s="35"/>
      <c r="Z88" s="51"/>
      <c r="AB88" s="35"/>
      <c r="AC88" s="35"/>
      <c r="AD88" s="51"/>
      <c r="AF88" s="35"/>
      <c r="AG88" s="35"/>
      <c r="AH88" s="51"/>
      <c r="AJ88" s="35"/>
      <c r="AK88" s="35"/>
      <c r="AL88" s="51"/>
    </row>
    <row r="111" spans="16:18" x14ac:dyDescent="0.25">
      <c r="P111" s="39"/>
      <c r="Q111" s="39"/>
      <c r="R111" s="39"/>
    </row>
  </sheetData>
  <sheetProtection algorithmName="SHA-512" hashValue="6qSC0gHQPcmP21JGAYYkgX+ruyVMRvZCa36Gg4SrXIjJhbqiurQIG1CvWE5Bt8p/ISzG8L7iEQmuVWgL3bee7w==" saltValue="fgEiwClLhWtgSGElKycDwg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5:J25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Directrions</vt:lpstr>
      <vt:lpstr>Journal Entries</vt:lpstr>
      <vt:lpstr>Adusting Entries</vt:lpstr>
      <vt:lpstr>Financial Statements </vt:lpstr>
      <vt:lpstr>Closing Enries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DELL</cp:lastModifiedBy>
  <cp:lastPrinted>2015-12-18T23:19:16Z</cp:lastPrinted>
  <dcterms:created xsi:type="dcterms:W3CDTF">2015-12-12T19:10:51Z</dcterms:created>
  <dcterms:modified xsi:type="dcterms:W3CDTF">2018-12-28T13:11:36Z</dcterms:modified>
</cp:coreProperties>
</file>