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1600" windowHeight="9735" tabRatio="817" firstSheet="1" activeTab="1"/>
  </bookViews>
  <sheets>
    <sheet name="Merchandising" sheetId="92" state="hidden" r:id="rId1"/>
    <sheet name="Example" sheetId="94" r:id="rId2"/>
    <sheet name="Practice" sheetId="157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7" i="94" l="1"/>
  <c r="Q9" i="94"/>
  <c r="U21" i="157" l="1"/>
  <c r="Q21" i="157"/>
  <c r="V21" i="157"/>
  <c r="M15" i="157"/>
  <c r="O11" i="157"/>
  <c r="AF7" i="157" s="1"/>
  <c r="M14" i="157"/>
  <c r="AE11" i="157"/>
  <c r="O13" i="157"/>
  <c r="AG11" i="157" s="1"/>
  <c r="AA9" i="157"/>
  <c r="O9" i="157"/>
  <c r="AE8" i="157"/>
  <c r="X8" i="157"/>
  <c r="R10" i="157"/>
  <c r="AE7" i="157"/>
  <c r="X7" i="157"/>
  <c r="U10" i="157"/>
  <c r="S7" i="157"/>
  <c r="S8" i="157" s="1"/>
  <c r="AE6" i="157"/>
  <c r="AA6" i="157"/>
  <c r="X6" i="157"/>
  <c r="O6" i="157"/>
  <c r="Y7" i="157" s="1"/>
  <c r="AJ5" i="157"/>
  <c r="S9" i="157" l="1"/>
  <c r="V10" i="157"/>
  <c r="W10" i="157" s="1"/>
  <c r="W12" i="157" s="1"/>
  <c r="O12" i="157"/>
  <c r="AF8" i="157" s="1"/>
  <c r="AG8" i="157" s="1"/>
  <c r="W18" i="157"/>
  <c r="W19" i="157" s="1"/>
  <c r="W20" i="157" s="1"/>
  <c r="Q10" i="157"/>
  <c r="S10" i="157" s="1"/>
  <c r="O7" i="157"/>
  <c r="Y8" i="157" s="1"/>
  <c r="O8" i="157"/>
  <c r="AB6" i="157" s="1"/>
  <c r="AC7" i="157" s="1"/>
  <c r="O10" i="157"/>
  <c r="W21" i="157"/>
  <c r="S18" i="157"/>
  <c r="S19" i="157" s="1"/>
  <c r="S20" i="157" s="1"/>
  <c r="R21" i="157"/>
  <c r="S21" i="157" s="1"/>
  <c r="N2" i="157"/>
  <c r="W7" i="157"/>
  <c r="W8" i="157" s="1"/>
  <c r="W9" i="157" s="1"/>
  <c r="I29" i="94"/>
  <c r="N6" i="94"/>
  <c r="O6" i="94" s="1"/>
  <c r="Y7" i="94" s="1"/>
  <c r="J27" i="94"/>
  <c r="V9" i="94"/>
  <c r="I24" i="94"/>
  <c r="I22" i="94"/>
  <c r="U20" i="94"/>
  <c r="J19" i="94"/>
  <c r="J20" i="94" s="1"/>
  <c r="V8" i="94"/>
  <c r="I15" i="94"/>
  <c r="N11" i="94" s="1"/>
  <c r="O11" i="94" s="1"/>
  <c r="AF7" i="94" s="1"/>
  <c r="I12" i="94"/>
  <c r="W7" i="94"/>
  <c r="J10" i="94"/>
  <c r="Q19" i="94"/>
  <c r="Q21" i="94" s="1"/>
  <c r="J6" i="94"/>
  <c r="N5" i="94" s="1"/>
  <c r="O5" i="94" s="1"/>
  <c r="R8" i="94"/>
  <c r="R10" i="94" s="1"/>
  <c r="D29" i="94"/>
  <c r="D31" i="94" s="1"/>
  <c r="N12" i="94" s="1"/>
  <c r="O12" i="94" s="1"/>
  <c r="AF8" i="94" s="1"/>
  <c r="D26" i="94"/>
  <c r="U19" i="94" s="1"/>
  <c r="E24" i="94"/>
  <c r="V18" i="94" s="1"/>
  <c r="V21" i="94" s="1"/>
  <c r="Q7" i="94"/>
  <c r="Q10" i="94" s="1"/>
  <c r="D20" i="94"/>
  <c r="E18" i="94"/>
  <c r="D14" i="94"/>
  <c r="D11" i="94"/>
  <c r="E9" i="94"/>
  <c r="E6" i="94"/>
  <c r="R18" i="94" s="1"/>
  <c r="M14" i="94"/>
  <c r="M15" i="94"/>
  <c r="AE11" i="94"/>
  <c r="AA9" i="94"/>
  <c r="O9" i="94"/>
  <c r="AJ5" i="94" s="1"/>
  <c r="AE8" i="94"/>
  <c r="X8" i="94"/>
  <c r="AE7" i="94"/>
  <c r="X7" i="94"/>
  <c r="AE6" i="94"/>
  <c r="AA6" i="94"/>
  <c r="X6" i="94"/>
  <c r="N15" i="157" l="1"/>
  <c r="N10" i="94"/>
  <c r="W23" i="157"/>
  <c r="N13" i="94"/>
  <c r="O5" i="157"/>
  <c r="N14" i="157"/>
  <c r="O15" i="157"/>
  <c r="P2" i="157"/>
  <c r="N3" i="157" s="1"/>
  <c r="AG6" i="157"/>
  <c r="AG9" i="157" s="1"/>
  <c r="AG12" i="157" s="1"/>
  <c r="AJ7" i="157" s="1"/>
  <c r="AJ9" i="157" s="1"/>
  <c r="AC9" i="157" s="1"/>
  <c r="AC11" i="157" s="1"/>
  <c r="J7" i="94"/>
  <c r="N7" i="94" s="1"/>
  <c r="N14" i="94" s="1"/>
  <c r="N8" i="94"/>
  <c r="V10" i="94"/>
  <c r="W8" i="94"/>
  <c r="W9" i="94" s="1"/>
  <c r="N15" i="94"/>
  <c r="U10" i="94"/>
  <c r="O13" i="94"/>
  <c r="AG11" i="94" s="1"/>
  <c r="S10" i="94"/>
  <c r="S7" i="94"/>
  <c r="S8" i="94" s="1"/>
  <c r="S9" i="94" s="1"/>
  <c r="W18" i="94"/>
  <c r="W19" i="94" s="1"/>
  <c r="W20" i="94" s="1"/>
  <c r="AG8" i="94"/>
  <c r="R21" i="94"/>
  <c r="S21" i="94" s="1"/>
  <c r="S18" i="94"/>
  <c r="S19" i="94" s="1"/>
  <c r="S20" i="94" s="1"/>
  <c r="U21" i="94"/>
  <c r="W21" i="94" s="1"/>
  <c r="O10" i="94"/>
  <c r="Y6" i="94"/>
  <c r="O7" i="94" l="1"/>
  <c r="O14" i="157"/>
  <c r="Y6" i="157"/>
  <c r="Z11" i="157" s="1"/>
  <c r="L2" i="157"/>
  <c r="W10" i="94"/>
  <c r="W12" i="94" s="1"/>
  <c r="P2" i="94"/>
  <c r="W23" i="94"/>
  <c r="O8" i="94"/>
  <c r="N2" i="94" s="1"/>
  <c r="O15" i="94"/>
  <c r="L2" i="94"/>
  <c r="Y8" i="94"/>
  <c r="Z11" i="94" s="1"/>
  <c r="AG6" i="94"/>
  <c r="AG9" i="94" s="1"/>
  <c r="AG12" i="94" s="1"/>
  <c r="AJ7" i="94" s="1"/>
  <c r="AJ9" i="94" s="1"/>
  <c r="AC9" i="94" s="1"/>
  <c r="AB6" i="94" l="1"/>
  <c r="AC7" i="94" s="1"/>
  <c r="AC11" i="94" s="1"/>
  <c r="O14" i="94"/>
  <c r="N3" i="94"/>
</calcChain>
</file>

<file path=xl/sharedStrings.xml><?xml version="1.0" encoding="utf-8"?>
<sst xmlns="http://schemas.openxmlformats.org/spreadsheetml/2006/main" count="204" uniqueCount="67">
  <si>
    <t>Cash</t>
  </si>
  <si>
    <t>Accounts Receivable</t>
  </si>
  <si>
    <t>Balance</t>
  </si>
  <si>
    <t>Accounts</t>
  </si>
  <si>
    <t>Debit</t>
  </si>
  <si>
    <t>Credit</t>
  </si>
  <si>
    <t>Entries</t>
  </si>
  <si>
    <t>Net Income</t>
  </si>
  <si>
    <t>Assets</t>
  </si>
  <si>
    <t>=</t>
  </si>
  <si>
    <t>Liabilities</t>
  </si>
  <si>
    <t>+</t>
  </si>
  <si>
    <t>Owner's Equity</t>
  </si>
  <si>
    <t>Beg Trial Balance</t>
  </si>
  <si>
    <t>End Trial Balance</t>
  </si>
  <si>
    <t>Beginning Balance</t>
  </si>
  <si>
    <t>(Credit)</t>
  </si>
  <si>
    <t>Balance Sheet</t>
  </si>
  <si>
    <t>Total assets</t>
  </si>
  <si>
    <t>Income Statement</t>
  </si>
  <si>
    <t>Expenses:</t>
  </si>
  <si>
    <t>Sales</t>
  </si>
  <si>
    <t>Date</t>
  </si>
  <si>
    <t>Total Debits - Total (credits)</t>
  </si>
  <si>
    <t>Cost</t>
  </si>
  <si>
    <t>Accounts payable</t>
  </si>
  <si>
    <t>Accounts Receivable Subsidiary Ledger By Customer</t>
  </si>
  <si>
    <t>Statement of Owners Equity</t>
  </si>
  <si>
    <t>Merchandise inventory</t>
  </si>
  <si>
    <t>Assets:</t>
  </si>
  <si>
    <t>Liabilities:</t>
  </si>
  <si>
    <t>Revenue:</t>
  </si>
  <si>
    <t>Blink, Capital Beginning</t>
  </si>
  <si>
    <t>Add: Owner investments</t>
  </si>
  <si>
    <t>Total liabilities</t>
  </si>
  <si>
    <t>Add: Net income</t>
  </si>
  <si>
    <t>Equity:</t>
  </si>
  <si>
    <t>Less: Owner withdrawals</t>
  </si>
  <si>
    <t>Net revenue</t>
  </si>
  <si>
    <t>Blink, Capital Ending</t>
  </si>
  <si>
    <t>Cost of good sold</t>
  </si>
  <si>
    <t>Sales returns and allowances</t>
  </si>
  <si>
    <t>Total liabilities and equity</t>
  </si>
  <si>
    <t>Sales discounts</t>
  </si>
  <si>
    <t>Total AR subsidiary ledger by customer</t>
  </si>
  <si>
    <t>Gross Profit / Net income</t>
  </si>
  <si>
    <t>Accounts Payable Subsidiary Ledger By Customer</t>
  </si>
  <si>
    <t>Total AP subsidiary ledger by customer</t>
  </si>
  <si>
    <t>Sales price</t>
  </si>
  <si>
    <t>Blink, Capital</t>
  </si>
  <si>
    <t>Record the transactions below</t>
  </si>
  <si>
    <t>Purchase Merchandise from B Company. Terms 2/15, n/30</t>
  </si>
  <si>
    <t xml:space="preserve">B </t>
  </si>
  <si>
    <t xml:space="preserve">C </t>
  </si>
  <si>
    <t xml:space="preserve">A </t>
  </si>
  <si>
    <t xml:space="preserve">L </t>
  </si>
  <si>
    <t>Sold merchandise to C Company. Terms 2/10, n/60</t>
  </si>
  <si>
    <t>Paid cash for freight on purchase of inventory</t>
  </si>
  <si>
    <t>Sold merchandise for cash</t>
  </si>
  <si>
    <t>Purchase Merchandise from L Company. Terms 2/15, n/30</t>
  </si>
  <si>
    <t>Returned murchandise to L company</t>
  </si>
  <si>
    <t>Received the balance due from C Company for invice on 7/2</t>
  </si>
  <si>
    <t>Paid balance due to B Company within the discount period</t>
  </si>
  <si>
    <t>Sold merchandise to A Company. Terms 2/15, ,/60</t>
  </si>
  <si>
    <t xml:space="preserve">Credit memorandum to A for murchandise that was damanged. </t>
  </si>
  <si>
    <t>Paid L the balance due after discount</t>
  </si>
  <si>
    <t>Received the balance due from A Company for invice on 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</si>
</sst>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m/d;@"/>
    <numFmt numFmtId="165" formatCode="m/d"/>
  </numFmts>
  <fonts count="2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2D050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0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10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3" fillId="0" borderId="8" applyNumberFormat="0" applyFill="0" applyAlignment="0" applyProtection="0"/>
    <xf numFmtId="0" fontId="22" fillId="0" borderId="13" applyNumberFormat="0" applyFill="0" applyAlignment="0" applyProtection="0"/>
    <xf numFmtId="0" fontId="2" fillId="9" borderId="0" applyNumberFormat="0" applyBorder="0" applyAlignment="0" applyProtection="0"/>
    <xf numFmtId="44" fontId="2" fillId="0" borderId="0" applyFont="0" applyFill="0" applyBorder="0" applyAlignment="0" applyProtection="0"/>
  </cellStyleXfs>
  <cellXfs count="92">
    <xf numFmtId="0" fontId="0" fillId="0" borderId="0" xfId="0"/>
    <xf numFmtId="37" fontId="0" fillId="0" borderId="0" xfId="0" applyNumberFormat="1"/>
    <xf numFmtId="37" fontId="12" fillId="5" borderId="5" xfId="0" applyNumberFormat="1" applyFont="1" applyFill="1" applyBorder="1" applyProtection="1">
      <protection locked="0"/>
    </xf>
    <xf numFmtId="0" fontId="0" fillId="0" borderId="0" xfId="0" applyFill="1"/>
    <xf numFmtId="37" fontId="13" fillId="5" borderId="5" xfId="2" applyNumberFormat="1" applyFont="1" applyFill="1" applyBorder="1" applyProtection="1">
      <protection locked="0"/>
    </xf>
    <xf numFmtId="37" fontId="0" fillId="5" borderId="5" xfId="0" applyNumberFormat="1" applyFill="1" applyBorder="1" applyProtection="1">
      <protection locked="0"/>
    </xf>
    <xf numFmtId="0" fontId="0" fillId="0" borderId="0" xfId="0" applyProtection="1">
      <protection locked="0"/>
    </xf>
    <xf numFmtId="37" fontId="0" fillId="7" borderId="0" xfId="0" applyNumberFormat="1" applyFill="1"/>
    <xf numFmtId="37" fontId="3" fillId="7" borderId="5" xfId="0" applyNumberFormat="1" applyFont="1" applyFill="1" applyBorder="1" applyAlignment="1">
      <alignment vertical="top" wrapText="1"/>
    </xf>
    <xf numFmtId="37" fontId="3" fillId="7" borderId="12" xfId="0" applyNumberFormat="1" applyFont="1" applyFill="1" applyBorder="1" applyAlignment="1">
      <alignment vertical="top" wrapText="1"/>
    </xf>
    <xf numFmtId="37" fontId="0" fillId="0" borderId="0" xfId="0" applyNumberFormat="1" applyProtection="1"/>
    <xf numFmtId="164" fontId="0" fillId="0" borderId="0" xfId="0" applyNumberFormat="1" applyAlignment="1" applyProtection="1">
      <alignment horizontal="left"/>
    </xf>
    <xf numFmtId="37" fontId="5" fillId="4" borderId="0" xfId="2" applyNumberFormat="1" applyFont="1" applyFill="1" applyAlignment="1" applyProtection="1">
      <alignment horizontal="center"/>
    </xf>
    <xf numFmtId="37" fontId="8" fillId="4" borderId="0" xfId="0" applyNumberFormat="1" applyFont="1" applyFill="1" applyAlignment="1" applyProtection="1">
      <alignment horizontal="center"/>
    </xf>
    <xf numFmtId="37" fontId="7" fillId="4" borderId="0" xfId="2" applyNumberFormat="1" applyFont="1" applyFill="1" applyAlignment="1" applyProtection="1">
      <alignment horizontal="center"/>
    </xf>
    <xf numFmtId="37" fontId="6" fillId="4" borderId="0" xfId="2" applyNumberFormat="1" applyFont="1" applyFill="1" applyAlignment="1" applyProtection="1">
      <alignment horizontal="center" wrapText="1"/>
    </xf>
    <xf numFmtId="0" fontId="0" fillId="0" borderId="0" xfId="0" applyProtection="1"/>
    <xf numFmtId="37" fontId="6" fillId="4" borderId="0" xfId="2" applyNumberFormat="1" applyFont="1" applyFill="1" applyAlignment="1" applyProtection="1">
      <alignment horizontal="center"/>
    </xf>
    <xf numFmtId="37" fontId="11" fillId="0" borderId="0" xfId="0" applyNumberFormat="1" applyFont="1" applyProtection="1"/>
    <xf numFmtId="37" fontId="12" fillId="3" borderId="0" xfId="4" applyNumberFormat="1" applyFont="1" applyAlignment="1" applyProtection="1">
      <alignment horizontal="centerContinuous"/>
    </xf>
    <xf numFmtId="37" fontId="19" fillId="3" borderId="0" xfId="4" applyNumberFormat="1" applyFont="1" applyAlignment="1" applyProtection="1">
      <alignment horizontal="centerContinuous"/>
    </xf>
    <xf numFmtId="164" fontId="1" fillId="0" borderId="0" xfId="1" applyNumberFormat="1" applyBorder="1" applyAlignment="1" applyProtection="1">
      <alignment horizontal="left"/>
    </xf>
    <xf numFmtId="37" fontId="1" fillId="0" borderId="1" xfId="1" applyNumberFormat="1" applyAlignment="1" applyProtection="1">
      <alignment horizontal="center"/>
    </xf>
    <xf numFmtId="164" fontId="1" fillId="0" borderId="1" xfId="1" applyNumberFormat="1" applyAlignment="1" applyProtection="1">
      <alignment horizontal="left"/>
    </xf>
    <xf numFmtId="0" fontId="1" fillId="0" borderId="1" xfId="1" applyAlignment="1" applyProtection="1">
      <alignment horizontal="center"/>
    </xf>
    <xf numFmtId="37" fontId="4" fillId="0" borderId="0" xfId="1" applyNumberFormat="1" applyFont="1" applyBorder="1" applyAlignment="1" applyProtection="1">
      <alignment horizontal="center" wrapText="1"/>
    </xf>
    <xf numFmtId="37" fontId="1" fillId="0" borderId="1" xfId="1" applyNumberFormat="1" applyAlignment="1" applyProtection="1">
      <alignment horizontal="center" wrapText="1"/>
    </xf>
    <xf numFmtId="0" fontId="22" fillId="0" borderId="0" xfId="7" applyBorder="1" applyAlignment="1" applyProtection="1">
      <alignment horizontal="centerContinuous"/>
    </xf>
    <xf numFmtId="0" fontId="22" fillId="0" borderId="0" xfId="7" applyBorder="1" applyAlignment="1" applyProtection="1">
      <alignment horizontal="centerContinuous" wrapText="1"/>
    </xf>
    <xf numFmtId="0" fontId="3" fillId="0" borderId="0" xfId="0" applyFont="1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left" indent="2"/>
    </xf>
    <xf numFmtId="37" fontId="0" fillId="0" borderId="0" xfId="0" applyNumberFormat="1" applyBorder="1" applyProtection="1"/>
    <xf numFmtId="37" fontId="0" fillId="8" borderId="0" xfId="0" applyNumberFormat="1" applyFill="1" applyProtection="1"/>
    <xf numFmtId="37" fontId="0" fillId="0" borderId="11" xfId="0" applyNumberFormat="1" applyBorder="1" applyProtection="1"/>
    <xf numFmtId="37" fontId="3" fillId="8" borderId="8" xfId="6" applyNumberFormat="1" applyFill="1" applyProtection="1"/>
    <xf numFmtId="0" fontId="0" fillId="0" borderId="0" xfId="0" applyFill="1" applyProtection="1"/>
    <xf numFmtId="164" fontId="0" fillId="0" borderId="0" xfId="0" applyNumberFormat="1" applyAlignment="1">
      <alignment horizontal="left"/>
    </xf>
    <xf numFmtId="0" fontId="0" fillId="7" borderId="0" xfId="0" applyFill="1"/>
    <xf numFmtId="37" fontId="0" fillId="0" borderId="0" xfId="9" applyNumberFormat="1" applyFont="1"/>
    <xf numFmtId="165" fontId="3" fillId="7" borderId="12" xfId="0" applyNumberFormat="1" applyFont="1" applyFill="1" applyBorder="1" applyAlignment="1">
      <alignment horizontal="left" vertical="top"/>
    </xf>
    <xf numFmtId="165" fontId="3" fillId="7" borderId="5" xfId="0" applyNumberFormat="1" applyFont="1" applyFill="1" applyBorder="1" applyAlignment="1">
      <alignment horizontal="left" vertical="top"/>
    </xf>
    <xf numFmtId="165" fontId="0" fillId="0" borderId="0" xfId="0" applyNumberFormat="1" applyAlignment="1">
      <alignment horizontal="left"/>
    </xf>
    <xf numFmtId="37" fontId="3" fillId="7" borderId="5" xfId="0" applyNumberFormat="1" applyFont="1" applyFill="1" applyBorder="1" applyAlignment="1">
      <alignment horizontal="left" vertical="top" wrapText="1" indent="1"/>
    </xf>
    <xf numFmtId="0" fontId="3" fillId="9" borderId="2" xfId="8" applyFont="1" applyBorder="1" applyAlignment="1">
      <alignment horizontal="centerContinuous" wrapText="1"/>
    </xf>
    <xf numFmtId="0" fontId="3" fillId="9" borderId="3" xfId="8" applyFont="1" applyBorder="1" applyAlignment="1">
      <alignment horizontal="centerContinuous" wrapText="1"/>
    </xf>
    <xf numFmtId="37" fontId="3" fillId="9" borderId="3" xfId="8" applyNumberFormat="1" applyFont="1" applyBorder="1" applyAlignment="1">
      <alignment horizontal="centerContinuous"/>
    </xf>
    <xf numFmtId="37" fontId="3" fillId="9" borderId="4" xfId="8" applyNumberFormat="1" applyFont="1" applyBorder="1" applyAlignment="1">
      <alignment horizontal="centerContinuous"/>
    </xf>
    <xf numFmtId="37" fontId="3" fillId="9" borderId="4" xfId="8" applyNumberFormat="1" applyFont="1" applyBorder="1" applyAlignment="1">
      <alignment horizontal="centerContinuous" wrapText="1"/>
    </xf>
    <xf numFmtId="37" fontId="3" fillId="7" borderId="12" xfId="9" applyNumberFormat="1" applyFont="1" applyFill="1" applyBorder="1" applyAlignment="1">
      <alignment vertical="center"/>
    </xf>
    <xf numFmtId="37" fontId="3" fillId="7" borderId="5" xfId="9" applyNumberFormat="1" applyFont="1" applyFill="1" applyBorder="1" applyAlignment="1">
      <alignment vertical="center"/>
    </xf>
    <xf numFmtId="0" fontId="16" fillId="0" borderId="0" xfId="5" applyAlignment="1">
      <alignment vertical="top"/>
    </xf>
    <xf numFmtId="37" fontId="6" fillId="4" borderId="0" xfId="2" applyNumberFormat="1" applyFont="1" applyFill="1" applyAlignment="1" applyProtection="1">
      <alignment horizontal="center" wrapText="1"/>
    </xf>
    <xf numFmtId="37" fontId="8" fillId="4" borderId="0" xfId="0" applyNumberFormat="1" applyFont="1" applyFill="1" applyAlignment="1" applyProtection="1">
      <alignment horizontal="center"/>
    </xf>
    <xf numFmtId="37" fontId="5" fillId="4" borderId="0" xfId="2" applyNumberFormat="1" applyFont="1" applyFill="1" applyAlignment="1" applyProtection="1">
      <alignment horizontal="center"/>
    </xf>
    <xf numFmtId="37" fontId="7" fillId="4" borderId="0" xfId="2" applyNumberFormat="1" applyFont="1" applyFill="1" applyAlignment="1" applyProtection="1">
      <alignment horizontal="center"/>
    </xf>
    <xf numFmtId="37" fontId="6" fillId="4" borderId="0" xfId="2" applyNumberFormat="1" applyFont="1" applyFill="1" applyAlignment="1" applyProtection="1">
      <alignment horizontal="center"/>
    </xf>
    <xf numFmtId="164" fontId="12" fillId="5" borderId="5" xfId="0" applyNumberFormat="1" applyFont="1" applyFill="1" applyBorder="1" applyAlignment="1" applyProtection="1">
      <alignment horizontal="left"/>
      <protection locked="0"/>
    </xf>
    <xf numFmtId="37" fontId="0" fillId="0" borderId="0" xfId="0" applyNumberFormat="1" applyProtection="1">
      <protection locked="0"/>
    </xf>
    <xf numFmtId="0" fontId="1" fillId="0" borderId="5" xfId="2" applyBorder="1" applyProtection="1">
      <protection locked="0"/>
    </xf>
    <xf numFmtId="37" fontId="14" fillId="4" borderId="5" xfId="2" applyNumberFormat="1" applyFont="1" applyFill="1" applyBorder="1" applyProtection="1">
      <protection locked="0"/>
    </xf>
    <xf numFmtId="37" fontId="2" fillId="2" borderId="5" xfId="3" applyNumberFormat="1" applyBorder="1" applyAlignment="1" applyProtection="1">
      <alignment horizontal="center"/>
      <protection locked="0"/>
    </xf>
    <xf numFmtId="37" fontId="17" fillId="4" borderId="5" xfId="0" applyNumberFormat="1" applyFont="1" applyFill="1" applyBorder="1" applyProtection="1">
      <protection locked="0"/>
    </xf>
    <xf numFmtId="37" fontId="5" fillId="4" borderId="5" xfId="0" applyNumberFormat="1" applyFont="1" applyFill="1" applyBorder="1" applyProtection="1">
      <protection locked="0"/>
    </xf>
    <xf numFmtId="0" fontId="1" fillId="0" borderId="5" xfId="2" applyFill="1" applyBorder="1" applyProtection="1">
      <protection locked="0"/>
    </xf>
    <xf numFmtId="37" fontId="10" fillId="4" borderId="5" xfId="2" applyNumberFormat="1" applyFont="1" applyFill="1" applyBorder="1" applyProtection="1">
      <protection locked="0"/>
    </xf>
    <xf numFmtId="0" fontId="1" fillId="6" borderId="5" xfId="2" applyFill="1" applyBorder="1" applyProtection="1">
      <protection locked="0"/>
    </xf>
    <xf numFmtId="37" fontId="9" fillId="4" borderId="5" xfId="2" applyNumberFormat="1" applyFont="1" applyFill="1" applyBorder="1" applyProtection="1">
      <protection locked="0"/>
    </xf>
    <xf numFmtId="37" fontId="15" fillId="4" borderId="5" xfId="2" applyNumberFormat="1" applyFont="1" applyFill="1" applyBorder="1" applyProtection="1">
      <protection locked="0"/>
    </xf>
    <xf numFmtId="37" fontId="3" fillId="0" borderId="8" xfId="6" applyNumberFormat="1" applyFill="1" applyProtection="1">
      <protection locked="0"/>
    </xf>
    <xf numFmtId="37" fontId="3" fillId="0" borderId="0" xfId="6" applyNumberFormat="1" applyFill="1" applyBorder="1" applyProtection="1">
      <protection locked="0"/>
    </xf>
    <xf numFmtId="0" fontId="0" fillId="0" borderId="0" xfId="0" applyBorder="1" applyProtection="1">
      <protection locked="0"/>
    </xf>
    <xf numFmtId="0" fontId="21" fillId="0" borderId="0" xfId="2" applyFont="1" applyFill="1" applyProtection="1">
      <protection locked="0"/>
    </xf>
    <xf numFmtId="37" fontId="13" fillId="0" borderId="7" xfId="2" applyNumberFormat="1" applyFont="1" applyFill="1" applyBorder="1" applyProtection="1">
      <protection locked="0"/>
    </xf>
    <xf numFmtId="37" fontId="12" fillId="3" borderId="0" xfId="4" applyNumberFormat="1" applyFont="1" applyAlignment="1" applyProtection="1">
      <alignment horizontal="centerContinuous"/>
      <protection locked="0"/>
    </xf>
    <xf numFmtId="37" fontId="19" fillId="3" borderId="0" xfId="4" applyNumberFormat="1" applyFont="1" applyAlignment="1" applyProtection="1">
      <alignment horizontal="centerContinuous"/>
      <protection locked="0"/>
    </xf>
    <xf numFmtId="37" fontId="18" fillId="4" borderId="0" xfId="0" applyNumberFormat="1" applyFont="1" applyFill="1" applyProtection="1">
      <protection locked="0"/>
    </xf>
    <xf numFmtId="37" fontId="15" fillId="4" borderId="0" xfId="2" applyNumberFormat="1" applyFont="1" applyFill="1" applyProtection="1">
      <protection locked="0"/>
    </xf>
    <xf numFmtId="37" fontId="20" fillId="4" borderId="5" xfId="0" applyNumberFormat="1" applyFont="1" applyFill="1" applyBorder="1" applyProtection="1">
      <protection locked="0"/>
    </xf>
    <xf numFmtId="37" fontId="7" fillId="4" borderId="5" xfId="0" applyNumberFormat="1" applyFont="1" applyFill="1" applyBorder="1" applyProtection="1">
      <protection locked="0"/>
    </xf>
    <xf numFmtId="37" fontId="0" fillId="0" borderId="0" xfId="0" applyNumberFormat="1" applyFill="1" applyProtection="1">
      <protection locked="0"/>
    </xf>
    <xf numFmtId="37" fontId="3" fillId="0" borderId="8" xfId="6" applyNumberFormat="1" applyProtection="1">
      <protection locked="0"/>
    </xf>
    <xf numFmtId="164" fontId="0" fillId="0" borderId="0" xfId="0" applyNumberFormat="1" applyAlignment="1" applyProtection="1">
      <alignment horizontal="left"/>
      <protection locked="0"/>
    </xf>
    <xf numFmtId="37" fontId="3" fillId="7" borderId="2" xfId="0" applyNumberFormat="1" applyFont="1" applyFill="1" applyBorder="1" applyAlignment="1" applyProtection="1">
      <alignment horizontal="center"/>
    </xf>
    <xf numFmtId="37" fontId="3" fillId="7" borderId="3" xfId="0" applyNumberFormat="1" applyFont="1" applyFill="1" applyBorder="1" applyAlignment="1" applyProtection="1">
      <alignment horizontal="center"/>
    </xf>
    <xf numFmtId="37" fontId="3" fillId="7" borderId="4" xfId="0" applyNumberFormat="1" applyFont="1" applyFill="1" applyBorder="1" applyAlignment="1" applyProtection="1">
      <alignment horizontal="center"/>
    </xf>
    <xf numFmtId="37" fontId="3" fillId="5" borderId="6" xfId="3" applyNumberFormat="1" applyFont="1" applyFill="1" applyBorder="1" applyAlignment="1" applyProtection="1">
      <alignment horizontal="center"/>
    </xf>
    <xf numFmtId="37" fontId="3" fillId="5" borderId="9" xfId="3" applyNumberFormat="1" applyFont="1" applyFill="1" applyBorder="1" applyAlignment="1" applyProtection="1">
      <alignment horizontal="center"/>
    </xf>
    <xf numFmtId="37" fontId="3" fillId="5" borderId="10" xfId="3" applyNumberFormat="1" applyFont="1" applyFill="1" applyBorder="1" applyAlignment="1" applyProtection="1">
      <alignment horizontal="center"/>
    </xf>
    <xf numFmtId="37" fontId="3" fillId="5" borderId="6" xfId="3" applyNumberFormat="1" applyFont="1" applyFill="1" applyBorder="1" applyAlignment="1" applyProtection="1">
      <alignment horizontal="center"/>
      <protection locked="0"/>
    </xf>
    <xf numFmtId="37" fontId="3" fillId="5" borderId="9" xfId="3" applyNumberFormat="1" applyFont="1" applyFill="1" applyBorder="1" applyAlignment="1" applyProtection="1">
      <alignment horizontal="center"/>
      <protection locked="0"/>
    </xf>
    <xf numFmtId="37" fontId="3" fillId="5" borderId="10" xfId="3" applyNumberFormat="1" applyFont="1" applyFill="1" applyBorder="1" applyAlignment="1" applyProtection="1">
      <alignment horizontal="center"/>
      <protection locked="0"/>
    </xf>
  </cellXfs>
  <cellStyles count="10">
    <cellStyle name="20% - Accent1" xfId="3" builtinId="30"/>
    <cellStyle name="40% - Accent2" xfId="4" builtinId="35"/>
    <cellStyle name="40% - Accent4" xfId="8" builtinId="43"/>
    <cellStyle name="Currency" xfId="9" builtinId="4"/>
    <cellStyle name="Heading 2" xfId="7" builtinId="17"/>
    <cellStyle name="Heading 3" xfId="1" builtinId="18"/>
    <cellStyle name="Heading 4" xfId="2" builtinId="19"/>
    <cellStyle name="Hyperlink" xfId="5" builtinId="8"/>
    <cellStyle name="Normal" xfId="0" builtinId="0"/>
    <cellStyle name="Total" xfId="6" builtinId="25"/>
  </cellStyles>
  <dxfs count="3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FFFF"/>
      <color rgb="FFFF7C80"/>
      <color rgb="FFCCFFCC"/>
      <color rgb="FFFF9933"/>
      <color rgb="FFFF6600"/>
      <color rgb="FFFF9999"/>
      <color rgb="FFFFCC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4</xdr:row>
      <xdr:rowOff>74611</xdr:rowOff>
    </xdr:from>
    <xdr:to>
      <xdr:col>1</xdr:col>
      <xdr:colOff>5556</xdr:colOff>
      <xdr:row>34</xdr:row>
      <xdr:rowOff>152988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2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1249361"/>
          <a:ext cx="3657600" cy="6102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4</xdr:row>
      <xdr:rowOff>74611</xdr:rowOff>
    </xdr:from>
    <xdr:to>
      <xdr:col>1</xdr:col>
      <xdr:colOff>5556</xdr:colOff>
      <xdr:row>34</xdr:row>
      <xdr:rowOff>152988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587D0BD-A39B-4890-8781-F22A4BC1D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1293811"/>
          <a:ext cx="3583781" cy="6212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4"/>
  <sheetViews>
    <sheetView zoomScale="80" zoomScaleNormal="80" workbookViewId="0">
      <selection activeCell="E15" sqref="E15"/>
    </sheetView>
  </sheetViews>
  <sheetFormatPr defaultColWidth="8.7109375" defaultRowHeight="15" x14ac:dyDescent="0.25"/>
  <cols>
    <col min="1" max="1" width="6.28515625" style="42" customWidth="1"/>
    <col min="2" max="2" width="16.28515625" style="1" customWidth="1"/>
    <col min="3" max="3" width="6.42578125" style="39" customWidth="1"/>
    <col min="4" max="4" width="5.7109375" style="1" customWidth="1"/>
    <col min="5" max="5" width="16.28515625" style="1" customWidth="1"/>
    <col min="6" max="6" width="6.42578125" style="1" customWidth="1"/>
    <col min="7" max="16384" width="8.7109375" style="1"/>
  </cols>
  <sheetData>
    <row r="1" spans="1:6" s="7" customFormat="1" ht="15" customHeight="1" thickBot="1" x14ac:dyDescent="0.3">
      <c r="A1" s="44" t="s">
        <v>50</v>
      </c>
      <c r="B1" s="45"/>
      <c r="C1" s="48"/>
      <c r="D1" s="46"/>
      <c r="E1" s="46"/>
      <c r="F1" s="47"/>
    </row>
    <row r="2" spans="1:6" s="7" customFormat="1" ht="60" x14ac:dyDescent="0.25">
      <c r="A2" s="40">
        <v>42186</v>
      </c>
      <c r="B2" s="9" t="s">
        <v>51</v>
      </c>
      <c r="C2" s="49">
        <v>6500</v>
      </c>
      <c r="D2" s="40">
        <v>42201</v>
      </c>
      <c r="E2" s="9" t="s">
        <v>62</v>
      </c>
      <c r="F2" s="49"/>
    </row>
    <row r="3" spans="1:6" s="7" customFormat="1" ht="45" x14ac:dyDescent="0.25">
      <c r="A3" s="41">
        <v>42187</v>
      </c>
      <c r="B3" s="8" t="s">
        <v>56</v>
      </c>
      <c r="C3" s="50"/>
      <c r="D3" s="41">
        <v>42204</v>
      </c>
      <c r="E3" s="8" t="s">
        <v>63</v>
      </c>
      <c r="F3" s="50"/>
    </row>
    <row r="4" spans="1:6" s="7" customFormat="1" x14ac:dyDescent="0.25">
      <c r="A4" s="41"/>
      <c r="B4" s="43" t="s">
        <v>48</v>
      </c>
      <c r="C4" s="50">
        <v>1000</v>
      </c>
      <c r="D4" s="41"/>
      <c r="E4" s="43" t="s">
        <v>48</v>
      </c>
      <c r="F4" s="50">
        <v>1800</v>
      </c>
    </row>
    <row r="5" spans="1:6" s="7" customFormat="1" x14ac:dyDescent="0.25">
      <c r="A5" s="41"/>
      <c r="B5" s="43" t="s">
        <v>24</v>
      </c>
      <c r="C5" s="50">
        <v>542</v>
      </c>
      <c r="D5" s="41"/>
      <c r="E5" s="43" t="s">
        <v>24</v>
      </c>
      <c r="F5" s="50">
        <v>1200</v>
      </c>
    </row>
    <row r="6" spans="1:6" s="7" customFormat="1" ht="75" x14ac:dyDescent="0.25">
      <c r="A6" s="41">
        <v>42188</v>
      </c>
      <c r="B6" s="8" t="s">
        <v>57</v>
      </c>
      <c r="C6" s="50">
        <v>110</v>
      </c>
      <c r="D6" s="41">
        <v>42206</v>
      </c>
      <c r="E6" s="8" t="s">
        <v>64</v>
      </c>
      <c r="F6" s="50">
        <v>300</v>
      </c>
    </row>
    <row r="7" spans="1:6" s="7" customFormat="1" ht="30" x14ac:dyDescent="0.25">
      <c r="A7" s="41">
        <v>42193</v>
      </c>
      <c r="B7" s="8" t="s">
        <v>58</v>
      </c>
      <c r="C7" s="50"/>
      <c r="D7" s="41">
        <v>42209</v>
      </c>
      <c r="E7" s="8" t="s">
        <v>65</v>
      </c>
      <c r="F7" s="50"/>
    </row>
    <row r="8" spans="1:6" s="7" customFormat="1" ht="60" x14ac:dyDescent="0.25">
      <c r="A8" s="41"/>
      <c r="B8" s="43" t="s">
        <v>48</v>
      </c>
      <c r="C8" s="50">
        <v>2200</v>
      </c>
      <c r="D8" s="41">
        <v>42215</v>
      </c>
      <c r="E8" s="8" t="s">
        <v>66</v>
      </c>
      <c r="F8" s="50"/>
    </row>
    <row r="9" spans="1:6" ht="45" x14ac:dyDescent="0.25">
      <c r="A9" s="41"/>
      <c r="B9" s="43" t="s">
        <v>24</v>
      </c>
      <c r="C9" s="50">
        <v>1800</v>
      </c>
      <c r="D9" s="41">
        <v>42216</v>
      </c>
      <c r="E9" s="8" t="s">
        <v>56</v>
      </c>
      <c r="F9" s="50"/>
    </row>
    <row r="10" spans="1:6" ht="60" x14ac:dyDescent="0.25">
      <c r="A10" s="41">
        <v>42194</v>
      </c>
      <c r="B10" s="8" t="s">
        <v>59</v>
      </c>
      <c r="C10" s="50">
        <v>2500</v>
      </c>
      <c r="D10" s="41"/>
      <c r="E10" s="43" t="s">
        <v>48</v>
      </c>
      <c r="F10" s="50">
        <v>7400</v>
      </c>
    </row>
    <row r="11" spans="1:6" ht="45" x14ac:dyDescent="0.25">
      <c r="A11" s="41">
        <v>42196</v>
      </c>
      <c r="B11" s="8" t="s">
        <v>60</v>
      </c>
      <c r="C11" s="50">
        <v>500</v>
      </c>
      <c r="D11" s="41"/>
      <c r="E11" s="43" t="s">
        <v>24</v>
      </c>
      <c r="F11" s="50">
        <v>5300</v>
      </c>
    </row>
    <row r="12" spans="1:6" ht="60" x14ac:dyDescent="0.25">
      <c r="A12" s="41">
        <v>42197</v>
      </c>
      <c r="B12" s="8" t="s">
        <v>61</v>
      </c>
      <c r="C12" s="50"/>
    </row>
    <row r="13" spans="1:6" x14ac:dyDescent="0.25">
      <c r="A13" s="1"/>
      <c r="C13" s="1"/>
    </row>
    <row r="14" spans="1:6" x14ac:dyDescent="0.25">
      <c r="A14" s="1"/>
      <c r="C14" s="1"/>
    </row>
    <row r="15" spans="1:6" x14ac:dyDescent="0.25">
      <c r="A15" s="1"/>
      <c r="C15" s="1"/>
    </row>
    <row r="16" spans="1:6" x14ac:dyDescent="0.25">
      <c r="A16" s="1"/>
      <c r="C16" s="1"/>
    </row>
    <row r="17" spans="1:3" x14ac:dyDescent="0.25">
      <c r="A17" s="1"/>
      <c r="C17" s="1"/>
    </row>
    <row r="18" spans="1:3" x14ac:dyDescent="0.25">
      <c r="A18" s="1"/>
      <c r="C18" s="1"/>
    </row>
    <row r="19" spans="1:3" x14ac:dyDescent="0.25">
      <c r="A19" s="1"/>
      <c r="C19" s="1"/>
    </row>
    <row r="20" spans="1:3" ht="29.65" customHeight="1" x14ac:dyDescent="0.25">
      <c r="A20" s="1"/>
      <c r="C20" s="1"/>
    </row>
    <row r="21" spans="1:3" x14ac:dyDescent="0.25">
      <c r="A21" s="1"/>
      <c r="C21" s="1"/>
    </row>
    <row r="22" spans="1:3" x14ac:dyDescent="0.25">
      <c r="A22" s="1"/>
      <c r="C22" s="1"/>
    </row>
    <row r="23" spans="1:3" x14ac:dyDescent="0.25">
      <c r="A23" s="41"/>
      <c r="B23" s="8"/>
      <c r="C23" s="50"/>
    </row>
    <row r="24" spans="1:3" x14ac:dyDescent="0.25">
      <c r="A24" s="41"/>
      <c r="B24" s="8"/>
      <c r="C24" s="50"/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K49"/>
  <sheetViews>
    <sheetView tabSelected="1" topLeftCell="B4" zoomScaleNormal="100" workbookViewId="0">
      <selection activeCell="P22" sqref="P22"/>
    </sheetView>
  </sheetViews>
  <sheetFormatPr defaultRowHeight="15" x14ac:dyDescent="0.25"/>
  <cols>
    <col min="1" max="1" width="54.140625" style="38" customWidth="1"/>
    <col min="2" max="2" width="5.42578125" style="37" customWidth="1"/>
    <col min="3" max="3" width="20.42578125" style="1" customWidth="1"/>
    <col min="4" max="5" width="9.28515625" style="1" customWidth="1"/>
    <col min="6" max="6" width="1.7109375" style="1" customWidth="1"/>
    <col min="7" max="7" width="7.5703125" style="37" customWidth="1"/>
    <col min="8" max="8" width="30.42578125" style="1" customWidth="1"/>
    <col min="9" max="10" width="9.28515625" style="1" customWidth="1"/>
    <col min="11" max="11" width="1.42578125" style="1" customWidth="1"/>
    <col min="12" max="12" width="22.42578125" style="1" customWidth="1"/>
    <col min="13" max="13" width="9.85546875" style="1" customWidth="1"/>
    <col min="14" max="14" width="11.140625" style="1" customWidth="1"/>
    <col min="15" max="15" width="9.85546875" style="1" bestFit="1" customWidth="1"/>
    <col min="16" max="16" width="8.28515625" style="1" customWidth="1"/>
    <col min="17" max="19" width="8.28515625" customWidth="1"/>
    <col min="20" max="20" width="3.28515625" customWidth="1"/>
    <col min="21" max="23" width="8.28515625" customWidth="1"/>
    <col min="24" max="24" width="15.7109375" customWidth="1"/>
    <col min="25" max="26" width="8.7109375" customWidth="1"/>
    <col min="27" max="27" width="25.5703125" customWidth="1"/>
    <col min="28" max="29" width="8.7109375" customWidth="1"/>
    <col min="30" max="30" width="3" customWidth="1"/>
    <col min="31" max="31" width="14.7109375" customWidth="1"/>
    <col min="32" max="33" width="8.7109375" customWidth="1"/>
    <col min="34" max="34" width="3.7109375" customWidth="1"/>
    <col min="35" max="35" width="25.42578125" customWidth="1"/>
  </cols>
  <sheetData>
    <row r="1" spans="1:37" ht="30" x14ac:dyDescent="0.25">
      <c r="A1" s="51"/>
      <c r="C1" s="10"/>
      <c r="D1" s="10"/>
      <c r="E1" s="10"/>
      <c r="F1" s="10"/>
      <c r="G1" s="11"/>
      <c r="H1" s="10"/>
      <c r="I1" s="10"/>
      <c r="J1" s="10"/>
      <c r="K1" s="10"/>
      <c r="L1" s="12" t="s">
        <v>8</v>
      </c>
      <c r="M1" s="13" t="s">
        <v>9</v>
      </c>
      <c r="N1" s="14" t="s">
        <v>10</v>
      </c>
      <c r="O1" s="13" t="s">
        <v>11</v>
      </c>
      <c r="P1" s="15" t="s">
        <v>12</v>
      </c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pans="1:37" ht="15.75" thickBot="1" x14ac:dyDescent="0.3">
      <c r="A2" s="51"/>
      <c r="B2" s="11"/>
      <c r="C2" s="10"/>
      <c r="D2" s="10"/>
      <c r="E2" s="10"/>
      <c r="F2" s="10"/>
      <c r="G2" s="11"/>
      <c r="H2" s="10"/>
      <c r="I2" s="10"/>
      <c r="J2" s="10"/>
      <c r="K2" s="10"/>
      <c r="L2" s="12">
        <f>SUM(O5:O7)</f>
        <v>33208</v>
      </c>
      <c r="M2" s="13" t="s">
        <v>9</v>
      </c>
      <c r="N2" s="14">
        <f>-O8</f>
        <v>0</v>
      </c>
      <c r="O2" s="13" t="s">
        <v>11</v>
      </c>
      <c r="P2" s="17">
        <f>-SUM(O9:O13)</f>
        <v>33208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3" spans="1:37" ht="19.149999999999999" customHeight="1" thickBot="1" x14ac:dyDescent="0.5">
      <c r="A3" s="51"/>
      <c r="B3" s="11"/>
      <c r="C3" s="10"/>
      <c r="D3" s="10"/>
      <c r="E3" s="10"/>
      <c r="F3" s="10"/>
      <c r="G3" s="11"/>
      <c r="H3" s="10"/>
      <c r="I3" s="10"/>
      <c r="J3" s="10"/>
      <c r="K3" s="10"/>
      <c r="L3" s="18"/>
      <c r="M3" s="18"/>
      <c r="N3" s="83">
        <f>N2+P2</f>
        <v>33208</v>
      </c>
      <c r="O3" s="84"/>
      <c r="P3" s="85"/>
      <c r="Q3" s="19" t="s">
        <v>26</v>
      </c>
      <c r="R3" s="20"/>
      <c r="S3" s="20"/>
      <c r="T3" s="20"/>
      <c r="U3" s="20"/>
      <c r="V3" s="20"/>
      <c r="W3" s="20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 ht="31.5" thickBot="1" x14ac:dyDescent="0.35">
      <c r="A4" s="51"/>
      <c r="B4" s="21" t="s">
        <v>22</v>
      </c>
      <c r="C4" s="22" t="s">
        <v>3</v>
      </c>
      <c r="D4" s="22" t="s">
        <v>4</v>
      </c>
      <c r="E4" s="22" t="s">
        <v>16</v>
      </c>
      <c r="F4" s="10"/>
      <c r="G4" s="23" t="s">
        <v>22</v>
      </c>
      <c r="H4" s="22" t="s">
        <v>3</v>
      </c>
      <c r="I4" s="22" t="s">
        <v>4</v>
      </c>
      <c r="J4" s="22" t="s">
        <v>16</v>
      </c>
      <c r="K4" s="10"/>
      <c r="L4" s="24" t="s">
        <v>3</v>
      </c>
      <c r="M4" s="25" t="s">
        <v>13</v>
      </c>
      <c r="N4" s="25" t="s">
        <v>6</v>
      </c>
      <c r="O4" s="26" t="s">
        <v>14</v>
      </c>
      <c r="P4" s="10"/>
      <c r="Q4" s="86" t="s">
        <v>53</v>
      </c>
      <c r="R4" s="87"/>
      <c r="S4" s="88"/>
      <c r="T4" s="16"/>
      <c r="U4" s="86" t="s">
        <v>54</v>
      </c>
      <c r="V4" s="87"/>
      <c r="W4" s="88"/>
      <c r="X4" s="27" t="s">
        <v>17</v>
      </c>
      <c r="Y4" s="27"/>
      <c r="Z4" s="27"/>
      <c r="AA4" s="27"/>
      <c r="AB4" s="27"/>
      <c r="AC4" s="27"/>
      <c r="AD4" s="16"/>
      <c r="AE4" s="28" t="s">
        <v>19</v>
      </c>
      <c r="AF4" s="28"/>
      <c r="AG4" s="28"/>
      <c r="AH4" s="16"/>
      <c r="AI4" s="28" t="s">
        <v>27</v>
      </c>
      <c r="AJ4" s="28"/>
      <c r="AK4" s="16"/>
    </row>
    <row r="5" spans="1:37" ht="15.75" x14ac:dyDescent="0.25">
      <c r="B5" s="57">
        <v>42186</v>
      </c>
      <c r="C5" s="2" t="s">
        <v>28</v>
      </c>
      <c r="D5" s="2">
        <v>6500</v>
      </c>
      <c r="E5" s="2"/>
      <c r="F5" s="58"/>
      <c r="G5" s="57">
        <v>42201</v>
      </c>
      <c r="H5" s="2" t="s">
        <v>25</v>
      </c>
      <c r="I5" s="2">
        <v>6500</v>
      </c>
      <c r="J5" s="2"/>
      <c r="K5" s="58"/>
      <c r="L5" s="59" t="s">
        <v>0</v>
      </c>
      <c r="M5" s="60">
        <v>25000</v>
      </c>
      <c r="N5" s="4">
        <f>E15+D17+D29+J6+J19+I22</f>
        <v>-3790</v>
      </c>
      <c r="O5" s="60">
        <f>SUM(M5:N5)</f>
        <v>21210</v>
      </c>
      <c r="P5" s="58"/>
      <c r="Q5" s="61" t="s">
        <v>4</v>
      </c>
      <c r="R5" s="61" t="s">
        <v>5</v>
      </c>
      <c r="S5" s="61" t="s">
        <v>2</v>
      </c>
      <c r="T5" s="6"/>
      <c r="U5" s="61" t="s">
        <v>4</v>
      </c>
      <c r="V5" s="61" t="s">
        <v>5</v>
      </c>
      <c r="W5" s="61" t="s">
        <v>2</v>
      </c>
      <c r="X5" s="29" t="s">
        <v>29</v>
      </c>
      <c r="Y5" s="10"/>
      <c r="Z5" s="16"/>
      <c r="AA5" s="29" t="s">
        <v>30</v>
      </c>
      <c r="AB5" s="16"/>
      <c r="AC5" s="16"/>
      <c r="AD5" s="16"/>
      <c r="AE5" s="29" t="s">
        <v>31</v>
      </c>
      <c r="AF5" s="16"/>
      <c r="AG5" s="16"/>
      <c r="AH5" s="16"/>
      <c r="AI5" s="16" t="s">
        <v>32</v>
      </c>
      <c r="AJ5" s="10">
        <f>-O9</f>
        <v>30000</v>
      </c>
      <c r="AK5" s="16"/>
    </row>
    <row r="6" spans="1:37" ht="15.75" x14ac:dyDescent="0.25">
      <c r="B6" s="57"/>
      <c r="C6" s="2" t="s">
        <v>25</v>
      </c>
      <c r="D6" s="2"/>
      <c r="E6" s="2">
        <f>-D5</f>
        <v>-6500</v>
      </c>
      <c r="F6" s="58"/>
      <c r="G6" s="57"/>
      <c r="H6" s="2" t="s">
        <v>0</v>
      </c>
      <c r="I6" s="2"/>
      <c r="J6" s="2">
        <f>-6500*0.98</f>
        <v>-6370</v>
      </c>
      <c r="K6" s="58"/>
      <c r="L6" s="59" t="s">
        <v>1</v>
      </c>
      <c r="M6" s="60">
        <v>0</v>
      </c>
      <c r="N6" s="4">
        <f>D8+E30+I9+J16+J23+I26</f>
        <v>7400</v>
      </c>
      <c r="O6" s="60">
        <f t="shared" ref="O6:O13" si="0">SUM(M6:N6)</f>
        <v>7400</v>
      </c>
      <c r="P6" s="58"/>
      <c r="Q6" s="62" t="s">
        <v>15</v>
      </c>
      <c r="R6" s="62"/>
      <c r="S6" s="63">
        <v>0</v>
      </c>
      <c r="T6" s="6"/>
      <c r="U6" s="62" t="s">
        <v>15</v>
      </c>
      <c r="V6" s="62"/>
      <c r="W6" s="63">
        <v>0</v>
      </c>
      <c r="X6" s="30" t="str">
        <f>+L5</f>
        <v>Cash</v>
      </c>
      <c r="Y6" s="10">
        <f>+O5</f>
        <v>21210</v>
      </c>
      <c r="Z6" s="16"/>
      <c r="AA6" s="30" t="str">
        <f>+L8</f>
        <v>Accounts payable</v>
      </c>
      <c r="AB6" s="10">
        <f>-O8</f>
        <v>0</v>
      </c>
      <c r="AC6" s="16"/>
      <c r="AD6" s="16"/>
      <c r="AE6" s="30" t="str">
        <f>+L10</f>
        <v>Sales</v>
      </c>
      <c r="AF6" s="16"/>
      <c r="AG6" s="10">
        <f>-O10</f>
        <v>12400</v>
      </c>
      <c r="AH6" s="16"/>
      <c r="AI6" s="16" t="s">
        <v>33</v>
      </c>
      <c r="AJ6" s="10">
        <v>0</v>
      </c>
      <c r="AK6" s="16"/>
    </row>
    <row r="7" spans="1:37" ht="15.75" x14ac:dyDescent="0.25">
      <c r="B7" s="57"/>
      <c r="C7" s="2"/>
      <c r="D7" s="2"/>
      <c r="E7" s="2"/>
      <c r="F7" s="58"/>
      <c r="G7" s="57"/>
      <c r="H7" s="2" t="s">
        <v>28</v>
      </c>
      <c r="I7" s="2"/>
      <c r="J7" s="2">
        <f>-SUM(I5:J6)</f>
        <v>-130</v>
      </c>
      <c r="K7" s="58"/>
      <c r="L7" s="64" t="s">
        <v>28</v>
      </c>
      <c r="M7" s="60">
        <v>5000</v>
      </c>
      <c r="N7" s="4">
        <f>D5+E12+D14+E21+D23+E27+J7+J13+J20+J30</f>
        <v>-402</v>
      </c>
      <c r="O7" s="60">
        <f t="shared" si="0"/>
        <v>4598</v>
      </c>
      <c r="P7" s="58"/>
      <c r="Q7" s="5">
        <f>D8</f>
        <v>1000</v>
      </c>
      <c r="R7" s="5"/>
      <c r="S7" s="63">
        <f>+S6+SUM(Q7:R7)</f>
        <v>1000</v>
      </c>
      <c r="T7" s="6"/>
      <c r="U7" s="5">
        <f>I9</f>
        <v>1800</v>
      </c>
      <c r="V7" s="5"/>
      <c r="W7" s="63">
        <f>+W6+SUM(U7:V7)</f>
        <v>1800</v>
      </c>
      <c r="X7" s="30" t="str">
        <f t="shared" ref="X7:X8" si="1">+L6</f>
        <v>Accounts Receivable</v>
      </c>
      <c r="Y7" s="10">
        <f t="shared" ref="Y7" si="2">+O6</f>
        <v>7400</v>
      </c>
      <c r="Z7" s="16"/>
      <c r="AA7" s="31" t="s">
        <v>34</v>
      </c>
      <c r="AB7" s="16"/>
      <c r="AC7" s="10">
        <f>SUM(AB6:AB6)</f>
        <v>0</v>
      </c>
      <c r="AD7" s="16"/>
      <c r="AE7" s="30" t="str">
        <f t="shared" ref="AE7:AE8" si="3">+L11</f>
        <v>Sales returns and allowances</v>
      </c>
      <c r="AF7" s="32">
        <f>-O11</f>
        <v>-300</v>
      </c>
      <c r="AG7" s="16"/>
      <c r="AH7" s="16"/>
      <c r="AI7" s="16" t="s">
        <v>35</v>
      </c>
      <c r="AJ7" s="33">
        <f>+AG12</f>
        <v>3208</v>
      </c>
      <c r="AK7" s="16"/>
    </row>
    <row r="8" spans="1:37" ht="15.75" x14ac:dyDescent="0.25">
      <c r="B8" s="57">
        <v>42187</v>
      </c>
      <c r="C8" s="2" t="s">
        <v>1</v>
      </c>
      <c r="D8" s="2">
        <v>1000</v>
      </c>
      <c r="E8" s="2"/>
      <c r="F8" s="58"/>
      <c r="G8" s="57"/>
      <c r="H8" s="2"/>
      <c r="I8" s="2"/>
      <c r="J8" s="2"/>
      <c r="K8" s="58"/>
      <c r="L8" s="64" t="s">
        <v>25</v>
      </c>
      <c r="M8" s="65">
        <v>0</v>
      </c>
      <c r="N8" s="4">
        <f>E6+E24+D26+I5+I18</f>
        <v>0</v>
      </c>
      <c r="O8" s="65">
        <f t="shared" si="0"/>
        <v>0</v>
      </c>
      <c r="P8" s="58"/>
      <c r="Q8" s="5"/>
      <c r="R8" s="5">
        <f>E30</f>
        <v>-1000</v>
      </c>
      <c r="S8" s="63">
        <f>+S7+SUM(Q8:R8)</f>
        <v>0</v>
      </c>
      <c r="T8" s="6"/>
      <c r="U8" s="5"/>
      <c r="V8" s="5">
        <f>J16</f>
        <v>-300</v>
      </c>
      <c r="W8" s="63">
        <f>+W7+SUM(U8:V8)</f>
        <v>1500</v>
      </c>
      <c r="X8" s="30" t="str">
        <f t="shared" si="1"/>
        <v>Merchandise inventory</v>
      </c>
      <c r="Y8" s="10">
        <f>+O7</f>
        <v>4598</v>
      </c>
      <c r="Z8" s="16"/>
      <c r="AA8" s="29" t="s">
        <v>36</v>
      </c>
      <c r="AB8" s="16"/>
      <c r="AC8" s="16"/>
      <c r="AD8" s="16"/>
      <c r="AE8" s="30" t="str">
        <f t="shared" si="3"/>
        <v>Sales discounts</v>
      </c>
      <c r="AF8" s="34">
        <f>-O12</f>
        <v>-50</v>
      </c>
      <c r="AG8" s="34">
        <f>+SUM(AF7:AF8)</f>
        <v>-350</v>
      </c>
      <c r="AH8" s="16"/>
      <c r="AI8" s="16" t="s">
        <v>37</v>
      </c>
      <c r="AJ8" s="10">
        <v>0</v>
      </c>
      <c r="AK8" s="16"/>
    </row>
    <row r="9" spans="1:37" ht="16.5" thickBot="1" x14ac:dyDescent="0.3">
      <c r="B9" s="57"/>
      <c r="C9" s="2" t="s">
        <v>21</v>
      </c>
      <c r="D9" s="2"/>
      <c r="E9" s="2">
        <f>-D8</f>
        <v>-1000</v>
      </c>
      <c r="F9" s="58"/>
      <c r="G9" s="57">
        <v>42204</v>
      </c>
      <c r="H9" s="2" t="s">
        <v>1</v>
      </c>
      <c r="I9" s="2">
        <v>1800</v>
      </c>
      <c r="J9" s="2"/>
      <c r="K9" s="58"/>
      <c r="L9" s="66" t="s">
        <v>49</v>
      </c>
      <c r="M9" s="67">
        <v>-30000</v>
      </c>
      <c r="N9" s="4"/>
      <c r="O9" s="67">
        <f t="shared" si="0"/>
        <v>-30000</v>
      </c>
      <c r="P9" s="58"/>
      <c r="Q9" s="5">
        <f>I26</f>
        <v>7400</v>
      </c>
      <c r="R9" s="5"/>
      <c r="S9" s="63">
        <f>+S8+SUM(Q9:R9)</f>
        <v>7400</v>
      </c>
      <c r="T9" s="6"/>
      <c r="U9" s="5"/>
      <c r="V9" s="5">
        <f>J23</f>
        <v>-1500</v>
      </c>
      <c r="W9" s="63">
        <f>+W8+SUM(U9:V9)</f>
        <v>0</v>
      </c>
      <c r="X9" s="16"/>
      <c r="Y9" s="16"/>
      <c r="Z9" s="16"/>
      <c r="AA9" s="16" t="str">
        <f>+L9</f>
        <v>Blink, Capital</v>
      </c>
      <c r="AB9" s="16"/>
      <c r="AC9" s="33">
        <f>-AJ9</f>
        <v>-33208</v>
      </c>
      <c r="AD9" s="16"/>
      <c r="AE9" s="31" t="s">
        <v>38</v>
      </c>
      <c r="AF9" s="16"/>
      <c r="AG9" s="10">
        <f>+AG6+AG8</f>
        <v>12050</v>
      </c>
      <c r="AH9" s="16"/>
      <c r="AI9" s="16" t="s">
        <v>39</v>
      </c>
      <c r="AJ9" s="35">
        <f>SUM(AJ5:AJ8)</f>
        <v>33208</v>
      </c>
      <c r="AK9" s="16"/>
    </row>
    <row r="10" spans="1:37" ht="17.25" thickTop="1" thickBot="1" x14ac:dyDescent="0.3">
      <c r="B10" s="57"/>
      <c r="C10" s="2"/>
      <c r="D10" s="2"/>
      <c r="E10" s="2"/>
      <c r="F10" s="58"/>
      <c r="G10" s="57"/>
      <c r="H10" s="2" t="s">
        <v>21</v>
      </c>
      <c r="I10" s="2"/>
      <c r="J10" s="2">
        <f>-I9</f>
        <v>-1800</v>
      </c>
      <c r="K10" s="58"/>
      <c r="L10" s="64" t="s">
        <v>21</v>
      </c>
      <c r="M10" s="68">
        <v>0</v>
      </c>
      <c r="N10" s="4">
        <f>E9+E18+J10+J27</f>
        <v>-12400</v>
      </c>
      <c r="O10" s="68">
        <f t="shared" si="0"/>
        <v>-12400</v>
      </c>
      <c r="P10" s="58"/>
      <c r="Q10" s="69">
        <f>SUM(Q7:Q9)</f>
        <v>8400</v>
      </c>
      <c r="R10" s="69">
        <f>SUM(R7:R9)</f>
        <v>-1000</v>
      </c>
      <c r="S10" s="69">
        <f>SUM(Q10:R10)</f>
        <v>7400</v>
      </c>
      <c r="T10" s="6"/>
      <c r="U10" s="69">
        <f>SUM(U7:U9)</f>
        <v>1800</v>
      </c>
      <c r="V10" s="69">
        <f>SUM(V7:V9)</f>
        <v>-1800</v>
      </c>
      <c r="W10" s="69">
        <f>SUM(U10:V10)</f>
        <v>0</v>
      </c>
      <c r="X10" s="16"/>
      <c r="Y10" s="16"/>
      <c r="Z10" s="16"/>
      <c r="AA10" s="16"/>
      <c r="AB10" s="16"/>
      <c r="AC10" s="16"/>
      <c r="AD10" s="16"/>
      <c r="AE10" s="29" t="s">
        <v>20</v>
      </c>
      <c r="AF10" s="16"/>
      <c r="AG10" s="16"/>
      <c r="AH10" s="16"/>
      <c r="AI10" s="16"/>
      <c r="AJ10" s="16"/>
      <c r="AK10" s="16"/>
    </row>
    <row r="11" spans="1:37" ht="17.25" thickTop="1" thickBot="1" x14ac:dyDescent="0.3">
      <c r="B11" s="57"/>
      <c r="C11" s="2" t="s">
        <v>40</v>
      </c>
      <c r="D11" s="2">
        <f>-E12</f>
        <v>542</v>
      </c>
      <c r="E11" s="2"/>
      <c r="F11" s="58"/>
      <c r="G11" s="57"/>
      <c r="H11" s="2"/>
      <c r="I11" s="2"/>
      <c r="J11" s="2"/>
      <c r="K11" s="58"/>
      <c r="L11" s="64" t="s">
        <v>41</v>
      </c>
      <c r="M11" s="68">
        <v>0</v>
      </c>
      <c r="N11" s="4">
        <f>I15</f>
        <v>300</v>
      </c>
      <c r="O11" s="68">
        <f t="shared" si="0"/>
        <v>300</v>
      </c>
      <c r="P11" s="58"/>
      <c r="Q11" s="70"/>
      <c r="R11" s="70"/>
      <c r="S11" s="70"/>
      <c r="T11" s="71"/>
      <c r="U11" s="70"/>
      <c r="V11" s="70"/>
      <c r="W11" s="70"/>
      <c r="X11" s="16" t="s">
        <v>18</v>
      </c>
      <c r="Y11" s="16"/>
      <c r="Z11" s="35">
        <f>SUM(Y5:Y8)</f>
        <v>33208</v>
      </c>
      <c r="AA11" s="16" t="s">
        <v>42</v>
      </c>
      <c r="AB11" s="16"/>
      <c r="AC11" s="35">
        <f>SUM(AC7:AC10)</f>
        <v>-33208</v>
      </c>
      <c r="AD11" s="16"/>
      <c r="AE11" s="30" t="str">
        <f>+L13</f>
        <v>Cost of good sold</v>
      </c>
      <c r="AF11" s="16"/>
      <c r="AG11" s="10">
        <f>+O13</f>
        <v>8842</v>
      </c>
      <c r="AH11" s="16"/>
      <c r="AI11" s="16"/>
      <c r="AJ11" s="16"/>
      <c r="AK11" s="16"/>
    </row>
    <row r="12" spans="1:37" ht="17.25" thickTop="1" thickBot="1" x14ac:dyDescent="0.3">
      <c r="B12" s="57"/>
      <c r="C12" s="2" t="s">
        <v>28</v>
      </c>
      <c r="D12" s="2"/>
      <c r="E12" s="2">
        <v>-542</v>
      </c>
      <c r="F12" s="58"/>
      <c r="G12" s="57"/>
      <c r="H12" s="2" t="s">
        <v>40</v>
      </c>
      <c r="I12" s="2">
        <f>-J13</f>
        <v>1200</v>
      </c>
      <c r="J12" s="2"/>
      <c r="K12" s="58"/>
      <c r="L12" s="64" t="s">
        <v>43</v>
      </c>
      <c r="M12" s="68">
        <v>0</v>
      </c>
      <c r="N12" s="4">
        <f>D31+I24</f>
        <v>50</v>
      </c>
      <c r="O12" s="68">
        <f t="shared" si="0"/>
        <v>50</v>
      </c>
      <c r="P12" s="58"/>
      <c r="Q12" s="70" t="s">
        <v>44</v>
      </c>
      <c r="R12" s="70"/>
      <c r="S12" s="70"/>
      <c r="T12" s="71"/>
      <c r="U12" s="70"/>
      <c r="V12" s="70"/>
      <c r="W12" s="69">
        <f>W10+S9</f>
        <v>7400</v>
      </c>
      <c r="X12" s="16"/>
      <c r="Y12" s="16"/>
      <c r="Z12" s="16"/>
      <c r="AA12" s="16"/>
      <c r="AB12" s="16"/>
      <c r="AC12" s="16"/>
      <c r="AD12" s="16"/>
      <c r="AE12" s="16" t="s">
        <v>45</v>
      </c>
      <c r="AF12" s="16"/>
      <c r="AG12" s="35">
        <f>+AG9-AG11</f>
        <v>3208</v>
      </c>
      <c r="AH12" s="16"/>
      <c r="AI12" s="16"/>
      <c r="AJ12" s="16"/>
      <c r="AK12" s="16"/>
    </row>
    <row r="13" spans="1:37" ht="16.5" thickTop="1" x14ac:dyDescent="0.25">
      <c r="B13" s="57"/>
      <c r="C13" s="2"/>
      <c r="D13" s="2"/>
      <c r="E13" s="2"/>
      <c r="F13" s="58"/>
      <c r="G13" s="57"/>
      <c r="H13" s="2" t="s">
        <v>28</v>
      </c>
      <c r="I13" s="2"/>
      <c r="J13" s="2">
        <v>-1200</v>
      </c>
      <c r="K13" s="58"/>
      <c r="L13" s="64" t="s">
        <v>40</v>
      </c>
      <c r="M13" s="68">
        <v>0</v>
      </c>
      <c r="N13" s="4">
        <f>D11+D20+I12+I29</f>
        <v>8842</v>
      </c>
      <c r="O13" s="68">
        <f t="shared" si="0"/>
        <v>8842</v>
      </c>
      <c r="P13" s="58"/>
      <c r="Q13" s="71"/>
      <c r="R13" s="71"/>
      <c r="S13" s="71"/>
      <c r="T13" s="71"/>
      <c r="U13" s="71"/>
      <c r="V13" s="71"/>
      <c r="W13" s="7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ht="19.149999999999999" customHeight="1" thickBot="1" x14ac:dyDescent="0.5">
      <c r="B14" s="57">
        <v>42188</v>
      </c>
      <c r="C14" s="2" t="s">
        <v>28</v>
      </c>
      <c r="D14" s="2">
        <f>-E15</f>
        <v>110</v>
      </c>
      <c r="E14" s="2"/>
      <c r="F14" s="58"/>
      <c r="G14" s="57"/>
      <c r="H14" s="2"/>
      <c r="I14" s="2"/>
      <c r="J14" s="2"/>
      <c r="K14" s="58"/>
      <c r="L14" s="72" t="s">
        <v>23</v>
      </c>
      <c r="M14" s="73">
        <f>SUM(M5:M13)</f>
        <v>0</v>
      </c>
      <c r="N14" s="73">
        <f>SUM(N5:N13)</f>
        <v>0</v>
      </c>
      <c r="O14" s="73">
        <f>SUM(O5:O13)</f>
        <v>0</v>
      </c>
      <c r="P14" s="58"/>
      <c r="Q14" s="74" t="s">
        <v>46</v>
      </c>
      <c r="R14" s="75"/>
      <c r="S14" s="75"/>
      <c r="T14" s="75"/>
      <c r="U14" s="75"/>
      <c r="V14" s="75"/>
      <c r="W14" s="75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 ht="16.5" thickTop="1" x14ac:dyDescent="0.25">
      <c r="B15" s="57"/>
      <c r="C15" s="2" t="s">
        <v>0</v>
      </c>
      <c r="D15" s="2"/>
      <c r="E15" s="2">
        <v>-110</v>
      </c>
      <c r="F15" s="58"/>
      <c r="G15" s="57">
        <v>42206</v>
      </c>
      <c r="H15" s="2" t="s">
        <v>41</v>
      </c>
      <c r="I15" s="2">
        <f>-J16</f>
        <v>300</v>
      </c>
      <c r="J15" s="2"/>
      <c r="K15" s="58"/>
      <c r="L15" s="76" t="s">
        <v>7</v>
      </c>
      <c r="M15" s="77">
        <f>SUM(M10:M13)</f>
        <v>0</v>
      </c>
      <c r="N15" s="77">
        <f>SUM(N10:N13)</f>
        <v>-3208</v>
      </c>
      <c r="O15" s="77">
        <f>SUM(O10:O13)</f>
        <v>-3208</v>
      </c>
      <c r="P15" s="58"/>
      <c r="Q15" s="89" t="s">
        <v>52</v>
      </c>
      <c r="R15" s="90"/>
      <c r="S15" s="91"/>
      <c r="T15" s="6"/>
      <c r="U15" s="89" t="s">
        <v>55</v>
      </c>
      <c r="V15" s="90"/>
      <c r="W15" s="91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spans="1:37" ht="15.75" x14ac:dyDescent="0.25">
      <c r="B16" s="57"/>
      <c r="C16" s="2"/>
      <c r="D16" s="2"/>
      <c r="E16" s="2"/>
      <c r="F16" s="58"/>
      <c r="G16" s="57"/>
      <c r="H16" s="2" t="s">
        <v>1</v>
      </c>
      <c r="I16" s="2"/>
      <c r="J16" s="2">
        <v>-300</v>
      </c>
      <c r="K16" s="58"/>
      <c r="L16" s="58"/>
      <c r="M16" s="58"/>
      <c r="N16" s="58"/>
      <c r="O16" s="58"/>
      <c r="P16" s="58"/>
      <c r="Q16" s="61" t="s">
        <v>4</v>
      </c>
      <c r="R16" s="61" t="s">
        <v>5</v>
      </c>
      <c r="S16" s="61" t="s">
        <v>2</v>
      </c>
      <c r="T16" s="6"/>
      <c r="U16" s="61" t="s">
        <v>4</v>
      </c>
      <c r="V16" s="61" t="s">
        <v>5</v>
      </c>
      <c r="W16" s="61" t="s">
        <v>2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ht="15.75" x14ac:dyDescent="0.25">
      <c r="B17" s="57">
        <v>42193</v>
      </c>
      <c r="C17" s="2" t="s">
        <v>0</v>
      </c>
      <c r="D17" s="2">
        <v>2200</v>
      </c>
      <c r="E17" s="2"/>
      <c r="F17" s="58"/>
      <c r="G17" s="57"/>
      <c r="H17" s="2"/>
      <c r="I17" s="2"/>
      <c r="J17" s="2"/>
      <c r="K17" s="58"/>
      <c r="L17" s="58"/>
      <c r="M17" s="58"/>
      <c r="N17" s="58"/>
      <c r="O17" s="58"/>
      <c r="P17" s="58"/>
      <c r="Q17" s="78" t="s">
        <v>15</v>
      </c>
      <c r="R17" s="78"/>
      <c r="S17" s="79">
        <v>0</v>
      </c>
      <c r="T17" s="6"/>
      <c r="U17" s="78" t="s">
        <v>15</v>
      </c>
      <c r="V17" s="78"/>
      <c r="W17" s="79">
        <v>0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</row>
    <row r="18" spans="1:37" ht="15.75" x14ac:dyDescent="0.25">
      <c r="B18" s="57"/>
      <c r="C18" s="2" t="s">
        <v>21</v>
      </c>
      <c r="D18" s="2"/>
      <c r="E18" s="2">
        <f>-D17</f>
        <v>-2200</v>
      </c>
      <c r="F18" s="58"/>
      <c r="G18" s="57">
        <v>42209</v>
      </c>
      <c r="H18" s="2" t="s">
        <v>25</v>
      </c>
      <c r="I18" s="2">
        <v>2000</v>
      </c>
      <c r="J18" s="2"/>
      <c r="K18" s="58"/>
      <c r="L18" s="58"/>
      <c r="M18" s="58"/>
      <c r="N18" s="58"/>
      <c r="O18" s="58"/>
      <c r="P18" s="58"/>
      <c r="Q18" s="5"/>
      <c r="R18" s="5">
        <f>E6</f>
        <v>-6500</v>
      </c>
      <c r="S18" s="79">
        <f>+S17+SUM(Q18:R18)</f>
        <v>-6500</v>
      </c>
      <c r="T18" s="6"/>
      <c r="U18" s="5"/>
      <c r="V18" s="5">
        <f>E24</f>
        <v>-2500</v>
      </c>
      <c r="W18" s="79">
        <f>+W17+SUM(U18:V18)</f>
        <v>-2500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</row>
    <row r="19" spans="1:37" ht="15.75" x14ac:dyDescent="0.25">
      <c r="B19" s="57"/>
      <c r="C19" s="2"/>
      <c r="D19" s="2"/>
      <c r="E19" s="2"/>
      <c r="F19" s="58"/>
      <c r="G19" s="57"/>
      <c r="H19" s="2" t="s">
        <v>0</v>
      </c>
      <c r="I19" s="2"/>
      <c r="J19" s="2">
        <f>-2000*0.98</f>
        <v>-1960</v>
      </c>
      <c r="K19" s="58"/>
      <c r="L19" s="58"/>
      <c r="M19" s="58"/>
      <c r="N19" s="58"/>
      <c r="O19" s="58"/>
      <c r="P19" s="58"/>
      <c r="Q19" s="5">
        <f>I5</f>
        <v>6500</v>
      </c>
      <c r="R19" s="5"/>
      <c r="S19" s="79">
        <f>+S18+SUM(Q19:R19)</f>
        <v>0</v>
      </c>
      <c r="T19" s="6"/>
      <c r="U19" s="5">
        <f>D26</f>
        <v>500</v>
      </c>
      <c r="V19" s="5"/>
      <c r="W19" s="79">
        <f>+W18+SUM(U19:V19)</f>
        <v>-2000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</row>
    <row r="20" spans="1:37" ht="15.75" x14ac:dyDescent="0.25">
      <c r="B20" s="57"/>
      <c r="C20" s="2" t="s">
        <v>40</v>
      </c>
      <c r="D20" s="2">
        <f>-E21</f>
        <v>1800</v>
      </c>
      <c r="E20" s="2"/>
      <c r="F20" s="58"/>
      <c r="G20" s="57"/>
      <c r="H20" s="2" t="s">
        <v>28</v>
      </c>
      <c r="I20" s="2"/>
      <c r="J20" s="2">
        <f>-SUM(I18:J19)</f>
        <v>-40</v>
      </c>
      <c r="K20" s="58"/>
      <c r="L20" s="80"/>
      <c r="M20" s="80"/>
      <c r="N20" s="80"/>
      <c r="O20" s="80"/>
      <c r="P20" s="58"/>
      <c r="Q20" s="5"/>
      <c r="R20" s="5"/>
      <c r="S20" s="79">
        <f>+S19+SUM(Q20:R20)</f>
        <v>0</v>
      </c>
      <c r="T20" s="6"/>
      <c r="U20" s="5">
        <f>I18</f>
        <v>2000</v>
      </c>
      <c r="V20" s="5"/>
      <c r="W20" s="79">
        <f>+W19+SUM(U20:V20)</f>
        <v>0</v>
      </c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</row>
    <row r="21" spans="1:37" ht="16.5" thickBot="1" x14ac:dyDescent="0.3">
      <c r="B21" s="57"/>
      <c r="C21" s="2" t="s">
        <v>28</v>
      </c>
      <c r="D21" s="2"/>
      <c r="E21" s="2">
        <v>-1800</v>
      </c>
      <c r="F21" s="58"/>
      <c r="G21" s="57"/>
      <c r="H21" s="2"/>
      <c r="I21" s="2"/>
      <c r="J21" s="2"/>
      <c r="K21" s="58"/>
      <c r="L21" s="58"/>
      <c r="M21" s="58"/>
      <c r="N21" s="58"/>
      <c r="O21" s="58"/>
      <c r="P21" s="58"/>
      <c r="Q21" s="69">
        <f>SUM(Q18:Q20)</f>
        <v>6500</v>
      </c>
      <c r="R21" s="69">
        <f>SUM(R18:R20)</f>
        <v>-6500</v>
      </c>
      <c r="S21" s="69">
        <f>SUM(Q21:R21)</f>
        <v>0</v>
      </c>
      <c r="T21" s="6"/>
      <c r="U21" s="69">
        <f>SUM(U18:U20)</f>
        <v>2500</v>
      </c>
      <c r="V21" s="69">
        <f>SUM(V18:V20)</f>
        <v>-2500</v>
      </c>
      <c r="W21" s="69">
        <f>SUM(U21:V21)</f>
        <v>0</v>
      </c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</row>
    <row r="22" spans="1:37" ht="16.5" thickTop="1" x14ac:dyDescent="0.25">
      <c r="B22" s="57"/>
      <c r="C22" s="2"/>
      <c r="D22" s="2"/>
      <c r="E22" s="2"/>
      <c r="F22" s="58"/>
      <c r="G22" s="57">
        <v>42215</v>
      </c>
      <c r="H22" s="2" t="s">
        <v>0</v>
      </c>
      <c r="I22" s="2">
        <f>1500*0.98</f>
        <v>1470</v>
      </c>
      <c r="J22" s="2"/>
      <c r="K22" s="58"/>
      <c r="L22" s="58"/>
      <c r="M22" s="58"/>
      <c r="N22" s="58"/>
      <c r="O22" s="58"/>
      <c r="P22" s="58"/>
      <c r="Q22" s="6"/>
      <c r="R22" s="6"/>
      <c r="S22" s="6"/>
      <c r="T22" s="6"/>
      <c r="U22" s="6"/>
      <c r="V22" s="6"/>
      <c r="W22" s="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</row>
    <row r="23" spans="1:37" ht="16.5" thickBot="1" x14ac:dyDescent="0.3">
      <c r="B23" s="57">
        <v>42194</v>
      </c>
      <c r="C23" s="2" t="s">
        <v>28</v>
      </c>
      <c r="D23" s="2">
        <v>2500</v>
      </c>
      <c r="E23" s="2"/>
      <c r="F23" s="58"/>
      <c r="G23" s="57"/>
      <c r="H23" s="2" t="s">
        <v>1</v>
      </c>
      <c r="I23" s="2"/>
      <c r="J23" s="2">
        <v>-1500</v>
      </c>
      <c r="K23" s="58"/>
      <c r="L23" s="58"/>
      <c r="M23" s="58"/>
      <c r="N23" s="58"/>
      <c r="O23" s="58"/>
      <c r="P23" s="58"/>
      <c r="Q23" s="70" t="s">
        <v>47</v>
      </c>
      <c r="R23" s="6"/>
      <c r="S23" s="6"/>
      <c r="T23" s="6"/>
      <c r="U23" s="6"/>
      <c r="V23" s="6"/>
      <c r="W23" s="81">
        <f>+W21+S21</f>
        <v>0</v>
      </c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</row>
    <row r="24" spans="1:37" ht="16.5" thickTop="1" x14ac:dyDescent="0.25">
      <c r="B24" s="57"/>
      <c r="C24" s="2" t="s">
        <v>25</v>
      </c>
      <c r="D24" s="2"/>
      <c r="E24" s="2">
        <f>-D23</f>
        <v>-2500</v>
      </c>
      <c r="F24" s="58"/>
      <c r="G24" s="57"/>
      <c r="H24" s="2" t="s">
        <v>43</v>
      </c>
      <c r="I24" s="2">
        <f>-SUM(I22:J23)</f>
        <v>30</v>
      </c>
      <c r="J24" s="2"/>
      <c r="K24" s="58"/>
      <c r="L24" s="58"/>
      <c r="M24" s="58"/>
      <c r="N24" s="58"/>
      <c r="O24" s="58"/>
      <c r="P24" s="58"/>
      <c r="Q24" s="6"/>
      <c r="R24" s="6"/>
      <c r="S24" s="6"/>
      <c r="T24" s="6"/>
      <c r="U24" s="6"/>
      <c r="V24" s="6"/>
      <c r="W24" s="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</row>
    <row r="25" spans="1:37" ht="15.75" x14ac:dyDescent="0.25">
      <c r="B25" s="57"/>
      <c r="C25" s="2"/>
      <c r="D25" s="2"/>
      <c r="E25" s="2"/>
      <c r="F25" s="58"/>
      <c r="G25" s="57"/>
      <c r="H25" s="2"/>
      <c r="I25" s="2"/>
      <c r="J25" s="2"/>
      <c r="K25" s="58"/>
      <c r="L25" s="58"/>
      <c r="M25" s="58"/>
      <c r="N25" s="58"/>
      <c r="O25" s="58"/>
      <c r="P25" s="58"/>
      <c r="Q25" s="6"/>
      <c r="R25" s="6"/>
      <c r="S25" s="6"/>
      <c r="T25" s="6"/>
      <c r="U25" s="6"/>
      <c r="V25" s="6"/>
      <c r="W25" s="6"/>
      <c r="X25" s="16"/>
      <c r="Y25" s="16"/>
      <c r="Z25" s="16"/>
      <c r="AA25" s="16"/>
      <c r="AB25" s="16"/>
      <c r="AC25" s="16"/>
      <c r="AD25" s="16"/>
      <c r="AE25" s="36"/>
      <c r="AF25" s="36"/>
      <c r="AG25" s="36"/>
      <c r="AH25" s="16"/>
      <c r="AI25" s="16"/>
      <c r="AJ25" s="16"/>
      <c r="AK25" s="16"/>
    </row>
    <row r="26" spans="1:37" ht="15.75" x14ac:dyDescent="0.25">
      <c r="B26" s="57">
        <v>42196</v>
      </c>
      <c r="C26" s="2" t="s">
        <v>25</v>
      </c>
      <c r="D26" s="2">
        <f>-E27</f>
        <v>500</v>
      </c>
      <c r="E26" s="2"/>
      <c r="F26" s="58"/>
      <c r="G26" s="57">
        <v>42215</v>
      </c>
      <c r="H26" s="2" t="s">
        <v>1</v>
      </c>
      <c r="I26" s="2">
        <v>7400</v>
      </c>
      <c r="J26" s="2"/>
      <c r="K26" s="58"/>
      <c r="L26" s="58"/>
      <c r="M26" s="58"/>
      <c r="N26" s="58"/>
      <c r="O26" s="58"/>
      <c r="P26" s="58"/>
      <c r="Q26" s="6"/>
      <c r="R26" s="6"/>
      <c r="S26" s="6"/>
      <c r="T26" s="6"/>
      <c r="U26" s="6"/>
      <c r="V26" s="6"/>
      <c r="W26" s="6"/>
      <c r="X26" s="36"/>
      <c r="Y26" s="36"/>
      <c r="Z26" s="3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</row>
    <row r="27" spans="1:37" ht="15.75" x14ac:dyDescent="0.25">
      <c r="B27" s="57"/>
      <c r="C27" s="2" t="s">
        <v>28</v>
      </c>
      <c r="D27" s="2"/>
      <c r="E27" s="2">
        <v>-500</v>
      </c>
      <c r="F27" s="58"/>
      <c r="G27" s="57"/>
      <c r="H27" s="2" t="s">
        <v>21</v>
      </c>
      <c r="I27" s="2"/>
      <c r="J27" s="2">
        <f>-I26</f>
        <v>-7400</v>
      </c>
      <c r="K27" s="58"/>
      <c r="L27" s="58"/>
      <c r="M27" s="58"/>
      <c r="N27" s="58"/>
      <c r="O27" s="58"/>
      <c r="P27" s="58"/>
      <c r="Q27" s="6"/>
      <c r="R27" s="6"/>
      <c r="S27" s="6"/>
      <c r="T27" s="6"/>
      <c r="U27" s="6"/>
      <c r="V27" s="6"/>
      <c r="W27" s="6"/>
      <c r="X27" s="16"/>
      <c r="Y27" s="16"/>
      <c r="Z27" s="16"/>
      <c r="AA27" s="36"/>
      <c r="AB27" s="36"/>
      <c r="AC27" s="36"/>
      <c r="AD27" s="16"/>
      <c r="AE27" s="16"/>
      <c r="AF27" s="16"/>
      <c r="AG27" s="16"/>
      <c r="AH27" s="16"/>
      <c r="AI27" s="16"/>
      <c r="AJ27" s="16"/>
      <c r="AK27" s="16"/>
    </row>
    <row r="28" spans="1:37" s="3" customFormat="1" ht="15.75" x14ac:dyDescent="0.25">
      <c r="A28" s="38"/>
      <c r="B28" s="57"/>
      <c r="C28" s="2"/>
      <c r="D28" s="2"/>
      <c r="E28" s="2"/>
      <c r="F28" s="58"/>
      <c r="G28" s="57"/>
      <c r="H28" s="2"/>
      <c r="I28" s="2"/>
      <c r="J28" s="2"/>
      <c r="K28" s="58"/>
      <c r="L28" s="58"/>
      <c r="M28" s="58"/>
      <c r="N28" s="58"/>
      <c r="O28" s="58"/>
      <c r="P28" s="80"/>
      <c r="Q28" s="6"/>
      <c r="R28" s="6"/>
      <c r="S28" s="6"/>
      <c r="T28" s="6"/>
      <c r="U28" s="6"/>
      <c r="V28" s="6"/>
      <c r="W28" s="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36"/>
      <c r="AJ28" s="36"/>
      <c r="AK28" s="36"/>
    </row>
    <row r="29" spans="1:37" ht="15.75" x14ac:dyDescent="0.25">
      <c r="B29" s="57">
        <v>42197</v>
      </c>
      <c r="C29" s="2" t="s">
        <v>0</v>
      </c>
      <c r="D29" s="2">
        <f>1000*0.98</f>
        <v>980</v>
      </c>
      <c r="E29" s="2"/>
      <c r="F29" s="58"/>
      <c r="G29" s="57"/>
      <c r="H29" s="2" t="s">
        <v>40</v>
      </c>
      <c r="I29" s="2">
        <f>-J30</f>
        <v>5300</v>
      </c>
      <c r="J29" s="2"/>
      <c r="K29" s="58"/>
      <c r="L29" s="58"/>
      <c r="M29" s="58"/>
      <c r="N29" s="58"/>
      <c r="O29" s="58"/>
      <c r="P29" s="58"/>
      <c r="Q29" s="6"/>
      <c r="R29" s="6"/>
      <c r="S29" s="6"/>
      <c r="T29" s="6"/>
      <c r="U29" s="6"/>
      <c r="V29" s="6"/>
      <c r="W29" s="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</row>
    <row r="30" spans="1:37" ht="15.75" x14ac:dyDescent="0.25">
      <c r="B30" s="57"/>
      <c r="C30" s="2" t="s">
        <v>1</v>
      </c>
      <c r="D30" s="2"/>
      <c r="E30" s="2">
        <v>-1000</v>
      </c>
      <c r="F30" s="58"/>
      <c r="G30" s="57"/>
      <c r="H30" s="2" t="s">
        <v>28</v>
      </c>
      <c r="I30" s="2"/>
      <c r="J30" s="2">
        <v>-5300</v>
      </c>
      <c r="K30" s="58"/>
      <c r="L30" s="58"/>
      <c r="M30" s="58"/>
      <c r="N30" s="58"/>
      <c r="O30" s="58"/>
      <c r="P30" s="58"/>
      <c r="Q30" s="6"/>
      <c r="R30" s="6"/>
      <c r="S30" s="6"/>
      <c r="T30" s="6"/>
      <c r="U30" s="6"/>
      <c r="V30" s="6"/>
      <c r="W30" s="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</row>
    <row r="31" spans="1:37" ht="15.75" x14ac:dyDescent="0.25">
      <c r="B31" s="57"/>
      <c r="C31" s="2" t="s">
        <v>43</v>
      </c>
      <c r="D31" s="2">
        <f>-SUM(D29:E30)</f>
        <v>20</v>
      </c>
      <c r="E31" s="2"/>
      <c r="F31" s="58"/>
      <c r="G31" s="57"/>
      <c r="H31" s="2"/>
      <c r="I31" s="2"/>
      <c r="J31" s="2"/>
      <c r="K31" s="58"/>
      <c r="L31" s="58"/>
      <c r="M31" s="58"/>
      <c r="N31" s="58"/>
      <c r="O31" s="58"/>
      <c r="P31" s="58"/>
      <c r="Q31" s="6"/>
      <c r="R31" s="6"/>
      <c r="S31" s="6"/>
      <c r="T31" s="6"/>
      <c r="U31" s="6"/>
      <c r="V31" s="6"/>
      <c r="W31" s="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</row>
    <row r="32" spans="1:37" x14ac:dyDescent="0.25">
      <c r="B32" s="82"/>
      <c r="C32" s="58"/>
      <c r="D32" s="58"/>
      <c r="E32" s="58"/>
      <c r="F32" s="58"/>
      <c r="G32" s="82"/>
      <c r="H32" s="58"/>
      <c r="I32" s="58"/>
      <c r="J32" s="58"/>
      <c r="K32" s="58"/>
      <c r="L32" s="58"/>
      <c r="M32" s="58"/>
      <c r="N32" s="58"/>
      <c r="O32" s="58"/>
      <c r="P32" s="58"/>
      <c r="Q32" s="6"/>
      <c r="R32" s="6"/>
      <c r="S32" s="6"/>
      <c r="T32" s="6"/>
      <c r="U32" s="6"/>
      <c r="V32" s="6"/>
      <c r="W32" s="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</row>
    <row r="33" spans="2:37" x14ac:dyDescent="0.25">
      <c r="B33" s="82"/>
      <c r="C33" s="58"/>
      <c r="D33" s="58"/>
      <c r="E33" s="58"/>
      <c r="F33" s="58"/>
      <c r="G33" s="82"/>
      <c r="H33" s="58"/>
      <c r="I33" s="58"/>
      <c r="J33" s="58"/>
      <c r="K33" s="58"/>
      <c r="L33" s="58"/>
      <c r="M33" s="58"/>
      <c r="N33" s="58"/>
      <c r="O33" s="58"/>
      <c r="P33" s="58"/>
      <c r="Q33" s="6"/>
      <c r="R33" s="6"/>
      <c r="S33" s="6"/>
      <c r="T33" s="6"/>
      <c r="U33" s="6"/>
      <c r="V33" s="6"/>
      <c r="W33" s="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</row>
    <row r="34" spans="2:37" x14ac:dyDescent="0.25">
      <c r="B34" s="82"/>
      <c r="C34" s="58"/>
      <c r="D34" s="58"/>
      <c r="E34" s="58"/>
      <c r="F34" s="58"/>
      <c r="G34" s="82"/>
      <c r="H34" s="58"/>
      <c r="I34" s="58"/>
      <c r="J34" s="58"/>
      <c r="K34" s="58"/>
      <c r="L34" s="58"/>
      <c r="M34" s="58"/>
      <c r="N34" s="58"/>
      <c r="O34" s="58"/>
      <c r="P34" s="58"/>
      <c r="Q34" s="6"/>
      <c r="R34" s="6"/>
      <c r="S34" s="6"/>
      <c r="T34" s="6"/>
      <c r="U34" s="6"/>
      <c r="V34" s="6"/>
      <c r="W34" s="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</row>
    <row r="35" spans="2:37" x14ac:dyDescent="0.25">
      <c r="B35" s="82"/>
      <c r="C35" s="58"/>
      <c r="D35" s="58"/>
      <c r="E35" s="58"/>
      <c r="F35" s="58"/>
      <c r="G35" s="82"/>
      <c r="H35" s="58"/>
      <c r="I35" s="58"/>
      <c r="J35" s="58"/>
      <c r="K35" s="58"/>
      <c r="L35" s="58"/>
      <c r="M35" s="58"/>
      <c r="N35" s="58"/>
      <c r="O35" s="58"/>
      <c r="P35" s="58"/>
      <c r="Q35" s="6"/>
      <c r="R35" s="6"/>
      <c r="S35" s="6"/>
      <c r="T35" s="6"/>
      <c r="U35" s="6"/>
      <c r="V35" s="6"/>
      <c r="W35" s="6"/>
    </row>
    <row r="36" spans="2:37" x14ac:dyDescent="0.25">
      <c r="B36" s="82"/>
      <c r="C36" s="58"/>
      <c r="D36" s="58"/>
      <c r="E36" s="58"/>
      <c r="F36" s="58"/>
      <c r="G36" s="82"/>
      <c r="H36" s="58"/>
      <c r="I36" s="58"/>
      <c r="J36" s="58"/>
      <c r="K36" s="58"/>
      <c r="L36" s="58"/>
      <c r="M36" s="58"/>
      <c r="N36" s="58"/>
      <c r="O36" s="58"/>
      <c r="P36" s="58"/>
      <c r="Q36" s="6"/>
      <c r="R36" s="6"/>
      <c r="S36" s="6"/>
      <c r="T36" s="6"/>
      <c r="U36" s="6"/>
      <c r="V36" s="6"/>
      <c r="W36" s="6"/>
    </row>
    <row r="37" spans="2:37" x14ac:dyDescent="0.25">
      <c r="B37" s="82"/>
      <c r="C37" s="58"/>
      <c r="D37" s="58"/>
      <c r="E37" s="58"/>
      <c r="F37" s="58"/>
      <c r="G37" s="82"/>
      <c r="H37" s="58"/>
      <c r="I37" s="58"/>
      <c r="J37" s="58"/>
      <c r="K37" s="58"/>
      <c r="L37" s="58"/>
      <c r="M37" s="58"/>
      <c r="N37" s="58"/>
      <c r="O37" s="58"/>
      <c r="P37" s="58"/>
      <c r="Q37" s="6"/>
      <c r="R37" s="6"/>
      <c r="S37" s="6"/>
      <c r="T37" s="6"/>
      <c r="U37" s="6"/>
      <c r="V37" s="6"/>
      <c r="W37" s="6"/>
    </row>
    <row r="38" spans="2:37" x14ac:dyDescent="0.25">
      <c r="B38" s="82"/>
      <c r="C38" s="58"/>
      <c r="D38" s="58"/>
      <c r="E38" s="58"/>
      <c r="F38" s="58"/>
      <c r="G38" s="82"/>
      <c r="H38" s="58"/>
      <c r="I38" s="58"/>
      <c r="J38" s="58"/>
      <c r="K38" s="58"/>
      <c r="L38" s="58"/>
      <c r="M38" s="58"/>
      <c r="N38" s="58"/>
      <c r="O38" s="58"/>
      <c r="P38" s="58"/>
      <c r="Q38" s="6"/>
      <c r="R38" s="6"/>
      <c r="S38" s="6"/>
      <c r="T38" s="6"/>
      <c r="U38" s="6"/>
      <c r="V38" s="6"/>
      <c r="W38" s="6"/>
    </row>
    <row r="39" spans="2:37" x14ac:dyDescent="0.25">
      <c r="B39" s="82"/>
      <c r="C39" s="58"/>
      <c r="D39" s="58"/>
      <c r="E39" s="58"/>
      <c r="F39" s="58"/>
      <c r="G39" s="82"/>
      <c r="H39" s="58"/>
      <c r="I39" s="58"/>
      <c r="J39" s="58"/>
      <c r="K39" s="58"/>
      <c r="L39" s="58"/>
      <c r="M39" s="58"/>
      <c r="N39" s="58"/>
      <c r="O39" s="58"/>
      <c r="P39" s="58"/>
      <c r="Q39" s="6"/>
      <c r="R39" s="6"/>
      <c r="S39" s="6"/>
      <c r="T39" s="6"/>
      <c r="U39" s="6"/>
      <c r="V39" s="6"/>
      <c r="W39" s="6"/>
    </row>
    <row r="40" spans="2:37" x14ac:dyDescent="0.25">
      <c r="B40" s="82"/>
      <c r="C40" s="58"/>
      <c r="D40" s="58"/>
      <c r="E40" s="58"/>
      <c r="F40" s="58"/>
      <c r="G40" s="82"/>
      <c r="H40" s="58"/>
      <c r="I40" s="58"/>
      <c r="J40" s="58"/>
      <c r="K40" s="58"/>
      <c r="L40" s="58"/>
      <c r="M40" s="58"/>
      <c r="N40" s="58"/>
      <c r="O40" s="58"/>
      <c r="P40" s="58"/>
      <c r="Q40" s="6"/>
      <c r="R40" s="6"/>
      <c r="S40" s="6"/>
      <c r="T40" s="6"/>
      <c r="U40" s="6"/>
      <c r="V40" s="6"/>
      <c r="W40" s="6"/>
    </row>
    <row r="41" spans="2:37" x14ac:dyDescent="0.25">
      <c r="B41" s="82"/>
      <c r="C41" s="58"/>
      <c r="D41" s="58"/>
      <c r="E41" s="58"/>
      <c r="F41" s="58"/>
      <c r="G41" s="82"/>
      <c r="H41" s="58"/>
      <c r="I41" s="58"/>
      <c r="J41" s="58"/>
      <c r="K41" s="58"/>
      <c r="L41" s="58"/>
      <c r="M41" s="58"/>
      <c r="N41" s="58"/>
      <c r="O41" s="58"/>
      <c r="P41" s="58"/>
      <c r="Q41" s="6"/>
      <c r="R41" s="6"/>
      <c r="S41" s="6"/>
      <c r="T41" s="6"/>
      <c r="U41" s="6"/>
      <c r="V41" s="6"/>
      <c r="W41" s="6"/>
    </row>
    <row r="42" spans="2:37" x14ac:dyDescent="0.25">
      <c r="B42" s="82"/>
      <c r="C42" s="58"/>
      <c r="D42" s="58"/>
      <c r="E42" s="58"/>
      <c r="F42" s="58"/>
      <c r="G42" s="82"/>
      <c r="H42" s="58"/>
      <c r="I42" s="58"/>
      <c r="J42" s="58"/>
      <c r="K42" s="58"/>
      <c r="L42" s="58"/>
      <c r="M42" s="58"/>
      <c r="N42" s="58"/>
      <c r="O42" s="58"/>
      <c r="P42" s="58"/>
      <c r="Q42" s="6"/>
      <c r="R42" s="6"/>
      <c r="S42" s="6"/>
      <c r="T42" s="6"/>
      <c r="U42" s="6"/>
      <c r="V42" s="6"/>
      <c r="W42" s="6"/>
    </row>
    <row r="43" spans="2:37" x14ac:dyDescent="0.25">
      <c r="B43" s="82"/>
      <c r="C43" s="58"/>
      <c r="D43" s="58"/>
      <c r="E43" s="58"/>
      <c r="F43" s="58"/>
      <c r="G43" s="82"/>
      <c r="H43" s="58"/>
      <c r="I43" s="58"/>
      <c r="J43" s="58"/>
      <c r="K43" s="58"/>
      <c r="L43" s="58"/>
      <c r="M43" s="58"/>
      <c r="N43" s="58"/>
      <c r="O43" s="58"/>
      <c r="P43" s="58"/>
      <c r="Q43" s="6"/>
      <c r="R43" s="6"/>
      <c r="S43" s="6"/>
      <c r="T43" s="6"/>
      <c r="U43" s="6"/>
      <c r="V43" s="6"/>
      <c r="W43" s="6"/>
    </row>
    <row r="44" spans="2:37" x14ac:dyDescent="0.25">
      <c r="B44" s="82"/>
      <c r="C44" s="58"/>
      <c r="D44" s="58"/>
      <c r="E44" s="58"/>
      <c r="F44" s="58"/>
      <c r="G44" s="82"/>
      <c r="H44" s="58"/>
      <c r="I44" s="58"/>
      <c r="J44" s="58"/>
      <c r="K44" s="58"/>
      <c r="L44" s="58"/>
      <c r="M44" s="58"/>
      <c r="N44" s="58"/>
      <c r="O44" s="58"/>
      <c r="P44" s="58"/>
      <c r="Q44" s="6"/>
      <c r="R44" s="6"/>
      <c r="S44" s="6"/>
      <c r="T44" s="6"/>
      <c r="U44" s="6"/>
      <c r="V44" s="6"/>
      <c r="W44" s="6"/>
    </row>
    <row r="45" spans="2:37" x14ac:dyDescent="0.25">
      <c r="B45" s="82"/>
      <c r="C45" s="58"/>
      <c r="D45" s="58"/>
      <c r="E45" s="58"/>
      <c r="F45" s="58"/>
      <c r="G45" s="82"/>
      <c r="H45" s="58"/>
      <c r="I45" s="58"/>
      <c r="J45" s="58"/>
      <c r="K45" s="58"/>
      <c r="L45" s="58"/>
      <c r="M45" s="58"/>
      <c r="N45" s="58"/>
      <c r="O45" s="58"/>
      <c r="P45" s="58"/>
      <c r="Q45" s="6"/>
      <c r="R45" s="6"/>
      <c r="S45" s="6"/>
      <c r="T45" s="6"/>
      <c r="U45" s="6"/>
      <c r="V45" s="6"/>
      <c r="W45" s="6"/>
    </row>
    <row r="46" spans="2:37" x14ac:dyDescent="0.25">
      <c r="B46" s="82"/>
      <c r="C46" s="58"/>
      <c r="D46" s="58"/>
      <c r="E46" s="58"/>
      <c r="F46" s="58"/>
      <c r="G46" s="82"/>
      <c r="H46" s="58"/>
      <c r="I46" s="58"/>
      <c r="J46" s="58"/>
      <c r="K46" s="58"/>
      <c r="L46" s="58"/>
      <c r="M46" s="58"/>
      <c r="N46" s="58"/>
      <c r="O46" s="58"/>
      <c r="P46" s="58"/>
      <c r="Q46" s="6"/>
      <c r="R46" s="6"/>
      <c r="S46" s="6"/>
      <c r="T46" s="6"/>
      <c r="U46" s="6"/>
      <c r="V46" s="6"/>
      <c r="W46" s="6"/>
    </row>
    <row r="47" spans="2:37" x14ac:dyDescent="0.25">
      <c r="B47" s="82"/>
      <c r="C47" s="58"/>
      <c r="D47" s="58"/>
      <c r="E47" s="58"/>
      <c r="F47" s="58"/>
      <c r="G47" s="82"/>
      <c r="H47" s="58"/>
      <c r="I47" s="58"/>
      <c r="J47" s="58"/>
      <c r="K47" s="58"/>
      <c r="L47" s="58"/>
      <c r="M47" s="58"/>
      <c r="N47" s="58"/>
      <c r="O47" s="58"/>
      <c r="P47" s="58"/>
      <c r="Q47" s="6"/>
      <c r="R47" s="6"/>
      <c r="S47" s="6"/>
      <c r="T47" s="6"/>
      <c r="U47" s="6"/>
      <c r="V47" s="6"/>
      <c r="W47" s="6"/>
    </row>
    <row r="48" spans="2:37" x14ac:dyDescent="0.25">
      <c r="B48" s="82"/>
      <c r="C48" s="58"/>
      <c r="D48" s="58"/>
      <c r="E48" s="58"/>
      <c r="F48" s="58"/>
      <c r="G48" s="82"/>
      <c r="H48" s="58"/>
      <c r="I48" s="58"/>
      <c r="J48" s="58"/>
      <c r="K48" s="58"/>
      <c r="L48" s="58"/>
      <c r="M48" s="58"/>
      <c r="N48" s="58"/>
      <c r="O48" s="58"/>
      <c r="P48" s="58"/>
      <c r="Q48" s="6"/>
      <c r="R48" s="6"/>
      <c r="S48" s="6"/>
      <c r="T48" s="6"/>
      <c r="U48" s="6"/>
      <c r="V48" s="6"/>
      <c r="W48" s="6"/>
    </row>
    <row r="49" spans="2:23" x14ac:dyDescent="0.25">
      <c r="B49" s="82"/>
      <c r="C49" s="58"/>
      <c r="D49" s="58"/>
      <c r="E49" s="58"/>
      <c r="F49" s="58"/>
      <c r="G49" s="82"/>
      <c r="H49" s="58"/>
      <c r="I49" s="58"/>
      <c r="J49" s="58"/>
      <c r="K49" s="58"/>
      <c r="L49" s="58"/>
      <c r="M49" s="58"/>
      <c r="N49" s="58"/>
      <c r="O49" s="58"/>
      <c r="P49" s="58"/>
      <c r="Q49" s="6"/>
      <c r="R49" s="6"/>
      <c r="S49" s="6"/>
      <c r="T49" s="6"/>
      <c r="U49" s="6"/>
      <c r="V49" s="6"/>
      <c r="W49" s="6"/>
    </row>
  </sheetData>
  <sheetProtection algorithmName="SHA-512" hashValue="s8GrqUBIEOnBtguLratt+cuXTpYZY37tmtNL14QFqQWLPXY9GLWTQdUGHpY3CUtDRnSR0LFwxDqiqGCCNltAKg==" saltValue="sds9/z3eMxW+rwojy6EAPQ==" spinCount="100000" sheet="1" objects="1" scenarios="1" formatCells="0" formatColumns="0" formatRows="0" insertColumns="0" insertRows="0" insertHyperlinks="0" deleteColumns="0" deleteRows="0" selectLockedCells="1" sort="0" autoFilter="0" pivotTables="0"/>
  <mergeCells count="5">
    <mergeCell ref="N3:P3"/>
    <mergeCell ref="Q4:S4"/>
    <mergeCell ref="U4:W4"/>
    <mergeCell ref="Q15:S15"/>
    <mergeCell ref="U15:W15"/>
  </mergeCells>
  <conditionalFormatting sqref="M14:O14">
    <cfRule type="cellIs" dxfId="29" priority="13" operator="lessThan">
      <formula>-1</formula>
    </cfRule>
    <cfRule type="cellIs" dxfId="28" priority="14" operator="greaterThan">
      <formula>1</formula>
    </cfRule>
    <cfRule type="cellIs" dxfId="27" priority="15" operator="between">
      <formula>-1</formula>
      <formula>1</formula>
    </cfRule>
  </conditionalFormatting>
  <conditionalFormatting sqref="N3">
    <cfRule type="cellIs" dxfId="26" priority="10" operator="greaterThan">
      <formula>$L$2</formula>
    </cfRule>
    <cfRule type="cellIs" dxfId="25" priority="11" operator="lessThan">
      <formula>$L$2</formula>
    </cfRule>
    <cfRule type="cellIs" dxfId="24" priority="12" operator="lessThan">
      <formula>$L$2</formula>
    </cfRule>
  </conditionalFormatting>
  <conditionalFormatting sqref="N3:P3">
    <cfRule type="cellIs" dxfId="23" priority="7" operator="lessThan">
      <formula>$L$2</formula>
    </cfRule>
    <cfRule type="cellIs" dxfId="22" priority="8" operator="greaterThan">
      <formula>$L$2</formula>
    </cfRule>
    <cfRule type="cellIs" dxfId="21" priority="9" operator="equal">
      <formula>$L$2</formula>
    </cfRule>
  </conditionalFormatting>
  <conditionalFormatting sqref="W12">
    <cfRule type="cellIs" dxfId="20" priority="4" operator="lessThan">
      <formula>$O$6</formula>
    </cfRule>
    <cfRule type="cellIs" dxfId="19" priority="5" operator="greaterThan">
      <formula>$O$6</formula>
    </cfRule>
    <cfRule type="cellIs" dxfId="18" priority="6" operator="equal">
      <formula>$O$6</formula>
    </cfRule>
  </conditionalFormatting>
  <conditionalFormatting sqref="W23">
    <cfRule type="cellIs" dxfId="17" priority="1" operator="lessThan">
      <formula>$O$8</formula>
    </cfRule>
    <cfRule type="cellIs" dxfId="16" priority="2" operator="greaterThan">
      <formula>$O$8</formula>
    </cfRule>
    <cfRule type="cellIs" dxfId="15" priority="3" operator="equal">
      <formula>$O$8</formula>
    </cfRule>
  </conditionalFormatting>
  <printOptions gridLines="1"/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K49"/>
  <sheetViews>
    <sheetView topLeftCell="H4" zoomScaleNormal="100" workbookViewId="0">
      <selection activeCell="C25" sqref="C25"/>
    </sheetView>
  </sheetViews>
  <sheetFormatPr defaultRowHeight="15" x14ac:dyDescent="0.25"/>
  <cols>
    <col min="1" max="1" width="54.140625" style="38" customWidth="1"/>
    <col min="2" max="2" width="5.42578125" style="37" customWidth="1"/>
    <col min="3" max="3" width="20.42578125" style="1" customWidth="1"/>
    <col min="4" max="5" width="9.28515625" style="1" customWidth="1"/>
    <col min="6" max="6" width="1.7109375" style="1" customWidth="1"/>
    <col min="7" max="7" width="7.5703125" style="37" customWidth="1"/>
    <col min="8" max="8" width="30.42578125" style="1" customWidth="1"/>
    <col min="9" max="10" width="9.28515625" style="1" customWidth="1"/>
    <col min="11" max="11" width="1.42578125" style="1" customWidth="1"/>
    <col min="12" max="12" width="22.42578125" style="1" customWidth="1"/>
    <col min="13" max="13" width="9.85546875" style="1" customWidth="1"/>
    <col min="14" max="14" width="11.140625" style="1" customWidth="1"/>
    <col min="15" max="15" width="9.85546875" style="1" bestFit="1" customWidth="1"/>
    <col min="16" max="16" width="8.28515625" style="1" customWidth="1"/>
    <col min="17" max="19" width="8.28515625" customWidth="1"/>
    <col min="20" max="20" width="3.28515625" customWidth="1"/>
    <col min="21" max="23" width="8.28515625" customWidth="1"/>
    <col min="24" max="24" width="15.7109375" customWidth="1"/>
    <col min="25" max="26" width="8.7109375" customWidth="1"/>
    <col min="27" max="27" width="25.5703125" customWidth="1"/>
    <col min="28" max="29" width="8.7109375" customWidth="1"/>
    <col min="30" max="30" width="3" customWidth="1"/>
    <col min="31" max="31" width="14.7109375" customWidth="1"/>
    <col min="32" max="33" width="8.7109375" customWidth="1"/>
    <col min="34" max="34" width="3.7109375" customWidth="1"/>
    <col min="35" max="35" width="25.42578125" customWidth="1"/>
  </cols>
  <sheetData>
    <row r="1" spans="1:37" ht="30" x14ac:dyDescent="0.25">
      <c r="A1" s="51"/>
      <c r="C1" s="10"/>
      <c r="D1" s="10"/>
      <c r="E1" s="10"/>
      <c r="F1" s="10"/>
      <c r="G1" s="11"/>
      <c r="H1" s="10"/>
      <c r="I1" s="10"/>
      <c r="J1" s="10"/>
      <c r="K1" s="10"/>
      <c r="L1" s="54" t="s">
        <v>8</v>
      </c>
      <c r="M1" s="53" t="s">
        <v>9</v>
      </c>
      <c r="N1" s="55" t="s">
        <v>10</v>
      </c>
      <c r="O1" s="53" t="s">
        <v>11</v>
      </c>
      <c r="P1" s="52" t="s">
        <v>12</v>
      </c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pans="1:37" ht="15.75" thickBot="1" x14ac:dyDescent="0.3">
      <c r="A2" s="51"/>
      <c r="B2" s="11"/>
      <c r="C2" s="10"/>
      <c r="D2" s="10"/>
      <c r="E2" s="10"/>
      <c r="F2" s="10"/>
      <c r="G2" s="11"/>
      <c r="H2" s="10"/>
      <c r="I2" s="10"/>
      <c r="J2" s="10"/>
      <c r="K2" s="10"/>
      <c r="L2" s="54">
        <f>SUM(O5:O7)</f>
        <v>30000</v>
      </c>
      <c r="M2" s="53" t="s">
        <v>9</v>
      </c>
      <c r="N2" s="55">
        <f>-O8</f>
        <v>0</v>
      </c>
      <c r="O2" s="53" t="s">
        <v>11</v>
      </c>
      <c r="P2" s="56">
        <f>-SUM(O9:O13)</f>
        <v>30000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3" spans="1:37" ht="19.149999999999999" customHeight="1" thickBot="1" x14ac:dyDescent="0.5">
      <c r="A3" s="51"/>
      <c r="B3" s="11"/>
      <c r="C3" s="10"/>
      <c r="D3" s="10"/>
      <c r="E3" s="10"/>
      <c r="F3" s="10"/>
      <c r="G3" s="11"/>
      <c r="H3" s="10"/>
      <c r="I3" s="10"/>
      <c r="J3" s="10"/>
      <c r="K3" s="10"/>
      <c r="L3" s="18"/>
      <c r="M3" s="18"/>
      <c r="N3" s="83">
        <f>N2+P2</f>
        <v>30000</v>
      </c>
      <c r="O3" s="84"/>
      <c r="P3" s="85"/>
      <c r="Q3" s="19" t="s">
        <v>26</v>
      </c>
      <c r="R3" s="20"/>
      <c r="S3" s="20"/>
      <c r="T3" s="20"/>
      <c r="U3" s="20"/>
      <c r="V3" s="20"/>
      <c r="W3" s="20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 ht="31.5" thickBot="1" x14ac:dyDescent="0.35">
      <c r="A4" s="51"/>
      <c r="B4" s="21" t="s">
        <v>22</v>
      </c>
      <c r="C4" s="22" t="s">
        <v>3</v>
      </c>
      <c r="D4" s="22" t="s">
        <v>4</v>
      </c>
      <c r="E4" s="22" t="s">
        <v>16</v>
      </c>
      <c r="F4" s="10"/>
      <c r="G4" s="23" t="s">
        <v>22</v>
      </c>
      <c r="H4" s="22" t="s">
        <v>3</v>
      </c>
      <c r="I4" s="22" t="s">
        <v>4</v>
      </c>
      <c r="J4" s="22" t="s">
        <v>16</v>
      </c>
      <c r="K4" s="10"/>
      <c r="L4" s="24" t="s">
        <v>3</v>
      </c>
      <c r="M4" s="25" t="s">
        <v>13</v>
      </c>
      <c r="N4" s="25" t="s">
        <v>6</v>
      </c>
      <c r="O4" s="26" t="s">
        <v>14</v>
      </c>
      <c r="P4" s="10"/>
      <c r="Q4" s="86" t="s">
        <v>53</v>
      </c>
      <c r="R4" s="87"/>
      <c r="S4" s="88"/>
      <c r="T4" s="16"/>
      <c r="U4" s="86" t="s">
        <v>54</v>
      </c>
      <c r="V4" s="87"/>
      <c r="W4" s="88"/>
      <c r="X4" s="27" t="s">
        <v>17</v>
      </c>
      <c r="Y4" s="27"/>
      <c r="Z4" s="27"/>
      <c r="AA4" s="27"/>
      <c r="AB4" s="27"/>
      <c r="AC4" s="27"/>
      <c r="AD4" s="16"/>
      <c r="AE4" s="28" t="s">
        <v>19</v>
      </c>
      <c r="AF4" s="28"/>
      <c r="AG4" s="28"/>
      <c r="AH4" s="16"/>
      <c r="AI4" s="28" t="s">
        <v>27</v>
      </c>
      <c r="AJ4" s="28"/>
      <c r="AK4" s="16"/>
    </row>
    <row r="5" spans="1:37" ht="15.75" x14ac:dyDescent="0.25">
      <c r="B5" s="57"/>
      <c r="C5" s="2"/>
      <c r="D5" s="2"/>
      <c r="E5" s="2"/>
      <c r="F5" s="58"/>
      <c r="G5" s="57"/>
      <c r="H5" s="2"/>
      <c r="I5" s="2"/>
      <c r="J5" s="2"/>
      <c r="K5" s="58"/>
      <c r="L5" s="59" t="s">
        <v>0</v>
      </c>
      <c r="M5" s="60">
        <v>25000</v>
      </c>
      <c r="N5" s="4"/>
      <c r="O5" s="60">
        <f>SUM(M5:N5)</f>
        <v>25000</v>
      </c>
      <c r="P5" s="58"/>
      <c r="Q5" s="61" t="s">
        <v>4</v>
      </c>
      <c r="R5" s="61" t="s">
        <v>5</v>
      </c>
      <c r="S5" s="61" t="s">
        <v>2</v>
      </c>
      <c r="T5" s="6"/>
      <c r="U5" s="61" t="s">
        <v>4</v>
      </c>
      <c r="V5" s="61" t="s">
        <v>5</v>
      </c>
      <c r="W5" s="61" t="s">
        <v>2</v>
      </c>
      <c r="X5" s="29" t="s">
        <v>29</v>
      </c>
      <c r="Y5" s="10"/>
      <c r="Z5" s="16"/>
      <c r="AA5" s="29" t="s">
        <v>30</v>
      </c>
      <c r="AB5" s="16"/>
      <c r="AC5" s="16"/>
      <c r="AD5" s="16"/>
      <c r="AE5" s="29" t="s">
        <v>31</v>
      </c>
      <c r="AF5" s="16"/>
      <c r="AG5" s="16"/>
      <c r="AH5" s="16"/>
      <c r="AI5" s="16" t="s">
        <v>32</v>
      </c>
      <c r="AJ5" s="10">
        <f>-O9</f>
        <v>30000</v>
      </c>
      <c r="AK5" s="16"/>
    </row>
    <row r="6" spans="1:37" ht="15.75" x14ac:dyDescent="0.25">
      <c r="B6" s="57"/>
      <c r="C6" s="2"/>
      <c r="D6" s="2"/>
      <c r="E6" s="2"/>
      <c r="F6" s="58"/>
      <c r="G6" s="57"/>
      <c r="H6" s="2"/>
      <c r="I6" s="2"/>
      <c r="J6" s="2"/>
      <c r="K6" s="58"/>
      <c r="L6" s="59" t="s">
        <v>1</v>
      </c>
      <c r="M6" s="60">
        <v>0</v>
      </c>
      <c r="N6" s="4"/>
      <c r="O6" s="60">
        <f t="shared" ref="O6:O13" si="0">SUM(M6:N6)</f>
        <v>0</v>
      </c>
      <c r="P6" s="58"/>
      <c r="Q6" s="62" t="s">
        <v>15</v>
      </c>
      <c r="R6" s="62"/>
      <c r="S6" s="63">
        <v>0</v>
      </c>
      <c r="T6" s="6"/>
      <c r="U6" s="62" t="s">
        <v>15</v>
      </c>
      <c r="V6" s="62"/>
      <c r="W6" s="63">
        <v>0</v>
      </c>
      <c r="X6" s="30" t="str">
        <f>+L5</f>
        <v>Cash</v>
      </c>
      <c r="Y6" s="10">
        <f>+O5</f>
        <v>25000</v>
      </c>
      <c r="Z6" s="16"/>
      <c r="AA6" s="30" t="str">
        <f>+L8</f>
        <v>Accounts payable</v>
      </c>
      <c r="AB6" s="10">
        <f>-O8</f>
        <v>0</v>
      </c>
      <c r="AC6" s="16"/>
      <c r="AD6" s="16"/>
      <c r="AE6" s="30" t="str">
        <f>+L10</f>
        <v>Sales</v>
      </c>
      <c r="AF6" s="16"/>
      <c r="AG6" s="10">
        <f>-O10</f>
        <v>0</v>
      </c>
      <c r="AH6" s="16"/>
      <c r="AI6" s="16" t="s">
        <v>33</v>
      </c>
      <c r="AJ6" s="10">
        <v>0</v>
      </c>
      <c r="AK6" s="16"/>
    </row>
    <row r="7" spans="1:37" ht="15.75" x14ac:dyDescent="0.25">
      <c r="B7" s="57"/>
      <c r="C7" s="2"/>
      <c r="D7" s="2"/>
      <c r="E7" s="2"/>
      <c r="F7" s="58"/>
      <c r="G7" s="57"/>
      <c r="H7" s="2"/>
      <c r="I7" s="2"/>
      <c r="J7" s="2"/>
      <c r="K7" s="58"/>
      <c r="L7" s="64" t="s">
        <v>28</v>
      </c>
      <c r="M7" s="60">
        <v>5000</v>
      </c>
      <c r="N7" s="4"/>
      <c r="O7" s="60">
        <f t="shared" si="0"/>
        <v>5000</v>
      </c>
      <c r="P7" s="58"/>
      <c r="Q7" s="5"/>
      <c r="R7" s="5"/>
      <c r="S7" s="63">
        <f>+S6+SUM(Q7:R7)</f>
        <v>0</v>
      </c>
      <c r="T7" s="6"/>
      <c r="U7" s="5"/>
      <c r="V7" s="5"/>
      <c r="W7" s="63">
        <f>+W6+SUM(U7:V7)</f>
        <v>0</v>
      </c>
      <c r="X7" s="30" t="str">
        <f t="shared" ref="X7:X8" si="1">+L6</f>
        <v>Accounts Receivable</v>
      </c>
      <c r="Y7" s="10">
        <f t="shared" ref="Y7" si="2">+O6</f>
        <v>0</v>
      </c>
      <c r="Z7" s="16"/>
      <c r="AA7" s="31" t="s">
        <v>34</v>
      </c>
      <c r="AB7" s="16"/>
      <c r="AC7" s="10">
        <f>SUM(AB6:AB6)</f>
        <v>0</v>
      </c>
      <c r="AD7" s="16"/>
      <c r="AE7" s="30" t="str">
        <f t="shared" ref="AE7:AE8" si="3">+L11</f>
        <v>Sales returns and allowances</v>
      </c>
      <c r="AF7" s="32">
        <f>-O11</f>
        <v>0</v>
      </c>
      <c r="AG7" s="16"/>
      <c r="AH7" s="16"/>
      <c r="AI7" s="16" t="s">
        <v>35</v>
      </c>
      <c r="AJ7" s="33">
        <f>+AG12</f>
        <v>0</v>
      </c>
      <c r="AK7" s="16"/>
    </row>
    <row r="8" spans="1:37" ht="15.75" x14ac:dyDescent="0.25">
      <c r="B8" s="57"/>
      <c r="C8" s="2"/>
      <c r="D8" s="2"/>
      <c r="E8" s="2"/>
      <c r="F8" s="58"/>
      <c r="G8" s="57"/>
      <c r="H8" s="2"/>
      <c r="I8" s="2"/>
      <c r="J8" s="2"/>
      <c r="K8" s="58"/>
      <c r="L8" s="64" t="s">
        <v>25</v>
      </c>
      <c r="M8" s="65">
        <v>0</v>
      </c>
      <c r="N8" s="4"/>
      <c r="O8" s="65">
        <f t="shared" si="0"/>
        <v>0</v>
      </c>
      <c r="P8" s="58"/>
      <c r="Q8" s="5"/>
      <c r="R8" s="5"/>
      <c r="S8" s="63">
        <f>+S7+SUM(Q8:R8)</f>
        <v>0</v>
      </c>
      <c r="T8" s="6"/>
      <c r="U8" s="5"/>
      <c r="V8" s="5"/>
      <c r="W8" s="63">
        <f>+W7+SUM(U8:V8)</f>
        <v>0</v>
      </c>
      <c r="X8" s="30" t="str">
        <f t="shared" si="1"/>
        <v>Merchandise inventory</v>
      </c>
      <c r="Y8" s="10">
        <f>+O7</f>
        <v>5000</v>
      </c>
      <c r="Z8" s="16"/>
      <c r="AA8" s="29" t="s">
        <v>36</v>
      </c>
      <c r="AB8" s="16"/>
      <c r="AC8" s="16"/>
      <c r="AD8" s="16"/>
      <c r="AE8" s="30" t="str">
        <f t="shared" si="3"/>
        <v>Sales discounts</v>
      </c>
      <c r="AF8" s="34">
        <f>-O12</f>
        <v>0</v>
      </c>
      <c r="AG8" s="34">
        <f>+SUM(AF7:AF8)</f>
        <v>0</v>
      </c>
      <c r="AH8" s="16"/>
      <c r="AI8" s="16" t="s">
        <v>37</v>
      </c>
      <c r="AJ8" s="10">
        <v>0</v>
      </c>
      <c r="AK8" s="16"/>
    </row>
    <row r="9" spans="1:37" ht="16.5" thickBot="1" x14ac:dyDescent="0.3">
      <c r="B9" s="57"/>
      <c r="C9" s="2"/>
      <c r="D9" s="2"/>
      <c r="E9" s="2"/>
      <c r="F9" s="58"/>
      <c r="G9" s="57"/>
      <c r="H9" s="2"/>
      <c r="I9" s="2"/>
      <c r="J9" s="2"/>
      <c r="K9" s="58"/>
      <c r="L9" s="66" t="s">
        <v>49</v>
      </c>
      <c r="M9" s="67">
        <v>-30000</v>
      </c>
      <c r="N9" s="4"/>
      <c r="O9" s="67">
        <f t="shared" si="0"/>
        <v>-30000</v>
      </c>
      <c r="P9" s="58"/>
      <c r="Q9" s="5"/>
      <c r="R9" s="5"/>
      <c r="S9" s="63">
        <f>+S8+SUM(Q9:R9)</f>
        <v>0</v>
      </c>
      <c r="T9" s="6"/>
      <c r="U9" s="5"/>
      <c r="V9" s="5"/>
      <c r="W9" s="63">
        <f>+W8+SUM(U9:V9)</f>
        <v>0</v>
      </c>
      <c r="X9" s="16"/>
      <c r="Y9" s="16"/>
      <c r="Z9" s="16"/>
      <c r="AA9" s="16" t="str">
        <f>+L9</f>
        <v>Blink, Capital</v>
      </c>
      <c r="AB9" s="16"/>
      <c r="AC9" s="33">
        <f>-AJ9</f>
        <v>-30000</v>
      </c>
      <c r="AD9" s="16"/>
      <c r="AE9" s="31" t="s">
        <v>38</v>
      </c>
      <c r="AF9" s="16"/>
      <c r="AG9" s="10">
        <f>+AG6+AG8</f>
        <v>0</v>
      </c>
      <c r="AH9" s="16"/>
      <c r="AI9" s="16" t="s">
        <v>39</v>
      </c>
      <c r="AJ9" s="35">
        <f>SUM(AJ5:AJ8)</f>
        <v>30000</v>
      </c>
      <c r="AK9" s="16"/>
    </row>
    <row r="10" spans="1:37" ht="17.25" thickTop="1" thickBot="1" x14ac:dyDescent="0.3">
      <c r="B10" s="57"/>
      <c r="C10" s="2"/>
      <c r="D10" s="2"/>
      <c r="E10" s="2"/>
      <c r="F10" s="58"/>
      <c r="G10" s="57"/>
      <c r="H10" s="2"/>
      <c r="I10" s="2"/>
      <c r="J10" s="2"/>
      <c r="K10" s="58"/>
      <c r="L10" s="64" t="s">
        <v>21</v>
      </c>
      <c r="M10" s="68">
        <v>0</v>
      </c>
      <c r="N10" s="4"/>
      <c r="O10" s="68">
        <f t="shared" si="0"/>
        <v>0</v>
      </c>
      <c r="P10" s="58"/>
      <c r="Q10" s="69">
        <f>SUM(Q7:Q9)</f>
        <v>0</v>
      </c>
      <c r="R10" s="69">
        <f>SUM(R7:R9)</f>
        <v>0</v>
      </c>
      <c r="S10" s="69">
        <f>SUM(Q10:R10)</f>
        <v>0</v>
      </c>
      <c r="T10" s="6"/>
      <c r="U10" s="69">
        <f>SUM(U7:U9)</f>
        <v>0</v>
      </c>
      <c r="V10" s="69">
        <f>SUM(V7:V9)</f>
        <v>0</v>
      </c>
      <c r="W10" s="69">
        <f>SUM(U10:V10)</f>
        <v>0</v>
      </c>
      <c r="X10" s="16"/>
      <c r="Y10" s="16"/>
      <c r="Z10" s="16"/>
      <c r="AA10" s="16"/>
      <c r="AB10" s="16"/>
      <c r="AC10" s="16"/>
      <c r="AD10" s="16"/>
      <c r="AE10" s="29" t="s">
        <v>20</v>
      </c>
      <c r="AF10" s="16"/>
      <c r="AG10" s="16"/>
      <c r="AH10" s="16"/>
      <c r="AI10" s="16"/>
      <c r="AJ10" s="16"/>
      <c r="AK10" s="16"/>
    </row>
    <row r="11" spans="1:37" ht="17.25" thickTop="1" thickBot="1" x14ac:dyDescent="0.3">
      <c r="B11" s="57"/>
      <c r="C11" s="2"/>
      <c r="D11" s="2"/>
      <c r="E11" s="2"/>
      <c r="F11" s="58"/>
      <c r="G11" s="57"/>
      <c r="H11" s="2"/>
      <c r="I11" s="2"/>
      <c r="J11" s="2"/>
      <c r="K11" s="58"/>
      <c r="L11" s="64" t="s">
        <v>41</v>
      </c>
      <c r="M11" s="68">
        <v>0</v>
      </c>
      <c r="N11" s="4"/>
      <c r="O11" s="68">
        <f t="shared" si="0"/>
        <v>0</v>
      </c>
      <c r="P11" s="58"/>
      <c r="Q11" s="70"/>
      <c r="R11" s="70"/>
      <c r="S11" s="70"/>
      <c r="T11" s="71"/>
      <c r="U11" s="70"/>
      <c r="V11" s="70"/>
      <c r="W11" s="70"/>
      <c r="X11" s="16" t="s">
        <v>18</v>
      </c>
      <c r="Y11" s="16"/>
      <c r="Z11" s="35">
        <f>SUM(Y5:Y8)</f>
        <v>30000</v>
      </c>
      <c r="AA11" s="16" t="s">
        <v>42</v>
      </c>
      <c r="AB11" s="16"/>
      <c r="AC11" s="35">
        <f>SUM(AC7:AC10)</f>
        <v>-30000</v>
      </c>
      <c r="AD11" s="16"/>
      <c r="AE11" s="30" t="str">
        <f>+L13</f>
        <v>Cost of good sold</v>
      </c>
      <c r="AF11" s="16"/>
      <c r="AG11" s="10">
        <f>+O13</f>
        <v>0</v>
      </c>
      <c r="AH11" s="16"/>
      <c r="AI11" s="16"/>
      <c r="AJ11" s="16"/>
      <c r="AK11" s="16"/>
    </row>
    <row r="12" spans="1:37" ht="17.25" thickTop="1" thickBot="1" x14ac:dyDescent="0.3">
      <c r="B12" s="57"/>
      <c r="C12" s="2"/>
      <c r="D12" s="2"/>
      <c r="E12" s="2"/>
      <c r="F12" s="58"/>
      <c r="G12" s="57"/>
      <c r="H12" s="2"/>
      <c r="I12" s="2"/>
      <c r="J12" s="2"/>
      <c r="K12" s="58"/>
      <c r="L12" s="64" t="s">
        <v>43</v>
      </c>
      <c r="M12" s="68">
        <v>0</v>
      </c>
      <c r="N12" s="4"/>
      <c r="O12" s="68">
        <f t="shared" si="0"/>
        <v>0</v>
      </c>
      <c r="P12" s="58"/>
      <c r="Q12" s="70" t="s">
        <v>44</v>
      </c>
      <c r="R12" s="70"/>
      <c r="S12" s="70"/>
      <c r="T12" s="71"/>
      <c r="U12" s="70"/>
      <c r="V12" s="70"/>
      <c r="W12" s="69">
        <f>W10+S9</f>
        <v>0</v>
      </c>
      <c r="X12" s="16"/>
      <c r="Y12" s="16"/>
      <c r="Z12" s="16"/>
      <c r="AA12" s="16"/>
      <c r="AB12" s="16"/>
      <c r="AC12" s="16"/>
      <c r="AD12" s="16"/>
      <c r="AE12" s="16" t="s">
        <v>45</v>
      </c>
      <c r="AF12" s="16"/>
      <c r="AG12" s="35">
        <f>+AG9-AG11</f>
        <v>0</v>
      </c>
      <c r="AH12" s="16"/>
      <c r="AI12" s="16"/>
      <c r="AJ12" s="16"/>
      <c r="AK12" s="16"/>
    </row>
    <row r="13" spans="1:37" ht="16.5" thickTop="1" x14ac:dyDescent="0.25">
      <c r="B13" s="57"/>
      <c r="C13" s="2"/>
      <c r="D13" s="2"/>
      <c r="E13" s="2"/>
      <c r="F13" s="58"/>
      <c r="G13" s="57"/>
      <c r="H13" s="2"/>
      <c r="I13" s="2"/>
      <c r="J13" s="2"/>
      <c r="K13" s="58"/>
      <c r="L13" s="64" t="s">
        <v>40</v>
      </c>
      <c r="M13" s="68">
        <v>0</v>
      </c>
      <c r="N13" s="4"/>
      <c r="O13" s="68">
        <f t="shared" si="0"/>
        <v>0</v>
      </c>
      <c r="P13" s="58"/>
      <c r="Q13" s="71"/>
      <c r="R13" s="71"/>
      <c r="S13" s="71"/>
      <c r="T13" s="71"/>
      <c r="U13" s="71"/>
      <c r="V13" s="71"/>
      <c r="W13" s="7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ht="19.149999999999999" customHeight="1" thickBot="1" x14ac:dyDescent="0.5">
      <c r="B14" s="57"/>
      <c r="C14" s="2"/>
      <c r="D14" s="2"/>
      <c r="E14" s="2"/>
      <c r="F14" s="58"/>
      <c r="G14" s="57"/>
      <c r="H14" s="2"/>
      <c r="I14" s="2"/>
      <c r="J14" s="2"/>
      <c r="K14" s="58"/>
      <c r="L14" s="72" t="s">
        <v>23</v>
      </c>
      <c r="M14" s="73">
        <f>SUM(M5:M13)</f>
        <v>0</v>
      </c>
      <c r="N14" s="73">
        <f>SUM(N5:N13)</f>
        <v>0</v>
      </c>
      <c r="O14" s="73">
        <f>SUM(O5:O13)</f>
        <v>0</v>
      </c>
      <c r="P14" s="58"/>
      <c r="Q14" s="74" t="s">
        <v>46</v>
      </c>
      <c r="R14" s="75"/>
      <c r="S14" s="75"/>
      <c r="T14" s="75"/>
      <c r="U14" s="75"/>
      <c r="V14" s="75"/>
      <c r="W14" s="75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 ht="16.5" thickTop="1" x14ac:dyDescent="0.25">
      <c r="B15" s="57"/>
      <c r="C15" s="2"/>
      <c r="D15" s="2"/>
      <c r="E15" s="2"/>
      <c r="F15" s="58"/>
      <c r="G15" s="57"/>
      <c r="H15" s="2"/>
      <c r="I15" s="2"/>
      <c r="J15" s="2"/>
      <c r="K15" s="58"/>
      <c r="L15" s="76" t="s">
        <v>7</v>
      </c>
      <c r="M15" s="77">
        <f>SUM(M10:M13)</f>
        <v>0</v>
      </c>
      <c r="N15" s="77">
        <f>SUM(N10:N13)</f>
        <v>0</v>
      </c>
      <c r="O15" s="77">
        <f>SUM(O10:O13)</f>
        <v>0</v>
      </c>
      <c r="P15" s="58"/>
      <c r="Q15" s="89" t="s">
        <v>52</v>
      </c>
      <c r="R15" s="90"/>
      <c r="S15" s="91"/>
      <c r="T15" s="6"/>
      <c r="U15" s="89" t="s">
        <v>55</v>
      </c>
      <c r="V15" s="90"/>
      <c r="W15" s="91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spans="1:37" ht="15.75" x14ac:dyDescent="0.25">
      <c r="B16" s="57"/>
      <c r="C16" s="2"/>
      <c r="D16" s="2"/>
      <c r="E16" s="2"/>
      <c r="F16" s="58"/>
      <c r="G16" s="57"/>
      <c r="H16" s="2"/>
      <c r="I16" s="2"/>
      <c r="J16" s="2"/>
      <c r="K16" s="58"/>
      <c r="L16" s="58"/>
      <c r="M16" s="58"/>
      <c r="N16" s="58"/>
      <c r="O16" s="58"/>
      <c r="P16" s="58"/>
      <c r="Q16" s="61" t="s">
        <v>4</v>
      </c>
      <c r="R16" s="61" t="s">
        <v>5</v>
      </c>
      <c r="S16" s="61" t="s">
        <v>2</v>
      </c>
      <c r="T16" s="6"/>
      <c r="U16" s="61" t="s">
        <v>4</v>
      </c>
      <c r="V16" s="61" t="s">
        <v>5</v>
      </c>
      <c r="W16" s="61" t="s">
        <v>2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ht="15.75" x14ac:dyDescent="0.25">
      <c r="B17" s="57"/>
      <c r="C17" s="2"/>
      <c r="D17" s="2"/>
      <c r="E17" s="2"/>
      <c r="F17" s="58"/>
      <c r="G17" s="57"/>
      <c r="H17" s="2"/>
      <c r="I17" s="2"/>
      <c r="J17" s="2"/>
      <c r="K17" s="58"/>
      <c r="L17" s="58"/>
      <c r="M17" s="58"/>
      <c r="N17" s="58"/>
      <c r="O17" s="58"/>
      <c r="P17" s="58"/>
      <c r="Q17" s="78" t="s">
        <v>15</v>
      </c>
      <c r="R17" s="78"/>
      <c r="S17" s="79">
        <v>0</v>
      </c>
      <c r="T17" s="6"/>
      <c r="U17" s="78" t="s">
        <v>15</v>
      </c>
      <c r="V17" s="78"/>
      <c r="W17" s="79">
        <v>0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</row>
    <row r="18" spans="1:37" ht="15.75" x14ac:dyDescent="0.25">
      <c r="B18" s="57"/>
      <c r="C18" s="2"/>
      <c r="D18" s="2"/>
      <c r="E18" s="2"/>
      <c r="F18" s="58"/>
      <c r="G18" s="57"/>
      <c r="H18" s="2"/>
      <c r="I18" s="2"/>
      <c r="J18" s="2"/>
      <c r="K18" s="58"/>
      <c r="L18" s="58"/>
      <c r="M18" s="58"/>
      <c r="N18" s="58"/>
      <c r="O18" s="58"/>
      <c r="P18" s="58"/>
      <c r="Q18" s="5"/>
      <c r="R18" s="5"/>
      <c r="S18" s="79">
        <f>+S17+SUM(Q18:R18)</f>
        <v>0</v>
      </c>
      <c r="T18" s="6"/>
      <c r="U18" s="5"/>
      <c r="V18" s="5"/>
      <c r="W18" s="79">
        <f>+W17+SUM(U18:V18)</f>
        <v>0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</row>
    <row r="19" spans="1:37" ht="15.75" x14ac:dyDescent="0.25">
      <c r="B19" s="57"/>
      <c r="C19" s="2"/>
      <c r="D19" s="2"/>
      <c r="E19" s="2"/>
      <c r="F19" s="58"/>
      <c r="G19" s="57"/>
      <c r="H19" s="2"/>
      <c r="I19" s="2"/>
      <c r="J19" s="2"/>
      <c r="K19" s="58"/>
      <c r="L19" s="58"/>
      <c r="M19" s="58"/>
      <c r="N19" s="58"/>
      <c r="O19" s="58"/>
      <c r="P19" s="58"/>
      <c r="Q19" s="5"/>
      <c r="R19" s="5"/>
      <c r="S19" s="79">
        <f>+S18+SUM(Q19:R19)</f>
        <v>0</v>
      </c>
      <c r="T19" s="6"/>
      <c r="U19" s="5"/>
      <c r="V19" s="5"/>
      <c r="W19" s="79">
        <f>+W18+SUM(U19:V19)</f>
        <v>0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</row>
    <row r="20" spans="1:37" ht="15.75" x14ac:dyDescent="0.25">
      <c r="B20" s="57"/>
      <c r="C20" s="2"/>
      <c r="D20" s="2"/>
      <c r="E20" s="2"/>
      <c r="F20" s="58"/>
      <c r="G20" s="57"/>
      <c r="H20" s="2"/>
      <c r="I20" s="2"/>
      <c r="J20" s="2"/>
      <c r="K20" s="58"/>
      <c r="L20" s="80"/>
      <c r="M20" s="80"/>
      <c r="N20" s="80"/>
      <c r="O20" s="80"/>
      <c r="P20" s="58"/>
      <c r="Q20" s="5"/>
      <c r="R20" s="5"/>
      <c r="S20" s="79">
        <f>+S19+SUM(Q20:R20)</f>
        <v>0</v>
      </c>
      <c r="T20" s="6"/>
      <c r="U20" s="5"/>
      <c r="V20" s="5"/>
      <c r="W20" s="79">
        <f>+W19+SUM(U20:V20)</f>
        <v>0</v>
      </c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</row>
    <row r="21" spans="1:37" ht="16.5" thickBot="1" x14ac:dyDescent="0.3">
      <c r="B21" s="57"/>
      <c r="C21" s="2"/>
      <c r="D21" s="2"/>
      <c r="E21" s="2"/>
      <c r="F21" s="58"/>
      <c r="G21" s="57"/>
      <c r="H21" s="2"/>
      <c r="I21" s="2"/>
      <c r="J21" s="2"/>
      <c r="K21" s="58"/>
      <c r="L21" s="58"/>
      <c r="M21" s="58"/>
      <c r="N21" s="58"/>
      <c r="O21" s="58"/>
      <c r="P21" s="58"/>
      <c r="Q21" s="69">
        <f>SUM(Q18:Q20)</f>
        <v>0</v>
      </c>
      <c r="R21" s="69">
        <f>SUM(R18:R20)</f>
        <v>0</v>
      </c>
      <c r="S21" s="69">
        <f>SUM(Q21:R21)</f>
        <v>0</v>
      </c>
      <c r="T21" s="6"/>
      <c r="U21" s="69">
        <f>SUM(U18:U20)</f>
        <v>0</v>
      </c>
      <c r="V21" s="69">
        <f>SUM(V18:V20)</f>
        <v>0</v>
      </c>
      <c r="W21" s="69">
        <f>SUM(U21:V21)</f>
        <v>0</v>
      </c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</row>
    <row r="22" spans="1:37" ht="16.5" thickTop="1" x14ac:dyDescent="0.25">
      <c r="B22" s="57"/>
      <c r="C22" s="2"/>
      <c r="D22" s="2"/>
      <c r="E22" s="2"/>
      <c r="F22" s="58"/>
      <c r="G22" s="57"/>
      <c r="H22" s="2"/>
      <c r="I22" s="2"/>
      <c r="J22" s="2"/>
      <c r="K22" s="58"/>
      <c r="L22" s="58"/>
      <c r="M22" s="58"/>
      <c r="N22" s="58"/>
      <c r="O22" s="58"/>
      <c r="P22" s="58"/>
      <c r="Q22" s="6"/>
      <c r="R22" s="6"/>
      <c r="S22" s="6"/>
      <c r="T22" s="6"/>
      <c r="U22" s="6"/>
      <c r="V22" s="6"/>
      <c r="W22" s="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</row>
    <row r="23" spans="1:37" ht="16.5" thickBot="1" x14ac:dyDescent="0.3">
      <c r="B23" s="57"/>
      <c r="C23" s="2"/>
      <c r="D23" s="2"/>
      <c r="E23" s="2"/>
      <c r="F23" s="58"/>
      <c r="G23" s="57"/>
      <c r="H23" s="2"/>
      <c r="I23" s="2"/>
      <c r="J23" s="2"/>
      <c r="K23" s="58"/>
      <c r="L23" s="58"/>
      <c r="M23" s="58"/>
      <c r="N23" s="58"/>
      <c r="O23" s="58"/>
      <c r="P23" s="58"/>
      <c r="Q23" s="70" t="s">
        <v>47</v>
      </c>
      <c r="R23" s="6"/>
      <c r="S23" s="6"/>
      <c r="T23" s="6"/>
      <c r="U23" s="6"/>
      <c r="V23" s="6"/>
      <c r="W23" s="81">
        <f>+W21+S21</f>
        <v>0</v>
      </c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</row>
    <row r="24" spans="1:37" ht="16.5" thickTop="1" x14ac:dyDescent="0.25">
      <c r="B24" s="57"/>
      <c r="C24" s="2"/>
      <c r="D24" s="2"/>
      <c r="E24" s="2"/>
      <c r="F24" s="58"/>
      <c r="G24" s="57"/>
      <c r="H24" s="2"/>
      <c r="I24" s="2"/>
      <c r="J24" s="2"/>
      <c r="K24" s="58"/>
      <c r="L24" s="58"/>
      <c r="M24" s="58"/>
      <c r="N24" s="58"/>
      <c r="O24" s="58"/>
      <c r="P24" s="58"/>
      <c r="Q24" s="6"/>
      <c r="R24" s="6"/>
      <c r="S24" s="6"/>
      <c r="T24" s="6"/>
      <c r="U24" s="6"/>
      <c r="V24" s="6"/>
      <c r="W24" s="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</row>
    <row r="25" spans="1:37" ht="15.75" x14ac:dyDescent="0.25">
      <c r="B25" s="57"/>
      <c r="C25" s="2"/>
      <c r="D25" s="2"/>
      <c r="E25" s="2"/>
      <c r="F25" s="58"/>
      <c r="G25" s="57"/>
      <c r="H25" s="2"/>
      <c r="I25" s="2"/>
      <c r="J25" s="2"/>
      <c r="K25" s="58"/>
      <c r="L25" s="58"/>
      <c r="M25" s="58"/>
      <c r="N25" s="58"/>
      <c r="O25" s="58"/>
      <c r="P25" s="58"/>
      <c r="Q25" s="6"/>
      <c r="R25" s="6"/>
      <c r="S25" s="6"/>
      <c r="T25" s="6"/>
      <c r="U25" s="6"/>
      <c r="V25" s="6"/>
      <c r="W25" s="6"/>
      <c r="X25" s="16"/>
      <c r="Y25" s="16"/>
      <c r="Z25" s="16"/>
      <c r="AA25" s="16"/>
      <c r="AB25" s="16"/>
      <c r="AC25" s="16"/>
      <c r="AD25" s="16"/>
      <c r="AE25" s="36"/>
      <c r="AF25" s="36"/>
      <c r="AG25" s="36"/>
      <c r="AH25" s="16"/>
      <c r="AI25" s="16"/>
      <c r="AJ25" s="16"/>
      <c r="AK25" s="16"/>
    </row>
    <row r="26" spans="1:37" ht="15.75" x14ac:dyDescent="0.25">
      <c r="B26" s="57"/>
      <c r="C26" s="2"/>
      <c r="D26" s="2"/>
      <c r="E26" s="2"/>
      <c r="F26" s="58"/>
      <c r="G26" s="57"/>
      <c r="H26" s="2"/>
      <c r="I26" s="2"/>
      <c r="J26" s="2"/>
      <c r="K26" s="58"/>
      <c r="L26" s="58"/>
      <c r="M26" s="58"/>
      <c r="N26" s="58"/>
      <c r="O26" s="58"/>
      <c r="P26" s="58"/>
      <c r="Q26" s="6"/>
      <c r="R26" s="6"/>
      <c r="S26" s="6"/>
      <c r="T26" s="6"/>
      <c r="U26" s="6"/>
      <c r="V26" s="6"/>
      <c r="W26" s="6"/>
      <c r="X26" s="36"/>
      <c r="Y26" s="36"/>
      <c r="Z26" s="3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</row>
    <row r="27" spans="1:37" ht="15.75" x14ac:dyDescent="0.25">
      <c r="B27" s="57"/>
      <c r="C27" s="2"/>
      <c r="D27" s="2"/>
      <c r="E27" s="2"/>
      <c r="F27" s="58"/>
      <c r="G27" s="57"/>
      <c r="H27" s="2"/>
      <c r="I27" s="2"/>
      <c r="J27" s="2"/>
      <c r="K27" s="58"/>
      <c r="L27" s="58"/>
      <c r="M27" s="58"/>
      <c r="N27" s="58"/>
      <c r="O27" s="58"/>
      <c r="P27" s="58"/>
      <c r="Q27" s="6"/>
      <c r="R27" s="6"/>
      <c r="S27" s="6"/>
      <c r="T27" s="6"/>
      <c r="U27" s="6"/>
      <c r="V27" s="6"/>
      <c r="W27" s="6"/>
      <c r="X27" s="16"/>
      <c r="Y27" s="16"/>
      <c r="Z27" s="16"/>
      <c r="AA27" s="36"/>
      <c r="AB27" s="36"/>
      <c r="AC27" s="36"/>
      <c r="AD27" s="16"/>
      <c r="AE27" s="16"/>
      <c r="AF27" s="16"/>
      <c r="AG27" s="16"/>
      <c r="AH27" s="16"/>
      <c r="AI27" s="16"/>
      <c r="AJ27" s="16"/>
      <c r="AK27" s="16"/>
    </row>
    <row r="28" spans="1:37" s="3" customFormat="1" ht="15.75" x14ac:dyDescent="0.25">
      <c r="A28" s="38"/>
      <c r="B28" s="57"/>
      <c r="C28" s="2"/>
      <c r="D28" s="2"/>
      <c r="E28" s="2"/>
      <c r="F28" s="58"/>
      <c r="G28" s="57"/>
      <c r="H28" s="2"/>
      <c r="I28" s="2"/>
      <c r="J28" s="2"/>
      <c r="K28" s="58"/>
      <c r="L28" s="58"/>
      <c r="M28" s="58"/>
      <c r="N28" s="58"/>
      <c r="O28" s="58"/>
      <c r="P28" s="80"/>
      <c r="Q28" s="6"/>
      <c r="R28" s="6"/>
      <c r="S28" s="6"/>
      <c r="T28" s="6"/>
      <c r="U28" s="6"/>
      <c r="V28" s="6"/>
      <c r="W28" s="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36"/>
      <c r="AJ28" s="36"/>
      <c r="AK28" s="36"/>
    </row>
    <row r="29" spans="1:37" ht="15.75" x14ac:dyDescent="0.25">
      <c r="B29" s="57"/>
      <c r="C29" s="2"/>
      <c r="D29" s="2"/>
      <c r="E29" s="2"/>
      <c r="F29" s="58"/>
      <c r="G29" s="57"/>
      <c r="H29" s="2"/>
      <c r="I29" s="2"/>
      <c r="J29" s="2"/>
      <c r="K29" s="58"/>
      <c r="L29" s="58"/>
      <c r="M29" s="58"/>
      <c r="N29" s="58"/>
      <c r="O29" s="58"/>
      <c r="P29" s="58"/>
      <c r="Q29" s="6"/>
      <c r="R29" s="6"/>
      <c r="S29" s="6"/>
      <c r="T29" s="6"/>
      <c r="U29" s="6"/>
      <c r="V29" s="6"/>
      <c r="W29" s="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</row>
    <row r="30" spans="1:37" ht="15.75" x14ac:dyDescent="0.25">
      <c r="B30" s="57"/>
      <c r="C30" s="2"/>
      <c r="D30" s="2"/>
      <c r="E30" s="2"/>
      <c r="F30" s="58"/>
      <c r="G30" s="57"/>
      <c r="H30" s="2"/>
      <c r="I30" s="2"/>
      <c r="J30" s="2"/>
      <c r="K30" s="58"/>
      <c r="L30" s="58"/>
      <c r="M30" s="58"/>
      <c r="N30" s="58"/>
      <c r="O30" s="58"/>
      <c r="P30" s="58"/>
      <c r="Q30" s="6"/>
      <c r="R30" s="6"/>
      <c r="S30" s="6"/>
      <c r="T30" s="6"/>
      <c r="U30" s="6"/>
      <c r="V30" s="6"/>
      <c r="W30" s="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</row>
    <row r="31" spans="1:37" ht="15.75" x14ac:dyDescent="0.25">
      <c r="B31" s="57"/>
      <c r="C31" s="2"/>
      <c r="D31" s="2"/>
      <c r="E31" s="2"/>
      <c r="F31" s="58"/>
      <c r="G31" s="57"/>
      <c r="H31" s="2"/>
      <c r="I31" s="2"/>
      <c r="J31" s="2"/>
      <c r="K31" s="58"/>
      <c r="L31" s="58"/>
      <c r="M31" s="58"/>
      <c r="N31" s="58"/>
      <c r="O31" s="58"/>
      <c r="P31" s="58"/>
      <c r="Q31" s="6"/>
      <c r="R31" s="6"/>
      <c r="S31" s="6"/>
      <c r="T31" s="6"/>
      <c r="U31" s="6"/>
      <c r="V31" s="6"/>
      <c r="W31" s="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</row>
    <row r="32" spans="1:37" x14ac:dyDescent="0.25">
      <c r="B32" s="82"/>
      <c r="C32" s="58"/>
      <c r="D32" s="58"/>
      <c r="E32" s="58"/>
      <c r="F32" s="58"/>
      <c r="G32" s="82"/>
      <c r="H32" s="58"/>
      <c r="I32" s="58"/>
      <c r="J32" s="58"/>
      <c r="K32" s="58"/>
      <c r="L32" s="58"/>
      <c r="M32" s="58"/>
      <c r="N32" s="58"/>
      <c r="O32" s="58"/>
      <c r="P32" s="58"/>
      <c r="Q32" s="6"/>
      <c r="R32" s="6"/>
      <c r="S32" s="6"/>
      <c r="T32" s="6"/>
      <c r="U32" s="6"/>
      <c r="V32" s="6"/>
      <c r="W32" s="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</row>
    <row r="33" spans="2:37" x14ac:dyDescent="0.25">
      <c r="B33" s="82"/>
      <c r="C33" s="58"/>
      <c r="D33" s="58"/>
      <c r="E33" s="58"/>
      <c r="F33" s="58"/>
      <c r="G33" s="82"/>
      <c r="H33" s="58"/>
      <c r="I33" s="58"/>
      <c r="J33" s="58"/>
      <c r="K33" s="58"/>
      <c r="L33" s="58"/>
      <c r="M33" s="58"/>
      <c r="N33" s="58"/>
      <c r="O33" s="58"/>
      <c r="P33" s="58"/>
      <c r="Q33" s="6"/>
      <c r="R33" s="6"/>
      <c r="S33" s="6"/>
      <c r="T33" s="6"/>
      <c r="U33" s="6"/>
      <c r="V33" s="6"/>
      <c r="W33" s="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</row>
    <row r="34" spans="2:37" x14ac:dyDescent="0.25">
      <c r="B34" s="82"/>
      <c r="C34" s="58"/>
      <c r="D34" s="58"/>
      <c r="E34" s="58"/>
      <c r="F34" s="58"/>
      <c r="G34" s="82"/>
      <c r="H34" s="58"/>
      <c r="I34" s="58"/>
      <c r="J34" s="58"/>
      <c r="K34" s="58"/>
      <c r="L34" s="58"/>
      <c r="M34" s="58"/>
      <c r="N34" s="58"/>
      <c r="O34" s="58"/>
      <c r="P34" s="58"/>
      <c r="Q34" s="6"/>
      <c r="R34" s="6"/>
      <c r="S34" s="6"/>
      <c r="T34" s="6"/>
      <c r="U34" s="6"/>
      <c r="V34" s="6"/>
      <c r="W34" s="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</row>
    <row r="35" spans="2:37" x14ac:dyDescent="0.25">
      <c r="B35" s="82"/>
      <c r="C35" s="58"/>
      <c r="D35" s="58"/>
      <c r="E35" s="58"/>
      <c r="F35" s="58"/>
      <c r="G35" s="82"/>
      <c r="H35" s="58"/>
      <c r="I35" s="58"/>
      <c r="J35" s="58"/>
      <c r="K35" s="58"/>
      <c r="L35" s="58"/>
      <c r="M35" s="58"/>
      <c r="N35" s="58"/>
      <c r="O35" s="58"/>
      <c r="P35" s="58"/>
      <c r="Q35" s="6"/>
      <c r="R35" s="6"/>
      <c r="S35" s="6"/>
      <c r="T35" s="6"/>
      <c r="U35" s="6"/>
      <c r="V35" s="6"/>
      <c r="W35" s="6"/>
    </row>
    <row r="36" spans="2:37" x14ac:dyDescent="0.25">
      <c r="B36" s="82"/>
      <c r="C36" s="58"/>
      <c r="D36" s="58"/>
      <c r="E36" s="58"/>
      <c r="F36" s="58"/>
      <c r="G36" s="82"/>
      <c r="H36" s="58"/>
      <c r="I36" s="58"/>
      <c r="J36" s="58"/>
      <c r="K36" s="58"/>
      <c r="L36" s="58"/>
      <c r="M36" s="58"/>
      <c r="N36" s="58"/>
      <c r="O36" s="58"/>
      <c r="P36" s="58"/>
      <c r="Q36" s="6"/>
      <c r="R36" s="6"/>
      <c r="S36" s="6"/>
      <c r="T36" s="6"/>
      <c r="U36" s="6"/>
      <c r="V36" s="6"/>
      <c r="W36" s="6"/>
    </row>
    <row r="37" spans="2:37" x14ac:dyDescent="0.25">
      <c r="B37" s="82"/>
      <c r="C37" s="58"/>
      <c r="D37" s="58"/>
      <c r="E37" s="58"/>
      <c r="F37" s="58"/>
      <c r="G37" s="82"/>
      <c r="H37" s="58"/>
      <c r="I37" s="58"/>
      <c r="J37" s="58"/>
      <c r="K37" s="58"/>
      <c r="L37" s="58"/>
      <c r="M37" s="58"/>
      <c r="N37" s="58"/>
      <c r="O37" s="58"/>
      <c r="P37" s="58"/>
      <c r="Q37" s="6"/>
      <c r="R37" s="6"/>
      <c r="S37" s="6"/>
      <c r="T37" s="6"/>
      <c r="U37" s="6"/>
      <c r="V37" s="6"/>
      <c r="W37" s="6"/>
    </row>
    <row r="38" spans="2:37" x14ac:dyDescent="0.25">
      <c r="B38" s="82"/>
      <c r="C38" s="58"/>
      <c r="D38" s="58"/>
      <c r="E38" s="58"/>
      <c r="F38" s="58"/>
      <c r="G38" s="82"/>
      <c r="H38" s="58"/>
      <c r="I38" s="58"/>
      <c r="J38" s="58"/>
      <c r="K38" s="58"/>
      <c r="L38" s="58"/>
      <c r="M38" s="58"/>
      <c r="N38" s="58"/>
      <c r="O38" s="58"/>
      <c r="P38" s="58"/>
      <c r="Q38" s="6"/>
      <c r="R38" s="6"/>
      <c r="S38" s="6"/>
      <c r="T38" s="6"/>
      <c r="U38" s="6"/>
      <c r="V38" s="6"/>
      <c r="W38" s="6"/>
    </row>
    <row r="39" spans="2:37" x14ac:dyDescent="0.25">
      <c r="B39" s="82"/>
      <c r="C39" s="58"/>
      <c r="D39" s="58"/>
      <c r="E39" s="58"/>
      <c r="F39" s="58"/>
      <c r="G39" s="82"/>
      <c r="H39" s="58"/>
      <c r="I39" s="58"/>
      <c r="J39" s="58"/>
      <c r="K39" s="58"/>
      <c r="L39" s="58"/>
      <c r="M39" s="58"/>
      <c r="N39" s="58"/>
      <c r="O39" s="58"/>
      <c r="P39" s="58"/>
      <c r="Q39" s="6"/>
      <c r="R39" s="6"/>
      <c r="S39" s="6"/>
      <c r="T39" s="6"/>
      <c r="U39" s="6"/>
      <c r="V39" s="6"/>
      <c r="W39" s="6"/>
    </row>
    <row r="40" spans="2:37" x14ac:dyDescent="0.25">
      <c r="B40" s="82"/>
      <c r="C40" s="58"/>
      <c r="D40" s="58"/>
      <c r="E40" s="58"/>
      <c r="F40" s="58"/>
      <c r="G40" s="82"/>
      <c r="H40" s="58"/>
      <c r="I40" s="58"/>
      <c r="J40" s="58"/>
      <c r="K40" s="58"/>
      <c r="L40" s="58"/>
      <c r="M40" s="58"/>
      <c r="N40" s="58"/>
      <c r="O40" s="58"/>
      <c r="P40" s="58"/>
      <c r="Q40" s="6"/>
      <c r="R40" s="6"/>
      <c r="S40" s="6"/>
      <c r="T40" s="6"/>
      <c r="U40" s="6"/>
      <c r="V40" s="6"/>
      <c r="W40" s="6"/>
    </row>
    <row r="41" spans="2:37" x14ac:dyDescent="0.25">
      <c r="B41" s="82"/>
      <c r="C41" s="58"/>
      <c r="D41" s="58"/>
      <c r="E41" s="58"/>
      <c r="F41" s="58"/>
      <c r="G41" s="82"/>
      <c r="H41" s="58"/>
      <c r="I41" s="58"/>
      <c r="J41" s="58"/>
      <c r="K41" s="58"/>
      <c r="L41" s="58"/>
      <c r="M41" s="58"/>
      <c r="N41" s="58"/>
      <c r="O41" s="58"/>
      <c r="P41" s="58"/>
      <c r="Q41" s="6"/>
      <c r="R41" s="6"/>
      <c r="S41" s="6"/>
      <c r="T41" s="6"/>
      <c r="U41" s="6"/>
      <c r="V41" s="6"/>
      <c r="W41" s="6"/>
    </row>
    <row r="42" spans="2:37" x14ac:dyDescent="0.25">
      <c r="B42" s="82"/>
      <c r="C42" s="58"/>
      <c r="D42" s="58"/>
      <c r="E42" s="58"/>
      <c r="F42" s="58"/>
      <c r="G42" s="82"/>
      <c r="H42" s="58"/>
      <c r="I42" s="58"/>
      <c r="J42" s="58"/>
      <c r="K42" s="58"/>
      <c r="L42" s="58"/>
      <c r="M42" s="58"/>
      <c r="N42" s="58"/>
      <c r="O42" s="58"/>
      <c r="P42" s="58"/>
      <c r="Q42" s="6"/>
      <c r="R42" s="6"/>
      <c r="S42" s="6"/>
      <c r="T42" s="6"/>
      <c r="U42" s="6"/>
      <c r="V42" s="6"/>
      <c r="W42" s="6"/>
    </row>
    <row r="43" spans="2:37" x14ac:dyDescent="0.25">
      <c r="B43" s="82"/>
      <c r="C43" s="58"/>
      <c r="D43" s="58"/>
      <c r="E43" s="58"/>
      <c r="F43" s="58"/>
      <c r="G43" s="82"/>
      <c r="H43" s="58"/>
      <c r="I43" s="58"/>
      <c r="J43" s="58"/>
      <c r="K43" s="58"/>
      <c r="L43" s="58"/>
      <c r="M43" s="58"/>
      <c r="N43" s="58"/>
      <c r="O43" s="58"/>
      <c r="P43" s="58"/>
      <c r="Q43" s="6"/>
      <c r="R43" s="6"/>
      <c r="S43" s="6"/>
      <c r="T43" s="6"/>
      <c r="U43" s="6"/>
      <c r="V43" s="6"/>
      <c r="W43" s="6"/>
    </row>
    <row r="44" spans="2:37" x14ac:dyDescent="0.25">
      <c r="B44" s="82"/>
      <c r="C44" s="58"/>
      <c r="D44" s="58"/>
      <c r="E44" s="58"/>
      <c r="F44" s="58"/>
      <c r="G44" s="82"/>
      <c r="H44" s="58"/>
      <c r="I44" s="58"/>
      <c r="J44" s="58"/>
      <c r="K44" s="58"/>
      <c r="L44" s="58"/>
      <c r="M44" s="58"/>
      <c r="N44" s="58"/>
      <c r="O44" s="58"/>
      <c r="P44" s="58"/>
      <c r="Q44" s="6"/>
      <c r="R44" s="6"/>
      <c r="S44" s="6"/>
      <c r="T44" s="6"/>
      <c r="U44" s="6"/>
      <c r="V44" s="6"/>
      <c r="W44" s="6"/>
    </row>
    <row r="45" spans="2:37" x14ac:dyDescent="0.25">
      <c r="B45" s="82"/>
      <c r="C45" s="58"/>
      <c r="D45" s="58"/>
      <c r="E45" s="58"/>
      <c r="F45" s="58"/>
      <c r="G45" s="82"/>
      <c r="H45" s="58"/>
      <c r="I45" s="58"/>
      <c r="J45" s="58"/>
      <c r="K45" s="58"/>
      <c r="L45" s="58"/>
      <c r="M45" s="58"/>
      <c r="N45" s="58"/>
      <c r="O45" s="58"/>
      <c r="P45" s="58"/>
      <c r="Q45" s="6"/>
      <c r="R45" s="6"/>
      <c r="S45" s="6"/>
      <c r="T45" s="6"/>
      <c r="U45" s="6"/>
      <c r="V45" s="6"/>
      <c r="W45" s="6"/>
    </row>
    <row r="46" spans="2:37" x14ac:dyDescent="0.25">
      <c r="B46" s="82"/>
      <c r="C46" s="58"/>
      <c r="D46" s="58"/>
      <c r="E46" s="58"/>
      <c r="F46" s="58"/>
      <c r="G46" s="82"/>
      <c r="H46" s="58"/>
      <c r="I46" s="58"/>
      <c r="J46" s="58"/>
      <c r="K46" s="58"/>
      <c r="L46" s="58"/>
      <c r="M46" s="58"/>
      <c r="N46" s="58"/>
      <c r="O46" s="58"/>
      <c r="P46" s="58"/>
      <c r="Q46" s="6"/>
      <c r="R46" s="6"/>
      <c r="S46" s="6"/>
      <c r="T46" s="6"/>
      <c r="U46" s="6"/>
      <c r="V46" s="6"/>
      <c r="W46" s="6"/>
    </row>
    <row r="47" spans="2:37" x14ac:dyDescent="0.25">
      <c r="B47" s="82"/>
      <c r="C47" s="58"/>
      <c r="D47" s="58"/>
      <c r="E47" s="58"/>
      <c r="F47" s="58"/>
      <c r="G47" s="82"/>
      <c r="H47" s="58"/>
      <c r="I47" s="58"/>
      <c r="J47" s="58"/>
      <c r="K47" s="58"/>
      <c r="L47" s="58"/>
      <c r="M47" s="58"/>
      <c r="N47" s="58"/>
      <c r="O47" s="58"/>
      <c r="P47" s="58"/>
      <c r="Q47" s="6"/>
      <c r="R47" s="6"/>
      <c r="S47" s="6"/>
      <c r="T47" s="6"/>
      <c r="U47" s="6"/>
      <c r="V47" s="6"/>
      <c r="W47" s="6"/>
    </row>
    <row r="48" spans="2:37" x14ac:dyDescent="0.25">
      <c r="B48" s="82"/>
      <c r="C48" s="58"/>
      <c r="D48" s="58"/>
      <c r="E48" s="58"/>
      <c r="F48" s="58"/>
      <c r="G48" s="82"/>
      <c r="H48" s="58"/>
      <c r="I48" s="58"/>
      <c r="J48" s="58"/>
      <c r="K48" s="58"/>
      <c r="L48" s="58"/>
      <c r="M48" s="58"/>
      <c r="N48" s="58"/>
      <c r="O48" s="58"/>
      <c r="P48" s="58"/>
      <c r="Q48" s="6"/>
      <c r="R48" s="6"/>
      <c r="S48" s="6"/>
      <c r="T48" s="6"/>
      <c r="U48" s="6"/>
      <c r="V48" s="6"/>
      <c r="W48" s="6"/>
    </row>
    <row r="49" spans="2:23" x14ac:dyDescent="0.25">
      <c r="B49" s="82"/>
      <c r="C49" s="58"/>
      <c r="D49" s="58"/>
      <c r="E49" s="58"/>
      <c r="F49" s="58"/>
      <c r="G49" s="82"/>
      <c r="H49" s="58"/>
      <c r="I49" s="58"/>
      <c r="J49" s="58"/>
      <c r="K49" s="58"/>
      <c r="L49" s="58"/>
      <c r="M49" s="58"/>
      <c r="N49" s="58"/>
      <c r="O49" s="58"/>
      <c r="P49" s="58"/>
      <c r="Q49" s="6"/>
      <c r="R49" s="6"/>
      <c r="S49" s="6"/>
      <c r="T49" s="6"/>
      <c r="U49" s="6"/>
      <c r="V49" s="6"/>
      <c r="W49" s="6"/>
    </row>
  </sheetData>
  <sheetProtection algorithmName="SHA-512" hashValue="y2ESQyikuHgfHc14erJogUxJXJpvrI1M9meWQuL7fDdHb2M4KPmUN0vzcuIg7XU2Xce7mudN65SoXoVlOJHsAw==" saltValue="1vZSGLn4WQ0G4kwgsTKN9Q==" spinCount="100000" sheet="1" scenarios="1" formatCells="0" formatColumns="0" formatRows="0" insertColumns="0" insertRows="0" insertHyperlinks="0" deleteColumns="0" deleteRows="0" selectLockedCells="1" sort="0" autoFilter="0" pivotTables="0"/>
  <mergeCells count="5">
    <mergeCell ref="N3:P3"/>
    <mergeCell ref="Q4:S4"/>
    <mergeCell ref="U4:W4"/>
    <mergeCell ref="Q15:S15"/>
    <mergeCell ref="U15:W15"/>
  </mergeCells>
  <conditionalFormatting sqref="M14:O14">
    <cfRule type="cellIs" dxfId="14" priority="13" operator="lessThan">
      <formula>-1</formula>
    </cfRule>
    <cfRule type="cellIs" dxfId="13" priority="14" operator="greaterThan">
      <formula>1</formula>
    </cfRule>
    <cfRule type="cellIs" dxfId="12" priority="15" operator="between">
      <formula>-1</formula>
      <formula>1</formula>
    </cfRule>
  </conditionalFormatting>
  <conditionalFormatting sqref="N3">
    <cfRule type="cellIs" dxfId="11" priority="10" operator="greaterThan">
      <formula>$L$2</formula>
    </cfRule>
    <cfRule type="cellIs" dxfId="10" priority="11" operator="lessThan">
      <formula>$L$2</formula>
    </cfRule>
    <cfRule type="cellIs" dxfId="9" priority="12" operator="lessThan">
      <formula>$L$2</formula>
    </cfRule>
  </conditionalFormatting>
  <conditionalFormatting sqref="N3:P3">
    <cfRule type="cellIs" dxfId="8" priority="7" operator="lessThan">
      <formula>$L$2</formula>
    </cfRule>
    <cfRule type="cellIs" dxfId="7" priority="8" operator="greaterThan">
      <formula>$L$2</formula>
    </cfRule>
    <cfRule type="cellIs" dxfId="6" priority="9" operator="equal">
      <formula>$L$2</formula>
    </cfRule>
  </conditionalFormatting>
  <conditionalFormatting sqref="W12">
    <cfRule type="cellIs" dxfId="5" priority="4" operator="lessThan">
      <formula>$O$6</formula>
    </cfRule>
    <cfRule type="cellIs" dxfId="4" priority="5" operator="greaterThan">
      <formula>$O$6</formula>
    </cfRule>
    <cfRule type="cellIs" dxfId="3" priority="6" operator="equal">
      <formula>$O$6</formula>
    </cfRule>
  </conditionalFormatting>
  <conditionalFormatting sqref="W23">
    <cfRule type="cellIs" dxfId="2" priority="1" operator="lessThan">
      <formula>$O$8</formula>
    </cfRule>
    <cfRule type="cellIs" dxfId="1" priority="2" operator="greaterThan">
      <formula>$O$8</formula>
    </cfRule>
    <cfRule type="cellIs" dxfId="0" priority="3" operator="equal">
      <formula>$O$8</formula>
    </cfRule>
  </conditionalFormatting>
  <printOptions gridLines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Merchandising</vt:lpstr>
      <vt:lpstr>Example</vt:lpstr>
      <vt:lpstr>Practice</vt:lpstr>
    </vt:vector>
  </TitlesOfParts>
  <Company>Charter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Charter College</dc:creator>
  <cp:lastModifiedBy>DELL</cp:lastModifiedBy>
  <cp:lastPrinted>2016-08-05T17:23:28Z</cp:lastPrinted>
  <dcterms:created xsi:type="dcterms:W3CDTF">2010-09-15T18:39:54Z</dcterms:created>
  <dcterms:modified xsi:type="dcterms:W3CDTF">2019-01-05T18:44:27Z</dcterms:modified>
</cp:coreProperties>
</file>