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1600" windowHeight="9735" tabRatio="817"/>
  </bookViews>
  <sheets>
    <sheet name="Example" sheetId="149" r:id="rId1"/>
    <sheet name="Practice" sheetId="150" r:id="rId2"/>
  </sheets>
  <calcPr calcId="152511"/>
  <fileRecoveryPr repairLoad="1"/>
</workbook>
</file>

<file path=xl/calcChain.xml><?xml version="1.0" encoding="utf-8"?>
<calcChain xmlns="http://schemas.openxmlformats.org/spreadsheetml/2006/main">
  <c r="I28" i="149" l="1"/>
  <c r="J7" i="150" l="1"/>
  <c r="M8" i="150" s="1"/>
  <c r="H15" i="150"/>
  <c r="H14" i="150"/>
  <c r="J13" i="150"/>
  <c r="U11" i="150" s="1"/>
  <c r="J12" i="150"/>
  <c r="S11" i="150"/>
  <c r="J11" i="150"/>
  <c r="T7" i="150" s="1"/>
  <c r="O9" i="150"/>
  <c r="J9" i="150"/>
  <c r="X5" i="150" s="1"/>
  <c r="T8" i="150"/>
  <c r="S8" i="150"/>
  <c r="L8" i="150"/>
  <c r="J8" i="150"/>
  <c r="S7" i="150"/>
  <c r="L7" i="150"/>
  <c r="S6" i="150"/>
  <c r="O6" i="150"/>
  <c r="L6" i="150"/>
  <c r="J6" i="150"/>
  <c r="M7" i="150" s="1"/>
  <c r="I14" i="150"/>
  <c r="U8" i="150" l="1"/>
  <c r="I15" i="150"/>
  <c r="J10" i="150"/>
  <c r="P6" i="150"/>
  <c r="Q7" i="150" s="1"/>
  <c r="I2" i="150"/>
  <c r="J5" i="150"/>
  <c r="I7" i="149"/>
  <c r="I23" i="149"/>
  <c r="I21" i="149"/>
  <c r="I20" i="149"/>
  <c r="I19" i="149"/>
  <c r="E27" i="149"/>
  <c r="I13" i="149"/>
  <c r="D20" i="149"/>
  <c r="E21" i="149" s="1"/>
  <c r="E9" i="149"/>
  <c r="I10" i="149" s="1"/>
  <c r="D8" i="149"/>
  <c r="I6" i="149" s="1"/>
  <c r="E24" i="149"/>
  <c r="E18" i="149"/>
  <c r="I5" i="149" s="1"/>
  <c r="E15" i="149"/>
  <c r="E12" i="149"/>
  <c r="E6" i="149"/>
  <c r="I8" i="149" s="1"/>
  <c r="J15" i="150" l="1"/>
  <c r="U6" i="150"/>
  <c r="U9" i="150" s="1"/>
  <c r="U12" i="150" s="1"/>
  <c r="X7" i="150" s="1"/>
  <c r="X9" i="150" s="1"/>
  <c r="Q9" i="150" s="1"/>
  <c r="Q11" i="150" s="1"/>
  <c r="K2" i="150"/>
  <c r="I3" i="150" s="1"/>
  <c r="M6" i="150"/>
  <c r="N11" i="150" s="1"/>
  <c r="J14" i="150"/>
  <c r="G2" i="150"/>
  <c r="J6" i="149"/>
  <c r="M7" i="149" s="1"/>
  <c r="J12" i="149"/>
  <c r="T8" i="149" s="1"/>
  <c r="H15" i="149"/>
  <c r="H14" i="149"/>
  <c r="S11" i="149"/>
  <c r="J11" i="149"/>
  <c r="T7" i="149" s="1"/>
  <c r="J13" i="149"/>
  <c r="U11" i="149" s="1"/>
  <c r="O9" i="149"/>
  <c r="J9" i="149"/>
  <c r="X5" i="149" s="1"/>
  <c r="S8" i="149"/>
  <c r="L8" i="149"/>
  <c r="S7" i="149"/>
  <c r="L7" i="149"/>
  <c r="S6" i="149"/>
  <c r="O6" i="149"/>
  <c r="L6" i="149"/>
  <c r="J7" i="149"/>
  <c r="M8" i="149" s="1"/>
  <c r="J5" i="149"/>
  <c r="U8" i="149" l="1"/>
  <c r="G2" i="149"/>
  <c r="M6" i="149"/>
  <c r="N11" i="149" s="1"/>
  <c r="I15" i="149"/>
  <c r="J10" i="149"/>
  <c r="J8" i="149"/>
  <c r="I2" i="149" l="1"/>
  <c r="P6" i="149"/>
  <c r="Q7" i="149" s="1"/>
  <c r="I14" i="149"/>
  <c r="J14" i="149"/>
  <c r="K2" i="149"/>
  <c r="J15" i="149"/>
  <c r="U6" i="149"/>
  <c r="U9" i="149" s="1"/>
  <c r="U12" i="149" s="1"/>
  <c r="X7" i="149" s="1"/>
  <c r="X9" i="149" s="1"/>
  <c r="Q9" i="149" s="1"/>
  <c r="Q11" i="149" l="1"/>
  <c r="I3" i="149"/>
</calcChain>
</file>

<file path=xl/sharedStrings.xml><?xml version="1.0" encoding="utf-8"?>
<sst xmlns="http://schemas.openxmlformats.org/spreadsheetml/2006/main" count="118" uniqueCount="55">
  <si>
    <t>Cash</t>
  </si>
  <si>
    <t>Accounts Receivable</t>
  </si>
  <si>
    <t>Accounts</t>
  </si>
  <si>
    <t>Debit</t>
  </si>
  <si>
    <t>Entries</t>
  </si>
  <si>
    <t>Net Income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</si>
  <si>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</si>
  <si>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</si>
  <si>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</si>
  <si>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</si>
  <si>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</si>
  <si>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</si>
  <si>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</si>
  <si>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(Credit)</t>
  </si>
  <si>
    <t>Balance Sheet</t>
  </si>
  <si>
    <t>Total assets</t>
  </si>
  <si>
    <t>Income Statement</t>
  </si>
  <si>
    <t>Expenses:</t>
  </si>
  <si>
    <t>Sales</t>
  </si>
  <si>
    <t>Date</t>
  </si>
  <si>
    <t>Total Debits - Total (credits)</t>
  </si>
  <si>
    <t>Purchases</t>
  </si>
  <si>
    <t>Capital</t>
  </si>
  <si>
    <t>Accounts payable</t>
  </si>
  <si>
    <t>Statement of Owners Equity</t>
  </si>
  <si>
    <t>Merchandise inventory</t>
  </si>
  <si>
    <t>Assets:</t>
  </si>
  <si>
    <t>Liabilities:</t>
  </si>
  <si>
    <t>Revenue:</t>
  </si>
  <si>
    <t>Blink, Capital Beginning</t>
  </si>
  <si>
    <t>Add: Owner investments</t>
  </si>
  <si>
    <t>Total liabilities</t>
  </si>
  <si>
    <t>Add: Net income</t>
  </si>
  <si>
    <t>Equity:</t>
  </si>
  <si>
    <t>Less: Owner withdrawals</t>
  </si>
  <si>
    <t>Net revenue</t>
  </si>
  <si>
    <t>Blink, Capital Ending</t>
  </si>
  <si>
    <t>Cost of good sold</t>
  </si>
  <si>
    <t>Sales returns and allowances</t>
  </si>
  <si>
    <t>Total liabilities and equity</t>
  </si>
  <si>
    <t>Sales discounts</t>
  </si>
  <si>
    <t>Gross Profit / Net income</t>
  </si>
  <si>
    <t>Cost of Goods Sole:</t>
  </si>
  <si>
    <t>Beginning Inventory</t>
  </si>
  <si>
    <t>Good available for sale</t>
  </si>
  <si>
    <t>Ending Inventory</t>
  </si>
  <si>
    <t>Cost of Goods Sold</t>
  </si>
  <si>
    <t>Markup: is the amount added to the cost price of goods to cover overheads and profit.</t>
  </si>
  <si>
    <t>X * (1+40%) = 2800</t>
  </si>
  <si>
    <t xml:space="preserve">X = 2800/1.40 </t>
  </si>
  <si>
    <t>X=2000</t>
  </si>
  <si>
    <t>Cost</t>
  </si>
  <si>
    <t>Markup%</t>
  </si>
  <si>
    <t>Sales Amount</t>
  </si>
  <si>
    <t>Cost * Markup Percentage= Sales Amount      Or     Cost +  Markup Amount=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</si>
</sst>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7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/>
    <xf numFmtId="37" fontId="3" fillId="0" borderId="0" xfId="0" applyNumberFormat="1" applyFont="1"/>
    <xf numFmtId="0" fontId="3" fillId="0" borderId="0" xfId="0" applyFont="1" applyFill="1"/>
    <xf numFmtId="0" fontId="3" fillId="0" borderId="0" xfId="0" applyFont="1" applyProtection="1"/>
    <xf numFmtId="37" fontId="3" fillId="0" borderId="0" xfId="0" applyNumberFormat="1" applyFont="1" applyProtection="1"/>
    <xf numFmtId="164" fontId="3" fillId="0" borderId="0" xfId="0" applyNumberFormat="1" applyFont="1" applyAlignment="1">
      <alignment horizontal="left"/>
    </xf>
    <xf numFmtId="37" fontId="5" fillId="2" borderId="0" xfId="2" applyNumberFormat="1" applyFont="1" applyFill="1" applyAlignment="1" applyProtection="1">
      <alignment horizontal="center" wrapText="1"/>
    </xf>
    <xf numFmtId="37" fontId="6" fillId="2" borderId="0" xfId="2" applyNumberFormat="1" applyFont="1" applyFill="1" applyAlignment="1" applyProtection="1">
      <alignment horizontal="center"/>
    </xf>
    <xf numFmtId="37" fontId="7" fillId="2" borderId="0" xfId="0" applyNumberFormat="1" applyFont="1" applyFill="1" applyAlignment="1" applyProtection="1">
      <alignment horizontal="center"/>
    </xf>
    <xf numFmtId="37" fontId="5" fillId="2" borderId="0" xfId="2" applyNumberFormat="1" applyFont="1" applyFill="1" applyAlignment="1" applyProtection="1">
      <alignment horizontal="center"/>
    </xf>
    <xf numFmtId="37" fontId="4" fillId="2" borderId="0" xfId="2" applyNumberFormat="1" applyFont="1" applyFill="1" applyAlignment="1" applyProtection="1">
      <alignment horizontal="center"/>
    </xf>
    <xf numFmtId="0" fontId="19" fillId="0" borderId="0" xfId="3" applyFont="1" applyAlignment="1">
      <alignment vertical="top"/>
    </xf>
    <xf numFmtId="164" fontId="3" fillId="0" borderId="0" xfId="0" applyNumberFormat="1" applyFont="1" applyAlignment="1" applyProtection="1">
      <alignment horizontal="left"/>
    </xf>
    <xf numFmtId="37" fontId="1" fillId="0" borderId="0" xfId="0" applyNumberFormat="1" applyFont="1" applyProtection="1"/>
    <xf numFmtId="0" fontId="16" fillId="0" borderId="0" xfId="5" applyFont="1" applyBorder="1" applyAlignment="1" applyProtection="1">
      <alignment horizontal="centerContinuous"/>
    </xf>
    <xf numFmtId="0" fontId="16" fillId="0" borderId="0" xfId="5" applyFont="1" applyBorder="1" applyAlignment="1" applyProtection="1">
      <alignment horizontal="centerContinuous" wrapText="1"/>
    </xf>
    <xf numFmtId="0" fontId="3" fillId="5" borderId="0" xfId="0" applyFont="1" applyFill="1"/>
    <xf numFmtId="0" fontId="3" fillId="0" borderId="0" xfId="0" applyFont="1" applyAlignment="1" applyProtection="1">
      <alignment horizontal="left" indent="1"/>
    </xf>
    <xf numFmtId="0" fontId="3" fillId="0" borderId="0" xfId="0" applyFont="1" applyAlignment="1" applyProtection="1">
      <alignment horizontal="left" indent="2"/>
    </xf>
    <xf numFmtId="37" fontId="3" fillId="0" borderId="0" xfId="0" applyNumberFormat="1" applyFont="1" applyBorder="1" applyProtection="1"/>
    <xf numFmtId="37" fontId="3" fillId="6" borderId="0" xfId="0" applyNumberFormat="1" applyFont="1" applyFill="1" applyProtection="1"/>
    <xf numFmtId="37" fontId="3" fillId="0" borderId="8" xfId="0" applyNumberFormat="1" applyFont="1" applyBorder="1" applyProtection="1"/>
    <xf numFmtId="37" fontId="3" fillId="6" borderId="7" xfId="4" applyNumberFormat="1" applyFont="1" applyFill="1" applyProtection="1"/>
    <xf numFmtId="37" fontId="3" fillId="0" borderId="0" xfId="0" applyNumberFormat="1" applyFont="1" applyFill="1" applyProtection="1"/>
    <xf numFmtId="0" fontId="3" fillId="0" borderId="0" xfId="0" applyFont="1" applyFill="1" applyProtection="1"/>
    <xf numFmtId="0" fontId="20" fillId="10" borderId="1" xfId="1" applyFont="1" applyFill="1" applyAlignment="1" applyProtection="1">
      <alignment horizontal="center"/>
    </xf>
    <xf numFmtId="37" fontId="21" fillId="10" borderId="0" xfId="1" applyNumberFormat="1" applyFont="1" applyFill="1" applyBorder="1" applyAlignment="1" applyProtection="1">
      <alignment horizontal="center" wrapText="1"/>
    </xf>
    <xf numFmtId="37" fontId="20" fillId="10" borderId="1" xfId="1" applyNumberFormat="1" applyFont="1" applyFill="1" applyAlignment="1" applyProtection="1">
      <alignment horizontal="center" wrapText="1"/>
    </xf>
    <xf numFmtId="164" fontId="20" fillId="10" borderId="1" xfId="1" applyNumberFormat="1" applyFont="1" applyFill="1" applyAlignment="1" applyProtection="1">
      <alignment horizontal="left"/>
    </xf>
    <xf numFmtId="37" fontId="20" fillId="10" borderId="1" xfId="1" applyNumberFormat="1" applyFont="1" applyFill="1" applyAlignment="1" applyProtection="1">
      <alignment horizontal="center"/>
    </xf>
    <xf numFmtId="164" fontId="10" fillId="3" borderId="5" xfId="0" applyNumberFormat="1" applyFont="1" applyFill="1" applyBorder="1" applyAlignment="1" applyProtection="1">
      <alignment horizontal="left"/>
      <protection locked="0"/>
    </xf>
    <xf numFmtId="37" fontId="10" fillId="3" borderId="5" xfId="0" applyNumberFormat="1" applyFont="1" applyFill="1" applyBorder="1" applyProtection="1">
      <protection locked="0"/>
    </xf>
    <xf numFmtId="37" fontId="3" fillId="0" borderId="0" xfId="0" applyNumberFormat="1" applyFont="1" applyProtection="1">
      <protection locked="0"/>
    </xf>
    <xf numFmtId="37" fontId="20" fillId="8" borderId="5" xfId="7" applyNumberFormat="1" applyFont="1" applyBorder="1" applyAlignment="1" applyProtection="1">
      <alignment horizontal="left"/>
      <protection locked="0"/>
    </xf>
    <xf numFmtId="37" fontId="12" fillId="2" borderId="5" xfId="2" applyNumberFormat="1" applyFont="1" applyFill="1" applyBorder="1" applyProtection="1">
      <protection locked="0"/>
    </xf>
    <xf numFmtId="37" fontId="11" fillId="3" borderId="5" xfId="2" applyNumberFormat="1" applyFont="1" applyFill="1" applyBorder="1" applyProtection="1">
      <protection locked="0"/>
    </xf>
    <xf numFmtId="37" fontId="20" fillId="7" borderId="5" xfId="6" applyNumberFormat="1" applyFont="1" applyBorder="1" applyAlignment="1" applyProtection="1">
      <alignment horizontal="left"/>
      <protection locked="0"/>
    </xf>
    <xf numFmtId="37" fontId="9" fillId="2" borderId="5" xfId="2" applyNumberFormat="1" applyFont="1" applyFill="1" applyBorder="1" applyProtection="1">
      <protection locked="0"/>
    </xf>
    <xf numFmtId="0" fontId="20" fillId="4" borderId="5" xfId="2" applyFont="1" applyFill="1" applyBorder="1" applyProtection="1">
      <protection locked="0"/>
    </xf>
    <xf numFmtId="37" fontId="8" fillId="2" borderId="5" xfId="2" applyNumberFormat="1" applyFont="1" applyFill="1" applyBorder="1" applyProtection="1">
      <protection locked="0"/>
    </xf>
    <xf numFmtId="0" fontId="20" fillId="9" borderId="5" xfId="2" applyFont="1" applyFill="1" applyBorder="1" applyProtection="1">
      <protection locked="0"/>
    </xf>
    <xf numFmtId="37" fontId="13" fillId="2" borderId="5" xfId="2" applyNumberFormat="1" applyFont="1" applyFill="1" applyBorder="1" applyProtection="1">
      <protection locked="0"/>
    </xf>
    <xf numFmtId="0" fontId="15" fillId="0" borderId="0" xfId="2" applyFont="1" applyFill="1" applyProtection="1">
      <protection locked="0"/>
    </xf>
    <xf numFmtId="37" fontId="11" fillId="0" borderId="6" xfId="2" applyNumberFormat="1" applyFont="1" applyFill="1" applyBorder="1" applyProtection="1">
      <protection locked="0"/>
    </xf>
    <xf numFmtId="37" fontId="8" fillId="2" borderId="0" xfId="0" applyNumberFormat="1" applyFont="1" applyFill="1" applyProtection="1">
      <protection locked="0"/>
    </xf>
    <xf numFmtId="37" fontId="13" fillId="2" borderId="0" xfId="2" applyNumberFormat="1" applyFont="1" applyFill="1" applyProtection="1">
      <protection locked="0"/>
    </xf>
    <xf numFmtId="37" fontId="3" fillId="3" borderId="5" xfId="0" applyNumberFormat="1" applyFont="1" applyFill="1" applyBorder="1" applyProtection="1">
      <protection locked="0"/>
    </xf>
    <xf numFmtId="37" fontId="3" fillId="3" borderId="5" xfId="0" applyNumberFormat="1" applyFont="1" applyFill="1" applyBorder="1" applyAlignment="1" applyProtection="1">
      <alignment horizontal="left" indent="1"/>
      <protection locked="0"/>
    </xf>
    <xf numFmtId="37" fontId="18" fillId="3" borderId="5" xfId="0" applyNumberFormat="1" applyFont="1" applyFill="1" applyBorder="1" applyProtection="1">
      <protection locked="0"/>
    </xf>
    <xf numFmtId="37" fontId="3" fillId="0" borderId="0" xfId="0" applyNumberFormat="1" applyFont="1" applyFill="1" applyProtection="1">
      <protection locked="0"/>
    </xf>
    <xf numFmtId="37" fontId="3" fillId="3" borderId="5" xfId="0" applyNumberFormat="1" applyFont="1" applyFill="1" applyBorder="1" applyAlignment="1" applyProtection="1">
      <alignment horizontal="left" indent="2"/>
      <protection locked="0"/>
    </xf>
    <xf numFmtId="39" fontId="3" fillId="0" borderId="0" xfId="0" applyNumberFormat="1" applyFont="1" applyProtection="1">
      <protection locked="0"/>
    </xf>
    <xf numFmtId="37" fontId="3" fillId="0" borderId="10" xfId="0" applyNumberFormat="1" applyFont="1" applyBorder="1" applyProtection="1">
      <protection locked="0"/>
    </xf>
    <xf numFmtId="37" fontId="3" fillId="11" borderId="11" xfId="0" applyNumberFormat="1" applyFont="1" applyFill="1" applyBorder="1" applyProtection="1">
      <protection locked="0"/>
    </xf>
    <xf numFmtId="37" fontId="3" fillId="0" borderId="12" xfId="0" applyNumberFormat="1" applyFont="1" applyBorder="1" applyProtection="1">
      <protection locked="0"/>
    </xf>
    <xf numFmtId="39" fontId="3" fillId="0" borderId="13" xfId="0" applyNumberFormat="1" applyFont="1" applyBorder="1" applyProtection="1">
      <protection locked="0"/>
    </xf>
    <xf numFmtId="37" fontId="3" fillId="0" borderId="14" xfId="0" applyNumberFormat="1" applyFont="1" applyBorder="1" applyProtection="1">
      <protection locked="0"/>
    </xf>
    <xf numFmtId="37" fontId="3" fillId="0" borderId="15" xfId="0" applyNumberFormat="1" applyFont="1" applyBorder="1" applyProtection="1">
      <protection locked="0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</cellXfs>
  <cellStyles count="8">
    <cellStyle name="Accent2" xfId="6" builtinId="33"/>
    <cellStyle name="Accent6" xfId="7" builtinId="49"/>
    <cellStyle name="Heading 2" xfId="5" builtinId="17"/>
    <cellStyle name="Heading 3" xfId="1" builtinId="18"/>
    <cellStyle name="Heading 4" xfId="2" builtinId="19"/>
    <cellStyle name="Hyperlink" xfId="3" builtinId="8"/>
    <cellStyle name="Normal" xfId="0" builtinId="0"/>
    <cellStyle name="Total" xfId="4" builtinId="2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24847</xdr:colOff>
      <xdr:row>3</xdr:row>
      <xdr:rowOff>91109</xdr:rowOff>
    </xdr:from>
    <xdr:to>
      <xdr:col>0</xdr:col>
      <xdr:colOff>1780647</xdr:colOff>
      <xdr:row>22</xdr:row>
      <xdr:rowOff>125125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14BE5F7-F4F9-4C67-8597-F3DAE227E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7" y="911087"/>
          <a:ext cx="1755800" cy="4109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24847</xdr:colOff>
      <xdr:row>3</xdr:row>
      <xdr:rowOff>91109</xdr:rowOff>
    </xdr:from>
    <xdr:to>
      <xdr:col>0</xdr:col>
      <xdr:colOff>1780647</xdr:colOff>
      <xdr:row>22</xdr:row>
      <xdr:rowOff>125125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1B04BB9-C1F5-4C1A-96AC-7D233A1F2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7" y="910259"/>
          <a:ext cx="1755800" cy="4139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34"/>
  <sheetViews>
    <sheetView tabSelected="1" zoomScaleNormal="100" workbookViewId="0">
      <selection activeCell="I19" sqref="I19"/>
    </sheetView>
  </sheetViews>
  <sheetFormatPr defaultRowHeight="15" x14ac:dyDescent="0.25"/>
  <cols>
    <col min="1" max="1" width="30.140625" style="17" customWidth="1"/>
    <col min="2" max="2" width="5.42578125" style="6" customWidth="1"/>
    <col min="3" max="3" width="20.42578125" style="2" customWidth="1"/>
    <col min="4" max="5" width="9.28515625" style="2" customWidth="1"/>
    <col min="6" max="6" width="1.7109375" style="2" customWidth="1"/>
    <col min="7" max="7" width="22.42578125" style="2" customWidth="1"/>
    <col min="8" max="8" width="13.28515625" style="2" bestFit="1" customWidth="1"/>
    <col min="9" max="10" width="11.28515625" style="2" customWidth="1"/>
    <col min="11" max="11" width="8.85546875" style="2" customWidth="1"/>
    <col min="12" max="12" width="15.7109375" style="1" customWidth="1"/>
    <col min="13" max="14" width="8.7109375" style="1" customWidth="1"/>
    <col min="15" max="15" width="25.5703125" style="1" customWidth="1"/>
    <col min="16" max="16" width="8.7109375" style="1" customWidth="1"/>
    <col min="17" max="17" width="9.5703125" style="1" bestFit="1" customWidth="1"/>
    <col min="18" max="18" width="3" style="1" customWidth="1"/>
    <col min="19" max="19" width="14.7109375" style="1" customWidth="1"/>
    <col min="20" max="21" width="8.7109375" style="1" customWidth="1"/>
    <col min="22" max="22" width="3.7109375" style="1" customWidth="1"/>
    <col min="23" max="23" width="25.42578125" style="1" customWidth="1"/>
    <col min="24" max="16384" width="9.140625" style="1"/>
  </cols>
  <sheetData>
    <row r="1" spans="1:25" ht="30" x14ac:dyDescent="0.25">
      <c r="A1" s="12"/>
      <c r="C1" s="5"/>
      <c r="D1" s="5"/>
      <c r="E1" s="5"/>
      <c r="F1" s="5"/>
      <c r="G1" s="11" t="s">
        <v>6</v>
      </c>
      <c r="H1" s="9" t="s">
        <v>7</v>
      </c>
      <c r="I1" s="8" t="s">
        <v>8</v>
      </c>
      <c r="J1" s="9" t="s">
        <v>9</v>
      </c>
      <c r="K1" s="7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thickBot="1" x14ac:dyDescent="0.3">
      <c r="A2" s="12"/>
      <c r="B2" s="13"/>
      <c r="C2" s="5"/>
      <c r="D2" s="5"/>
      <c r="E2" s="5"/>
      <c r="F2" s="5"/>
      <c r="G2" s="11">
        <f>SUM(J5:J7)</f>
        <v>145000</v>
      </c>
      <c r="H2" s="9" t="s">
        <v>7</v>
      </c>
      <c r="I2" s="8">
        <f>-J8</f>
        <v>13500</v>
      </c>
      <c r="J2" s="9" t="s">
        <v>9</v>
      </c>
      <c r="K2" s="10">
        <f>-SUM(J9:J13)</f>
        <v>131500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9.149999999999999" customHeight="1" thickBot="1" x14ac:dyDescent="0.35">
      <c r="A3" s="12"/>
      <c r="B3" s="13"/>
      <c r="C3" s="5"/>
      <c r="D3" s="5"/>
      <c r="E3" s="5"/>
      <c r="F3" s="5"/>
      <c r="G3" s="14"/>
      <c r="H3" s="14"/>
      <c r="I3" s="59">
        <f>I2+K2</f>
        <v>145000</v>
      </c>
      <c r="J3" s="60"/>
      <c r="K3" s="6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31.5" thickBot="1" x14ac:dyDescent="0.35">
      <c r="A4" s="12"/>
      <c r="B4" s="29" t="s">
        <v>19</v>
      </c>
      <c r="C4" s="30" t="s">
        <v>2</v>
      </c>
      <c r="D4" s="30" t="s">
        <v>3</v>
      </c>
      <c r="E4" s="30" t="s">
        <v>13</v>
      </c>
      <c r="F4" s="5"/>
      <c r="G4" s="26" t="s">
        <v>2</v>
      </c>
      <c r="H4" s="27" t="s">
        <v>11</v>
      </c>
      <c r="I4" s="27" t="s">
        <v>4</v>
      </c>
      <c r="J4" s="28" t="s">
        <v>12</v>
      </c>
      <c r="K4" s="5"/>
      <c r="L4" s="15" t="s">
        <v>14</v>
      </c>
      <c r="M4" s="15"/>
      <c r="N4" s="15"/>
      <c r="O4" s="15"/>
      <c r="P4" s="15"/>
      <c r="Q4" s="15"/>
      <c r="R4" s="4"/>
      <c r="S4" s="16" t="s">
        <v>16</v>
      </c>
      <c r="T4" s="16"/>
      <c r="U4" s="16"/>
      <c r="V4" s="4"/>
      <c r="W4" s="16" t="s">
        <v>24</v>
      </c>
      <c r="X4" s="16"/>
      <c r="Y4" s="4"/>
    </row>
    <row r="5" spans="1:25" ht="15.75" x14ac:dyDescent="0.25">
      <c r="B5" s="31">
        <v>43101</v>
      </c>
      <c r="C5" s="32" t="s">
        <v>25</v>
      </c>
      <c r="D5" s="32">
        <v>15000</v>
      </c>
      <c r="E5" s="32"/>
      <c r="F5" s="33"/>
      <c r="G5" s="34" t="s">
        <v>0</v>
      </c>
      <c r="H5" s="35">
        <v>120000</v>
      </c>
      <c r="I5" s="36">
        <f>+E18+D26</f>
        <v>-12200</v>
      </c>
      <c r="J5" s="35">
        <f>SUM(H5:I5)</f>
        <v>107800</v>
      </c>
      <c r="K5" s="5"/>
      <c r="L5" s="4" t="s">
        <v>26</v>
      </c>
      <c r="M5" s="5"/>
      <c r="N5" s="4"/>
      <c r="O5" s="4" t="s">
        <v>27</v>
      </c>
      <c r="P5" s="4"/>
      <c r="Q5" s="4"/>
      <c r="R5" s="4"/>
      <c r="S5" s="4" t="s">
        <v>28</v>
      </c>
      <c r="T5" s="4"/>
      <c r="U5" s="4"/>
      <c r="V5" s="4"/>
      <c r="W5" s="4" t="s">
        <v>29</v>
      </c>
      <c r="X5" s="5">
        <f>-J9</f>
        <v>29500</v>
      </c>
      <c r="Y5" s="4"/>
    </row>
    <row r="6" spans="1:25" ht="15.75" x14ac:dyDescent="0.25">
      <c r="B6" s="31"/>
      <c r="C6" s="32" t="s">
        <v>23</v>
      </c>
      <c r="D6" s="32"/>
      <c r="E6" s="32">
        <f>-D5</f>
        <v>-15000</v>
      </c>
      <c r="F6" s="33"/>
      <c r="G6" s="34" t="s">
        <v>1</v>
      </c>
      <c r="H6" s="35">
        <v>6000</v>
      </c>
      <c r="I6" s="36">
        <f>+D8+D20+E27</f>
        <v>4200</v>
      </c>
      <c r="J6" s="35">
        <f t="shared" ref="J6:J13" si="0">SUM(H6:I6)</f>
        <v>10200</v>
      </c>
      <c r="K6" s="5"/>
      <c r="L6" s="18" t="str">
        <f>+G5</f>
        <v>Cash</v>
      </c>
      <c r="M6" s="5">
        <f>+J5</f>
        <v>107800</v>
      </c>
      <c r="N6" s="4"/>
      <c r="O6" s="18" t="str">
        <f>+G8</f>
        <v>Accounts payable</v>
      </c>
      <c r="P6" s="5">
        <f>-J8</f>
        <v>13500</v>
      </c>
      <c r="Q6" s="4"/>
      <c r="R6" s="4"/>
      <c r="S6" s="18" t="str">
        <f>+G10</f>
        <v>Sales</v>
      </c>
      <c r="T6" s="4"/>
      <c r="U6" s="5">
        <f>-J10</f>
        <v>107000</v>
      </c>
      <c r="V6" s="4"/>
      <c r="W6" s="4" t="s">
        <v>30</v>
      </c>
      <c r="X6" s="5">
        <v>0</v>
      </c>
      <c r="Y6" s="4"/>
    </row>
    <row r="7" spans="1:25" ht="15.75" x14ac:dyDescent="0.25">
      <c r="B7" s="31"/>
      <c r="C7" s="32"/>
      <c r="D7" s="32"/>
      <c r="E7" s="32"/>
      <c r="F7" s="33"/>
      <c r="G7" s="34" t="s">
        <v>25</v>
      </c>
      <c r="H7" s="35">
        <v>10000</v>
      </c>
      <c r="I7" s="36">
        <f>+D5+E12+D14+E24</f>
        <v>17000</v>
      </c>
      <c r="J7" s="35">
        <f t="shared" si="0"/>
        <v>27000</v>
      </c>
      <c r="K7" s="5"/>
      <c r="L7" s="18" t="str">
        <f>+G6</f>
        <v>Accounts Receivable</v>
      </c>
      <c r="M7" s="5">
        <f>+J6</f>
        <v>10200</v>
      </c>
      <c r="N7" s="4"/>
      <c r="O7" s="19" t="s">
        <v>31</v>
      </c>
      <c r="P7" s="4"/>
      <c r="Q7" s="5">
        <f>SUM(P6:P6)</f>
        <v>13500</v>
      </c>
      <c r="R7" s="4"/>
      <c r="S7" s="18" t="str">
        <f>+G11</f>
        <v>Sales returns and allowances</v>
      </c>
      <c r="T7" s="20">
        <f>-J11</f>
        <v>0</v>
      </c>
      <c r="U7" s="4"/>
      <c r="V7" s="4"/>
      <c r="W7" s="4" t="s">
        <v>32</v>
      </c>
      <c r="X7" s="21">
        <f>+U12</f>
        <v>102000</v>
      </c>
      <c r="Y7" s="4"/>
    </row>
    <row r="8" spans="1:25" ht="15.75" x14ac:dyDescent="0.25">
      <c r="B8" s="31">
        <v>43103</v>
      </c>
      <c r="C8" s="32" t="s">
        <v>1</v>
      </c>
      <c r="D8" s="32">
        <f>D11*1.4</f>
        <v>2800</v>
      </c>
      <c r="E8" s="32"/>
      <c r="F8" s="33"/>
      <c r="G8" s="37" t="s">
        <v>23</v>
      </c>
      <c r="H8" s="38">
        <v>-6500</v>
      </c>
      <c r="I8" s="36">
        <f>+E6+E15+D17</f>
        <v>-7000</v>
      </c>
      <c r="J8" s="38">
        <f t="shared" si="0"/>
        <v>-13500</v>
      </c>
      <c r="K8" s="5"/>
      <c r="L8" s="18" t="str">
        <f>+G7</f>
        <v>Merchandise inventory</v>
      </c>
      <c r="M8" s="5">
        <f>+J7</f>
        <v>27000</v>
      </c>
      <c r="N8" s="4"/>
      <c r="O8" s="4" t="s">
        <v>33</v>
      </c>
      <c r="P8" s="4"/>
      <c r="Q8" s="4"/>
      <c r="R8" s="4"/>
      <c r="S8" s="18" t="str">
        <f>+G12</f>
        <v>Sales discounts</v>
      </c>
      <c r="T8" s="22">
        <f>-J12</f>
        <v>0</v>
      </c>
      <c r="U8" s="22">
        <f>+SUM(T7:T8)</f>
        <v>0</v>
      </c>
      <c r="V8" s="4"/>
      <c r="W8" s="4" t="s">
        <v>34</v>
      </c>
      <c r="X8" s="5">
        <v>0</v>
      </c>
      <c r="Y8" s="4"/>
    </row>
    <row r="9" spans="1:25" ht="16.5" thickBot="1" x14ac:dyDescent="0.3">
      <c r="B9" s="31"/>
      <c r="C9" s="32" t="s">
        <v>18</v>
      </c>
      <c r="D9" s="32"/>
      <c r="E9" s="32">
        <f>-D8</f>
        <v>-2800</v>
      </c>
      <c r="F9" s="33"/>
      <c r="G9" s="39" t="s">
        <v>22</v>
      </c>
      <c r="H9" s="40">
        <v>-29500</v>
      </c>
      <c r="I9" s="36"/>
      <c r="J9" s="40">
        <f t="shared" si="0"/>
        <v>-29500</v>
      </c>
      <c r="K9" s="5"/>
      <c r="L9" s="4"/>
      <c r="M9" s="4"/>
      <c r="N9" s="4"/>
      <c r="O9" s="4" t="str">
        <f>+G9</f>
        <v>Capital</v>
      </c>
      <c r="P9" s="4"/>
      <c r="Q9" s="21">
        <f>-X9</f>
        <v>-131500</v>
      </c>
      <c r="R9" s="4"/>
      <c r="S9" s="19" t="s">
        <v>35</v>
      </c>
      <c r="T9" s="4"/>
      <c r="U9" s="5">
        <f>+U6+U8</f>
        <v>107000</v>
      </c>
      <c r="V9" s="4"/>
      <c r="W9" s="4" t="s">
        <v>36</v>
      </c>
      <c r="X9" s="23">
        <f>SUM(X5:X8)</f>
        <v>131500</v>
      </c>
      <c r="Y9" s="4"/>
    </row>
    <row r="10" spans="1:25" ht="16.5" thickTop="1" x14ac:dyDescent="0.25">
      <c r="B10" s="31"/>
      <c r="C10" s="32"/>
      <c r="D10" s="32"/>
      <c r="E10" s="32"/>
      <c r="F10" s="33"/>
      <c r="G10" s="41" t="s">
        <v>18</v>
      </c>
      <c r="H10" s="42">
        <v>-100000</v>
      </c>
      <c r="I10" s="36">
        <f>+E9+E21</f>
        <v>-7000</v>
      </c>
      <c r="J10" s="42">
        <f t="shared" si="0"/>
        <v>-107000</v>
      </c>
      <c r="K10" s="5"/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</row>
    <row r="11" spans="1:25" ht="16.5" thickBot="1" x14ac:dyDescent="0.3">
      <c r="B11" s="31"/>
      <c r="C11" s="32" t="s">
        <v>37</v>
      </c>
      <c r="D11" s="32">
        <v>2000</v>
      </c>
      <c r="E11" s="32"/>
      <c r="F11" s="33"/>
      <c r="G11" s="41" t="s">
        <v>38</v>
      </c>
      <c r="H11" s="42">
        <v>0</v>
      </c>
      <c r="I11" s="36"/>
      <c r="J11" s="42">
        <f t="shared" si="0"/>
        <v>0</v>
      </c>
      <c r="K11" s="5"/>
      <c r="L11" s="4" t="s">
        <v>15</v>
      </c>
      <c r="M11" s="4"/>
      <c r="N11" s="23">
        <f>SUM(M5:M8)</f>
        <v>145000</v>
      </c>
      <c r="O11" s="4" t="s">
        <v>39</v>
      </c>
      <c r="P11" s="4"/>
      <c r="Q11" s="23">
        <f>SUM(Q7:Q10)</f>
        <v>-118000</v>
      </c>
      <c r="R11" s="4"/>
      <c r="S11" s="18" t="str">
        <f>+G13</f>
        <v>Cost of good sold</v>
      </c>
      <c r="T11" s="4"/>
      <c r="U11" s="5">
        <f>+J13</f>
        <v>5000</v>
      </c>
      <c r="V11" s="4"/>
      <c r="W11" s="4"/>
      <c r="X11" s="4"/>
      <c r="Y11" s="4"/>
    </row>
    <row r="12" spans="1:25" ht="17.25" thickTop="1" thickBot="1" x14ac:dyDescent="0.3">
      <c r="B12" s="31"/>
      <c r="C12" s="32" t="s">
        <v>25</v>
      </c>
      <c r="D12" s="32"/>
      <c r="E12" s="32">
        <f>-D11</f>
        <v>-2000</v>
      </c>
      <c r="F12" s="33"/>
      <c r="G12" s="41" t="s">
        <v>40</v>
      </c>
      <c r="H12" s="42">
        <v>0</v>
      </c>
      <c r="I12" s="36"/>
      <c r="J12" s="42">
        <f t="shared" si="0"/>
        <v>0</v>
      </c>
      <c r="K12" s="5"/>
      <c r="L12" s="4"/>
      <c r="M12" s="4"/>
      <c r="N12" s="4"/>
      <c r="O12" s="4"/>
      <c r="P12" s="4"/>
      <c r="Q12" s="4"/>
      <c r="R12" s="4"/>
      <c r="S12" s="4" t="s">
        <v>41</v>
      </c>
      <c r="T12" s="4"/>
      <c r="U12" s="23">
        <f>+U9-U11</f>
        <v>102000</v>
      </c>
      <c r="V12" s="4"/>
      <c r="W12" s="4"/>
      <c r="X12" s="4"/>
      <c r="Y12" s="4"/>
    </row>
    <row r="13" spans="1:25" ht="16.5" thickTop="1" x14ac:dyDescent="0.25">
      <c r="B13" s="31"/>
      <c r="C13" s="32"/>
      <c r="D13" s="32"/>
      <c r="E13" s="32"/>
      <c r="F13" s="33"/>
      <c r="G13" s="41" t="s">
        <v>37</v>
      </c>
      <c r="H13" s="42">
        <v>0</v>
      </c>
      <c r="I13" s="36">
        <f>+D11+D23</f>
        <v>5000</v>
      </c>
      <c r="J13" s="42">
        <f t="shared" si="0"/>
        <v>5000</v>
      </c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9.149999999999999" customHeight="1" thickBot="1" x14ac:dyDescent="0.3">
      <c r="B14" s="31">
        <v>43105</v>
      </c>
      <c r="C14" s="32" t="s">
        <v>25</v>
      </c>
      <c r="D14" s="32">
        <v>7000</v>
      </c>
      <c r="E14" s="32"/>
      <c r="F14" s="33"/>
      <c r="G14" s="43" t="s">
        <v>20</v>
      </c>
      <c r="H14" s="44">
        <f>SUM(H5:H13)</f>
        <v>0</v>
      </c>
      <c r="I14" s="44">
        <f>SUM(I5:I13)</f>
        <v>0</v>
      </c>
      <c r="J14" s="44">
        <f>SUM(J5:J13)</f>
        <v>0</v>
      </c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6.5" thickTop="1" x14ac:dyDescent="0.25">
      <c r="B15" s="31"/>
      <c r="C15" s="32" t="s">
        <v>23</v>
      </c>
      <c r="D15" s="32"/>
      <c r="E15" s="32">
        <f>-D14</f>
        <v>-7000</v>
      </c>
      <c r="F15" s="33"/>
      <c r="G15" s="45" t="s">
        <v>5</v>
      </c>
      <c r="H15" s="46">
        <f>SUM(H10:H13)</f>
        <v>-100000</v>
      </c>
      <c r="I15" s="46">
        <f>SUM(I10:I13)</f>
        <v>-2000</v>
      </c>
      <c r="J15" s="46">
        <f>SUM(J10:J13)</f>
        <v>-102000</v>
      </c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x14ac:dyDescent="0.25">
      <c r="B16" s="31"/>
      <c r="C16" s="32"/>
      <c r="D16" s="32"/>
      <c r="E16" s="32"/>
      <c r="F16" s="33"/>
      <c r="G16" s="33"/>
      <c r="H16" s="33"/>
      <c r="I16" s="33"/>
      <c r="J16" s="33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x14ac:dyDescent="0.25">
      <c r="B17" s="31">
        <v>43108</v>
      </c>
      <c r="C17" s="32" t="s">
        <v>23</v>
      </c>
      <c r="D17" s="32">
        <v>15000</v>
      </c>
      <c r="E17" s="32"/>
      <c r="F17" s="33"/>
      <c r="G17" s="33"/>
      <c r="H17" s="33"/>
      <c r="I17" s="33"/>
      <c r="J17" s="33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x14ac:dyDescent="0.25">
      <c r="B18" s="31"/>
      <c r="C18" s="32" t="s">
        <v>0</v>
      </c>
      <c r="D18" s="32"/>
      <c r="E18" s="32">
        <f>-D17</f>
        <v>-15000</v>
      </c>
      <c r="F18" s="33"/>
      <c r="G18" s="47" t="s">
        <v>42</v>
      </c>
      <c r="H18" s="47"/>
      <c r="I18" s="47"/>
      <c r="J18" s="33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x14ac:dyDescent="0.25">
      <c r="B19" s="31"/>
      <c r="C19" s="32"/>
      <c r="D19" s="32"/>
      <c r="E19" s="32"/>
      <c r="F19" s="33"/>
      <c r="G19" s="48" t="s">
        <v>43</v>
      </c>
      <c r="H19" s="47"/>
      <c r="I19" s="47">
        <f>H7</f>
        <v>10000</v>
      </c>
      <c r="J19" s="33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x14ac:dyDescent="0.25">
      <c r="B20" s="31">
        <v>43110</v>
      </c>
      <c r="C20" s="32" t="s">
        <v>1</v>
      </c>
      <c r="D20" s="32">
        <f>+D23*1.4</f>
        <v>4200</v>
      </c>
      <c r="E20" s="32"/>
      <c r="F20" s="33"/>
      <c r="G20" s="48" t="s">
        <v>21</v>
      </c>
      <c r="H20" s="47"/>
      <c r="I20" s="49">
        <f>+D5+D14</f>
        <v>22000</v>
      </c>
      <c r="J20" s="50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x14ac:dyDescent="0.25">
      <c r="B21" s="31"/>
      <c r="C21" s="32" t="s">
        <v>18</v>
      </c>
      <c r="D21" s="32"/>
      <c r="E21" s="32">
        <f>-D20</f>
        <v>-4200</v>
      </c>
      <c r="F21" s="33"/>
      <c r="G21" s="48" t="s">
        <v>44</v>
      </c>
      <c r="H21" s="47"/>
      <c r="I21" s="47">
        <f>SUM(I19:I20)</f>
        <v>32000</v>
      </c>
      <c r="J21" s="33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x14ac:dyDescent="0.25">
      <c r="B22" s="31"/>
      <c r="C22" s="32"/>
      <c r="D22" s="32"/>
      <c r="E22" s="32"/>
      <c r="F22" s="33"/>
      <c r="G22" s="48" t="s">
        <v>45</v>
      </c>
      <c r="H22" s="47"/>
      <c r="I22" s="49">
        <v>27000</v>
      </c>
      <c r="J22" s="33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x14ac:dyDescent="0.25">
      <c r="B23" s="31"/>
      <c r="C23" s="32" t="s">
        <v>37</v>
      </c>
      <c r="D23" s="32">
        <v>3000</v>
      </c>
      <c r="E23" s="32"/>
      <c r="F23" s="33"/>
      <c r="G23" s="51" t="s">
        <v>46</v>
      </c>
      <c r="H23" s="47"/>
      <c r="I23" s="47">
        <f>I21-I22</f>
        <v>5000</v>
      </c>
      <c r="J23" s="33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x14ac:dyDescent="0.25">
      <c r="B24" s="31"/>
      <c r="C24" s="32" t="s">
        <v>25</v>
      </c>
      <c r="D24" s="32"/>
      <c r="E24" s="32">
        <f>-D23</f>
        <v>-3000</v>
      </c>
      <c r="F24" s="33"/>
      <c r="G24" s="33"/>
      <c r="H24" s="33"/>
      <c r="I24" s="33"/>
      <c r="J24" s="33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x14ac:dyDescent="0.25">
      <c r="B25" s="31"/>
      <c r="C25" s="32"/>
      <c r="D25" s="32"/>
      <c r="E25" s="32"/>
      <c r="F25" s="33"/>
      <c r="G25" s="33"/>
      <c r="H25" s="33"/>
      <c r="I25" s="33"/>
      <c r="J25" s="33"/>
      <c r="K25" s="5"/>
      <c r="L25" s="4"/>
      <c r="M25" s="4"/>
      <c r="N25" s="4"/>
      <c r="O25" s="4"/>
      <c r="P25" s="4"/>
      <c r="Q25" s="4"/>
      <c r="R25" s="4"/>
      <c r="S25" s="25"/>
      <c r="T25" s="25"/>
      <c r="U25" s="25"/>
      <c r="V25" s="4"/>
      <c r="W25" s="4"/>
      <c r="X25" s="4"/>
      <c r="Y25" s="4"/>
    </row>
    <row r="26" spans="1:25" ht="15.75" x14ac:dyDescent="0.25">
      <c r="B26" s="31">
        <v>43112</v>
      </c>
      <c r="C26" s="32" t="s">
        <v>0</v>
      </c>
      <c r="D26" s="32">
        <v>2800</v>
      </c>
      <c r="E26" s="32"/>
      <c r="F26" s="33"/>
      <c r="G26" s="33" t="s">
        <v>47</v>
      </c>
      <c r="H26" s="33"/>
      <c r="I26" s="33"/>
      <c r="J26" s="33"/>
      <c r="K26" s="5"/>
      <c r="L26" s="25"/>
      <c r="M26" s="25"/>
      <c r="N26" s="2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6.5" thickBot="1" x14ac:dyDescent="0.3">
      <c r="B27" s="31"/>
      <c r="C27" s="32" t="s">
        <v>1</v>
      </c>
      <c r="D27" s="32"/>
      <c r="E27" s="32">
        <f>-D26</f>
        <v>-2800</v>
      </c>
      <c r="F27" s="33"/>
      <c r="G27" s="33" t="s">
        <v>54</v>
      </c>
      <c r="H27" s="33"/>
      <c r="I27" s="33"/>
      <c r="J27" s="33"/>
      <c r="K27" s="5"/>
      <c r="L27" s="4"/>
      <c r="M27" s="4"/>
      <c r="N27" s="4"/>
      <c r="O27" s="25"/>
      <c r="P27" s="25"/>
      <c r="Q27" s="25"/>
      <c r="R27" s="4"/>
      <c r="S27" s="4"/>
      <c r="T27" s="4"/>
      <c r="U27" s="4"/>
      <c r="V27" s="4"/>
      <c r="W27" s="4"/>
      <c r="X27" s="4"/>
      <c r="Y27" s="4"/>
    </row>
    <row r="28" spans="1:25" s="3" customFormat="1" ht="15.75" x14ac:dyDescent="0.25">
      <c r="A28" s="17"/>
      <c r="B28" s="31"/>
      <c r="C28" s="32"/>
      <c r="D28" s="32"/>
      <c r="E28" s="32"/>
      <c r="F28" s="33"/>
      <c r="G28" s="33" t="s">
        <v>48</v>
      </c>
      <c r="H28" s="53" t="s">
        <v>51</v>
      </c>
      <c r="I28" s="54">
        <f>I30/(1+I29)</f>
        <v>2000.0000000000002</v>
      </c>
      <c r="J28" s="33"/>
      <c r="K28" s="2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25"/>
      <c r="X28" s="25"/>
      <c r="Y28" s="25"/>
    </row>
    <row r="29" spans="1:25" ht="15.75" x14ac:dyDescent="0.25">
      <c r="B29" s="31"/>
      <c r="C29" s="32"/>
      <c r="D29" s="32"/>
      <c r="E29" s="32"/>
      <c r="F29" s="33"/>
      <c r="G29" s="52" t="s">
        <v>49</v>
      </c>
      <c r="H29" s="55" t="s">
        <v>52</v>
      </c>
      <c r="I29" s="56">
        <v>0.4</v>
      </c>
      <c r="J29" s="33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6.5" thickBot="1" x14ac:dyDescent="0.3">
      <c r="B30" s="31"/>
      <c r="C30" s="32"/>
      <c r="D30" s="32"/>
      <c r="E30" s="32"/>
      <c r="F30" s="33"/>
      <c r="G30" s="33" t="s">
        <v>50</v>
      </c>
      <c r="H30" s="57" t="s">
        <v>53</v>
      </c>
      <c r="I30" s="58">
        <v>2800</v>
      </c>
      <c r="J30" s="33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x14ac:dyDescent="0.25">
      <c r="B31" s="31"/>
      <c r="C31" s="32"/>
      <c r="D31" s="32"/>
      <c r="E31" s="32"/>
      <c r="F31" s="33"/>
      <c r="G31" s="33"/>
      <c r="H31" s="33"/>
      <c r="I31" s="33"/>
      <c r="J31" s="33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B32" s="13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2:25" x14ac:dyDescent="0.25">
      <c r="B33" s="13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25">
      <c r="B34" s="13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sheetProtection algorithmName="SHA-512" hashValue="Mzd4JXk7lNuzYJIX5+3oLBupzkSVJXHmlPpONUBGqtXAr2u6z0aAVxeTrkn7YicqwxRCuiRpQSeELyBnCUjfIA==" saltValue="sXt+gNbCAND2autEMVzQG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">
    <mergeCell ref="I3:K3"/>
  </mergeCells>
  <conditionalFormatting sqref="H14:J14">
    <cfRule type="cellIs" dxfId="17" priority="13" operator="lessThan">
      <formula>-1</formula>
    </cfRule>
    <cfRule type="cellIs" dxfId="16" priority="14" operator="greaterThan">
      <formula>1</formula>
    </cfRule>
    <cfRule type="cellIs" dxfId="15" priority="15" operator="between">
      <formula>-1</formula>
      <formula>1</formula>
    </cfRule>
  </conditionalFormatting>
  <conditionalFormatting sqref="I3">
    <cfRule type="cellIs" dxfId="14" priority="10" operator="greaterThan">
      <formula>$G$2</formula>
    </cfRule>
    <cfRule type="cellIs" dxfId="13" priority="11" operator="lessThan">
      <formula>$G$2</formula>
    </cfRule>
    <cfRule type="cellIs" dxfId="12" priority="12" operator="lessThan">
      <formula>$G$2</formula>
    </cfRule>
  </conditionalFormatting>
  <conditionalFormatting sqref="I3:K3">
    <cfRule type="cellIs" dxfId="11" priority="7" operator="lessThan">
      <formula>$G$2</formula>
    </cfRule>
    <cfRule type="cellIs" dxfId="10" priority="8" operator="greaterThan">
      <formula>$G$2</formula>
    </cfRule>
    <cfRule type="cellIs" dxfId="9" priority="9" operator="equal">
      <formula>$G$2</formula>
    </cfRule>
  </conditionalFormatting>
  <printOptions gridLines="1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34"/>
  <sheetViews>
    <sheetView topLeftCell="A4" zoomScale="115" zoomScaleNormal="115" workbookViewId="0">
      <selection activeCell="C28" sqref="C28"/>
    </sheetView>
  </sheetViews>
  <sheetFormatPr defaultRowHeight="15" x14ac:dyDescent="0.25"/>
  <cols>
    <col min="1" max="1" width="30.140625" style="17" customWidth="1"/>
    <col min="2" max="2" width="5.42578125" style="6" customWidth="1"/>
    <col min="3" max="3" width="20.42578125" style="2" customWidth="1"/>
    <col min="4" max="5" width="9.28515625" style="2" customWidth="1"/>
    <col min="6" max="6" width="1.7109375" style="2" customWidth="1"/>
    <col min="7" max="7" width="22.42578125" style="2" customWidth="1"/>
    <col min="8" max="8" width="11.140625" style="2" customWidth="1"/>
    <col min="9" max="10" width="11.28515625" style="2" customWidth="1"/>
    <col min="11" max="11" width="8.28515625" style="2" customWidth="1"/>
    <col min="12" max="12" width="15.7109375" style="1" customWidth="1"/>
    <col min="13" max="14" width="8.7109375" style="1" customWidth="1"/>
    <col min="15" max="15" width="25.5703125" style="1" customWidth="1"/>
    <col min="16" max="16" width="8.7109375" style="1" customWidth="1"/>
    <col min="17" max="17" width="9.5703125" style="1" bestFit="1" customWidth="1"/>
    <col min="18" max="18" width="3" style="1" customWidth="1"/>
    <col min="19" max="19" width="14.7109375" style="1" customWidth="1"/>
    <col min="20" max="21" width="8.7109375" style="1" customWidth="1"/>
    <col min="22" max="22" width="3.7109375" style="1" customWidth="1"/>
    <col min="23" max="23" width="25.42578125" style="1" customWidth="1"/>
    <col min="24" max="16384" width="9.140625" style="1"/>
  </cols>
  <sheetData>
    <row r="1" spans="1:25" ht="30" x14ac:dyDescent="0.25">
      <c r="A1" s="12"/>
      <c r="C1" s="5"/>
      <c r="D1" s="5"/>
      <c r="E1" s="5"/>
      <c r="F1" s="5"/>
      <c r="G1" s="11" t="s">
        <v>6</v>
      </c>
      <c r="H1" s="9" t="s">
        <v>7</v>
      </c>
      <c r="I1" s="8" t="s">
        <v>8</v>
      </c>
      <c r="J1" s="9" t="s">
        <v>9</v>
      </c>
      <c r="K1" s="7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thickBot="1" x14ac:dyDescent="0.3">
      <c r="A2" s="12"/>
      <c r="B2" s="13"/>
      <c r="C2" s="5"/>
      <c r="D2" s="5"/>
      <c r="E2" s="5"/>
      <c r="F2" s="5"/>
      <c r="G2" s="11">
        <f>SUM(J5:J7)</f>
        <v>136000</v>
      </c>
      <c r="H2" s="9" t="s">
        <v>7</v>
      </c>
      <c r="I2" s="8">
        <f>-J8</f>
        <v>6500</v>
      </c>
      <c r="J2" s="9" t="s">
        <v>9</v>
      </c>
      <c r="K2" s="10">
        <f>-SUM(J9:J13)</f>
        <v>129500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9.149999999999999" customHeight="1" thickBot="1" x14ac:dyDescent="0.35">
      <c r="A3" s="12"/>
      <c r="B3" s="13"/>
      <c r="C3" s="5"/>
      <c r="D3" s="5"/>
      <c r="E3" s="5"/>
      <c r="F3" s="5"/>
      <c r="G3" s="14"/>
      <c r="H3" s="14"/>
      <c r="I3" s="59">
        <f>I2+K2</f>
        <v>136000</v>
      </c>
      <c r="J3" s="60"/>
      <c r="K3" s="6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31.5" thickBot="1" x14ac:dyDescent="0.35">
      <c r="A4" s="12"/>
      <c r="B4" s="29" t="s">
        <v>19</v>
      </c>
      <c r="C4" s="30" t="s">
        <v>2</v>
      </c>
      <c r="D4" s="30" t="s">
        <v>3</v>
      </c>
      <c r="E4" s="30" t="s">
        <v>13</v>
      </c>
      <c r="F4" s="5"/>
      <c r="G4" s="26" t="s">
        <v>2</v>
      </c>
      <c r="H4" s="27" t="s">
        <v>11</v>
      </c>
      <c r="I4" s="27" t="s">
        <v>4</v>
      </c>
      <c r="J4" s="28" t="s">
        <v>12</v>
      </c>
      <c r="K4" s="5"/>
      <c r="L4" s="15" t="s">
        <v>14</v>
      </c>
      <c r="M4" s="15"/>
      <c r="N4" s="15"/>
      <c r="O4" s="15"/>
      <c r="P4" s="15"/>
      <c r="Q4" s="15"/>
      <c r="R4" s="4"/>
      <c r="S4" s="16" t="s">
        <v>16</v>
      </c>
      <c r="T4" s="16"/>
      <c r="U4" s="16"/>
      <c r="V4" s="4"/>
      <c r="W4" s="16" t="s">
        <v>24</v>
      </c>
      <c r="X4" s="16"/>
      <c r="Y4" s="4"/>
    </row>
    <row r="5" spans="1:25" ht="15.75" x14ac:dyDescent="0.25">
      <c r="B5" s="31"/>
      <c r="C5" s="32"/>
      <c r="D5" s="32"/>
      <c r="E5" s="32"/>
      <c r="F5" s="33"/>
      <c r="G5" s="34" t="s">
        <v>0</v>
      </c>
      <c r="H5" s="35">
        <v>120000</v>
      </c>
      <c r="I5" s="36"/>
      <c r="J5" s="35">
        <f>SUM(H5:I5)</f>
        <v>120000</v>
      </c>
      <c r="K5" s="5"/>
      <c r="L5" s="4" t="s">
        <v>26</v>
      </c>
      <c r="M5" s="5"/>
      <c r="N5" s="4"/>
      <c r="O5" s="4" t="s">
        <v>27</v>
      </c>
      <c r="P5" s="4"/>
      <c r="Q5" s="4"/>
      <c r="R5" s="4"/>
      <c r="S5" s="4" t="s">
        <v>28</v>
      </c>
      <c r="T5" s="4"/>
      <c r="U5" s="4"/>
      <c r="V5" s="4"/>
      <c r="W5" s="4" t="s">
        <v>29</v>
      </c>
      <c r="X5" s="5">
        <f>-J9</f>
        <v>29500</v>
      </c>
      <c r="Y5" s="4"/>
    </row>
    <row r="6" spans="1:25" ht="15.75" x14ac:dyDescent="0.25">
      <c r="B6" s="31"/>
      <c r="C6" s="32"/>
      <c r="D6" s="32"/>
      <c r="E6" s="32"/>
      <c r="F6" s="33"/>
      <c r="G6" s="34" t="s">
        <v>1</v>
      </c>
      <c r="H6" s="35">
        <v>6000</v>
      </c>
      <c r="I6" s="36"/>
      <c r="J6" s="35">
        <f t="shared" ref="J6:J13" si="0">SUM(H6:I6)</f>
        <v>6000</v>
      </c>
      <c r="K6" s="5"/>
      <c r="L6" s="18" t="str">
        <f>+G5</f>
        <v>Cash</v>
      </c>
      <c r="M6" s="5">
        <f>+J5</f>
        <v>120000</v>
      </c>
      <c r="N6" s="4"/>
      <c r="O6" s="18" t="str">
        <f>+G8</f>
        <v>Accounts payable</v>
      </c>
      <c r="P6" s="5">
        <f>-J8</f>
        <v>6500</v>
      </c>
      <c r="Q6" s="4"/>
      <c r="R6" s="4"/>
      <c r="S6" s="18" t="str">
        <f>+G10</f>
        <v>Sales</v>
      </c>
      <c r="T6" s="4"/>
      <c r="U6" s="5">
        <f>-J10</f>
        <v>100000</v>
      </c>
      <c r="V6" s="4"/>
      <c r="W6" s="4" t="s">
        <v>30</v>
      </c>
      <c r="X6" s="5">
        <v>0</v>
      </c>
      <c r="Y6" s="4"/>
    </row>
    <row r="7" spans="1:25" ht="15.75" x14ac:dyDescent="0.25">
      <c r="B7" s="31"/>
      <c r="C7" s="32"/>
      <c r="D7" s="32"/>
      <c r="E7" s="32"/>
      <c r="F7" s="33"/>
      <c r="G7" s="34" t="s">
        <v>25</v>
      </c>
      <c r="H7" s="35">
        <v>10000</v>
      </c>
      <c r="I7" s="36"/>
      <c r="J7" s="35">
        <f t="shared" si="0"/>
        <v>10000</v>
      </c>
      <c r="K7" s="5"/>
      <c r="L7" s="18" t="str">
        <f>+G6</f>
        <v>Accounts Receivable</v>
      </c>
      <c r="M7" s="5">
        <f>+J6</f>
        <v>6000</v>
      </c>
      <c r="N7" s="4"/>
      <c r="O7" s="19" t="s">
        <v>31</v>
      </c>
      <c r="P7" s="4"/>
      <c r="Q7" s="5">
        <f>SUM(P6:P6)</f>
        <v>6500</v>
      </c>
      <c r="R7" s="4"/>
      <c r="S7" s="18" t="str">
        <f>+G11</f>
        <v>Sales returns and allowances</v>
      </c>
      <c r="T7" s="20">
        <f>-J11</f>
        <v>0</v>
      </c>
      <c r="U7" s="4"/>
      <c r="V7" s="4"/>
      <c r="W7" s="4" t="s">
        <v>32</v>
      </c>
      <c r="X7" s="21">
        <f>+U12</f>
        <v>100000</v>
      </c>
      <c r="Y7" s="4"/>
    </row>
    <row r="8" spans="1:25" ht="15.75" x14ac:dyDescent="0.25">
      <c r="B8" s="31"/>
      <c r="C8" s="32"/>
      <c r="D8" s="32"/>
      <c r="E8" s="32"/>
      <c r="F8" s="33"/>
      <c r="G8" s="37" t="s">
        <v>23</v>
      </c>
      <c r="H8" s="38">
        <v>-6500</v>
      </c>
      <c r="I8" s="36"/>
      <c r="J8" s="38">
        <f t="shared" si="0"/>
        <v>-6500</v>
      </c>
      <c r="K8" s="5"/>
      <c r="L8" s="18" t="str">
        <f>+G7</f>
        <v>Merchandise inventory</v>
      </c>
      <c r="M8" s="5">
        <f>+J7</f>
        <v>10000</v>
      </c>
      <c r="N8" s="4"/>
      <c r="O8" s="4" t="s">
        <v>33</v>
      </c>
      <c r="P8" s="4"/>
      <c r="Q8" s="4"/>
      <c r="R8" s="4"/>
      <c r="S8" s="18" t="str">
        <f>+G12</f>
        <v>Sales discounts</v>
      </c>
      <c r="T8" s="22">
        <f>-J12</f>
        <v>0</v>
      </c>
      <c r="U8" s="22">
        <f>+SUM(T7:T8)</f>
        <v>0</v>
      </c>
      <c r="V8" s="4"/>
      <c r="W8" s="4" t="s">
        <v>34</v>
      </c>
      <c r="X8" s="5">
        <v>0</v>
      </c>
      <c r="Y8" s="4"/>
    </row>
    <row r="9" spans="1:25" ht="16.5" thickBot="1" x14ac:dyDescent="0.3">
      <c r="B9" s="31"/>
      <c r="C9" s="32"/>
      <c r="D9" s="32"/>
      <c r="E9" s="32"/>
      <c r="F9" s="33"/>
      <c r="G9" s="39" t="s">
        <v>22</v>
      </c>
      <c r="H9" s="40">
        <v>-29500</v>
      </c>
      <c r="I9" s="36"/>
      <c r="J9" s="40">
        <f t="shared" si="0"/>
        <v>-29500</v>
      </c>
      <c r="K9" s="5"/>
      <c r="L9" s="4"/>
      <c r="M9" s="4"/>
      <c r="N9" s="4"/>
      <c r="O9" s="4" t="str">
        <f>+G9</f>
        <v>Capital</v>
      </c>
      <c r="P9" s="4"/>
      <c r="Q9" s="21">
        <f>-X9</f>
        <v>-129500</v>
      </c>
      <c r="R9" s="4"/>
      <c r="S9" s="19" t="s">
        <v>35</v>
      </c>
      <c r="T9" s="4"/>
      <c r="U9" s="5">
        <f>+U6+U8</f>
        <v>100000</v>
      </c>
      <c r="V9" s="4"/>
      <c r="W9" s="4" t="s">
        <v>36</v>
      </c>
      <c r="X9" s="23">
        <f>SUM(X5:X8)</f>
        <v>129500</v>
      </c>
      <c r="Y9" s="4"/>
    </row>
    <row r="10" spans="1:25" ht="16.5" thickTop="1" x14ac:dyDescent="0.25">
      <c r="B10" s="31"/>
      <c r="C10" s="32"/>
      <c r="D10" s="32"/>
      <c r="E10" s="32"/>
      <c r="F10" s="33"/>
      <c r="G10" s="41" t="s">
        <v>18</v>
      </c>
      <c r="H10" s="42">
        <v>-100000</v>
      </c>
      <c r="I10" s="36"/>
      <c r="J10" s="42">
        <f t="shared" si="0"/>
        <v>-100000</v>
      </c>
      <c r="K10" s="5"/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</row>
    <row r="11" spans="1:25" ht="16.5" thickBot="1" x14ac:dyDescent="0.3">
      <c r="B11" s="31"/>
      <c r="C11" s="32"/>
      <c r="D11" s="32"/>
      <c r="E11" s="32"/>
      <c r="F11" s="33"/>
      <c r="G11" s="41" t="s">
        <v>38</v>
      </c>
      <c r="H11" s="42">
        <v>0</v>
      </c>
      <c r="I11" s="36"/>
      <c r="J11" s="42">
        <f t="shared" si="0"/>
        <v>0</v>
      </c>
      <c r="K11" s="5"/>
      <c r="L11" s="4" t="s">
        <v>15</v>
      </c>
      <c r="M11" s="4"/>
      <c r="N11" s="23">
        <f>SUM(M5:M8)</f>
        <v>136000</v>
      </c>
      <c r="O11" s="4" t="s">
        <v>39</v>
      </c>
      <c r="P11" s="4"/>
      <c r="Q11" s="23">
        <f>SUM(Q7:Q10)</f>
        <v>-123000</v>
      </c>
      <c r="R11" s="4"/>
      <c r="S11" s="18" t="str">
        <f>+G13</f>
        <v>Cost of good sold</v>
      </c>
      <c r="T11" s="4"/>
      <c r="U11" s="5">
        <f>+J13</f>
        <v>0</v>
      </c>
      <c r="V11" s="4"/>
      <c r="W11" s="4"/>
      <c r="X11" s="4"/>
      <c r="Y11" s="4"/>
    </row>
    <row r="12" spans="1:25" ht="17.25" thickTop="1" thickBot="1" x14ac:dyDescent="0.3">
      <c r="B12" s="31"/>
      <c r="C12" s="32"/>
      <c r="D12" s="32"/>
      <c r="E12" s="32"/>
      <c r="F12" s="33"/>
      <c r="G12" s="41" t="s">
        <v>40</v>
      </c>
      <c r="H12" s="42">
        <v>0</v>
      </c>
      <c r="I12" s="36"/>
      <c r="J12" s="42">
        <f t="shared" si="0"/>
        <v>0</v>
      </c>
      <c r="K12" s="5"/>
      <c r="L12" s="4"/>
      <c r="M12" s="4"/>
      <c r="N12" s="4"/>
      <c r="O12" s="4"/>
      <c r="P12" s="4"/>
      <c r="Q12" s="4"/>
      <c r="R12" s="4"/>
      <c r="S12" s="4" t="s">
        <v>41</v>
      </c>
      <c r="T12" s="4"/>
      <c r="U12" s="23">
        <f>+U9-U11</f>
        <v>100000</v>
      </c>
      <c r="V12" s="4"/>
      <c r="W12" s="4"/>
      <c r="X12" s="4"/>
      <c r="Y12" s="4"/>
    </row>
    <row r="13" spans="1:25" ht="16.5" thickTop="1" x14ac:dyDescent="0.25">
      <c r="B13" s="31"/>
      <c r="C13" s="32"/>
      <c r="D13" s="32"/>
      <c r="E13" s="32"/>
      <c r="F13" s="33"/>
      <c r="G13" s="41" t="s">
        <v>37</v>
      </c>
      <c r="H13" s="42">
        <v>0</v>
      </c>
      <c r="I13" s="36"/>
      <c r="J13" s="42">
        <f t="shared" si="0"/>
        <v>0</v>
      </c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9.149999999999999" customHeight="1" thickBot="1" x14ac:dyDescent="0.3">
      <c r="B14" s="31"/>
      <c r="C14" s="32"/>
      <c r="D14" s="32"/>
      <c r="E14" s="32"/>
      <c r="F14" s="33"/>
      <c r="G14" s="43" t="s">
        <v>20</v>
      </c>
      <c r="H14" s="44">
        <f>SUM(H5:H13)</f>
        <v>0</v>
      </c>
      <c r="I14" s="44">
        <f>SUM(I5:I13)</f>
        <v>0</v>
      </c>
      <c r="J14" s="44">
        <f>SUM(J5:J13)</f>
        <v>0</v>
      </c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6.5" thickTop="1" x14ac:dyDescent="0.25">
      <c r="B15" s="31"/>
      <c r="C15" s="32"/>
      <c r="D15" s="32"/>
      <c r="E15" s="32"/>
      <c r="F15" s="33"/>
      <c r="G15" s="45" t="s">
        <v>5</v>
      </c>
      <c r="H15" s="46">
        <f>SUM(H10:H13)</f>
        <v>-100000</v>
      </c>
      <c r="I15" s="46">
        <f>SUM(I10:I13)</f>
        <v>0</v>
      </c>
      <c r="J15" s="46">
        <f>SUM(J10:J13)</f>
        <v>-100000</v>
      </c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x14ac:dyDescent="0.25">
      <c r="B16" s="31"/>
      <c r="C16" s="32"/>
      <c r="D16" s="32"/>
      <c r="E16" s="32"/>
      <c r="F16" s="33"/>
      <c r="G16" s="33"/>
      <c r="H16" s="33"/>
      <c r="I16" s="33"/>
      <c r="J16" s="33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x14ac:dyDescent="0.25">
      <c r="B17" s="31"/>
      <c r="C17" s="32"/>
      <c r="D17" s="32"/>
      <c r="E17" s="32"/>
      <c r="F17" s="33"/>
      <c r="G17" s="33"/>
      <c r="H17" s="33"/>
      <c r="I17" s="33"/>
      <c r="J17" s="33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x14ac:dyDescent="0.25">
      <c r="B18" s="31"/>
      <c r="C18" s="32"/>
      <c r="D18" s="32"/>
      <c r="E18" s="32"/>
      <c r="F18" s="33"/>
      <c r="G18" s="47"/>
      <c r="H18" s="47"/>
      <c r="I18" s="47"/>
      <c r="J18" s="33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x14ac:dyDescent="0.25">
      <c r="B19" s="31"/>
      <c r="C19" s="32"/>
      <c r="D19" s="32"/>
      <c r="E19" s="32"/>
      <c r="F19" s="33"/>
      <c r="G19" s="48"/>
      <c r="H19" s="47"/>
      <c r="I19" s="47"/>
      <c r="J19" s="33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x14ac:dyDescent="0.25">
      <c r="B20" s="31"/>
      <c r="C20" s="32"/>
      <c r="D20" s="32"/>
      <c r="E20" s="32"/>
      <c r="F20" s="33"/>
      <c r="G20" s="48"/>
      <c r="H20" s="47"/>
      <c r="I20" s="49"/>
      <c r="J20" s="50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x14ac:dyDescent="0.25">
      <c r="B21" s="31"/>
      <c r="C21" s="32"/>
      <c r="D21" s="32"/>
      <c r="E21" s="32"/>
      <c r="F21" s="33"/>
      <c r="G21" s="48"/>
      <c r="H21" s="47"/>
      <c r="I21" s="47"/>
      <c r="J21" s="33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x14ac:dyDescent="0.25">
      <c r="B22" s="31"/>
      <c r="C22" s="32"/>
      <c r="D22" s="32"/>
      <c r="E22" s="32"/>
      <c r="F22" s="33"/>
      <c r="G22" s="48"/>
      <c r="H22" s="47"/>
      <c r="I22" s="49"/>
      <c r="J22" s="33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x14ac:dyDescent="0.25">
      <c r="B23" s="31"/>
      <c r="C23" s="32"/>
      <c r="D23" s="32"/>
      <c r="E23" s="32"/>
      <c r="F23" s="33"/>
      <c r="G23" s="51"/>
      <c r="H23" s="47"/>
      <c r="I23" s="47"/>
      <c r="J23" s="33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x14ac:dyDescent="0.25">
      <c r="B24" s="31"/>
      <c r="C24" s="32"/>
      <c r="D24" s="32"/>
      <c r="E24" s="32"/>
      <c r="F24" s="33"/>
      <c r="G24" s="33"/>
      <c r="H24" s="33"/>
      <c r="I24" s="33"/>
      <c r="J24" s="33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x14ac:dyDescent="0.25">
      <c r="B25" s="31"/>
      <c r="C25" s="32"/>
      <c r="D25" s="32"/>
      <c r="E25" s="32"/>
      <c r="F25" s="33"/>
      <c r="G25" s="33"/>
      <c r="H25" s="33"/>
      <c r="I25" s="33"/>
      <c r="J25" s="33"/>
      <c r="K25" s="5"/>
      <c r="L25" s="4"/>
      <c r="M25" s="4"/>
      <c r="N25" s="4"/>
      <c r="O25" s="4"/>
      <c r="P25" s="4"/>
      <c r="Q25" s="4"/>
      <c r="R25" s="4"/>
      <c r="S25" s="25"/>
      <c r="T25" s="25"/>
      <c r="U25" s="25"/>
      <c r="V25" s="4"/>
      <c r="W25" s="4"/>
      <c r="X25" s="4"/>
      <c r="Y25" s="4"/>
    </row>
    <row r="26" spans="1:25" ht="15.75" x14ac:dyDescent="0.25">
      <c r="B26" s="31"/>
      <c r="C26" s="32"/>
      <c r="D26" s="32"/>
      <c r="E26" s="32"/>
      <c r="F26" s="33"/>
      <c r="G26" s="33"/>
      <c r="H26" s="33"/>
      <c r="I26" s="33"/>
      <c r="J26" s="33"/>
      <c r="K26" s="5"/>
      <c r="L26" s="25"/>
      <c r="M26" s="25"/>
      <c r="N26" s="2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x14ac:dyDescent="0.25">
      <c r="B27" s="31"/>
      <c r="C27" s="32"/>
      <c r="D27" s="32"/>
      <c r="E27" s="32"/>
      <c r="F27" s="33"/>
      <c r="G27" s="33"/>
      <c r="H27" s="33"/>
      <c r="I27" s="33"/>
      <c r="J27" s="33"/>
      <c r="K27" s="5"/>
      <c r="L27" s="4"/>
      <c r="M27" s="4"/>
      <c r="N27" s="4"/>
      <c r="O27" s="25"/>
      <c r="P27" s="25"/>
      <c r="Q27" s="25"/>
      <c r="R27" s="4"/>
      <c r="S27" s="4"/>
      <c r="T27" s="4"/>
      <c r="U27" s="4"/>
      <c r="V27" s="4"/>
      <c r="W27" s="4"/>
      <c r="X27" s="4"/>
      <c r="Y27" s="4"/>
    </row>
    <row r="28" spans="1:25" s="3" customFormat="1" ht="15.75" x14ac:dyDescent="0.25">
      <c r="A28" s="17"/>
      <c r="B28" s="31"/>
      <c r="C28" s="32"/>
      <c r="D28" s="32"/>
      <c r="E28" s="32"/>
      <c r="F28" s="33"/>
      <c r="G28" s="33"/>
      <c r="H28" s="33"/>
      <c r="I28" s="33"/>
      <c r="J28" s="33"/>
      <c r="K28" s="2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25"/>
      <c r="X28" s="25"/>
      <c r="Y28" s="25"/>
    </row>
    <row r="29" spans="1:25" ht="15.75" x14ac:dyDescent="0.25">
      <c r="B29" s="31"/>
      <c r="C29" s="32"/>
      <c r="D29" s="32"/>
      <c r="E29" s="32"/>
      <c r="F29" s="33"/>
      <c r="G29" s="33"/>
      <c r="H29" s="33"/>
      <c r="I29" s="33"/>
      <c r="J29" s="33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x14ac:dyDescent="0.25">
      <c r="B30" s="31"/>
      <c r="C30" s="32"/>
      <c r="D30" s="32"/>
      <c r="E30" s="32"/>
      <c r="F30" s="33"/>
      <c r="G30" s="33"/>
      <c r="H30" s="33"/>
      <c r="I30" s="33"/>
      <c r="J30" s="33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x14ac:dyDescent="0.25">
      <c r="B31" s="31"/>
      <c r="C31" s="32"/>
      <c r="D31" s="32"/>
      <c r="E31" s="32"/>
      <c r="F31" s="33"/>
      <c r="G31" s="33"/>
      <c r="H31" s="33"/>
      <c r="I31" s="33"/>
      <c r="J31" s="33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B32" s="13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2:25" x14ac:dyDescent="0.25">
      <c r="B33" s="13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25">
      <c r="B34" s="13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sheetProtection algorithmName="SHA-512" hashValue="6zykdBwtVoscKtd5m8kNf2sxMPxjEFH24zrpVZT6zWzV8Xof6UMIU8qERiR9/fBvyhkBfS6G0ULd1K1Cexo4JA==" saltValue="ghoQxARhxkBegP6Z36Sg5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">
    <mergeCell ref="I3:K3"/>
  </mergeCells>
  <conditionalFormatting sqref="H14:J14">
    <cfRule type="cellIs" dxfId="8" priority="7" operator="lessThan">
      <formula>-1</formula>
    </cfRule>
    <cfRule type="cellIs" dxfId="7" priority="8" operator="greaterThan">
      <formula>1</formula>
    </cfRule>
    <cfRule type="cellIs" dxfId="6" priority="9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:K3">
    <cfRule type="cellIs" dxfId="2" priority="1" operator="lessThan">
      <formula>$G$2</formula>
    </cfRule>
    <cfRule type="cellIs" dxfId="1" priority="2" operator="greaterThan">
      <formula>$G$2</formula>
    </cfRule>
    <cfRule type="cellIs" dxfId="0" priority="3" operator="equal">
      <formula>$G$2</formula>
    </cfRule>
  </conditionalFormatting>
  <printOptions gridLines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2019-01-08T22:09:07Z</dcterms:modified>
</cp:coreProperties>
</file>