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1600" windowHeight="9735" tabRatio="817" activeTab="1"/>
  </bookViews>
  <sheets>
    <sheet name="Merchandising" sheetId="92" r:id="rId1"/>
    <sheet name="Example" sheetId="156" r:id="rId2"/>
    <sheet name="Practice" sheetId="157" r:id="rId3"/>
  </sheets>
  <calcPr calcId="152511"/>
</workbook>
</file>

<file path=xl/calcChain.xml><?xml version="1.0" encoding="utf-8"?>
<calcChain xmlns="http://schemas.openxmlformats.org/spreadsheetml/2006/main">
  <c r="I14" i="157" l="1"/>
  <c r="F27" i="157"/>
  <c r="F24" i="157"/>
  <c r="E20" i="157"/>
  <c r="F21" i="157" s="1"/>
  <c r="F18" i="157"/>
  <c r="I15" i="157"/>
  <c r="F15" i="157"/>
  <c r="J15" i="157"/>
  <c r="K12" i="157"/>
  <c r="F12" i="157"/>
  <c r="T11" i="157"/>
  <c r="K11" i="157"/>
  <c r="U7" i="157" s="1"/>
  <c r="V8" i="157" s="1"/>
  <c r="K10" i="157"/>
  <c r="P9" i="157"/>
  <c r="K9" i="157"/>
  <c r="U8" i="157"/>
  <c r="T8" i="157"/>
  <c r="M8" i="157"/>
  <c r="K8" i="157"/>
  <c r="J2" i="157" s="1"/>
  <c r="E8" i="157"/>
  <c r="F9" i="157" s="1"/>
  <c r="T7" i="157"/>
  <c r="M7" i="157"/>
  <c r="K7" i="157"/>
  <c r="N8" i="157" s="1"/>
  <c r="J14" i="157"/>
  <c r="T6" i="157"/>
  <c r="Q6" i="157"/>
  <c r="R7" i="157" s="1"/>
  <c r="P6" i="157"/>
  <c r="M6" i="157"/>
  <c r="K6" i="157"/>
  <c r="N7" i="157" s="1"/>
  <c r="F6" i="157"/>
  <c r="Y5" i="157"/>
  <c r="K5" i="157"/>
  <c r="N6" i="157" s="1"/>
  <c r="K13" i="157" l="1"/>
  <c r="V11" i="157" s="1"/>
  <c r="O11" i="157"/>
  <c r="H2" i="157"/>
  <c r="V6" i="157"/>
  <c r="V9" i="157" s="1"/>
  <c r="J13" i="156"/>
  <c r="J7" i="156"/>
  <c r="F30" i="156"/>
  <c r="J26" i="156"/>
  <c r="J21" i="156"/>
  <c r="J23" i="156" s="1"/>
  <c r="F27" i="156"/>
  <c r="F24" i="156"/>
  <c r="J20" i="156"/>
  <c r="E20" i="156"/>
  <c r="F21" i="156" s="1"/>
  <c r="F18" i="156"/>
  <c r="I15" i="156"/>
  <c r="F15" i="156"/>
  <c r="I14" i="156"/>
  <c r="K13" i="156"/>
  <c r="V11" i="156" s="1"/>
  <c r="K12" i="156"/>
  <c r="U8" i="156" s="1"/>
  <c r="F12" i="156"/>
  <c r="T11" i="156"/>
  <c r="K11" i="156"/>
  <c r="P9" i="156"/>
  <c r="K9" i="156"/>
  <c r="Y5" i="156" s="1"/>
  <c r="T8" i="156"/>
  <c r="M8" i="156"/>
  <c r="E8" i="156"/>
  <c r="F9" i="156" s="1"/>
  <c r="U7" i="156"/>
  <c r="T7" i="156"/>
  <c r="M7" i="156"/>
  <c r="K7" i="156"/>
  <c r="N8" i="156" s="1"/>
  <c r="T6" i="156"/>
  <c r="P6" i="156"/>
  <c r="M6" i="156"/>
  <c r="K6" i="156"/>
  <c r="N7" i="156" s="1"/>
  <c r="F6" i="156"/>
  <c r="K8" i="156" s="1"/>
  <c r="K5" i="156"/>
  <c r="K15" i="157" l="1"/>
  <c r="K14" i="157"/>
  <c r="V12" i="157"/>
  <c r="Y7" i="157" s="1"/>
  <c r="Y9" i="157" s="1"/>
  <c r="R9" i="157" s="1"/>
  <c r="R11" i="157" s="1"/>
  <c r="L2" i="157"/>
  <c r="J3" i="157" s="1"/>
  <c r="V8" i="156"/>
  <c r="J15" i="156"/>
  <c r="K10" i="156"/>
  <c r="K14" i="156" s="1"/>
  <c r="H2" i="156"/>
  <c r="N6" i="156"/>
  <c r="O11" i="156" s="1"/>
  <c r="Q6" i="156"/>
  <c r="R7" i="156" s="1"/>
  <c r="J2" i="156"/>
  <c r="J14" i="156"/>
  <c r="K15" i="156" l="1"/>
  <c r="V6" i="156"/>
  <c r="V9" i="156" s="1"/>
  <c r="V12" i="156" s="1"/>
  <c r="Y7" i="156" s="1"/>
  <c r="Y9" i="156" s="1"/>
  <c r="R9" i="156" s="1"/>
  <c r="R11" i="156" s="1"/>
  <c r="L2" i="156"/>
  <c r="J3" i="156" s="1"/>
</calcChain>
</file>

<file path=xl/sharedStrings.xml><?xml version="1.0" encoding="utf-8"?>
<sst xmlns="http://schemas.openxmlformats.org/spreadsheetml/2006/main" count="141" uniqueCount="56">
  <si>
    <t>Cash</t>
  </si>
  <si>
    <t>Accounts Receivable</t>
  </si>
  <si>
    <t>Accounts</t>
  </si>
  <si>
    <t>Debit</t>
  </si>
  <si>
    <t>Entries</t>
  </si>
  <si>
    <t>Net Income</t>
  </si>
  <si>
    <t>Assets</t>
  </si>
  <si>
    <t>=</t>
  </si>
  <si>
    <t>Liabilities</t>
  </si>
  <si>
    <t>+</t>
  </si>
  <si>
    <t>Owner's Equity</t>
  </si>
  <si>
    <t>Beg Trial Balance</t>
  </si>
  <si>
    <t>End Trial Balance</t>
  </si>
  <si>
    <t>(Credit)</t>
  </si>
  <si>
    <t>Balance Sheet</t>
  </si>
  <si>
    <t>Total assets</t>
  </si>
  <si>
    <t>Income Statement</t>
  </si>
  <si>
    <t>Expenses:</t>
  </si>
  <si>
    <t>Sales</t>
  </si>
  <si>
    <t>Date</t>
  </si>
  <si>
    <t>Total Debits - Total (credits)</t>
  </si>
  <si>
    <t>Purchases</t>
  </si>
  <si>
    <t>Capital</t>
  </si>
  <si>
    <t>(Click here) video 1</t>
  </si>
  <si>
    <t>(Click here) video 2</t>
  </si>
  <si>
    <t>Accounts payable</t>
  </si>
  <si>
    <t>Statement of Owners Equity</t>
  </si>
  <si>
    <t>Merchandise inventory</t>
  </si>
  <si>
    <t>Assets:</t>
  </si>
  <si>
    <t>Liabilities:</t>
  </si>
  <si>
    <t>Revenue:</t>
  </si>
  <si>
    <t>Blink, Capital Beginning</t>
  </si>
  <si>
    <t>Add: Owner investments</t>
  </si>
  <si>
    <t>Total liabilities</t>
  </si>
  <si>
    <t>Add: Net income</t>
  </si>
  <si>
    <t>Equity:</t>
  </si>
  <si>
    <t>Less: Owner withdrawals</t>
  </si>
  <si>
    <t>Net revenue</t>
  </si>
  <si>
    <t>Blink, Capital Ending</t>
  </si>
  <si>
    <t>Cost of good sold</t>
  </si>
  <si>
    <t>Sales returns and allowances</t>
  </si>
  <si>
    <t>Total liabilities and equity</t>
  </si>
  <si>
    <t>Sales discounts</t>
  </si>
  <si>
    <t>Gross Profit / Net income</t>
  </si>
  <si>
    <t>(Click here) video 3</t>
  </si>
  <si>
    <t>(Click here) video 4</t>
  </si>
  <si>
    <t>Adjustments</t>
  </si>
  <si>
    <t>Cost of Goods Sole:</t>
  </si>
  <si>
    <t>Beginning Inventory</t>
  </si>
  <si>
    <t>Good available for sale</t>
  </si>
  <si>
    <t>Ending Inventory</t>
  </si>
  <si>
    <t>Cost of Goods Sold</t>
  </si>
  <si>
    <t>Cost of Good Sold on books</t>
  </si>
  <si>
    <t>Ending Inventory is</t>
  </si>
  <si>
    <t xml:space="preserve">Cost of Goods Sold: </t>
  </si>
  <si>
    <t>We get Beginning Inventory  from the General Ledger. So 10,000 is an assumption because we don't have GL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</si>
</sst>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;@"/>
  </numFmts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17" fillId="0" borderId="10" applyNumberFormat="0" applyFill="0" applyAlignment="0" applyProtection="0"/>
    <xf numFmtId="44" fontId="3" fillId="0" borderId="0" applyFont="0" applyFill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</cellStyleXfs>
  <cellXfs count="73">
    <xf numFmtId="0" fontId="0" fillId="0" borderId="0" xfId="0"/>
    <xf numFmtId="37" fontId="0" fillId="0" borderId="0" xfId="0" applyNumberFormat="1"/>
    <xf numFmtId="37" fontId="0" fillId="5" borderId="0" xfId="0" applyNumberFormat="1" applyFill="1"/>
    <xf numFmtId="0" fontId="4" fillId="0" borderId="0" xfId="0" applyFont="1"/>
    <xf numFmtId="37" fontId="4" fillId="0" borderId="0" xfId="0" applyNumberFormat="1" applyFont="1"/>
    <xf numFmtId="37" fontId="4" fillId="5" borderId="5" xfId="0" applyNumberFormat="1" applyFont="1" applyFill="1" applyBorder="1" applyAlignment="1">
      <alignment vertical="top" wrapText="1"/>
    </xf>
    <xf numFmtId="37" fontId="4" fillId="5" borderId="9" xfId="0" applyNumberFormat="1" applyFont="1" applyFill="1" applyBorder="1" applyAlignment="1">
      <alignment vertical="top" wrapText="1"/>
    </xf>
    <xf numFmtId="0" fontId="4" fillId="0" borderId="0" xfId="0" applyFont="1" applyFill="1"/>
    <xf numFmtId="0" fontId="4" fillId="0" borderId="0" xfId="0" applyFont="1" applyProtection="1"/>
    <xf numFmtId="37" fontId="11" fillId="0" borderId="5" xfId="0" applyNumberFormat="1" applyFont="1" applyFill="1" applyBorder="1" applyProtection="1"/>
    <xf numFmtId="37" fontId="4" fillId="0" borderId="0" xfId="0" applyNumberFormat="1" applyFont="1" applyProtection="1"/>
    <xf numFmtId="37" fontId="0" fillId="0" borderId="0" xfId="6" applyNumberFormat="1" applyFont="1"/>
    <xf numFmtId="37" fontId="4" fillId="5" borderId="9" xfId="6" applyNumberFormat="1" applyFont="1" applyFill="1" applyBorder="1" applyAlignment="1">
      <alignment vertical="center"/>
    </xf>
    <xf numFmtId="37" fontId="4" fillId="5" borderId="5" xfId="6" applyNumberFormat="1" applyFont="1" applyFill="1" applyBorder="1" applyAlignment="1">
      <alignment vertical="center"/>
    </xf>
    <xf numFmtId="164" fontId="11" fillId="0" borderId="5" xfId="0" applyNumberFormat="1" applyFont="1" applyFill="1" applyBorder="1" applyAlignment="1" applyProtection="1">
      <alignment horizontal="left"/>
    </xf>
    <xf numFmtId="164" fontId="4" fillId="0" borderId="0" xfId="0" applyNumberFormat="1" applyFont="1" applyAlignment="1">
      <alignment horizontal="left"/>
    </xf>
    <xf numFmtId="0" fontId="20" fillId="0" borderId="0" xfId="3" applyFont="1" applyAlignment="1">
      <alignment vertical="top"/>
    </xf>
    <xf numFmtId="164" fontId="4" fillId="0" borderId="0" xfId="0" applyNumberFormat="1" applyFont="1" applyAlignment="1" applyProtection="1">
      <alignment horizontal="left"/>
    </xf>
    <xf numFmtId="37" fontId="1" fillId="0" borderId="0" xfId="0" applyNumberFormat="1" applyFont="1" applyProtection="1"/>
    <xf numFmtId="0" fontId="17" fillId="0" borderId="0" xfId="5" applyFont="1" applyBorder="1" applyAlignment="1" applyProtection="1">
      <alignment horizontal="centerContinuous"/>
    </xf>
    <xf numFmtId="0" fontId="17" fillId="0" borderId="0" xfId="5" applyFont="1" applyBorder="1" applyAlignment="1" applyProtection="1">
      <alignment horizontal="centerContinuous" wrapText="1"/>
    </xf>
    <xf numFmtId="0" fontId="4" fillId="5" borderId="0" xfId="0" applyFont="1" applyFill="1"/>
    <xf numFmtId="0" fontId="4" fillId="0" borderId="0" xfId="0" applyFont="1" applyAlignment="1" applyProtection="1">
      <alignment horizontal="left" indent="1"/>
    </xf>
    <xf numFmtId="0" fontId="4" fillId="0" borderId="0" xfId="0" applyFont="1" applyAlignment="1" applyProtection="1">
      <alignment horizontal="left" indent="2"/>
    </xf>
    <xf numFmtId="37" fontId="4" fillId="0" borderId="0" xfId="0" applyNumberFormat="1" applyFont="1" applyBorder="1" applyProtection="1"/>
    <xf numFmtId="37" fontId="4" fillId="6" borderId="0" xfId="0" applyNumberFormat="1" applyFont="1" applyFill="1" applyProtection="1"/>
    <xf numFmtId="37" fontId="4" fillId="0" borderId="8" xfId="0" applyNumberFormat="1" applyFont="1" applyBorder="1" applyProtection="1"/>
    <xf numFmtId="37" fontId="4" fillId="6" borderId="7" xfId="4" applyNumberFormat="1" applyFont="1" applyFill="1" applyProtection="1"/>
    <xf numFmtId="37" fontId="4" fillId="0" borderId="0" xfId="0" applyNumberFormat="1" applyFont="1" applyFill="1" applyProtection="1"/>
    <xf numFmtId="0" fontId="4" fillId="0" borderId="0" xfId="0" applyFont="1" applyFill="1" applyProtection="1"/>
    <xf numFmtId="0" fontId="21" fillId="11" borderId="1" xfId="1" applyFont="1" applyFill="1" applyAlignment="1" applyProtection="1">
      <alignment horizontal="center"/>
    </xf>
    <xf numFmtId="37" fontId="22" fillId="11" borderId="0" xfId="1" applyNumberFormat="1" applyFont="1" applyFill="1" applyBorder="1" applyAlignment="1" applyProtection="1">
      <alignment horizontal="center" wrapText="1"/>
    </xf>
    <xf numFmtId="37" fontId="21" fillId="11" borderId="1" xfId="1" applyNumberFormat="1" applyFont="1" applyFill="1" applyAlignment="1" applyProtection="1">
      <alignment horizontal="center" wrapText="1"/>
    </xf>
    <xf numFmtId="164" fontId="21" fillId="11" borderId="1" xfId="1" applyNumberFormat="1" applyFont="1" applyFill="1" applyAlignment="1" applyProtection="1">
      <alignment horizontal="left"/>
    </xf>
    <xf numFmtId="37" fontId="21" fillId="11" borderId="1" xfId="1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 wrapText="1"/>
    </xf>
    <xf numFmtId="37" fontId="7" fillId="2" borderId="0" xfId="2" applyNumberFormat="1" applyFont="1" applyFill="1" applyAlignment="1" applyProtection="1">
      <alignment horizontal="center"/>
    </xf>
    <xf numFmtId="37" fontId="8" fillId="2" borderId="0" xfId="0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37" fontId="5" fillId="2" borderId="0" xfId="2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 wrapText="1"/>
    </xf>
    <xf numFmtId="37" fontId="8" fillId="2" borderId="0" xfId="0" applyNumberFormat="1" applyFont="1" applyFill="1" applyAlignment="1" applyProtection="1">
      <alignment horizontal="center"/>
    </xf>
    <xf numFmtId="37" fontId="5" fillId="2" borderId="0" xfId="2" applyNumberFormat="1" applyFont="1" applyFill="1" applyAlignment="1" applyProtection="1">
      <alignment horizontal="center"/>
    </xf>
    <xf numFmtId="37" fontId="7" fillId="2" borderId="0" xfId="2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37" fontId="11" fillId="6" borderId="5" xfId="0" applyNumberFormat="1" applyFont="1" applyFill="1" applyBorder="1" applyProtection="1"/>
    <xf numFmtId="37" fontId="21" fillId="9" borderId="5" xfId="8" applyNumberFormat="1" applyFont="1" applyBorder="1" applyAlignment="1" applyProtection="1">
      <alignment horizontal="left"/>
      <protection locked="0"/>
    </xf>
    <xf numFmtId="37" fontId="13" fillId="2" borderId="5" xfId="2" applyNumberFormat="1" applyFont="1" applyFill="1" applyBorder="1" applyProtection="1">
      <protection locked="0"/>
    </xf>
    <xf numFmtId="37" fontId="12" fillId="3" borderId="5" xfId="2" applyNumberFormat="1" applyFont="1" applyFill="1" applyBorder="1" applyProtection="1">
      <protection locked="0"/>
    </xf>
    <xf numFmtId="37" fontId="21" fillId="8" borderId="5" xfId="7" applyNumberFormat="1" applyFont="1" applyBorder="1" applyAlignment="1" applyProtection="1">
      <alignment horizontal="left"/>
      <protection locked="0"/>
    </xf>
    <xf numFmtId="37" fontId="10" fillId="2" borderId="5" xfId="2" applyNumberFormat="1" applyFont="1" applyFill="1" applyBorder="1" applyProtection="1">
      <protection locked="0"/>
    </xf>
    <xf numFmtId="0" fontId="21" fillId="4" borderId="5" xfId="2" applyFont="1" applyFill="1" applyBorder="1" applyProtection="1">
      <protection locked="0"/>
    </xf>
    <xf numFmtId="37" fontId="9" fillId="2" borderId="5" xfId="2" applyNumberFormat="1" applyFont="1" applyFill="1" applyBorder="1" applyProtection="1">
      <protection locked="0"/>
    </xf>
    <xf numFmtId="0" fontId="21" fillId="10" borderId="5" xfId="2" applyFont="1" applyFill="1" applyBorder="1" applyProtection="1">
      <protection locked="0"/>
    </xf>
    <xf numFmtId="37" fontId="14" fillId="2" borderId="5" xfId="2" applyNumberFormat="1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37" fontId="12" fillId="0" borderId="6" xfId="2" applyNumberFormat="1" applyFont="1" applyFill="1" applyBorder="1" applyProtection="1">
      <protection locked="0"/>
    </xf>
    <xf numFmtId="37" fontId="9" fillId="2" borderId="0" xfId="0" applyNumberFormat="1" applyFont="1" applyFill="1" applyProtection="1">
      <protection locked="0"/>
    </xf>
    <xf numFmtId="37" fontId="14" fillId="2" borderId="0" xfId="2" applyNumberFormat="1" applyFont="1" applyFill="1" applyProtection="1">
      <protection locked="0"/>
    </xf>
    <xf numFmtId="37" fontId="4" fillId="0" borderId="0" xfId="0" applyNumberFormat="1" applyFont="1" applyProtection="1">
      <protection locked="0"/>
    </xf>
    <xf numFmtId="37" fontId="4" fillId="3" borderId="5" xfId="0" applyNumberFormat="1" applyFont="1" applyFill="1" applyBorder="1" applyProtection="1">
      <protection locked="0"/>
    </xf>
    <xf numFmtId="37" fontId="4" fillId="3" borderId="5" xfId="0" applyNumberFormat="1" applyFont="1" applyFill="1" applyBorder="1" applyAlignment="1" applyProtection="1">
      <alignment horizontal="left" indent="1"/>
      <protection locked="0"/>
    </xf>
    <xf numFmtId="37" fontId="19" fillId="3" borderId="5" xfId="0" applyNumberFormat="1" applyFont="1" applyFill="1" applyBorder="1" applyProtection="1">
      <protection locked="0"/>
    </xf>
    <xf numFmtId="37" fontId="4" fillId="0" borderId="0" xfId="0" applyNumberFormat="1" applyFont="1" applyFill="1" applyProtection="1">
      <protection locked="0"/>
    </xf>
    <xf numFmtId="37" fontId="19" fillId="7" borderId="5" xfId="0" applyNumberFormat="1" applyFont="1" applyFill="1" applyBorder="1" applyProtection="1">
      <protection locked="0"/>
    </xf>
    <xf numFmtId="37" fontId="4" fillId="3" borderId="5" xfId="0" applyNumberFormat="1" applyFont="1" applyFill="1" applyBorder="1" applyAlignment="1" applyProtection="1">
      <alignment horizontal="left" indent="2"/>
      <protection locked="0"/>
    </xf>
    <xf numFmtId="37" fontId="4" fillId="3" borderId="5" xfId="0" applyNumberFormat="1" applyFont="1" applyFill="1" applyBorder="1" applyAlignment="1" applyProtection="1">
      <alignment horizontal="left"/>
      <protection locked="0"/>
    </xf>
    <xf numFmtId="164" fontId="11" fillId="3" borderId="5" xfId="0" applyNumberFormat="1" applyFont="1" applyFill="1" applyBorder="1" applyAlignment="1" applyProtection="1">
      <alignment horizontal="left"/>
      <protection locked="0"/>
    </xf>
    <xf numFmtId="37" fontId="11" fillId="3" borderId="5" xfId="0" applyNumberFormat="1" applyFont="1" applyFill="1" applyBorder="1" applyProtection="1">
      <protection locked="0"/>
    </xf>
    <xf numFmtId="37" fontId="11" fillId="3" borderId="5" xfId="0" applyNumberFormat="1" applyFont="1" applyFill="1" applyBorder="1" applyAlignment="1" applyProtection="1">
      <alignment horizontal="left" indent="1"/>
      <protection locked="0"/>
    </xf>
    <xf numFmtId="37" fontId="4" fillId="5" borderId="2" xfId="0" applyNumberFormat="1" applyFont="1" applyFill="1" applyBorder="1" applyAlignment="1" applyProtection="1">
      <alignment horizontal="center"/>
    </xf>
    <xf numFmtId="37" fontId="4" fillId="5" borderId="3" xfId="0" applyNumberFormat="1" applyFont="1" applyFill="1" applyBorder="1" applyAlignment="1" applyProtection="1">
      <alignment horizontal="center"/>
    </xf>
    <xf numFmtId="37" fontId="4" fillId="5" borderId="4" xfId="0" applyNumberFormat="1" applyFont="1" applyFill="1" applyBorder="1" applyAlignment="1" applyProtection="1">
      <alignment horizontal="center"/>
    </xf>
  </cellXfs>
  <cellStyles count="9">
    <cellStyle name="Accent2" xfId="7" builtinId="33"/>
    <cellStyle name="Accent6" xfId="8" builtinId="49"/>
    <cellStyle name="Currency" xfId="6" builtinId="4"/>
    <cellStyle name="Heading 2" xfId="5" builtinId="17"/>
    <cellStyle name="Heading 3" xfId="1" builtinId="18"/>
    <cellStyle name="Heading 4" xfId="2" builtinId="19"/>
    <cellStyle name="Hyperlink" xfId="3" builtinId="8"/>
    <cellStyle name="Normal" xfId="0" builtinId="0"/>
    <cellStyle name="Total" xfId="4" builtinId="2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1704975</xdr:colOff>
      <xdr:row>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B73C00E-6088-4F9B-859D-31B57EDCD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275"/>
          <a:ext cx="17049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1704975</xdr:colOff>
      <xdr:row>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44A7849-3D45-44F6-A157-DBAE6C25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275"/>
          <a:ext cx="17049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KF-3GS6_M2s" TargetMode="External"/><Relationship Id="rId2" Type="http://schemas.openxmlformats.org/officeDocument/2006/relationships/hyperlink" Target="https://youtu.be/4KMIKgevuss" TargetMode="External"/><Relationship Id="rId1" Type="http://schemas.openxmlformats.org/officeDocument/2006/relationships/hyperlink" Target="https://youtu.be/5RgOS_Se_I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youtu.be/bW8Kt6w6pz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KF-3GS6_M2s" TargetMode="External"/><Relationship Id="rId2" Type="http://schemas.openxmlformats.org/officeDocument/2006/relationships/hyperlink" Target="https://youtu.be/4KMIKgevuss" TargetMode="External"/><Relationship Id="rId1" Type="http://schemas.openxmlformats.org/officeDocument/2006/relationships/hyperlink" Target="https://youtu.be/5RgOS_Se_I0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youtu.be/bW8Kt6w6p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1"/>
  <sheetViews>
    <sheetView zoomScale="80" zoomScaleNormal="80" workbookViewId="0">
      <selection activeCell="A2" sqref="A2:B2"/>
    </sheetView>
  </sheetViews>
  <sheetFormatPr defaultColWidth="8.7109375" defaultRowHeight="15" x14ac:dyDescent="0.25"/>
  <cols>
    <col min="1" max="1" width="16.28515625" style="1" customWidth="1"/>
    <col min="2" max="2" width="9.140625" style="11" customWidth="1"/>
    <col min="3" max="16384" width="8.7109375" style="1"/>
  </cols>
  <sheetData>
    <row r="1" spans="1:2" s="2" customFormat="1" x14ac:dyDescent="0.25">
      <c r="A1" s="6"/>
      <c r="B1" s="12"/>
    </row>
    <row r="2" spans="1:2" s="2" customFormat="1" ht="30" x14ac:dyDescent="0.25">
      <c r="A2" s="5" t="s">
        <v>53</v>
      </c>
      <c r="B2" s="13">
        <v>23000</v>
      </c>
    </row>
    <row r="3" spans="1:2" x14ac:dyDescent="0.25">
      <c r="B3" s="1"/>
    </row>
    <row r="4" spans="1:2" x14ac:dyDescent="0.25">
      <c r="B4" s="1"/>
    </row>
    <row r="5" spans="1:2" x14ac:dyDescent="0.25">
      <c r="B5" s="1"/>
    </row>
    <row r="6" spans="1:2" x14ac:dyDescent="0.25">
      <c r="B6" s="1"/>
    </row>
    <row r="7" spans="1:2" ht="29.65" customHeight="1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A10" s="5"/>
      <c r="B10" s="13"/>
    </row>
    <row r="11" spans="1:2" x14ac:dyDescent="0.25">
      <c r="A11" s="5"/>
      <c r="B11" s="13"/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4"/>
  <sheetViews>
    <sheetView tabSelected="1" topLeftCell="B1" zoomScale="85" zoomScaleNormal="85" workbookViewId="0">
      <selection activeCell="K19" sqref="K19"/>
    </sheetView>
  </sheetViews>
  <sheetFormatPr defaultRowHeight="15" x14ac:dyDescent="0.25"/>
  <cols>
    <col min="1" max="1" width="54.140625" style="21" hidden="1" customWidth="1"/>
    <col min="2" max="2" width="26.5703125" style="21" customWidth="1"/>
    <col min="3" max="3" width="5.42578125" style="15" customWidth="1"/>
    <col min="4" max="4" width="20.42578125" style="4" customWidth="1"/>
    <col min="5" max="6" width="9.28515625" style="4" customWidth="1"/>
    <col min="7" max="7" width="1.7109375" style="4" customWidth="1"/>
    <col min="8" max="8" width="22.42578125" style="4" customWidth="1"/>
    <col min="9" max="9" width="11.140625" style="4" customWidth="1"/>
    <col min="10" max="11" width="11.28515625" style="4" customWidth="1"/>
    <col min="12" max="12" width="8.28515625" style="4" customWidth="1"/>
    <col min="13" max="13" width="15.7109375" style="3" customWidth="1"/>
    <col min="14" max="15" width="8.7109375" style="3" customWidth="1"/>
    <col min="16" max="16" width="25.5703125" style="3" customWidth="1"/>
    <col min="17" max="17" width="8.7109375" style="3" customWidth="1"/>
    <col min="18" max="18" width="9.5703125" style="3" bestFit="1" customWidth="1"/>
    <col min="19" max="19" width="3" style="3" customWidth="1"/>
    <col min="20" max="20" width="14.7109375" style="3" customWidth="1"/>
    <col min="21" max="22" width="8.7109375" style="3" customWidth="1"/>
    <col min="23" max="23" width="3.7109375" style="3" customWidth="1"/>
    <col min="24" max="24" width="25.42578125" style="3" customWidth="1"/>
    <col min="25" max="16384" width="9.140625" style="3"/>
  </cols>
  <sheetData>
    <row r="1" spans="1:26" ht="30" x14ac:dyDescent="0.25">
      <c r="A1" s="16" t="s">
        <v>23</v>
      </c>
      <c r="B1" s="16"/>
      <c r="D1" s="10"/>
      <c r="E1" s="10"/>
      <c r="F1" s="10"/>
      <c r="G1" s="10"/>
      <c r="H1" s="39" t="s">
        <v>6</v>
      </c>
      <c r="I1" s="37" t="s">
        <v>7</v>
      </c>
      <c r="J1" s="36" t="s">
        <v>8</v>
      </c>
      <c r="K1" s="37" t="s">
        <v>9</v>
      </c>
      <c r="L1" s="35" t="s">
        <v>10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thickBot="1" x14ac:dyDescent="0.3">
      <c r="A2" s="16" t="s">
        <v>24</v>
      </c>
      <c r="B2" s="16"/>
      <c r="C2" s="17"/>
      <c r="D2" s="10"/>
      <c r="E2" s="10"/>
      <c r="F2" s="10"/>
      <c r="G2" s="10"/>
      <c r="H2" s="39">
        <f>SUM(K5:K7)</f>
        <v>141000</v>
      </c>
      <c r="I2" s="37" t="s">
        <v>7</v>
      </c>
      <c r="J2" s="36">
        <f>-K8</f>
        <v>13500</v>
      </c>
      <c r="K2" s="37" t="s">
        <v>9</v>
      </c>
      <c r="L2" s="38">
        <f>-SUM(K9:K13)</f>
        <v>127500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9.149999999999999" customHeight="1" thickBot="1" x14ac:dyDescent="0.35">
      <c r="A3" s="16" t="s">
        <v>44</v>
      </c>
      <c r="B3" s="16"/>
      <c r="C3" s="17"/>
      <c r="D3" s="10"/>
      <c r="E3" s="10"/>
      <c r="F3" s="10"/>
      <c r="G3" s="10"/>
      <c r="H3" s="18"/>
      <c r="I3" s="18"/>
      <c r="J3" s="70">
        <f>J2+L2</f>
        <v>141000</v>
      </c>
      <c r="K3" s="71"/>
      <c r="L3" s="7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31.5" thickBot="1" x14ac:dyDescent="0.35">
      <c r="A4" s="16" t="s">
        <v>45</v>
      </c>
      <c r="B4" s="16"/>
      <c r="C4" s="33" t="s">
        <v>19</v>
      </c>
      <c r="D4" s="34" t="s">
        <v>2</v>
      </c>
      <c r="E4" s="34" t="s">
        <v>3</v>
      </c>
      <c r="F4" s="34" t="s">
        <v>13</v>
      </c>
      <c r="G4" s="10"/>
      <c r="H4" s="30" t="s">
        <v>2</v>
      </c>
      <c r="I4" s="31" t="s">
        <v>11</v>
      </c>
      <c r="J4" s="31" t="s">
        <v>4</v>
      </c>
      <c r="K4" s="32" t="s">
        <v>12</v>
      </c>
      <c r="L4" s="10"/>
      <c r="M4" s="19" t="s">
        <v>14</v>
      </c>
      <c r="N4" s="19"/>
      <c r="O4" s="19"/>
      <c r="P4" s="19"/>
      <c r="Q4" s="19"/>
      <c r="R4" s="19"/>
      <c r="S4" s="8"/>
      <c r="T4" s="20" t="s">
        <v>16</v>
      </c>
      <c r="U4" s="20"/>
      <c r="V4" s="20"/>
      <c r="W4" s="8"/>
      <c r="X4" s="20" t="s">
        <v>26</v>
      </c>
      <c r="Y4" s="20"/>
      <c r="Z4" s="8"/>
    </row>
    <row r="5" spans="1:26" ht="15.75" x14ac:dyDescent="0.25">
      <c r="C5" s="14">
        <v>43101</v>
      </c>
      <c r="D5" s="45" t="s">
        <v>27</v>
      </c>
      <c r="E5" s="45">
        <v>15000</v>
      </c>
      <c r="F5" s="9"/>
      <c r="G5" s="10"/>
      <c r="H5" s="46" t="s">
        <v>0</v>
      </c>
      <c r="I5" s="47">
        <v>107800</v>
      </c>
      <c r="J5" s="48"/>
      <c r="K5" s="47">
        <f>SUM(I5:J5)</f>
        <v>107800</v>
      </c>
      <c r="L5" s="10"/>
      <c r="M5" s="8" t="s">
        <v>28</v>
      </c>
      <c r="N5" s="10"/>
      <c r="O5" s="8"/>
      <c r="P5" s="8" t="s">
        <v>29</v>
      </c>
      <c r="Q5" s="8"/>
      <c r="R5" s="8"/>
      <c r="S5" s="8"/>
      <c r="T5" s="8" t="s">
        <v>30</v>
      </c>
      <c r="U5" s="8"/>
      <c r="V5" s="8"/>
      <c r="W5" s="8"/>
      <c r="X5" s="8" t="s">
        <v>31</v>
      </c>
      <c r="Y5" s="10">
        <f>-K9</f>
        <v>29500</v>
      </c>
      <c r="Z5" s="8"/>
    </row>
    <row r="6" spans="1:26" ht="15.75" x14ac:dyDescent="0.25">
      <c r="C6" s="14"/>
      <c r="D6" s="9" t="s">
        <v>25</v>
      </c>
      <c r="E6" s="9"/>
      <c r="F6" s="9">
        <f>-E5</f>
        <v>-15000</v>
      </c>
      <c r="G6" s="10"/>
      <c r="H6" s="46" t="s">
        <v>1</v>
      </c>
      <c r="I6" s="47">
        <v>10200</v>
      </c>
      <c r="J6" s="48"/>
      <c r="K6" s="47">
        <f t="shared" ref="K6:K13" si="0">SUM(I6:J6)</f>
        <v>10200</v>
      </c>
      <c r="L6" s="10"/>
      <c r="M6" s="22" t="str">
        <f>+H5</f>
        <v>Cash</v>
      </c>
      <c r="N6" s="10">
        <f>+K5</f>
        <v>107800</v>
      </c>
      <c r="O6" s="8"/>
      <c r="P6" s="22" t="str">
        <f>+H8</f>
        <v>Accounts payable</v>
      </c>
      <c r="Q6" s="10">
        <f>-K8</f>
        <v>13500</v>
      </c>
      <c r="R6" s="8"/>
      <c r="S6" s="8"/>
      <c r="T6" s="22" t="str">
        <f>+H10</f>
        <v>Sales</v>
      </c>
      <c r="U6" s="8"/>
      <c r="V6" s="10">
        <f>-K10</f>
        <v>107000</v>
      </c>
      <c r="W6" s="8"/>
      <c r="X6" s="8" t="s">
        <v>32</v>
      </c>
      <c r="Y6" s="10">
        <v>0</v>
      </c>
      <c r="Z6" s="8"/>
    </row>
    <row r="7" spans="1:26" ht="15.75" x14ac:dyDescent="0.25">
      <c r="C7" s="14"/>
      <c r="D7" s="9"/>
      <c r="E7" s="9"/>
      <c r="F7" s="9"/>
      <c r="G7" s="10"/>
      <c r="H7" s="46" t="s">
        <v>27</v>
      </c>
      <c r="I7" s="47">
        <v>27000</v>
      </c>
      <c r="J7" s="48">
        <f>+F30</f>
        <v>-4000</v>
      </c>
      <c r="K7" s="47">
        <f t="shared" si="0"/>
        <v>23000</v>
      </c>
      <c r="L7" s="10"/>
      <c r="M7" s="22" t="str">
        <f t="shared" ref="M7:M8" si="1">+H6</f>
        <v>Accounts Receivable</v>
      </c>
      <c r="N7" s="10">
        <f t="shared" ref="N7" si="2">+K6</f>
        <v>10200</v>
      </c>
      <c r="O7" s="8"/>
      <c r="P7" s="23" t="s">
        <v>33</v>
      </c>
      <c r="Q7" s="8"/>
      <c r="R7" s="10">
        <f>SUM(Q6:Q6)</f>
        <v>13500</v>
      </c>
      <c r="S7" s="8"/>
      <c r="T7" s="22" t="str">
        <f t="shared" ref="T7:T8" si="3">+H11</f>
        <v>Sales returns and allowances</v>
      </c>
      <c r="U7" s="24">
        <f>-K11</f>
        <v>0</v>
      </c>
      <c r="V7" s="8"/>
      <c r="W7" s="8"/>
      <c r="X7" s="8" t="s">
        <v>34</v>
      </c>
      <c r="Y7" s="25">
        <f>+V12</f>
        <v>98000</v>
      </c>
      <c r="Z7" s="8"/>
    </row>
    <row r="8" spans="1:26" ht="15.75" x14ac:dyDescent="0.25">
      <c r="C8" s="14">
        <v>43103</v>
      </c>
      <c r="D8" s="9" t="s">
        <v>1</v>
      </c>
      <c r="E8" s="9">
        <f>E11*1.4</f>
        <v>2800</v>
      </c>
      <c r="F8" s="9"/>
      <c r="G8" s="10"/>
      <c r="H8" s="49" t="s">
        <v>25</v>
      </c>
      <c r="I8" s="50">
        <v>-13500</v>
      </c>
      <c r="J8" s="48"/>
      <c r="K8" s="50">
        <f t="shared" si="0"/>
        <v>-13500</v>
      </c>
      <c r="L8" s="10"/>
      <c r="M8" s="22" t="str">
        <f t="shared" si="1"/>
        <v>Merchandise inventory</v>
      </c>
      <c r="N8" s="10">
        <f>+K7</f>
        <v>23000</v>
      </c>
      <c r="O8" s="8"/>
      <c r="P8" s="8" t="s">
        <v>35</v>
      </c>
      <c r="Q8" s="8"/>
      <c r="R8" s="8"/>
      <c r="S8" s="8"/>
      <c r="T8" s="22" t="str">
        <f t="shared" si="3"/>
        <v>Sales discounts</v>
      </c>
      <c r="U8" s="26">
        <f>-K12</f>
        <v>0</v>
      </c>
      <c r="V8" s="26">
        <f>+SUM(U7:U8)</f>
        <v>0</v>
      </c>
      <c r="W8" s="8"/>
      <c r="X8" s="8" t="s">
        <v>36</v>
      </c>
      <c r="Y8" s="10">
        <v>0</v>
      </c>
      <c r="Z8" s="8"/>
    </row>
    <row r="9" spans="1:26" ht="16.5" thickBot="1" x14ac:dyDescent="0.3">
      <c r="C9" s="14"/>
      <c r="D9" s="9" t="s">
        <v>18</v>
      </c>
      <c r="E9" s="9"/>
      <c r="F9" s="9">
        <f>-E8</f>
        <v>-2800</v>
      </c>
      <c r="G9" s="10"/>
      <c r="H9" s="51" t="s">
        <v>22</v>
      </c>
      <c r="I9" s="52">
        <v>-29500</v>
      </c>
      <c r="J9" s="48"/>
      <c r="K9" s="52">
        <f t="shared" si="0"/>
        <v>-29500</v>
      </c>
      <c r="L9" s="10"/>
      <c r="M9" s="8"/>
      <c r="N9" s="8"/>
      <c r="O9" s="8"/>
      <c r="P9" s="8" t="str">
        <f>+H9</f>
        <v>Capital</v>
      </c>
      <c r="Q9" s="8"/>
      <c r="R9" s="25">
        <f>-Y9</f>
        <v>-127500</v>
      </c>
      <c r="S9" s="8"/>
      <c r="T9" s="23" t="s">
        <v>37</v>
      </c>
      <c r="U9" s="8"/>
      <c r="V9" s="10">
        <f>+V6+V8</f>
        <v>107000</v>
      </c>
      <c r="W9" s="8"/>
      <c r="X9" s="8" t="s">
        <v>38</v>
      </c>
      <c r="Y9" s="27">
        <f>SUM(Y5:Y8)</f>
        <v>127500</v>
      </c>
      <c r="Z9" s="8"/>
    </row>
    <row r="10" spans="1:26" ht="16.5" thickTop="1" x14ac:dyDescent="0.25">
      <c r="C10" s="14"/>
      <c r="D10" s="9"/>
      <c r="E10" s="9"/>
      <c r="F10" s="9"/>
      <c r="G10" s="10"/>
      <c r="H10" s="53" t="s">
        <v>18</v>
      </c>
      <c r="I10" s="54">
        <v>-107000</v>
      </c>
      <c r="J10" s="48"/>
      <c r="K10" s="54">
        <f t="shared" si="0"/>
        <v>-107000</v>
      </c>
      <c r="L10" s="10"/>
      <c r="M10" s="8"/>
      <c r="N10" s="8"/>
      <c r="O10" s="8"/>
      <c r="P10" s="8"/>
      <c r="Q10" s="8"/>
      <c r="R10" s="8"/>
      <c r="S10" s="8"/>
      <c r="T10" s="8" t="s">
        <v>17</v>
      </c>
      <c r="U10" s="8"/>
      <c r="V10" s="8"/>
      <c r="W10" s="8"/>
      <c r="X10" s="8"/>
      <c r="Y10" s="8"/>
      <c r="Z10" s="8"/>
    </row>
    <row r="11" spans="1:26" ht="16.5" thickBot="1" x14ac:dyDescent="0.3">
      <c r="C11" s="14"/>
      <c r="D11" s="9" t="s">
        <v>39</v>
      </c>
      <c r="E11" s="9">
        <v>2000</v>
      </c>
      <c r="F11" s="9"/>
      <c r="G11" s="10"/>
      <c r="H11" s="53" t="s">
        <v>40</v>
      </c>
      <c r="I11" s="54">
        <v>0</v>
      </c>
      <c r="J11" s="48"/>
      <c r="K11" s="54">
        <f t="shared" si="0"/>
        <v>0</v>
      </c>
      <c r="L11" s="10"/>
      <c r="M11" s="8" t="s">
        <v>15</v>
      </c>
      <c r="N11" s="8"/>
      <c r="O11" s="27">
        <f>SUM(N5:N8)</f>
        <v>141000</v>
      </c>
      <c r="P11" s="8" t="s">
        <v>41</v>
      </c>
      <c r="Q11" s="8"/>
      <c r="R11" s="27">
        <f>SUM(R7:R10)</f>
        <v>-114000</v>
      </c>
      <c r="S11" s="8"/>
      <c r="T11" s="22" t="str">
        <f>+H13</f>
        <v>Cost of good sold</v>
      </c>
      <c r="U11" s="8"/>
      <c r="V11" s="10">
        <f>+K13</f>
        <v>9000</v>
      </c>
      <c r="W11" s="8"/>
      <c r="X11" s="8"/>
      <c r="Y11" s="8"/>
      <c r="Z11" s="8"/>
    </row>
    <row r="12" spans="1:26" ht="17.25" thickTop="1" thickBot="1" x14ac:dyDescent="0.3">
      <c r="C12" s="14"/>
      <c r="D12" s="9" t="s">
        <v>27</v>
      </c>
      <c r="E12" s="9"/>
      <c r="F12" s="9">
        <f>-E11</f>
        <v>-2000</v>
      </c>
      <c r="G12" s="10"/>
      <c r="H12" s="53" t="s">
        <v>42</v>
      </c>
      <c r="I12" s="54">
        <v>0</v>
      </c>
      <c r="J12" s="48"/>
      <c r="K12" s="54">
        <f t="shared" si="0"/>
        <v>0</v>
      </c>
      <c r="L12" s="10"/>
      <c r="M12" s="8"/>
      <c r="N12" s="8"/>
      <c r="O12" s="8"/>
      <c r="P12" s="8"/>
      <c r="Q12" s="8"/>
      <c r="R12" s="8"/>
      <c r="S12" s="8"/>
      <c r="T12" s="8" t="s">
        <v>43</v>
      </c>
      <c r="U12" s="8"/>
      <c r="V12" s="27">
        <f>+V9-V11</f>
        <v>98000</v>
      </c>
      <c r="W12" s="8"/>
      <c r="X12" s="8"/>
      <c r="Y12" s="8"/>
      <c r="Z12" s="8"/>
    </row>
    <row r="13" spans="1:26" ht="16.5" thickTop="1" x14ac:dyDescent="0.25">
      <c r="C13" s="14"/>
      <c r="D13" s="9"/>
      <c r="E13" s="9"/>
      <c r="F13" s="9"/>
      <c r="G13" s="10"/>
      <c r="H13" s="53" t="s">
        <v>39</v>
      </c>
      <c r="I13" s="54">
        <v>5000</v>
      </c>
      <c r="J13" s="48">
        <f>+E29</f>
        <v>4000</v>
      </c>
      <c r="K13" s="54">
        <f t="shared" si="0"/>
        <v>9000</v>
      </c>
      <c r="L13" s="1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9.149999999999999" customHeight="1" thickBot="1" x14ac:dyDescent="0.3">
      <c r="C14" s="14">
        <v>43105</v>
      </c>
      <c r="D14" s="45" t="s">
        <v>27</v>
      </c>
      <c r="E14" s="45">
        <v>7000</v>
      </c>
      <c r="F14" s="9"/>
      <c r="G14" s="10"/>
      <c r="H14" s="55" t="s">
        <v>20</v>
      </c>
      <c r="I14" s="56">
        <f>SUM(I5:I13)</f>
        <v>0</v>
      </c>
      <c r="J14" s="56">
        <f>SUM(J5:J13)</f>
        <v>0</v>
      </c>
      <c r="K14" s="56">
        <f>SUM(K5:K13)</f>
        <v>0</v>
      </c>
      <c r="L14" s="1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.5" thickTop="1" x14ac:dyDescent="0.25">
      <c r="C15" s="14"/>
      <c r="D15" s="9" t="s">
        <v>25</v>
      </c>
      <c r="E15" s="9"/>
      <c r="F15" s="9">
        <f>-E14</f>
        <v>-7000</v>
      </c>
      <c r="G15" s="10"/>
      <c r="H15" s="57" t="s">
        <v>5</v>
      </c>
      <c r="I15" s="58">
        <f>SUM(I10:I13)</f>
        <v>-102000</v>
      </c>
      <c r="J15" s="58">
        <f>SUM(J10:J13)</f>
        <v>4000</v>
      </c>
      <c r="K15" s="58">
        <f>SUM(K10:K13)</f>
        <v>-98000</v>
      </c>
      <c r="L15" s="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x14ac:dyDescent="0.25">
      <c r="C16" s="14"/>
      <c r="D16" s="9"/>
      <c r="E16" s="9"/>
      <c r="F16" s="9"/>
      <c r="G16" s="10"/>
      <c r="H16" s="59"/>
      <c r="I16" s="59"/>
      <c r="J16" s="59"/>
      <c r="K16" s="59"/>
      <c r="L16" s="1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x14ac:dyDescent="0.25">
      <c r="C17" s="14">
        <v>43108</v>
      </c>
      <c r="D17" s="9" t="s">
        <v>25</v>
      </c>
      <c r="E17" s="9">
        <v>15000</v>
      </c>
      <c r="F17" s="9"/>
      <c r="G17" s="10"/>
      <c r="H17" s="59"/>
      <c r="I17" s="59"/>
      <c r="J17" s="59"/>
      <c r="K17" s="59"/>
      <c r="L17" s="1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x14ac:dyDescent="0.25">
      <c r="C18" s="14"/>
      <c r="D18" s="9" t="s">
        <v>0</v>
      </c>
      <c r="E18" s="9"/>
      <c r="F18" s="9">
        <f>-E17</f>
        <v>-15000</v>
      </c>
      <c r="G18" s="10"/>
      <c r="H18" s="60" t="s">
        <v>47</v>
      </c>
      <c r="I18" s="60"/>
      <c r="J18" s="60"/>
      <c r="K18" s="59"/>
      <c r="L18" s="10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x14ac:dyDescent="0.25">
      <c r="C19" s="14"/>
      <c r="D19" s="9"/>
      <c r="E19" s="9"/>
      <c r="F19" s="9"/>
      <c r="G19" s="10"/>
      <c r="H19" s="61" t="s">
        <v>48</v>
      </c>
      <c r="I19" s="60"/>
      <c r="J19" s="60">
        <v>10000</v>
      </c>
      <c r="K19" s="59" t="s">
        <v>55</v>
      </c>
      <c r="L19" s="1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x14ac:dyDescent="0.25">
      <c r="C20" s="14">
        <v>43110</v>
      </c>
      <c r="D20" s="9" t="s">
        <v>1</v>
      </c>
      <c r="E20" s="9">
        <f>+E23*1.4</f>
        <v>4200</v>
      </c>
      <c r="F20" s="9"/>
      <c r="G20" s="10"/>
      <c r="H20" s="61" t="s">
        <v>21</v>
      </c>
      <c r="I20" s="60"/>
      <c r="J20" s="62">
        <f>+E5+E14</f>
        <v>22000</v>
      </c>
      <c r="K20" s="63"/>
      <c r="L20" s="1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x14ac:dyDescent="0.25">
      <c r="C21" s="14"/>
      <c r="D21" s="9" t="s">
        <v>18</v>
      </c>
      <c r="E21" s="9"/>
      <c r="F21" s="9">
        <f>-E20</f>
        <v>-4200</v>
      </c>
      <c r="G21" s="10"/>
      <c r="H21" s="61" t="s">
        <v>49</v>
      </c>
      <c r="I21" s="60"/>
      <c r="J21" s="60">
        <f>SUM(J19:J20)</f>
        <v>32000</v>
      </c>
      <c r="K21" s="59"/>
      <c r="L21" s="1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x14ac:dyDescent="0.25">
      <c r="C22" s="14"/>
      <c r="D22" s="9"/>
      <c r="E22" s="9"/>
      <c r="F22" s="9"/>
      <c r="G22" s="10"/>
      <c r="H22" s="61" t="s">
        <v>50</v>
      </c>
      <c r="I22" s="60"/>
      <c r="J22" s="64">
        <v>23000</v>
      </c>
      <c r="K22" s="59"/>
      <c r="L22" s="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x14ac:dyDescent="0.25">
      <c r="C23" s="14"/>
      <c r="D23" s="9" t="s">
        <v>39</v>
      </c>
      <c r="E23" s="9">
        <v>3000</v>
      </c>
      <c r="F23" s="9"/>
      <c r="G23" s="10"/>
      <c r="H23" s="65" t="s">
        <v>51</v>
      </c>
      <c r="I23" s="60"/>
      <c r="J23" s="60">
        <f>J21-J22</f>
        <v>9000</v>
      </c>
      <c r="K23" s="59"/>
      <c r="L23" s="1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x14ac:dyDescent="0.25">
      <c r="C24" s="14"/>
      <c r="D24" s="9" t="s">
        <v>27</v>
      </c>
      <c r="E24" s="9"/>
      <c r="F24" s="9">
        <f>-E23</f>
        <v>-3000</v>
      </c>
      <c r="G24" s="10"/>
      <c r="H24" s="65"/>
      <c r="I24" s="60"/>
      <c r="J24" s="60"/>
      <c r="K24" s="59"/>
      <c r="L24" s="1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x14ac:dyDescent="0.25">
      <c r="C25" s="14"/>
      <c r="D25" s="9"/>
      <c r="E25" s="9"/>
      <c r="F25" s="9"/>
      <c r="G25" s="10"/>
      <c r="H25" s="66" t="s">
        <v>52</v>
      </c>
      <c r="I25" s="60"/>
      <c r="J25" s="62">
        <v>5000</v>
      </c>
      <c r="K25" s="59"/>
      <c r="L25" s="10"/>
      <c r="M25" s="8"/>
      <c r="N25" s="8"/>
      <c r="O25" s="8"/>
      <c r="P25" s="8"/>
      <c r="Q25" s="8"/>
      <c r="R25" s="8"/>
      <c r="S25" s="8"/>
      <c r="T25" s="29"/>
      <c r="U25" s="29"/>
      <c r="V25" s="29"/>
      <c r="W25" s="8"/>
      <c r="X25" s="8"/>
      <c r="Y25" s="8"/>
      <c r="Z25" s="8"/>
    </row>
    <row r="26" spans="1:26" ht="15.75" x14ac:dyDescent="0.25">
      <c r="C26" s="14">
        <v>43112</v>
      </c>
      <c r="D26" s="9" t="s">
        <v>0</v>
      </c>
      <c r="E26" s="9">
        <v>2800</v>
      </c>
      <c r="F26" s="9"/>
      <c r="G26" s="10"/>
      <c r="H26" s="66" t="s">
        <v>46</v>
      </c>
      <c r="I26" s="60"/>
      <c r="J26" s="60">
        <f>J23-J25</f>
        <v>4000</v>
      </c>
      <c r="K26" s="59"/>
      <c r="L26" s="10"/>
      <c r="M26" s="29"/>
      <c r="N26" s="29"/>
      <c r="O26" s="29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x14ac:dyDescent="0.25">
      <c r="C27" s="14"/>
      <c r="D27" s="9" t="s">
        <v>1</v>
      </c>
      <c r="E27" s="9"/>
      <c r="F27" s="9">
        <f>-E26</f>
        <v>-2800</v>
      </c>
      <c r="G27" s="10"/>
      <c r="H27" s="10"/>
      <c r="I27" s="10"/>
      <c r="J27" s="10"/>
      <c r="K27" s="10"/>
      <c r="L27" s="10"/>
      <c r="M27" s="8"/>
      <c r="N27" s="8"/>
      <c r="O27" s="8"/>
      <c r="P27" s="29"/>
      <c r="Q27" s="29"/>
      <c r="R27" s="29"/>
      <c r="S27" s="8"/>
      <c r="T27" s="8"/>
      <c r="U27" s="8"/>
      <c r="V27" s="8"/>
      <c r="W27" s="8"/>
      <c r="X27" s="8"/>
      <c r="Y27" s="8"/>
      <c r="Z27" s="8"/>
    </row>
    <row r="28" spans="1:26" s="7" customFormat="1" ht="15.75" x14ac:dyDescent="0.25">
      <c r="A28" s="21"/>
      <c r="B28" s="21"/>
      <c r="C28" s="67"/>
      <c r="D28" s="68"/>
      <c r="E28" s="68"/>
      <c r="F28" s="68"/>
      <c r="G28" s="10"/>
      <c r="H28" s="10"/>
      <c r="I28" s="10"/>
      <c r="J28" s="10"/>
      <c r="K28" s="10"/>
      <c r="L28" s="2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9"/>
      <c r="Y28" s="29"/>
      <c r="Z28" s="29"/>
    </row>
    <row r="29" spans="1:26" ht="15.75" x14ac:dyDescent="0.25">
      <c r="C29" s="67">
        <v>43131</v>
      </c>
      <c r="D29" s="68" t="s">
        <v>39</v>
      </c>
      <c r="E29" s="68">
        <v>4000</v>
      </c>
      <c r="F29" s="68"/>
      <c r="G29" s="10"/>
      <c r="H29" s="10"/>
      <c r="I29" s="10"/>
      <c r="J29" s="10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x14ac:dyDescent="0.25">
      <c r="C30" s="67"/>
      <c r="D30" s="68" t="s">
        <v>27</v>
      </c>
      <c r="E30" s="68"/>
      <c r="F30" s="68">
        <f>-E29</f>
        <v>-4000</v>
      </c>
      <c r="G30" s="10"/>
      <c r="H30" s="10"/>
      <c r="I30" s="10"/>
      <c r="J30" s="10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x14ac:dyDescent="0.25">
      <c r="C31" s="67"/>
      <c r="D31" s="68"/>
      <c r="E31" s="68"/>
      <c r="F31" s="68"/>
      <c r="G31" s="10"/>
      <c r="H31" s="10"/>
      <c r="I31" s="10"/>
      <c r="J31" s="10"/>
      <c r="K31" s="10"/>
      <c r="L31" s="1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C32" s="17"/>
      <c r="D32" s="10"/>
      <c r="E32" s="10"/>
      <c r="F32" s="10"/>
      <c r="G32" s="10"/>
      <c r="H32" s="10"/>
      <c r="I32" s="10"/>
      <c r="J32" s="10"/>
      <c r="K32" s="10"/>
      <c r="L32" s="1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3:26" x14ac:dyDescent="0.25">
      <c r="C33" s="17"/>
      <c r="D33" s="10"/>
      <c r="E33" s="10"/>
      <c r="F33" s="10"/>
      <c r="G33" s="10"/>
      <c r="H33" s="10"/>
      <c r="I33" s="10"/>
      <c r="J33" s="10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3:26" x14ac:dyDescent="0.25">
      <c r="C34" s="17"/>
      <c r="D34" s="10"/>
      <c r="E34" s="10"/>
      <c r="F34" s="10"/>
      <c r="G34" s="10"/>
      <c r="H34" s="10"/>
      <c r="I34" s="10"/>
      <c r="J34" s="10"/>
      <c r="K34" s="10"/>
      <c r="L34" s="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</sheetData>
  <sheetProtection algorithmName="SHA-512" hashValue="afHE3M3FJ/OEUYaQMFbPAKGXtvEhikVGwyx2/zBZjj04Q5CaOrTkNhYbhmH4YH/jflM3EiF1UYWE266GhqFuAg==" saltValue="EUMwhWYp9dPj3yuelAQAm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">
    <mergeCell ref="J3:L3"/>
  </mergeCells>
  <conditionalFormatting sqref="I14:K14">
    <cfRule type="cellIs" dxfId="17" priority="7" operator="lessThan">
      <formula>-1</formula>
    </cfRule>
    <cfRule type="cellIs" dxfId="16" priority="8" operator="greaterThan">
      <formula>1</formula>
    </cfRule>
    <cfRule type="cellIs" dxfId="15" priority="9" operator="between">
      <formula>-1</formula>
      <formula>1</formula>
    </cfRule>
  </conditionalFormatting>
  <conditionalFormatting sqref="J3">
    <cfRule type="cellIs" dxfId="14" priority="4" operator="greaterThan">
      <formula>$H$2</formula>
    </cfRule>
    <cfRule type="cellIs" dxfId="13" priority="5" operator="lessThan">
      <formula>$H$2</formula>
    </cfRule>
    <cfRule type="cellIs" dxfId="12" priority="6" operator="lessThan">
      <formula>$H$2</formula>
    </cfRule>
  </conditionalFormatting>
  <conditionalFormatting sqref="J3:L3">
    <cfRule type="cellIs" dxfId="11" priority="1" operator="lessThan">
      <formula>$H$2</formula>
    </cfRule>
    <cfRule type="cellIs" dxfId="10" priority="2" operator="greaterThan">
      <formula>$H$2</formula>
    </cfRule>
    <cfRule type="cellIs" dxfId="9" priority="3" operator="equal">
      <formula>$H$2</formula>
    </cfRule>
  </conditionalFormatting>
  <hyperlinks>
    <hyperlink ref="A1" r:id="rId1"/>
    <hyperlink ref="A2" r:id="rId2"/>
    <hyperlink ref="A3" r:id="rId3"/>
    <hyperlink ref="A4" r:id="rId4"/>
  </hyperlinks>
  <printOptions gridLines="1"/>
  <pageMargins left="0.7" right="0.7" top="0.75" bottom="0.75" header="0.3" footer="0.3"/>
  <pageSetup orientation="landscape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34"/>
  <sheetViews>
    <sheetView topLeftCell="B1" zoomScale="130" zoomScaleNormal="130" workbookViewId="0">
      <selection activeCell="C28" sqref="C28:F31"/>
    </sheetView>
  </sheetViews>
  <sheetFormatPr defaultRowHeight="15" x14ac:dyDescent="0.25"/>
  <cols>
    <col min="1" max="1" width="54.140625" style="21" hidden="1" customWidth="1"/>
    <col min="2" max="2" width="26.5703125" style="21" customWidth="1"/>
    <col min="3" max="3" width="5.42578125" style="15" customWidth="1"/>
    <col min="4" max="4" width="20.42578125" style="4" customWidth="1"/>
    <col min="5" max="6" width="9.28515625" style="4" customWidth="1"/>
    <col min="7" max="7" width="1.7109375" style="4" customWidth="1"/>
    <col min="8" max="8" width="22.42578125" style="4" customWidth="1"/>
    <col min="9" max="9" width="11.140625" style="4" customWidth="1"/>
    <col min="10" max="11" width="11.28515625" style="4" customWidth="1"/>
    <col min="12" max="12" width="8.28515625" style="4" customWidth="1"/>
    <col min="13" max="13" width="15.7109375" style="3" customWidth="1"/>
    <col min="14" max="15" width="8.7109375" style="3" customWidth="1"/>
    <col min="16" max="16" width="25.5703125" style="3" customWidth="1"/>
    <col min="17" max="17" width="8.7109375" style="3" customWidth="1"/>
    <col min="18" max="18" width="9.5703125" style="3" bestFit="1" customWidth="1"/>
    <col min="19" max="19" width="3" style="3" customWidth="1"/>
    <col min="20" max="20" width="14.7109375" style="3" customWidth="1"/>
    <col min="21" max="22" width="8.7109375" style="3" customWidth="1"/>
    <col min="23" max="23" width="3.7109375" style="3" customWidth="1"/>
    <col min="24" max="24" width="25.42578125" style="3" customWidth="1"/>
    <col min="25" max="16384" width="9.140625" style="3"/>
  </cols>
  <sheetData>
    <row r="1" spans="1:26" ht="30" x14ac:dyDescent="0.25">
      <c r="A1" s="16" t="s">
        <v>23</v>
      </c>
      <c r="B1" s="16"/>
      <c r="D1" s="10"/>
      <c r="E1" s="10"/>
      <c r="F1" s="10"/>
      <c r="G1" s="10"/>
      <c r="H1" s="42" t="s">
        <v>6</v>
      </c>
      <c r="I1" s="41" t="s">
        <v>7</v>
      </c>
      <c r="J1" s="43" t="s">
        <v>8</v>
      </c>
      <c r="K1" s="41" t="s">
        <v>9</v>
      </c>
      <c r="L1" s="40" t="s">
        <v>10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thickBot="1" x14ac:dyDescent="0.3">
      <c r="A2" s="16" t="s">
        <v>24</v>
      </c>
      <c r="B2" s="16"/>
      <c r="C2" s="17"/>
      <c r="D2" s="10"/>
      <c r="E2" s="10"/>
      <c r="F2" s="10"/>
      <c r="G2" s="10"/>
      <c r="H2" s="42">
        <f>SUM(K5:K7)</f>
        <v>145000</v>
      </c>
      <c r="I2" s="41" t="s">
        <v>7</v>
      </c>
      <c r="J2" s="43">
        <f>-K8</f>
        <v>13500</v>
      </c>
      <c r="K2" s="41" t="s">
        <v>9</v>
      </c>
      <c r="L2" s="44">
        <f>-SUM(K9:K13)</f>
        <v>131500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9.149999999999999" customHeight="1" thickBot="1" x14ac:dyDescent="0.35">
      <c r="A3" s="16" t="s">
        <v>44</v>
      </c>
      <c r="B3" s="16"/>
      <c r="C3" s="17"/>
      <c r="D3" s="10"/>
      <c r="E3" s="10"/>
      <c r="F3" s="10"/>
      <c r="G3" s="10"/>
      <c r="H3" s="18"/>
      <c r="I3" s="18"/>
      <c r="J3" s="70">
        <f>J2+L2</f>
        <v>145000</v>
      </c>
      <c r="K3" s="71"/>
      <c r="L3" s="7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31.5" thickBot="1" x14ac:dyDescent="0.35">
      <c r="A4" s="16" t="s">
        <v>45</v>
      </c>
      <c r="B4" s="16"/>
      <c r="C4" s="33" t="s">
        <v>19</v>
      </c>
      <c r="D4" s="34" t="s">
        <v>2</v>
      </c>
      <c r="E4" s="34" t="s">
        <v>3</v>
      </c>
      <c r="F4" s="34" t="s">
        <v>13</v>
      </c>
      <c r="G4" s="10"/>
      <c r="H4" s="30" t="s">
        <v>2</v>
      </c>
      <c r="I4" s="31" t="s">
        <v>11</v>
      </c>
      <c r="J4" s="31" t="s">
        <v>4</v>
      </c>
      <c r="K4" s="32" t="s">
        <v>12</v>
      </c>
      <c r="L4" s="10"/>
      <c r="M4" s="19" t="s">
        <v>14</v>
      </c>
      <c r="N4" s="19"/>
      <c r="O4" s="19"/>
      <c r="P4" s="19"/>
      <c r="Q4" s="19"/>
      <c r="R4" s="19"/>
      <c r="S4" s="8"/>
      <c r="T4" s="20" t="s">
        <v>16</v>
      </c>
      <c r="U4" s="20"/>
      <c r="V4" s="20"/>
      <c r="W4" s="8"/>
      <c r="X4" s="20" t="s">
        <v>26</v>
      </c>
      <c r="Y4" s="20"/>
      <c r="Z4" s="8"/>
    </row>
    <row r="5" spans="1:26" ht="15.75" x14ac:dyDescent="0.25">
      <c r="C5" s="14">
        <v>43101</v>
      </c>
      <c r="D5" s="45" t="s">
        <v>27</v>
      </c>
      <c r="E5" s="45">
        <v>15000</v>
      </c>
      <c r="F5" s="9"/>
      <c r="G5" s="10"/>
      <c r="H5" s="46" t="s">
        <v>0</v>
      </c>
      <c r="I5" s="47">
        <v>107800</v>
      </c>
      <c r="J5" s="48"/>
      <c r="K5" s="47">
        <f>SUM(I5:J5)</f>
        <v>107800</v>
      </c>
      <c r="L5" s="10"/>
      <c r="M5" s="8" t="s">
        <v>28</v>
      </c>
      <c r="N5" s="10"/>
      <c r="O5" s="8"/>
      <c r="P5" s="8" t="s">
        <v>29</v>
      </c>
      <c r="Q5" s="8"/>
      <c r="R5" s="8"/>
      <c r="S5" s="8"/>
      <c r="T5" s="8" t="s">
        <v>30</v>
      </c>
      <c r="U5" s="8"/>
      <c r="V5" s="8"/>
      <c r="W5" s="8"/>
      <c r="X5" s="8" t="s">
        <v>31</v>
      </c>
      <c r="Y5" s="10">
        <f>-K9</f>
        <v>29500</v>
      </c>
      <c r="Z5" s="8"/>
    </row>
    <row r="6" spans="1:26" ht="15.75" x14ac:dyDescent="0.25">
      <c r="C6" s="14"/>
      <c r="D6" s="9" t="s">
        <v>25</v>
      </c>
      <c r="E6" s="9"/>
      <c r="F6" s="9">
        <f>-E5</f>
        <v>-15000</v>
      </c>
      <c r="G6" s="10"/>
      <c r="H6" s="46" t="s">
        <v>1</v>
      </c>
      <c r="I6" s="47">
        <v>10200</v>
      </c>
      <c r="J6" s="48"/>
      <c r="K6" s="47">
        <f t="shared" ref="K6:K13" si="0">SUM(I6:J6)</f>
        <v>10200</v>
      </c>
      <c r="L6" s="10"/>
      <c r="M6" s="22" t="str">
        <f>+H5</f>
        <v>Cash</v>
      </c>
      <c r="N6" s="10">
        <f>+K5</f>
        <v>107800</v>
      </c>
      <c r="O6" s="8"/>
      <c r="P6" s="22" t="str">
        <f>+H8</f>
        <v>Accounts payable</v>
      </c>
      <c r="Q6" s="10">
        <f>-K8</f>
        <v>13500</v>
      </c>
      <c r="R6" s="8"/>
      <c r="S6" s="8"/>
      <c r="T6" s="22" t="str">
        <f>+H10</f>
        <v>Sales</v>
      </c>
      <c r="U6" s="8"/>
      <c r="V6" s="10">
        <f>-K10</f>
        <v>107000</v>
      </c>
      <c r="W6" s="8"/>
      <c r="X6" s="8" t="s">
        <v>32</v>
      </c>
      <c r="Y6" s="10">
        <v>0</v>
      </c>
      <c r="Z6" s="8"/>
    </row>
    <row r="7" spans="1:26" ht="15.75" x14ac:dyDescent="0.25">
      <c r="C7" s="14"/>
      <c r="D7" s="9"/>
      <c r="E7" s="9"/>
      <c r="F7" s="9"/>
      <c r="G7" s="10"/>
      <c r="H7" s="46" t="s">
        <v>27</v>
      </c>
      <c r="I7" s="47">
        <v>27000</v>
      </c>
      <c r="J7" s="48"/>
      <c r="K7" s="47">
        <f t="shared" si="0"/>
        <v>27000</v>
      </c>
      <c r="L7" s="10"/>
      <c r="M7" s="22" t="str">
        <f t="shared" ref="M7:M8" si="1">+H6</f>
        <v>Accounts Receivable</v>
      </c>
      <c r="N7" s="10">
        <f t="shared" ref="N7" si="2">+K6</f>
        <v>10200</v>
      </c>
      <c r="O7" s="8"/>
      <c r="P7" s="23" t="s">
        <v>33</v>
      </c>
      <c r="Q7" s="8"/>
      <c r="R7" s="10">
        <f>SUM(Q6:Q6)</f>
        <v>13500</v>
      </c>
      <c r="S7" s="8"/>
      <c r="T7" s="22" t="str">
        <f t="shared" ref="T7:T8" si="3">+H11</f>
        <v>Sales returns and allowances</v>
      </c>
      <c r="U7" s="24">
        <f>-K11</f>
        <v>0</v>
      </c>
      <c r="V7" s="8"/>
      <c r="W7" s="8"/>
      <c r="X7" s="8" t="s">
        <v>34</v>
      </c>
      <c r="Y7" s="25">
        <f>+V12</f>
        <v>102000</v>
      </c>
      <c r="Z7" s="8"/>
    </row>
    <row r="8" spans="1:26" ht="15.75" x14ac:dyDescent="0.25">
      <c r="C8" s="14">
        <v>43103</v>
      </c>
      <c r="D8" s="9" t="s">
        <v>1</v>
      </c>
      <c r="E8" s="9">
        <f>E11*1.4</f>
        <v>2800</v>
      </c>
      <c r="F8" s="9"/>
      <c r="G8" s="10"/>
      <c r="H8" s="49" t="s">
        <v>25</v>
      </c>
      <c r="I8" s="50">
        <v>-13500</v>
      </c>
      <c r="J8" s="48"/>
      <c r="K8" s="50">
        <f t="shared" si="0"/>
        <v>-13500</v>
      </c>
      <c r="L8" s="10"/>
      <c r="M8" s="22" t="str">
        <f t="shared" si="1"/>
        <v>Merchandise inventory</v>
      </c>
      <c r="N8" s="10">
        <f>+K7</f>
        <v>27000</v>
      </c>
      <c r="O8" s="8"/>
      <c r="P8" s="8" t="s">
        <v>35</v>
      </c>
      <c r="Q8" s="8"/>
      <c r="R8" s="8"/>
      <c r="S8" s="8"/>
      <c r="T8" s="22" t="str">
        <f t="shared" si="3"/>
        <v>Sales discounts</v>
      </c>
      <c r="U8" s="26">
        <f>-K12</f>
        <v>0</v>
      </c>
      <c r="V8" s="26">
        <f>+SUM(U7:U8)</f>
        <v>0</v>
      </c>
      <c r="W8" s="8"/>
      <c r="X8" s="8" t="s">
        <v>36</v>
      </c>
      <c r="Y8" s="10">
        <v>0</v>
      </c>
      <c r="Z8" s="8"/>
    </row>
    <row r="9" spans="1:26" ht="16.5" thickBot="1" x14ac:dyDescent="0.3">
      <c r="C9" s="14"/>
      <c r="D9" s="9" t="s">
        <v>18</v>
      </c>
      <c r="E9" s="9"/>
      <c r="F9" s="9">
        <f>-E8</f>
        <v>-2800</v>
      </c>
      <c r="G9" s="10"/>
      <c r="H9" s="51" t="s">
        <v>22</v>
      </c>
      <c r="I9" s="52">
        <v>-29500</v>
      </c>
      <c r="J9" s="48"/>
      <c r="K9" s="52">
        <f t="shared" si="0"/>
        <v>-29500</v>
      </c>
      <c r="L9" s="10"/>
      <c r="M9" s="8"/>
      <c r="N9" s="8"/>
      <c r="O9" s="8"/>
      <c r="P9" s="8" t="str">
        <f>+H9</f>
        <v>Capital</v>
      </c>
      <c r="Q9" s="8"/>
      <c r="R9" s="25">
        <f>-Y9</f>
        <v>-131500</v>
      </c>
      <c r="S9" s="8"/>
      <c r="T9" s="23" t="s">
        <v>37</v>
      </c>
      <c r="U9" s="8"/>
      <c r="V9" s="10">
        <f>+V6+V8</f>
        <v>107000</v>
      </c>
      <c r="W9" s="8"/>
      <c r="X9" s="8" t="s">
        <v>38</v>
      </c>
      <c r="Y9" s="27">
        <f>SUM(Y5:Y8)</f>
        <v>131500</v>
      </c>
      <c r="Z9" s="8"/>
    </row>
    <row r="10" spans="1:26" ht="16.5" thickTop="1" x14ac:dyDescent="0.25">
      <c r="C10" s="14"/>
      <c r="D10" s="9"/>
      <c r="E10" s="9"/>
      <c r="F10" s="9"/>
      <c r="G10" s="10"/>
      <c r="H10" s="53" t="s">
        <v>18</v>
      </c>
      <c r="I10" s="54">
        <v>-107000</v>
      </c>
      <c r="J10" s="48"/>
      <c r="K10" s="54">
        <f t="shared" si="0"/>
        <v>-107000</v>
      </c>
      <c r="L10" s="10"/>
      <c r="M10" s="8"/>
      <c r="N10" s="8"/>
      <c r="O10" s="8"/>
      <c r="P10" s="8"/>
      <c r="Q10" s="8"/>
      <c r="R10" s="8"/>
      <c r="S10" s="8"/>
      <c r="T10" s="8" t="s">
        <v>17</v>
      </c>
      <c r="U10" s="8"/>
      <c r="V10" s="8"/>
      <c r="W10" s="8"/>
      <c r="X10" s="8"/>
      <c r="Y10" s="8"/>
      <c r="Z10" s="8"/>
    </row>
    <row r="11" spans="1:26" ht="16.5" thickBot="1" x14ac:dyDescent="0.3">
      <c r="C11" s="14"/>
      <c r="D11" s="9" t="s">
        <v>39</v>
      </c>
      <c r="E11" s="9">
        <v>2000</v>
      </c>
      <c r="F11" s="9"/>
      <c r="G11" s="10"/>
      <c r="H11" s="53" t="s">
        <v>40</v>
      </c>
      <c r="I11" s="54">
        <v>0</v>
      </c>
      <c r="J11" s="48"/>
      <c r="K11" s="54">
        <f t="shared" si="0"/>
        <v>0</v>
      </c>
      <c r="L11" s="10"/>
      <c r="M11" s="8" t="s">
        <v>15</v>
      </c>
      <c r="N11" s="8"/>
      <c r="O11" s="27">
        <f>SUM(N5:N8)</f>
        <v>145000</v>
      </c>
      <c r="P11" s="8" t="s">
        <v>41</v>
      </c>
      <c r="Q11" s="8"/>
      <c r="R11" s="27">
        <f>SUM(R7:R10)</f>
        <v>-118000</v>
      </c>
      <c r="S11" s="8"/>
      <c r="T11" s="22" t="str">
        <f>+H13</f>
        <v>Cost of good sold</v>
      </c>
      <c r="U11" s="8"/>
      <c r="V11" s="10">
        <f>+K13</f>
        <v>5000</v>
      </c>
      <c r="W11" s="8"/>
      <c r="X11" s="8"/>
      <c r="Y11" s="8"/>
      <c r="Z11" s="8"/>
    </row>
    <row r="12" spans="1:26" ht="17.25" thickTop="1" thickBot="1" x14ac:dyDescent="0.3">
      <c r="C12" s="14"/>
      <c r="D12" s="9" t="s">
        <v>27</v>
      </c>
      <c r="E12" s="9"/>
      <c r="F12" s="9">
        <f>-E11</f>
        <v>-2000</v>
      </c>
      <c r="G12" s="10"/>
      <c r="H12" s="53" t="s">
        <v>42</v>
      </c>
      <c r="I12" s="54">
        <v>0</v>
      </c>
      <c r="J12" s="48"/>
      <c r="K12" s="54">
        <f t="shared" si="0"/>
        <v>0</v>
      </c>
      <c r="L12" s="10"/>
      <c r="M12" s="8"/>
      <c r="N12" s="8"/>
      <c r="O12" s="8"/>
      <c r="P12" s="8"/>
      <c r="Q12" s="8"/>
      <c r="R12" s="8"/>
      <c r="S12" s="8"/>
      <c r="T12" s="8" t="s">
        <v>43</v>
      </c>
      <c r="U12" s="8"/>
      <c r="V12" s="27">
        <f>+V9-V11</f>
        <v>102000</v>
      </c>
      <c r="W12" s="8"/>
      <c r="X12" s="8"/>
      <c r="Y12" s="8"/>
      <c r="Z12" s="8"/>
    </row>
    <row r="13" spans="1:26" ht="16.5" thickTop="1" x14ac:dyDescent="0.25">
      <c r="C13" s="14"/>
      <c r="D13" s="9"/>
      <c r="E13" s="9"/>
      <c r="F13" s="9"/>
      <c r="G13" s="10"/>
      <c r="H13" s="53" t="s">
        <v>39</v>
      </c>
      <c r="I13" s="54">
        <v>5000</v>
      </c>
      <c r="J13" s="48"/>
      <c r="K13" s="54">
        <f t="shared" si="0"/>
        <v>5000</v>
      </c>
      <c r="L13" s="1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9.149999999999999" customHeight="1" thickBot="1" x14ac:dyDescent="0.3">
      <c r="C14" s="14">
        <v>43105</v>
      </c>
      <c r="D14" s="45" t="s">
        <v>27</v>
      </c>
      <c r="E14" s="45">
        <v>7000</v>
      </c>
      <c r="F14" s="9"/>
      <c r="G14" s="10"/>
      <c r="H14" s="55" t="s">
        <v>20</v>
      </c>
      <c r="I14" s="56">
        <f>SUM(I5:I13)</f>
        <v>0</v>
      </c>
      <c r="J14" s="56">
        <f>SUM(J5:J13)</f>
        <v>0</v>
      </c>
      <c r="K14" s="56">
        <f>SUM(K5:K13)</f>
        <v>0</v>
      </c>
      <c r="L14" s="1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.5" thickTop="1" x14ac:dyDescent="0.25">
      <c r="C15" s="14"/>
      <c r="D15" s="9" t="s">
        <v>25</v>
      </c>
      <c r="E15" s="9"/>
      <c r="F15" s="9">
        <f>-E14</f>
        <v>-7000</v>
      </c>
      <c r="G15" s="10"/>
      <c r="H15" s="57" t="s">
        <v>5</v>
      </c>
      <c r="I15" s="58">
        <f>SUM(I10:I13)</f>
        <v>-102000</v>
      </c>
      <c r="J15" s="58">
        <f>SUM(J10:J13)</f>
        <v>0</v>
      </c>
      <c r="K15" s="58">
        <f>SUM(K10:K13)</f>
        <v>-102000</v>
      </c>
      <c r="L15" s="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x14ac:dyDescent="0.25">
      <c r="C16" s="14"/>
      <c r="D16" s="9"/>
      <c r="E16" s="9"/>
      <c r="F16" s="9"/>
      <c r="G16" s="10"/>
      <c r="H16" s="59"/>
      <c r="I16" s="59"/>
      <c r="J16" s="59"/>
      <c r="K16" s="59"/>
      <c r="L16" s="1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x14ac:dyDescent="0.25">
      <c r="C17" s="14">
        <v>43108</v>
      </c>
      <c r="D17" s="9" t="s">
        <v>25</v>
      </c>
      <c r="E17" s="9">
        <v>15000</v>
      </c>
      <c r="F17" s="9"/>
      <c r="G17" s="10"/>
      <c r="H17" s="59"/>
      <c r="I17" s="59"/>
      <c r="J17" s="59"/>
      <c r="K17" s="59"/>
      <c r="L17" s="1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x14ac:dyDescent="0.25">
      <c r="C18" s="14"/>
      <c r="D18" s="9" t="s">
        <v>0</v>
      </c>
      <c r="E18" s="9"/>
      <c r="F18" s="9">
        <f>-E17</f>
        <v>-15000</v>
      </c>
      <c r="G18" s="10"/>
      <c r="H18" s="60" t="s">
        <v>54</v>
      </c>
      <c r="I18" s="60"/>
      <c r="J18" s="60"/>
      <c r="K18" s="59"/>
      <c r="L18" s="10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x14ac:dyDescent="0.25">
      <c r="C19" s="14"/>
      <c r="D19" s="9"/>
      <c r="E19" s="9"/>
      <c r="F19" s="9"/>
      <c r="G19" s="10"/>
      <c r="H19" s="61"/>
      <c r="I19" s="60"/>
      <c r="J19" s="60"/>
      <c r="K19" s="59"/>
      <c r="L19" s="1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x14ac:dyDescent="0.25">
      <c r="C20" s="14">
        <v>43110</v>
      </c>
      <c r="D20" s="9" t="s">
        <v>1</v>
      </c>
      <c r="E20" s="9">
        <f>+E23*1.4</f>
        <v>4200</v>
      </c>
      <c r="F20" s="9"/>
      <c r="G20" s="10"/>
      <c r="H20" s="61"/>
      <c r="I20" s="60"/>
      <c r="J20" s="62"/>
      <c r="K20" s="63"/>
      <c r="L20" s="1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x14ac:dyDescent="0.25">
      <c r="C21" s="14"/>
      <c r="D21" s="9" t="s">
        <v>18</v>
      </c>
      <c r="E21" s="9"/>
      <c r="F21" s="9">
        <f>-E20</f>
        <v>-4200</v>
      </c>
      <c r="G21" s="10"/>
      <c r="H21" s="61"/>
      <c r="I21" s="60"/>
      <c r="J21" s="60"/>
      <c r="K21" s="59"/>
      <c r="L21" s="1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x14ac:dyDescent="0.25">
      <c r="C22" s="14"/>
      <c r="D22" s="9"/>
      <c r="E22" s="9"/>
      <c r="F22" s="9"/>
      <c r="G22" s="10"/>
      <c r="H22" s="61"/>
      <c r="I22" s="60"/>
      <c r="J22" s="62"/>
      <c r="K22" s="59"/>
      <c r="L22" s="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x14ac:dyDescent="0.25">
      <c r="C23" s="14"/>
      <c r="D23" s="9" t="s">
        <v>39</v>
      </c>
      <c r="E23" s="9">
        <v>3000</v>
      </c>
      <c r="F23" s="9"/>
      <c r="G23" s="10"/>
      <c r="H23" s="65"/>
      <c r="I23" s="60"/>
      <c r="J23" s="60"/>
      <c r="K23" s="59"/>
      <c r="L23" s="1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x14ac:dyDescent="0.25">
      <c r="C24" s="14"/>
      <c r="D24" s="9" t="s">
        <v>27</v>
      </c>
      <c r="E24" s="9"/>
      <c r="F24" s="9">
        <f>-E23</f>
        <v>-3000</v>
      </c>
      <c r="G24" s="10"/>
      <c r="H24" s="65"/>
      <c r="I24" s="60"/>
      <c r="J24" s="60"/>
      <c r="K24" s="59"/>
      <c r="L24" s="1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x14ac:dyDescent="0.25">
      <c r="C25" s="14"/>
      <c r="D25" s="9"/>
      <c r="E25" s="9"/>
      <c r="F25" s="9"/>
      <c r="G25" s="10"/>
      <c r="H25" s="66"/>
      <c r="I25" s="60"/>
      <c r="J25" s="62"/>
      <c r="K25" s="59"/>
      <c r="L25" s="10"/>
      <c r="M25" s="8"/>
      <c r="N25" s="8"/>
      <c r="O25" s="8"/>
      <c r="P25" s="8"/>
      <c r="Q25" s="8"/>
      <c r="R25" s="8"/>
      <c r="S25" s="8"/>
      <c r="T25" s="29"/>
      <c r="U25" s="29"/>
      <c r="V25" s="29"/>
      <c r="W25" s="8"/>
      <c r="X25" s="8"/>
      <c r="Y25" s="8"/>
      <c r="Z25" s="8"/>
    </row>
    <row r="26" spans="1:26" ht="15.75" x14ac:dyDescent="0.25">
      <c r="C26" s="14">
        <v>43112</v>
      </c>
      <c r="D26" s="9" t="s">
        <v>0</v>
      </c>
      <c r="E26" s="9">
        <v>2800</v>
      </c>
      <c r="F26" s="9"/>
      <c r="G26" s="10"/>
      <c r="H26" s="66"/>
      <c r="I26" s="60"/>
      <c r="J26" s="60"/>
      <c r="K26" s="59"/>
      <c r="L26" s="10"/>
      <c r="M26" s="29"/>
      <c r="N26" s="29"/>
      <c r="O26" s="29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x14ac:dyDescent="0.25">
      <c r="C27" s="14"/>
      <c r="D27" s="9" t="s">
        <v>1</v>
      </c>
      <c r="E27" s="9"/>
      <c r="F27" s="9">
        <f>-E26</f>
        <v>-2800</v>
      </c>
      <c r="G27" s="10"/>
      <c r="H27" s="10"/>
      <c r="I27" s="10"/>
      <c r="J27" s="10"/>
      <c r="K27" s="10"/>
      <c r="L27" s="10"/>
      <c r="M27" s="8"/>
      <c r="N27" s="8"/>
      <c r="O27" s="8"/>
      <c r="P27" s="29"/>
      <c r="Q27" s="29"/>
      <c r="R27" s="29"/>
      <c r="S27" s="8"/>
      <c r="T27" s="8"/>
      <c r="U27" s="8"/>
      <c r="V27" s="8"/>
      <c r="W27" s="8"/>
      <c r="X27" s="8"/>
      <c r="Y27" s="8"/>
      <c r="Z27" s="8"/>
    </row>
    <row r="28" spans="1:26" s="7" customFormat="1" ht="15.75" x14ac:dyDescent="0.25">
      <c r="A28" s="21"/>
      <c r="B28" s="21"/>
      <c r="C28" s="67"/>
      <c r="D28" s="68"/>
      <c r="E28" s="68"/>
      <c r="F28" s="68"/>
      <c r="G28" s="10"/>
      <c r="H28" s="10"/>
      <c r="I28" s="10"/>
      <c r="J28" s="10"/>
      <c r="K28" s="10"/>
      <c r="L28" s="2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9"/>
      <c r="Y28" s="29"/>
      <c r="Z28" s="29"/>
    </row>
    <row r="29" spans="1:26" ht="15.75" x14ac:dyDescent="0.25">
      <c r="C29" s="67"/>
      <c r="D29" s="68"/>
      <c r="E29" s="68"/>
      <c r="F29" s="68"/>
      <c r="G29" s="10"/>
      <c r="H29" s="10"/>
      <c r="I29" s="10"/>
      <c r="J29" s="10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x14ac:dyDescent="0.25">
      <c r="C30" s="67"/>
      <c r="D30" s="69"/>
      <c r="E30" s="68"/>
      <c r="F30" s="68"/>
      <c r="G30" s="10"/>
      <c r="H30" s="10"/>
      <c r="I30" s="10"/>
      <c r="J30" s="10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x14ac:dyDescent="0.25">
      <c r="C31" s="67"/>
      <c r="D31" s="68"/>
      <c r="E31" s="68"/>
      <c r="F31" s="68"/>
      <c r="G31" s="10"/>
      <c r="H31" s="10"/>
      <c r="I31" s="10"/>
      <c r="J31" s="10"/>
      <c r="K31" s="10"/>
      <c r="L31" s="1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C32" s="17"/>
      <c r="D32" s="10"/>
      <c r="E32" s="10"/>
      <c r="F32" s="10"/>
      <c r="G32" s="10"/>
      <c r="H32" s="10"/>
      <c r="I32" s="10"/>
      <c r="J32" s="10"/>
      <c r="K32" s="10"/>
      <c r="L32" s="1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3:26" x14ac:dyDescent="0.25">
      <c r="C33" s="17"/>
      <c r="D33" s="10"/>
      <c r="E33" s="10"/>
      <c r="F33" s="10"/>
      <c r="G33" s="10"/>
      <c r="H33" s="10"/>
      <c r="I33" s="10"/>
      <c r="J33" s="10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3:26" x14ac:dyDescent="0.25">
      <c r="C34" s="17"/>
      <c r="D34" s="10"/>
      <c r="E34" s="10"/>
      <c r="F34" s="10"/>
      <c r="G34" s="10"/>
      <c r="H34" s="10"/>
      <c r="I34" s="10"/>
      <c r="J34" s="10"/>
      <c r="K34" s="10"/>
      <c r="L34" s="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</sheetData>
  <sheetProtection algorithmName="SHA-512" hashValue="SuCwp1wPPatC4vFoxR6sggoOEwNXt0CWWyesQ+Ac20BnSHuyxPAjfJSaLSaAvagNcsv5F67vYubbkjFAmDWYHg==" saltValue="91A9vJ3dY4pEEFQcPfR+Kg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">
    <mergeCell ref="J3:L3"/>
  </mergeCells>
  <conditionalFormatting sqref="I14:K14">
    <cfRule type="cellIs" dxfId="8" priority="7" operator="lessThan">
      <formula>-1</formula>
    </cfRule>
    <cfRule type="cellIs" dxfId="7" priority="8" operator="greaterThan">
      <formula>1</formula>
    </cfRule>
    <cfRule type="cellIs" dxfId="6" priority="9" operator="between">
      <formula>-1</formula>
      <formula>1</formula>
    </cfRule>
  </conditionalFormatting>
  <conditionalFormatting sqref="J3">
    <cfRule type="cellIs" dxfId="5" priority="4" operator="greaterThan">
      <formula>$H$2</formula>
    </cfRule>
    <cfRule type="cellIs" dxfId="4" priority="5" operator="lessThan">
      <formula>$H$2</formula>
    </cfRule>
    <cfRule type="cellIs" dxfId="3" priority="6" operator="lessThan">
      <formula>$H$2</formula>
    </cfRule>
  </conditionalFormatting>
  <conditionalFormatting sqref="J3:L3">
    <cfRule type="cellIs" dxfId="2" priority="1" operator="lessThan">
      <formula>$H$2</formula>
    </cfRule>
    <cfRule type="cellIs" dxfId="1" priority="2" operator="greaterThan">
      <formula>$H$2</formula>
    </cfRule>
    <cfRule type="cellIs" dxfId="0" priority="3" operator="equal">
      <formula>$H$2</formula>
    </cfRule>
  </conditionalFormatting>
  <hyperlinks>
    <hyperlink ref="A1" r:id="rId1"/>
    <hyperlink ref="A2" r:id="rId2"/>
    <hyperlink ref="A3" r:id="rId3"/>
    <hyperlink ref="A4" r:id="rId4"/>
  </hyperlinks>
  <printOptions gridLines="1"/>
  <pageMargins left="0.7" right="0.7" top="0.75" bottom="0.75" header="0.3" footer="0.3"/>
  <pageSetup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Merchandising</vt:lpstr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2019-01-04T18:46:20Z</dcterms:modified>
</cp:coreProperties>
</file>