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E:\USB\USB 2\Non Class info\Programs Computer\Udemy\Financial Accounting – Subsidiary &amp; Special Journals\Excel Worksheet\Protected\"/>
    </mc:Choice>
  </mc:AlternateContent>
  <xr:revisionPtr revIDLastSave="0" documentId="13_ncr:1_{ED773F4C-C3E5-4E02-ACC3-9D020DFA0A23}" xr6:coauthVersionLast="31" xr6:coauthVersionMax="31" xr10:uidLastSave="{00000000-0000-0000-0000-000000000000}"/>
  <bookViews>
    <workbookView xWindow="0" yWindow="0" windowWidth="17280" windowHeight="7215" firstSheet="9" activeTab="9" xr2:uid="{00000000-000D-0000-FFFF-FFFF00000000}"/>
  </bookViews>
  <sheets>
    <sheet name="Directions" sheetId="5" state="hidden" r:id="rId1"/>
    <sheet name="Beg Bal" sheetId="6" state="hidden" r:id="rId2"/>
    <sheet name="Journal Entries" sheetId="1" state="hidden" r:id="rId3"/>
    <sheet name="Sales Journal" sheetId="7" state="hidden" r:id="rId4"/>
    <sheet name="Sales Journal (2)" sheetId="8" state="hidden" r:id="rId5"/>
    <sheet name="Sales Journal (3)" sheetId="9" state="hidden" r:id="rId6"/>
    <sheet name="Cash Receipts Journal" sheetId="10" state="hidden" r:id="rId7"/>
    <sheet name="Cash Payment Journal" sheetId="11" state="hidden" r:id="rId8"/>
    <sheet name="Purchases Journal" sheetId="12" state="hidden" r:id="rId9"/>
    <sheet name="Example" sheetId="13" r:id="rId10"/>
    <sheet name="Practice" sheetId="14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65" i="14" l="1"/>
  <c r="BL66" i="14" s="1"/>
  <c r="BL67" i="14" s="1"/>
  <c r="AJ26" i="14" s="1"/>
  <c r="BL58" i="14"/>
  <c r="BL59" i="14" s="1"/>
  <c r="BL60" i="14" s="1"/>
  <c r="AJ25" i="14" s="1"/>
  <c r="BJ55" i="14"/>
  <c r="AL47" i="14"/>
  <c r="AN47" i="14" s="1"/>
  <c r="AN48" i="14" s="1"/>
  <c r="AN49" i="14" s="1"/>
  <c r="AV42" i="14"/>
  <c r="AV43" i="14" s="1"/>
  <c r="AV44" i="14" s="1"/>
  <c r="AU42" i="14"/>
  <c r="AN42" i="14"/>
  <c r="AQ41" i="14"/>
  <c r="AN41" i="14"/>
  <c r="AP40" i="14"/>
  <c r="AR40" i="14" s="1"/>
  <c r="AR41" i="14" s="1"/>
  <c r="AR42" i="14" s="1"/>
  <c r="AN40" i="14"/>
  <c r="AM34" i="14"/>
  <c r="AU33" i="14"/>
  <c r="AP33" i="14"/>
  <c r="AL33" i="14"/>
  <c r="AY32" i="14"/>
  <c r="AZ32" i="14" s="1"/>
  <c r="AZ33" i="14" s="1"/>
  <c r="AZ34" i="14" s="1"/>
  <c r="AZ46" i="14" s="1"/>
  <c r="AV32" i="14"/>
  <c r="AV33" i="14" s="1"/>
  <c r="AV34" i="14" s="1"/>
  <c r="AV35" i="14" s="1"/>
  <c r="AV36" i="14" s="1"/>
  <c r="AV37" i="14" s="1"/>
  <c r="AU32" i="14"/>
  <c r="AP32" i="14"/>
  <c r="AR32" i="14" s="1"/>
  <c r="AR33" i="14" s="1"/>
  <c r="AR34" i="14" s="1"/>
  <c r="AR35" i="14" s="1"/>
  <c r="AN32" i="14"/>
  <c r="AN33" i="14" s="1"/>
  <c r="AN34" i="14" s="1"/>
  <c r="AN35" i="14" s="1"/>
  <c r="AR51" i="14" s="1"/>
  <c r="AL32" i="14"/>
  <c r="AR9" i="14"/>
  <c r="AR10" i="14" s="1"/>
  <c r="AJ8" i="14" s="1"/>
  <c r="BH15" i="14"/>
  <c r="BH16" i="14" s="1"/>
  <c r="AJ21" i="14" s="1"/>
  <c r="AR22" i="14"/>
  <c r="AR23" i="14" s="1"/>
  <c r="AR24" i="14" s="1"/>
  <c r="AJ10" i="14" s="1"/>
  <c r="AN22" i="14"/>
  <c r="BL21" i="14"/>
  <c r="BL22" i="14" s="1"/>
  <c r="AJ27" i="14" s="1"/>
  <c r="BD21" i="14"/>
  <c r="AZ20" i="14"/>
  <c r="AZ21" i="14" s="1"/>
  <c r="AZ22" i="14" s="1"/>
  <c r="AZ23" i="14" s="1"/>
  <c r="AZ24" i="14" s="1"/>
  <c r="AJ16" i="14" s="1"/>
  <c r="AV20" i="14"/>
  <c r="AP20" i="14"/>
  <c r="AL20" i="14"/>
  <c r="BB19" i="14"/>
  <c r="BJ18" i="14"/>
  <c r="BF18" i="14"/>
  <c r="AX18" i="14"/>
  <c r="AT18" i="14"/>
  <c r="AE18" i="14"/>
  <c r="BF21" i="14" s="1"/>
  <c r="BH21" i="14" s="1"/>
  <c r="BH22" i="14" s="1"/>
  <c r="AJ22" i="14" s="1"/>
  <c r="AE17" i="14"/>
  <c r="AL16" i="14"/>
  <c r="AE16" i="14"/>
  <c r="AL23" i="14" s="1"/>
  <c r="BL15" i="14"/>
  <c r="BL16" i="14" s="1"/>
  <c r="AJ24" i="14" s="1"/>
  <c r="BD15" i="14"/>
  <c r="AR15" i="14"/>
  <c r="AR16" i="14" s="1"/>
  <c r="AR17" i="14" s="1"/>
  <c r="AR18" i="14" s="1"/>
  <c r="AJ9" i="14" s="1"/>
  <c r="AN15" i="14"/>
  <c r="AN16" i="14" s="1"/>
  <c r="AN17" i="14" s="1"/>
  <c r="AN18" i="14" s="1"/>
  <c r="AJ6" i="14" s="1"/>
  <c r="AZ14" i="14"/>
  <c r="AZ15" i="14" s="1"/>
  <c r="AZ16" i="14" s="1"/>
  <c r="AJ15" i="14" s="1"/>
  <c r="AV14" i="14"/>
  <c r="AV15" i="14" s="1"/>
  <c r="AV16" i="14" s="1"/>
  <c r="AJ12" i="14" s="1"/>
  <c r="AR14" i="14"/>
  <c r="AE14" i="14"/>
  <c r="AL18" i="14" s="1"/>
  <c r="BB13" i="14"/>
  <c r="AL13" i="14"/>
  <c r="AF13" i="14"/>
  <c r="AY21" i="14" s="1"/>
  <c r="BJ12" i="14"/>
  <c r="BF12" i="14"/>
  <c r="AX12" i="14"/>
  <c r="AP12" i="14"/>
  <c r="AF12" i="14"/>
  <c r="N12" i="14"/>
  <c r="M12" i="14"/>
  <c r="K12" i="14"/>
  <c r="J12" i="14"/>
  <c r="AF11" i="14"/>
  <c r="BL9" i="14"/>
  <c r="BL10" i="14" s="1"/>
  <c r="AJ23" i="14" s="1"/>
  <c r="BC9" i="14"/>
  <c r="AY9" i="14"/>
  <c r="AV9" i="14"/>
  <c r="AV10" i="14" s="1"/>
  <c r="AJ11" i="14" s="1"/>
  <c r="AT9" i="14"/>
  <c r="AF9" i="14"/>
  <c r="AM17" i="14" s="1"/>
  <c r="AA9" i="14"/>
  <c r="Z9" i="14"/>
  <c r="Y9" i="14"/>
  <c r="AF19" i="14" s="1"/>
  <c r="AU21" i="14" s="1"/>
  <c r="BH8" i="14"/>
  <c r="BH9" i="14" s="1"/>
  <c r="BH10" i="14" s="1"/>
  <c r="AJ20" i="14" s="1"/>
  <c r="BD8" i="14"/>
  <c r="BD9" i="14" s="1"/>
  <c r="BD10" i="14" s="1"/>
  <c r="BD11" i="14" s="1"/>
  <c r="AJ17" i="14" s="1"/>
  <c r="AZ8" i="14"/>
  <c r="AZ9" i="14" s="1"/>
  <c r="AZ10" i="14" s="1"/>
  <c r="AJ14" i="14" s="1"/>
  <c r="AV8" i="14"/>
  <c r="AN8" i="14"/>
  <c r="AE8" i="14"/>
  <c r="AL9" i="14" s="1"/>
  <c r="AN9" i="14" s="1"/>
  <c r="E8" i="14"/>
  <c r="L7" i="14"/>
  <c r="L12" i="14" s="1"/>
  <c r="AF10" i="14" s="1"/>
  <c r="BC23" i="14" s="1"/>
  <c r="BJ6" i="14"/>
  <c r="BB6" i="14"/>
  <c r="AX6" i="14"/>
  <c r="AT6" i="14"/>
  <c r="AP6" i="14"/>
  <c r="AL6" i="14"/>
  <c r="AF6" i="14"/>
  <c r="BC22" i="14" s="1"/>
  <c r="AN10" i="14" l="1"/>
  <c r="AN11" i="14" s="1"/>
  <c r="BD22" i="14"/>
  <c r="BD23" i="14" s="1"/>
  <c r="BD24" i="14" s="1"/>
  <c r="AJ19" i="14" s="1"/>
  <c r="AJ29" i="14" s="1"/>
  <c r="BD16" i="14"/>
  <c r="BD17" i="14" s="1"/>
  <c r="AJ18" i="14" s="1"/>
  <c r="AN2" i="14" s="1"/>
  <c r="AV21" i="14"/>
  <c r="AV22" i="14" s="1"/>
  <c r="AV23" i="14" s="1"/>
  <c r="AJ13" i="14" s="1"/>
  <c r="AK2" i="14" s="1"/>
  <c r="AN23" i="14"/>
  <c r="AN24" i="14" s="1"/>
  <c r="AJ7" i="14" s="1"/>
  <c r="AM10" i="13"/>
  <c r="AE27" i="13"/>
  <c r="BJ9" i="13" s="1"/>
  <c r="BL9" i="13" s="1"/>
  <c r="BL10" i="13" s="1"/>
  <c r="AJ23" i="13" s="1"/>
  <c r="AE24" i="13"/>
  <c r="BF15" i="13" s="1"/>
  <c r="BH15" i="13" s="1"/>
  <c r="BH16" i="13" s="1"/>
  <c r="AJ21" i="13" s="1"/>
  <c r="AE26" i="13"/>
  <c r="BB16" i="13" s="1"/>
  <c r="AE25" i="13"/>
  <c r="AP9" i="13" s="1"/>
  <c r="AR9" i="13" s="1"/>
  <c r="AR10" i="13" s="1"/>
  <c r="AJ8" i="13" s="1"/>
  <c r="AE23" i="13"/>
  <c r="AP15" i="13" s="1"/>
  <c r="U12" i="13"/>
  <c r="T12" i="13"/>
  <c r="S12" i="13"/>
  <c r="AE22" i="13" s="1"/>
  <c r="AT22" i="13" s="1"/>
  <c r="R12" i="13"/>
  <c r="AF21" i="13" s="1"/>
  <c r="BL65" i="13"/>
  <c r="BL66" i="13" s="1"/>
  <c r="BL67" i="13" s="1"/>
  <c r="AJ26" i="13" s="1"/>
  <c r="BL58" i="13"/>
  <c r="BL59" i="13" s="1"/>
  <c r="BL60" i="13" s="1"/>
  <c r="AJ25" i="13" s="1"/>
  <c r="BJ55" i="13"/>
  <c r="AL47" i="13"/>
  <c r="AN47" i="13" s="1"/>
  <c r="AN48" i="13" s="1"/>
  <c r="AN49" i="13" s="1"/>
  <c r="AV42" i="13"/>
  <c r="AV43" i="13" s="1"/>
  <c r="AV44" i="13" s="1"/>
  <c r="AU42" i="13"/>
  <c r="AQ41" i="13"/>
  <c r="AN41" i="13"/>
  <c r="AN42" i="13" s="1"/>
  <c r="AP40" i="13"/>
  <c r="AR40" i="13" s="1"/>
  <c r="AR41" i="13" s="1"/>
  <c r="AR42" i="13" s="1"/>
  <c r="AN40" i="13"/>
  <c r="AM34" i="13"/>
  <c r="AU33" i="13"/>
  <c r="AP33" i="13"/>
  <c r="AL33" i="13"/>
  <c r="AY32" i="13"/>
  <c r="AZ32" i="13" s="1"/>
  <c r="AZ33" i="13" s="1"/>
  <c r="AZ34" i="13" s="1"/>
  <c r="AU32" i="13"/>
  <c r="AV32" i="13" s="1"/>
  <c r="AV33" i="13" s="1"/>
  <c r="AV34" i="13" s="1"/>
  <c r="AV35" i="13" s="1"/>
  <c r="AV36" i="13" s="1"/>
  <c r="AV37" i="13" s="1"/>
  <c r="AP32" i="13"/>
  <c r="AR32" i="13" s="1"/>
  <c r="AR33" i="13" s="1"/>
  <c r="AR34" i="13" s="1"/>
  <c r="AR35" i="13" s="1"/>
  <c r="AL32" i="13"/>
  <c r="AN32" i="13" s="1"/>
  <c r="AN33" i="13" s="1"/>
  <c r="AN34" i="13" s="1"/>
  <c r="AN35" i="13" s="1"/>
  <c r="AR22" i="13"/>
  <c r="AR23" i="13" s="1"/>
  <c r="AR24" i="13" s="1"/>
  <c r="AJ10" i="13" s="1"/>
  <c r="AN22" i="13"/>
  <c r="BL21" i="13"/>
  <c r="BL22" i="13" s="1"/>
  <c r="AJ27" i="13" s="1"/>
  <c r="BD21" i="13"/>
  <c r="AZ20" i="13"/>
  <c r="AV20" i="13"/>
  <c r="AP20" i="13"/>
  <c r="AL20" i="13"/>
  <c r="BB19" i="13"/>
  <c r="BJ18" i="13"/>
  <c r="BF18" i="13"/>
  <c r="AX18" i="13"/>
  <c r="AT18" i="13"/>
  <c r="AE18" i="13"/>
  <c r="BF21" i="13" s="1"/>
  <c r="BH21" i="13" s="1"/>
  <c r="BH22" i="13" s="1"/>
  <c r="AJ22" i="13" s="1"/>
  <c r="AE17" i="13"/>
  <c r="AL16" i="13"/>
  <c r="AN16" i="13" s="1"/>
  <c r="BL15" i="13"/>
  <c r="BL16" i="13" s="1"/>
  <c r="AJ24" i="13" s="1"/>
  <c r="BD15" i="13"/>
  <c r="AN15" i="13"/>
  <c r="AZ14" i="13"/>
  <c r="AZ15" i="13" s="1"/>
  <c r="AZ16" i="13" s="1"/>
  <c r="AJ15" i="13" s="1"/>
  <c r="AV14" i="13"/>
  <c r="AV15" i="13" s="1"/>
  <c r="AV16" i="13" s="1"/>
  <c r="AJ12" i="13" s="1"/>
  <c r="AR14" i="13"/>
  <c r="BB13" i="13"/>
  <c r="AL13" i="13"/>
  <c r="AF13" i="13"/>
  <c r="AY21" i="13" s="1"/>
  <c r="BJ12" i="13"/>
  <c r="BF12" i="13"/>
  <c r="AX12" i="13"/>
  <c r="AP12" i="13"/>
  <c r="AF12" i="13"/>
  <c r="AY9" i="13" s="1"/>
  <c r="N12" i="13"/>
  <c r="AE14" i="13" s="1"/>
  <c r="AL18" i="13" s="1"/>
  <c r="M12" i="13"/>
  <c r="L12" i="13"/>
  <c r="AF10" i="13" s="1"/>
  <c r="BC23" i="13" s="1"/>
  <c r="K12" i="13"/>
  <c r="J12" i="13"/>
  <c r="AF11" i="13"/>
  <c r="BC9" i="13"/>
  <c r="AT9" i="13"/>
  <c r="AF9" i="13"/>
  <c r="AM17" i="13" s="1"/>
  <c r="AA9" i="13"/>
  <c r="Z9" i="13"/>
  <c r="AE16" i="13" s="1"/>
  <c r="AL23" i="13" s="1"/>
  <c r="Y9" i="13"/>
  <c r="AF19" i="13" s="1"/>
  <c r="AU21" i="13" s="1"/>
  <c r="BH8" i="13"/>
  <c r="BH9" i="13" s="1"/>
  <c r="BH10" i="13" s="1"/>
  <c r="AJ20" i="13" s="1"/>
  <c r="BD8" i="13"/>
  <c r="AZ8" i="13"/>
  <c r="AV8" i="13"/>
  <c r="AV9" i="13" s="1"/>
  <c r="AV10" i="13" s="1"/>
  <c r="AJ11" i="13" s="1"/>
  <c r="AN8" i="13"/>
  <c r="AE8" i="13"/>
  <c r="AL9" i="13" s="1"/>
  <c r="E8" i="13"/>
  <c r="L7" i="13"/>
  <c r="BJ6" i="13"/>
  <c r="BB6" i="13"/>
  <c r="AX6" i="13"/>
  <c r="AT6" i="13"/>
  <c r="AP6" i="13"/>
  <c r="AL6" i="13"/>
  <c r="AF6" i="13"/>
  <c r="BC22" i="13" s="1"/>
  <c r="BD22" i="13" s="1"/>
  <c r="AK3" i="14" l="1"/>
  <c r="AN5" i="14"/>
  <c r="AJ5" i="14"/>
  <c r="AN9" i="13"/>
  <c r="AN10" i="13" s="1"/>
  <c r="AN11" i="13" s="1"/>
  <c r="AZ46" i="13"/>
  <c r="AR15" i="13"/>
  <c r="AR16" i="13" s="1"/>
  <c r="AR17" i="13" s="1"/>
  <c r="AR18" i="13" s="1"/>
  <c r="AJ9" i="13" s="1"/>
  <c r="BD16" i="13"/>
  <c r="BD17" i="13" s="1"/>
  <c r="AJ18" i="13" s="1"/>
  <c r="AZ21" i="13"/>
  <c r="AZ22" i="13" s="1"/>
  <c r="AZ23" i="13" s="1"/>
  <c r="AZ24" i="13" s="1"/>
  <c r="AJ16" i="13" s="1"/>
  <c r="AN23" i="13"/>
  <c r="AN24" i="13" s="1"/>
  <c r="AJ7" i="13" s="1"/>
  <c r="BD9" i="13"/>
  <c r="BD10" i="13" s="1"/>
  <c r="BD11" i="13" s="1"/>
  <c r="AJ17" i="13" s="1"/>
  <c r="AZ9" i="13"/>
  <c r="AZ10" i="13" s="1"/>
  <c r="AJ14" i="13" s="1"/>
  <c r="AN17" i="13"/>
  <c r="AN18" i="13" s="1"/>
  <c r="AJ6" i="13" s="1"/>
  <c r="AV21" i="13"/>
  <c r="AV22" i="13" s="1"/>
  <c r="AV23" i="13" s="1"/>
  <c r="AJ13" i="13" s="1"/>
  <c r="AJ5" i="13"/>
  <c r="BD23" i="13"/>
  <c r="BD24" i="13" s="1"/>
  <c r="AJ19" i="13" s="1"/>
  <c r="AJ29" i="13" s="1"/>
  <c r="AR51" i="13"/>
  <c r="AT33" i="12"/>
  <c r="AT42" i="12"/>
  <c r="AU42" i="12" s="1"/>
  <c r="AU43" i="12" s="1"/>
  <c r="AU44" i="12" s="1"/>
  <c r="AX32" i="12"/>
  <c r="AT32" i="12"/>
  <c r="AT21" i="12"/>
  <c r="BE21" i="12"/>
  <c r="BG21" i="12" s="1"/>
  <c r="BG22" i="12" s="1"/>
  <c r="AI22" i="12" s="1"/>
  <c r="AD18" i="12"/>
  <c r="AD17" i="12"/>
  <c r="AS9" i="12" s="1"/>
  <c r="AE19" i="12"/>
  <c r="Z9" i="12"/>
  <c r="Y9" i="12"/>
  <c r="AD16" i="12" s="1"/>
  <c r="AK23" i="12" s="1"/>
  <c r="X9" i="12"/>
  <c r="C63" i="5"/>
  <c r="J78" i="5"/>
  <c r="I78" i="5"/>
  <c r="H78" i="5"/>
  <c r="BK65" i="12"/>
  <c r="BK66" i="12" s="1"/>
  <c r="BK67" i="12" s="1"/>
  <c r="AI26" i="12" s="1"/>
  <c r="BK58" i="12"/>
  <c r="BK59" i="12" s="1"/>
  <c r="BK60" i="12" s="1"/>
  <c r="AI25" i="12" s="1"/>
  <c r="BI55" i="12"/>
  <c r="AK47" i="12"/>
  <c r="AM47" i="12" s="1"/>
  <c r="AM48" i="12" s="1"/>
  <c r="AM49" i="12" s="1"/>
  <c r="AP41" i="12"/>
  <c r="AO40" i="12"/>
  <c r="AQ40" i="12" s="1"/>
  <c r="AQ41" i="12" s="1"/>
  <c r="AQ42" i="12" s="1"/>
  <c r="AM40" i="12"/>
  <c r="AM41" i="12" s="1"/>
  <c r="AM42" i="12" s="1"/>
  <c r="AL34" i="12"/>
  <c r="AO33" i="12"/>
  <c r="AK33" i="12"/>
  <c r="AY32" i="12"/>
  <c r="AY33" i="12" s="1"/>
  <c r="AY34" i="12" s="1"/>
  <c r="AU32" i="12"/>
  <c r="AO32" i="12"/>
  <c r="AQ32" i="12" s="1"/>
  <c r="AQ33" i="12" s="1"/>
  <c r="AQ34" i="12" s="1"/>
  <c r="AQ35" i="12" s="1"/>
  <c r="AK32" i="12"/>
  <c r="AM32" i="12" s="1"/>
  <c r="AM33" i="12" s="1"/>
  <c r="AM34" i="12" s="1"/>
  <c r="AM35" i="12" s="1"/>
  <c r="AQ22" i="12"/>
  <c r="AQ23" i="12" s="1"/>
  <c r="AQ24" i="12" s="1"/>
  <c r="AI10" i="12" s="1"/>
  <c r="AM22" i="12"/>
  <c r="BK21" i="12"/>
  <c r="BK22" i="12" s="1"/>
  <c r="AI27" i="12" s="1"/>
  <c r="BC21" i="12"/>
  <c r="AU21" i="12"/>
  <c r="AU22" i="12" s="1"/>
  <c r="AU23" i="12" s="1"/>
  <c r="AI13" i="12" s="1"/>
  <c r="AY20" i="12"/>
  <c r="AY21" i="12" s="1"/>
  <c r="AY22" i="12" s="1"/>
  <c r="AY23" i="12" s="1"/>
  <c r="AY24" i="12" s="1"/>
  <c r="AI16" i="12" s="1"/>
  <c r="AU20" i="12"/>
  <c r="AO20" i="12"/>
  <c r="AK20" i="12"/>
  <c r="BA19" i="12"/>
  <c r="BI18" i="12"/>
  <c r="BE18" i="12"/>
  <c r="AW18" i="12"/>
  <c r="AS18" i="12"/>
  <c r="AK16" i="12"/>
  <c r="BK15" i="12"/>
  <c r="BK16" i="12" s="1"/>
  <c r="AI24" i="12" s="1"/>
  <c r="BG15" i="12"/>
  <c r="BG16" i="12" s="1"/>
  <c r="AI21" i="12" s="1"/>
  <c r="BC15" i="12"/>
  <c r="BC16" i="12" s="1"/>
  <c r="BC17" i="12" s="1"/>
  <c r="AI18" i="12" s="1"/>
  <c r="AM15" i="12"/>
  <c r="AM16" i="12" s="1"/>
  <c r="AY14" i="12"/>
  <c r="AY15" i="12" s="1"/>
  <c r="AY16" i="12" s="1"/>
  <c r="AI15" i="12" s="1"/>
  <c r="AU14" i="12"/>
  <c r="AU15" i="12" s="1"/>
  <c r="AU16" i="12" s="1"/>
  <c r="AI12" i="12" s="1"/>
  <c r="AQ14" i="12"/>
  <c r="AQ15" i="12" s="1"/>
  <c r="AQ16" i="12" s="1"/>
  <c r="AQ17" i="12" s="1"/>
  <c r="AQ18" i="12" s="1"/>
  <c r="AI9" i="12" s="1"/>
  <c r="BA13" i="12"/>
  <c r="AK13" i="12"/>
  <c r="AE13" i="12"/>
  <c r="AX21" i="12" s="1"/>
  <c r="BI12" i="12"/>
  <c r="BE12" i="12"/>
  <c r="AW12" i="12"/>
  <c r="AO12" i="12"/>
  <c r="AE12" i="12"/>
  <c r="AX9" i="12" s="1"/>
  <c r="T12" i="12"/>
  <c r="S12" i="12"/>
  <c r="R12" i="12"/>
  <c r="N12" i="12"/>
  <c r="AD14" i="12" s="1"/>
  <c r="AK18" i="12" s="1"/>
  <c r="M12" i="12"/>
  <c r="K12" i="12"/>
  <c r="AE9" i="12" s="1"/>
  <c r="AL17" i="12" s="1"/>
  <c r="J12" i="12"/>
  <c r="AD8" i="12" s="1"/>
  <c r="AK9" i="12" s="1"/>
  <c r="AE11" i="12"/>
  <c r="BB9" i="12" s="1"/>
  <c r="BC9" i="12" s="1"/>
  <c r="BC10" i="12" s="1"/>
  <c r="BC11" i="12" s="1"/>
  <c r="AI17" i="12" s="1"/>
  <c r="BK9" i="12"/>
  <c r="BK10" i="12" s="1"/>
  <c r="AI23" i="12" s="1"/>
  <c r="AQ9" i="12"/>
  <c r="AQ10" i="12" s="1"/>
  <c r="AI8" i="12" s="1"/>
  <c r="BG8" i="12"/>
  <c r="BG9" i="12" s="1"/>
  <c r="BG10" i="12" s="1"/>
  <c r="AI20" i="12" s="1"/>
  <c r="BC8" i="12"/>
  <c r="AY8" i="12"/>
  <c r="AU8" i="12"/>
  <c r="AM8" i="12"/>
  <c r="AM9" i="12" s="1"/>
  <c r="AM10" i="12" s="1"/>
  <c r="AM11" i="12" s="1"/>
  <c r="E8" i="12"/>
  <c r="L7" i="12"/>
  <c r="L12" i="12" s="1"/>
  <c r="AE10" i="12" s="1"/>
  <c r="BB23" i="12" s="1"/>
  <c r="BI6" i="12"/>
  <c r="BA6" i="12"/>
  <c r="AW6" i="12"/>
  <c r="AS6" i="12"/>
  <c r="AO6" i="12"/>
  <c r="AK6" i="12"/>
  <c r="AE6" i="12"/>
  <c r="BB22" i="12" s="1"/>
  <c r="AI2" i="14" l="1"/>
  <c r="AJ28" i="14"/>
  <c r="AU9" i="12"/>
  <c r="AU10" i="12" s="1"/>
  <c r="AI11" i="12" s="1"/>
  <c r="AM23" i="12"/>
  <c r="AM24" i="12" s="1"/>
  <c r="AI7" i="12" s="1"/>
  <c r="AJ28" i="13"/>
  <c r="AU33" i="12"/>
  <c r="AU34" i="12" s="1"/>
  <c r="AU35" i="12" s="1"/>
  <c r="AU36" i="12" s="1"/>
  <c r="AU37" i="12" s="1"/>
  <c r="AY46" i="12" s="1"/>
  <c r="AK2" i="13"/>
  <c r="AN2" i="13"/>
  <c r="AN5" i="13"/>
  <c r="AI2" i="13"/>
  <c r="AI5" i="12"/>
  <c r="AM17" i="12"/>
  <c r="AM18" i="12" s="1"/>
  <c r="AI6" i="12" s="1"/>
  <c r="BC22" i="12"/>
  <c r="BC23" i="12" s="1"/>
  <c r="BC24" i="12" s="1"/>
  <c r="AI19" i="12" s="1"/>
  <c r="AI29" i="12" s="1"/>
  <c r="AY9" i="12"/>
  <c r="AY10" i="12" s="1"/>
  <c r="AI14" i="12" s="1"/>
  <c r="AJ2" i="12" s="1"/>
  <c r="AQ51" i="12"/>
  <c r="I59" i="5"/>
  <c r="H59" i="5"/>
  <c r="G59" i="5"/>
  <c r="BK66" i="11"/>
  <c r="BK67" i="11" s="1"/>
  <c r="AI26" i="11" s="1"/>
  <c r="BK65" i="11"/>
  <c r="BK58" i="11"/>
  <c r="BK59" i="11" s="1"/>
  <c r="BK60" i="11" s="1"/>
  <c r="AI25" i="11" s="1"/>
  <c r="BI55" i="11"/>
  <c r="AK47" i="11"/>
  <c r="AM47" i="11" s="1"/>
  <c r="AM48" i="11" s="1"/>
  <c r="AM49" i="11" s="1"/>
  <c r="AU42" i="11"/>
  <c r="AU43" i="11" s="1"/>
  <c r="AU44" i="11" s="1"/>
  <c r="AP41" i="11"/>
  <c r="AM41" i="11"/>
  <c r="AM42" i="11" s="1"/>
  <c r="AQ40" i="11"/>
  <c r="AQ41" i="11" s="1"/>
  <c r="AQ42" i="11" s="1"/>
  <c r="AO40" i="11"/>
  <c r="AM40" i="11"/>
  <c r="AL34" i="11"/>
  <c r="AO33" i="11"/>
  <c r="AK33" i="11"/>
  <c r="AY32" i="11"/>
  <c r="AY33" i="11" s="1"/>
  <c r="AY34" i="11" s="1"/>
  <c r="AU32" i="11"/>
  <c r="AU33" i="11" s="1"/>
  <c r="AU34" i="11" s="1"/>
  <c r="AU35" i="11" s="1"/>
  <c r="AU36" i="11" s="1"/>
  <c r="AU37" i="11" s="1"/>
  <c r="AO32" i="11"/>
  <c r="AQ32" i="11" s="1"/>
  <c r="AQ33" i="11" s="1"/>
  <c r="AQ34" i="11" s="1"/>
  <c r="AQ35" i="11" s="1"/>
  <c r="AK32" i="11"/>
  <c r="AM32" i="11" s="1"/>
  <c r="AM33" i="11" s="1"/>
  <c r="AM34" i="11" s="1"/>
  <c r="AM35" i="11" s="1"/>
  <c r="AQ51" i="11" s="1"/>
  <c r="AQ22" i="11"/>
  <c r="AQ23" i="11" s="1"/>
  <c r="AQ24" i="11" s="1"/>
  <c r="AI10" i="11" s="1"/>
  <c r="AM22" i="11"/>
  <c r="AM23" i="11" s="1"/>
  <c r="AM24" i="11" s="1"/>
  <c r="AI7" i="11" s="1"/>
  <c r="BK21" i="11"/>
  <c r="BK22" i="11" s="1"/>
  <c r="AI27" i="11" s="1"/>
  <c r="BG21" i="11"/>
  <c r="BG22" i="11" s="1"/>
  <c r="AI22" i="11" s="1"/>
  <c r="BC21" i="11"/>
  <c r="BC22" i="11" s="1"/>
  <c r="AY20" i="11"/>
  <c r="AU20" i="11"/>
  <c r="AU21" i="11" s="1"/>
  <c r="AU22" i="11" s="1"/>
  <c r="AU23" i="11" s="1"/>
  <c r="AI13" i="11" s="1"/>
  <c r="AO20" i="11"/>
  <c r="AK20" i="11"/>
  <c r="BA19" i="11"/>
  <c r="BI18" i="11"/>
  <c r="BE18" i="11"/>
  <c r="AW18" i="11"/>
  <c r="AS18" i="11"/>
  <c r="AK16" i="11"/>
  <c r="BK15" i="11"/>
  <c r="BK16" i="11" s="1"/>
  <c r="AI24" i="11" s="1"/>
  <c r="BG15" i="11"/>
  <c r="BG16" i="11" s="1"/>
  <c r="AI21" i="11" s="1"/>
  <c r="BC15" i="11"/>
  <c r="BC16" i="11" s="1"/>
  <c r="BC17" i="11" s="1"/>
  <c r="AI18" i="11" s="1"/>
  <c r="AM15" i="11"/>
  <c r="AM16" i="11" s="1"/>
  <c r="AY14" i="11"/>
  <c r="AY15" i="11" s="1"/>
  <c r="AY16" i="11" s="1"/>
  <c r="AI15" i="11" s="1"/>
  <c r="AU14" i="11"/>
  <c r="AU15" i="11" s="1"/>
  <c r="AU16" i="11" s="1"/>
  <c r="AI12" i="11" s="1"/>
  <c r="AQ14" i="11"/>
  <c r="AQ15" i="11" s="1"/>
  <c r="AQ16" i="11" s="1"/>
  <c r="AQ17" i="11" s="1"/>
  <c r="AQ18" i="11" s="1"/>
  <c r="AI9" i="11" s="1"/>
  <c r="BA13" i="11"/>
  <c r="AK13" i="11"/>
  <c r="AE13" i="11"/>
  <c r="AX21" i="11" s="1"/>
  <c r="BI12" i="11"/>
  <c r="BE12" i="11"/>
  <c r="AW12" i="11"/>
  <c r="AO12" i="11"/>
  <c r="AE12" i="11"/>
  <c r="T12" i="11"/>
  <c r="S12" i="11"/>
  <c r="R12" i="11"/>
  <c r="N12" i="11"/>
  <c r="AD14" i="11" s="1"/>
  <c r="AK18" i="11" s="1"/>
  <c r="M12" i="11"/>
  <c r="K12" i="11"/>
  <c r="AE9" i="11" s="1"/>
  <c r="AL17" i="11" s="1"/>
  <c r="J12" i="11"/>
  <c r="AE11" i="11"/>
  <c r="BB9" i="11" s="1"/>
  <c r="AQ10" i="11"/>
  <c r="AI8" i="11" s="1"/>
  <c r="BK9" i="11"/>
  <c r="BK10" i="11" s="1"/>
  <c r="AI23" i="11" s="1"/>
  <c r="AX9" i="11"/>
  <c r="AQ9" i="11"/>
  <c r="Z9" i="11"/>
  <c r="Y9" i="11"/>
  <c r="X9" i="11"/>
  <c r="BG8" i="11"/>
  <c r="BG9" i="11" s="1"/>
  <c r="BG10" i="11" s="1"/>
  <c r="AI20" i="11" s="1"/>
  <c r="BC8" i="11"/>
  <c r="AY8" i="11"/>
  <c r="AY9" i="11" s="1"/>
  <c r="AY10" i="11" s="1"/>
  <c r="AI14" i="11" s="1"/>
  <c r="AU8" i="11"/>
  <c r="AU9" i="11" s="1"/>
  <c r="AU10" i="11" s="1"/>
  <c r="AI11" i="11" s="1"/>
  <c r="AM8" i="11"/>
  <c r="AD8" i="11"/>
  <c r="AK9" i="11" s="1"/>
  <c r="AM9" i="11" s="1"/>
  <c r="AM10" i="11" s="1"/>
  <c r="AM11" i="11" s="1"/>
  <c r="E8" i="11"/>
  <c r="L7" i="11"/>
  <c r="L12" i="11" s="1"/>
  <c r="AE10" i="11" s="1"/>
  <c r="BB23" i="11" s="1"/>
  <c r="BI6" i="11"/>
  <c r="BA6" i="11"/>
  <c r="AW6" i="11"/>
  <c r="AS6" i="11"/>
  <c r="AO6" i="11"/>
  <c r="AK6" i="11"/>
  <c r="AE6" i="11"/>
  <c r="BB22" i="11" s="1"/>
  <c r="AL34" i="10"/>
  <c r="AP41" i="10"/>
  <c r="AK47" i="10"/>
  <c r="AO33" i="10"/>
  <c r="AX21" i="10"/>
  <c r="AE13" i="10"/>
  <c r="AE12" i="10"/>
  <c r="AX9" i="10" s="1"/>
  <c r="AE11" i="10"/>
  <c r="BB9" i="10" s="1"/>
  <c r="AD8" i="10"/>
  <c r="AK9" i="10" s="1"/>
  <c r="N12" i="10"/>
  <c r="AD14" i="10" s="1"/>
  <c r="AK18" i="10" s="1"/>
  <c r="M12" i="10"/>
  <c r="L12" i="10"/>
  <c r="AE10" i="10" s="1"/>
  <c r="BB23" i="10" s="1"/>
  <c r="K12" i="10"/>
  <c r="AE9" i="10" s="1"/>
  <c r="AL17" i="10" s="1"/>
  <c r="J12" i="10"/>
  <c r="L7" i="10"/>
  <c r="AY46" i="11" l="1"/>
  <c r="BC9" i="11"/>
  <c r="BC10" i="11" s="1"/>
  <c r="BC11" i="11" s="1"/>
  <c r="AI17" i="11" s="1"/>
  <c r="AM17" i="11"/>
  <c r="AM18" i="11" s="1"/>
  <c r="AI6" i="11" s="1"/>
  <c r="AK3" i="13"/>
  <c r="AM2" i="12"/>
  <c r="AH2" i="12"/>
  <c r="AI28" i="12"/>
  <c r="AJ3" i="12"/>
  <c r="AM5" i="12"/>
  <c r="AI5" i="11"/>
  <c r="AY21" i="11"/>
  <c r="AY22" i="11" s="1"/>
  <c r="AY23" i="11" s="1"/>
  <c r="AY24" i="11" s="1"/>
  <c r="AI16" i="11" s="1"/>
  <c r="AJ2" i="11" s="1"/>
  <c r="BC23" i="11"/>
  <c r="BC24" i="11" s="1"/>
  <c r="AI19" i="11" s="1"/>
  <c r="AI29" i="11" s="1"/>
  <c r="AM47" i="10"/>
  <c r="AM48" i="10" s="1"/>
  <c r="AM49" i="10" s="1"/>
  <c r="AK33" i="10"/>
  <c r="L9" i="9"/>
  <c r="C40" i="5"/>
  <c r="C44" i="5"/>
  <c r="BK65" i="10"/>
  <c r="BK66" i="10" s="1"/>
  <c r="BK67" i="10" s="1"/>
  <c r="AI26" i="10" s="1"/>
  <c r="BK58" i="10"/>
  <c r="BK59" i="10" s="1"/>
  <c r="BK60" i="10" s="1"/>
  <c r="AI25" i="10" s="1"/>
  <c r="BI55" i="10"/>
  <c r="AU42" i="10"/>
  <c r="AU43" i="10" s="1"/>
  <c r="AU44" i="10" s="1"/>
  <c r="AM41" i="10"/>
  <c r="AM42" i="10" s="1"/>
  <c r="AQ40" i="10"/>
  <c r="AQ41" i="10" s="1"/>
  <c r="AQ42" i="10" s="1"/>
  <c r="AO40" i="10"/>
  <c r="AM40" i="10"/>
  <c r="AY32" i="10"/>
  <c r="AY33" i="10" s="1"/>
  <c r="AY34" i="10" s="1"/>
  <c r="AU32" i="10"/>
  <c r="AU33" i="10" s="1"/>
  <c r="AU34" i="10" s="1"/>
  <c r="AU35" i="10" s="1"/>
  <c r="AU36" i="10" s="1"/>
  <c r="AU37" i="10" s="1"/>
  <c r="AO32" i="10"/>
  <c r="AQ32" i="10" s="1"/>
  <c r="AK32" i="10"/>
  <c r="AM32" i="10" s="1"/>
  <c r="AM33" i="10" s="1"/>
  <c r="AM34" i="10" s="1"/>
  <c r="AM35" i="10" s="1"/>
  <c r="AQ23" i="10"/>
  <c r="AQ24" i="10" s="1"/>
  <c r="AI10" i="10" s="1"/>
  <c r="AQ22" i="10"/>
  <c r="AM22" i="10"/>
  <c r="AM23" i="10" s="1"/>
  <c r="AM24" i="10" s="1"/>
  <c r="AI7" i="10" s="1"/>
  <c r="BK21" i="10"/>
  <c r="BK22" i="10" s="1"/>
  <c r="AI27" i="10" s="1"/>
  <c r="BG21" i="10"/>
  <c r="BG22" i="10" s="1"/>
  <c r="AI22" i="10" s="1"/>
  <c r="BC21" i="10"/>
  <c r="AY20" i="10"/>
  <c r="AY21" i="10" s="1"/>
  <c r="AY22" i="10" s="1"/>
  <c r="AY23" i="10" s="1"/>
  <c r="AY24" i="10" s="1"/>
  <c r="AI16" i="10" s="1"/>
  <c r="AU20" i="10"/>
  <c r="AU21" i="10" s="1"/>
  <c r="AU22" i="10" s="1"/>
  <c r="AU23" i="10" s="1"/>
  <c r="AI13" i="10" s="1"/>
  <c r="AO20" i="10"/>
  <c r="AK20" i="10"/>
  <c r="BA19" i="10"/>
  <c r="BI18" i="10"/>
  <c r="BE18" i="10"/>
  <c r="AW18" i="10"/>
  <c r="AS18" i="10"/>
  <c r="BK16" i="10"/>
  <c r="AI24" i="10" s="1"/>
  <c r="AK16" i="10"/>
  <c r="BK15" i="10"/>
  <c r="BG15" i="10"/>
  <c r="BG16" i="10" s="1"/>
  <c r="AI21" i="10" s="1"/>
  <c r="BC15" i="10"/>
  <c r="BC16" i="10" s="1"/>
  <c r="BC17" i="10" s="1"/>
  <c r="AI18" i="10" s="1"/>
  <c r="AM15" i="10"/>
  <c r="AM16" i="10" s="1"/>
  <c r="AM17" i="10" s="1"/>
  <c r="AM18" i="10" s="1"/>
  <c r="AI6" i="10" s="1"/>
  <c r="AY14" i="10"/>
  <c r="AY15" i="10" s="1"/>
  <c r="AY16" i="10" s="1"/>
  <c r="AI15" i="10" s="1"/>
  <c r="AU14" i="10"/>
  <c r="AU15" i="10" s="1"/>
  <c r="AU16" i="10" s="1"/>
  <c r="AI12" i="10" s="1"/>
  <c r="AQ14" i="10"/>
  <c r="AQ15" i="10" s="1"/>
  <c r="AQ16" i="10" s="1"/>
  <c r="AQ17" i="10" s="1"/>
  <c r="AQ18" i="10" s="1"/>
  <c r="AI9" i="10" s="1"/>
  <c r="BA13" i="10"/>
  <c r="AK13" i="10"/>
  <c r="BI12" i="10"/>
  <c r="BE12" i="10"/>
  <c r="AW12" i="10"/>
  <c r="AO12" i="10"/>
  <c r="T12" i="10"/>
  <c r="S12" i="10"/>
  <c r="R12" i="10"/>
  <c r="BK9" i="10"/>
  <c r="BK10" i="10" s="1"/>
  <c r="AI23" i="10" s="1"/>
  <c r="BC9" i="10"/>
  <c r="BC10" i="10" s="1"/>
  <c r="BC11" i="10" s="1"/>
  <c r="AI17" i="10" s="1"/>
  <c r="AQ9" i="10"/>
  <c r="AQ10" i="10" s="1"/>
  <c r="AI8" i="10" s="1"/>
  <c r="Z9" i="10"/>
  <c r="Y9" i="10"/>
  <c r="X9" i="10"/>
  <c r="BG8" i="10"/>
  <c r="BG9" i="10" s="1"/>
  <c r="BG10" i="10" s="1"/>
  <c r="AI20" i="10" s="1"/>
  <c r="BC8" i="10"/>
  <c r="AY8" i="10"/>
  <c r="AY9" i="10" s="1"/>
  <c r="AY10" i="10" s="1"/>
  <c r="AI14" i="10" s="1"/>
  <c r="AU8" i="10"/>
  <c r="AU9" i="10" s="1"/>
  <c r="AU10" i="10" s="1"/>
  <c r="AI11" i="10" s="1"/>
  <c r="AM8" i="10"/>
  <c r="AM9" i="10" s="1"/>
  <c r="AM10" i="10" s="1"/>
  <c r="AM11" i="10" s="1"/>
  <c r="E8" i="10"/>
  <c r="BI6" i="10"/>
  <c r="BA6" i="10"/>
  <c r="AW6" i="10"/>
  <c r="AS6" i="10"/>
  <c r="AO6" i="10"/>
  <c r="AK6" i="10"/>
  <c r="AE6" i="10"/>
  <c r="BB22" i="10" s="1"/>
  <c r="AJ16" i="9"/>
  <c r="AD6" i="9"/>
  <c r="BA22" i="9" s="1"/>
  <c r="E8" i="9"/>
  <c r="AN40" i="9"/>
  <c r="AP40" i="9" s="1"/>
  <c r="AP41" i="9" s="1"/>
  <c r="AP42" i="9" s="1"/>
  <c r="AN32" i="9"/>
  <c r="AJ33" i="9"/>
  <c r="AJ32" i="9"/>
  <c r="BJ65" i="9"/>
  <c r="BJ66" i="9" s="1"/>
  <c r="BJ67" i="9" s="1"/>
  <c r="AH26" i="9" s="1"/>
  <c r="BJ58" i="9"/>
  <c r="BJ59" i="9" s="1"/>
  <c r="BJ60" i="9" s="1"/>
  <c r="AH25" i="9" s="1"/>
  <c r="BH55" i="9"/>
  <c r="AL47" i="9"/>
  <c r="AL48" i="9" s="1"/>
  <c r="AL49" i="9" s="1"/>
  <c r="AT43" i="9"/>
  <c r="AT44" i="9" s="1"/>
  <c r="AT42" i="9"/>
  <c r="AL40" i="9"/>
  <c r="AL41" i="9" s="1"/>
  <c r="AL42" i="9" s="1"/>
  <c r="AX32" i="9"/>
  <c r="AX33" i="9" s="1"/>
  <c r="AX34" i="9" s="1"/>
  <c r="AT32" i="9"/>
  <c r="AT33" i="9" s="1"/>
  <c r="AT34" i="9" s="1"/>
  <c r="AT35" i="9" s="1"/>
  <c r="AT36" i="9" s="1"/>
  <c r="AT37" i="9" s="1"/>
  <c r="AP32" i="9"/>
  <c r="AP33" i="9" s="1"/>
  <c r="AP34" i="9" s="1"/>
  <c r="AP35" i="9" s="1"/>
  <c r="AL32" i="9"/>
  <c r="AL33" i="9" s="1"/>
  <c r="AL34" i="9" s="1"/>
  <c r="AL35" i="9" s="1"/>
  <c r="AP22" i="9"/>
  <c r="AP23" i="9" s="1"/>
  <c r="AP24" i="9" s="1"/>
  <c r="AH10" i="9" s="1"/>
  <c r="AL22" i="9"/>
  <c r="AL23" i="9" s="1"/>
  <c r="AL24" i="9" s="1"/>
  <c r="AH7" i="9" s="1"/>
  <c r="BJ21" i="9"/>
  <c r="BJ22" i="9" s="1"/>
  <c r="AH27" i="9" s="1"/>
  <c r="BF21" i="9"/>
  <c r="BF22" i="9" s="1"/>
  <c r="AH22" i="9" s="1"/>
  <c r="BB21" i="9"/>
  <c r="AX20" i="9"/>
  <c r="AX21" i="9" s="1"/>
  <c r="AX22" i="9" s="1"/>
  <c r="AX23" i="9" s="1"/>
  <c r="AX24" i="9" s="1"/>
  <c r="AH16" i="9" s="1"/>
  <c r="AT20" i="9"/>
  <c r="AT21" i="9" s="1"/>
  <c r="AT22" i="9" s="1"/>
  <c r="AT23" i="9" s="1"/>
  <c r="AH13" i="9" s="1"/>
  <c r="AN20" i="9"/>
  <c r="AJ20" i="9"/>
  <c r="AZ19" i="9"/>
  <c r="BH18" i="9"/>
  <c r="BD18" i="9"/>
  <c r="AV18" i="9"/>
  <c r="AR18" i="9"/>
  <c r="BJ15" i="9"/>
  <c r="BJ16" i="9" s="1"/>
  <c r="AH24" i="9" s="1"/>
  <c r="BF15" i="9"/>
  <c r="BF16" i="9" s="1"/>
  <c r="AH21" i="9" s="1"/>
  <c r="BB15" i="9"/>
  <c r="BB16" i="9" s="1"/>
  <c r="BB17" i="9" s="1"/>
  <c r="AH18" i="9" s="1"/>
  <c r="AT15" i="9"/>
  <c r="AT16" i="9" s="1"/>
  <c r="AH12" i="9" s="1"/>
  <c r="AL15" i="9"/>
  <c r="AL16" i="9" s="1"/>
  <c r="AL17" i="9" s="1"/>
  <c r="AL18" i="9" s="1"/>
  <c r="AH6" i="9" s="1"/>
  <c r="AX14" i="9"/>
  <c r="AX15" i="9" s="1"/>
  <c r="AX16" i="9" s="1"/>
  <c r="AH15" i="9" s="1"/>
  <c r="AT14" i="9"/>
  <c r="AP14" i="9"/>
  <c r="AP15" i="9" s="1"/>
  <c r="AP16" i="9" s="1"/>
  <c r="AP17" i="9" s="1"/>
  <c r="AP18" i="9" s="1"/>
  <c r="AH9" i="9" s="1"/>
  <c r="AZ13" i="9"/>
  <c r="AJ13" i="9"/>
  <c r="BH12" i="9"/>
  <c r="BD12" i="9"/>
  <c r="AV12" i="9"/>
  <c r="AN12" i="9"/>
  <c r="S12" i="9"/>
  <c r="R12" i="9"/>
  <c r="Q12" i="9"/>
  <c r="M11" i="9"/>
  <c r="K11" i="9"/>
  <c r="J11" i="9"/>
  <c r="BJ9" i="9"/>
  <c r="BJ10" i="9" s="1"/>
  <c r="AH23" i="9" s="1"/>
  <c r="AP9" i="9"/>
  <c r="AP10" i="9" s="1"/>
  <c r="AH8" i="9" s="1"/>
  <c r="Y9" i="9"/>
  <c r="X9" i="9"/>
  <c r="W9" i="9"/>
  <c r="BF8" i="9"/>
  <c r="BF9" i="9" s="1"/>
  <c r="BF10" i="9" s="1"/>
  <c r="AH20" i="9" s="1"/>
  <c r="BB8" i="9"/>
  <c r="BB9" i="9" s="1"/>
  <c r="BB10" i="9" s="1"/>
  <c r="BB11" i="9" s="1"/>
  <c r="AH17" i="9" s="1"/>
  <c r="AX8" i="9"/>
  <c r="AX9" i="9" s="1"/>
  <c r="AX10" i="9" s="1"/>
  <c r="AH14" i="9" s="1"/>
  <c r="AT8" i="9"/>
  <c r="AT9" i="9" s="1"/>
  <c r="AT10" i="9" s="1"/>
  <c r="AH11" i="9" s="1"/>
  <c r="AL8" i="9"/>
  <c r="AL9" i="9" s="1"/>
  <c r="AL10" i="9" s="1"/>
  <c r="AL11" i="9" s="1"/>
  <c r="BH6" i="9"/>
  <c r="AZ6" i="9"/>
  <c r="AV6" i="9"/>
  <c r="AR6" i="9"/>
  <c r="AN6" i="9"/>
  <c r="AJ6" i="9"/>
  <c r="AP51" i="9" l="1"/>
  <c r="AM5" i="11"/>
  <c r="AH2" i="11"/>
  <c r="AI28" i="11"/>
  <c r="AM2" i="11"/>
  <c r="AJ3" i="11" s="1"/>
  <c r="AQ33" i="10"/>
  <c r="AQ34" i="10" s="1"/>
  <c r="AQ35" i="10" s="1"/>
  <c r="AQ51" i="10" s="1"/>
  <c r="BB22" i="9"/>
  <c r="BB23" i="9" s="1"/>
  <c r="BB24" i="9" s="1"/>
  <c r="AH19" i="9" s="1"/>
  <c r="AH29" i="9" s="1"/>
  <c r="AJ2" i="10"/>
  <c r="AI5" i="10"/>
  <c r="BC22" i="10"/>
  <c r="BC23" i="10" s="1"/>
  <c r="BC24" i="10" s="1"/>
  <c r="AI19" i="10" s="1"/>
  <c r="AI29" i="10" s="1"/>
  <c r="AY46" i="10"/>
  <c r="AX46" i="9"/>
  <c r="AH5" i="9"/>
  <c r="AI2" i="9"/>
  <c r="BI65" i="8"/>
  <c r="BI66" i="8" s="1"/>
  <c r="BI67" i="8" s="1"/>
  <c r="AG26" i="8" s="1"/>
  <c r="BI58" i="8"/>
  <c r="BI59" i="8" s="1"/>
  <c r="BI60" i="8" s="1"/>
  <c r="AG25" i="8" s="1"/>
  <c r="BG55" i="8"/>
  <c r="AK47" i="8"/>
  <c r="AK48" i="8" s="1"/>
  <c r="AK49" i="8" s="1"/>
  <c r="AK40" i="8"/>
  <c r="AK41" i="8" s="1"/>
  <c r="AK42" i="8" s="1"/>
  <c r="AK32" i="8"/>
  <c r="AO9" i="8"/>
  <c r="AO10" i="8" s="1"/>
  <c r="AG8" i="8" s="1"/>
  <c r="AS14" i="8"/>
  <c r="AS15" i="8" s="1"/>
  <c r="AS16" i="8" s="1"/>
  <c r="AG12" i="8" s="1"/>
  <c r="BI21" i="8"/>
  <c r="BI22" i="8" s="1"/>
  <c r="AG27" i="8" s="1"/>
  <c r="AW14" i="8"/>
  <c r="AW15" i="8" s="1"/>
  <c r="AW16" i="8" s="1"/>
  <c r="AG15" i="8" s="1"/>
  <c r="BE15" i="8"/>
  <c r="AM6" i="8"/>
  <c r="AU12" i="8"/>
  <c r="BG18" i="8"/>
  <c r="BC12" i="8"/>
  <c r="BA15" i="8"/>
  <c r="BA16" i="8" s="1"/>
  <c r="BA17" i="8" s="1"/>
  <c r="AG18" i="8" s="1"/>
  <c r="AS8" i="8"/>
  <c r="AS9" i="8" s="1"/>
  <c r="AS10" i="8" s="1"/>
  <c r="AG11" i="8" s="1"/>
  <c r="AK22" i="8"/>
  <c r="AK23" i="8" s="1"/>
  <c r="AK24" i="8" s="1"/>
  <c r="AG7" i="8" s="1"/>
  <c r="BI15" i="8"/>
  <c r="BI16" i="8" s="1"/>
  <c r="AG24" i="8" s="1"/>
  <c r="AY13" i="8"/>
  <c r="AW8" i="8"/>
  <c r="AW9" i="8" s="1"/>
  <c r="AW10" i="8" s="1"/>
  <c r="AG14" i="8" s="1"/>
  <c r="AQ6" i="8"/>
  <c r="AI20" i="8"/>
  <c r="BE8" i="8"/>
  <c r="BE9" i="8" s="1"/>
  <c r="BE10" i="8" s="1"/>
  <c r="AG20" i="8" s="1"/>
  <c r="AU6" i="8"/>
  <c r="BG12" i="8"/>
  <c r="BA8" i="8"/>
  <c r="AO22" i="8"/>
  <c r="AO23" i="8" s="1"/>
  <c r="AO24" i="8" s="1"/>
  <c r="AG10" i="8" s="1"/>
  <c r="BI9" i="8"/>
  <c r="BI10" i="8" s="1"/>
  <c r="AG23" i="8" s="1"/>
  <c r="AY6" i="8"/>
  <c r="AM20" i="8"/>
  <c r="BG6" i="8"/>
  <c r="AO40" i="8"/>
  <c r="AO41" i="8" s="1"/>
  <c r="AO42" i="8" s="1"/>
  <c r="R12" i="8"/>
  <c r="Q12" i="8"/>
  <c r="P12" i="8"/>
  <c r="L12" i="8"/>
  <c r="K12" i="8"/>
  <c r="J12" i="8"/>
  <c r="AS42" i="8"/>
  <c r="AS43" i="8" s="1"/>
  <c r="AS44" i="8" s="1"/>
  <c r="AW32" i="8"/>
  <c r="AW33" i="8" s="1"/>
  <c r="AW34" i="8" s="1"/>
  <c r="AO32" i="8"/>
  <c r="AO33" i="8" s="1"/>
  <c r="AO34" i="8" s="1"/>
  <c r="AO35" i="8" s="1"/>
  <c r="BE21" i="8"/>
  <c r="BE22" i="8" s="1"/>
  <c r="AG22" i="8" s="1"/>
  <c r="AS32" i="8"/>
  <c r="X9" i="8"/>
  <c r="W9" i="8"/>
  <c r="V9" i="8"/>
  <c r="BA21" i="8"/>
  <c r="AW20" i="8"/>
  <c r="AW21" i="8" s="1"/>
  <c r="AW22" i="8" s="1"/>
  <c r="AW23" i="8" s="1"/>
  <c r="AW24" i="8" s="1"/>
  <c r="AG16" i="8" s="1"/>
  <c r="AS20" i="8"/>
  <c r="AO14" i="8"/>
  <c r="AO15" i="8" s="1"/>
  <c r="AO16" i="8" s="1"/>
  <c r="AO17" i="8" s="1"/>
  <c r="AO18" i="8" s="1"/>
  <c r="AG9" i="8" s="1"/>
  <c r="AK15" i="8"/>
  <c r="AK16" i="8" s="1"/>
  <c r="AK8" i="8"/>
  <c r="AK9" i="8" s="1"/>
  <c r="AK10" i="8" s="1"/>
  <c r="AK11" i="8" s="1"/>
  <c r="E8" i="8"/>
  <c r="BC18" i="8"/>
  <c r="AY19" i="8"/>
  <c r="AU18" i="8"/>
  <c r="AQ18" i="8"/>
  <c r="AM12" i="8"/>
  <c r="AI13" i="8"/>
  <c r="AI6" i="8"/>
  <c r="W9" i="7"/>
  <c r="X9" i="7"/>
  <c r="V9" i="7"/>
  <c r="Q12" i="7"/>
  <c r="R12" i="7"/>
  <c r="P12" i="7"/>
  <c r="K12" i="7"/>
  <c r="L12" i="7"/>
  <c r="J12" i="7"/>
  <c r="E8" i="7"/>
  <c r="BR70" i="7"/>
  <c r="BR71" i="7" s="1"/>
  <c r="BR72" i="7" s="1"/>
  <c r="AP26" i="7" s="1"/>
  <c r="BR63" i="7"/>
  <c r="BR64" i="7" s="1"/>
  <c r="BR65" i="7" s="1"/>
  <c r="AP25" i="7" s="1"/>
  <c r="BP60" i="7"/>
  <c r="AT45" i="7"/>
  <c r="AT46" i="7" s="1"/>
  <c r="AT47" i="7" s="1"/>
  <c r="AV29" i="7"/>
  <c r="AX29" i="7" s="1"/>
  <c r="AX30" i="7" s="1"/>
  <c r="AP8" i="7" s="1"/>
  <c r="BB28" i="7"/>
  <c r="BB29" i="7" s="1"/>
  <c r="BB30" i="7" s="1"/>
  <c r="AP12" i="7" s="1"/>
  <c r="AH28" i="7"/>
  <c r="BM11" i="7" s="1"/>
  <c r="BR27" i="7"/>
  <c r="BR28" i="7" s="1"/>
  <c r="AP27" i="7" s="1"/>
  <c r="BL27" i="7"/>
  <c r="BF27" i="7"/>
  <c r="BF28" i="7" s="1"/>
  <c r="BF29" i="7" s="1"/>
  <c r="AP15" i="7" s="1"/>
  <c r="BL26" i="7"/>
  <c r="BN26" i="7" s="1"/>
  <c r="AV26" i="7"/>
  <c r="BD25" i="7"/>
  <c r="BP24" i="7"/>
  <c r="AV24" i="7"/>
  <c r="AS24" i="7"/>
  <c r="AL24" i="7"/>
  <c r="BH24" i="7" s="1"/>
  <c r="BL23" i="7"/>
  <c r="BJ23" i="7"/>
  <c r="AZ23" i="7"/>
  <c r="AV23" i="7"/>
  <c r="AR23" i="7"/>
  <c r="BE22" i="7"/>
  <c r="BB22" i="7"/>
  <c r="AX22" i="7"/>
  <c r="AS22" i="7"/>
  <c r="AM22" i="7"/>
  <c r="AW16" i="7" s="1"/>
  <c r="AS40" i="7" s="1"/>
  <c r="BR21" i="7"/>
  <c r="BR22" i="7" s="1"/>
  <c r="AP24" i="7" s="1"/>
  <c r="BH21" i="7"/>
  <c r="BF21" i="7"/>
  <c r="AR21" i="7"/>
  <c r="AZ20" i="7"/>
  <c r="AV20" i="7"/>
  <c r="AR20" i="7"/>
  <c r="BN19" i="7"/>
  <c r="BN20" i="7" s="1"/>
  <c r="BN21" i="7" s="1"/>
  <c r="AP20" i="7" s="1"/>
  <c r="BD19" i="7"/>
  <c r="AR19" i="7"/>
  <c r="AH19" i="7"/>
  <c r="BM10" i="7" s="1"/>
  <c r="BP18" i="7"/>
  <c r="AS18" i="7"/>
  <c r="BI17" i="7"/>
  <c r="AS17" i="7"/>
  <c r="BJ16" i="7"/>
  <c r="BB16" i="7"/>
  <c r="BB17" i="7" s="1"/>
  <c r="BB18" i="7" s="1"/>
  <c r="AP10" i="7" s="1"/>
  <c r="AR16" i="7"/>
  <c r="AM16" i="7"/>
  <c r="AW15" i="7" s="1"/>
  <c r="AW46" i="7" s="1"/>
  <c r="BP15" i="7"/>
  <c r="BR15" i="7" s="1"/>
  <c r="BR16" i="7" s="1"/>
  <c r="AP23" i="7" s="1"/>
  <c r="AS15" i="7"/>
  <c r="BH14" i="7"/>
  <c r="BD14" i="7"/>
  <c r="AZ40" i="7" s="1"/>
  <c r="AZ14" i="7"/>
  <c r="AV14" i="7"/>
  <c r="AR52" i="7" s="1"/>
  <c r="AT52" i="7" s="1"/>
  <c r="AT53" i="7" s="1"/>
  <c r="AT54" i="7" s="1"/>
  <c r="AS14" i="7"/>
  <c r="BD13" i="7"/>
  <c r="AZ39" i="7" s="1"/>
  <c r="AR13" i="7"/>
  <c r="AM13" i="7"/>
  <c r="BM13" i="7" s="1"/>
  <c r="BP12" i="7"/>
  <c r="BE12" i="7"/>
  <c r="BA38" i="7" s="1"/>
  <c r="AV12" i="7"/>
  <c r="AV45" i="7" s="1"/>
  <c r="AX45" i="7" s="1"/>
  <c r="AS12" i="7"/>
  <c r="BE11" i="7"/>
  <c r="BA47" i="7" s="1"/>
  <c r="BB47" i="7" s="1"/>
  <c r="BB48" i="7" s="1"/>
  <c r="BB49" i="7" s="1"/>
  <c r="AV11" i="7"/>
  <c r="AR38" i="7" s="1"/>
  <c r="AS11" i="7"/>
  <c r="BE10" i="7"/>
  <c r="BE37" i="7" s="1"/>
  <c r="BF37" i="7" s="1"/>
  <c r="BF38" i="7" s="1"/>
  <c r="BF39" i="7" s="1"/>
  <c r="AV10" i="7"/>
  <c r="AV37" i="7" s="1"/>
  <c r="AX37" i="7" s="1"/>
  <c r="AX38" i="7" s="1"/>
  <c r="AX39" i="7" s="1"/>
  <c r="AX40" i="7" s="1"/>
  <c r="AR10" i="7"/>
  <c r="BP9" i="7"/>
  <c r="BR9" i="7" s="1"/>
  <c r="BR10" i="7" s="1"/>
  <c r="AP22" i="7" s="1"/>
  <c r="BM9" i="7"/>
  <c r="BI9" i="7"/>
  <c r="BE9" i="7"/>
  <c r="BA37" i="7" s="1"/>
  <c r="BB37" i="7" s="1"/>
  <c r="AZ9" i="7"/>
  <c r="AV9" i="7"/>
  <c r="AR37" i="7" s="1"/>
  <c r="AT37" i="7" s="1"/>
  <c r="AR9" i="7"/>
  <c r="AM9" i="7"/>
  <c r="AW13" i="7" s="1"/>
  <c r="AS39" i="7" s="1"/>
  <c r="BN8" i="7"/>
  <c r="BJ8" i="7"/>
  <c r="BF8" i="7"/>
  <c r="BB8" i="7"/>
  <c r="AX8" i="7"/>
  <c r="AT8" i="7"/>
  <c r="BP6" i="7"/>
  <c r="BL6" i="7"/>
  <c r="BH6" i="7"/>
  <c r="BD6" i="7"/>
  <c r="AZ6" i="7"/>
  <c r="AV6" i="7"/>
  <c r="AR6" i="7"/>
  <c r="AM6" i="7"/>
  <c r="BM12" i="7" s="1"/>
  <c r="AL5" i="9" l="1"/>
  <c r="AL2" i="9"/>
  <c r="AI3" i="9" s="1"/>
  <c r="AM5" i="10"/>
  <c r="AM2" i="10"/>
  <c r="AJ3" i="10" s="1"/>
  <c r="AH2" i="10"/>
  <c r="AI28" i="10"/>
  <c r="AH28" i="9"/>
  <c r="AG2" i="9"/>
  <c r="AS33" i="8"/>
  <c r="AS34" i="8" s="1"/>
  <c r="AS35" i="8" s="1"/>
  <c r="AS36" i="8" s="1"/>
  <c r="AS37" i="8" s="1"/>
  <c r="AW46" i="8" s="1"/>
  <c r="AK33" i="8"/>
  <c r="AK34" i="8" s="1"/>
  <c r="AK35" i="8" s="1"/>
  <c r="AO51" i="8" s="1"/>
  <c r="AS21" i="8"/>
  <c r="AS22" i="8" s="1"/>
  <c r="BA22" i="8"/>
  <c r="BA23" i="8" s="1"/>
  <c r="AG5" i="8"/>
  <c r="BA9" i="8"/>
  <c r="BA10" i="8" s="1"/>
  <c r="BA11" i="8" s="1"/>
  <c r="AG17" i="8" s="1"/>
  <c r="AK17" i="8"/>
  <c r="BE16" i="8"/>
  <c r="AG21" i="8" s="1"/>
  <c r="BJ17" i="7"/>
  <c r="BJ18" i="7" s="1"/>
  <c r="BJ19" i="7" s="1"/>
  <c r="AP17" i="7" s="1"/>
  <c r="AX9" i="7"/>
  <c r="AX10" i="7" s="1"/>
  <c r="AX11" i="7" s="1"/>
  <c r="AX12" i="7" s="1"/>
  <c r="AX13" i="7" s="1"/>
  <c r="AX14" i="7" s="1"/>
  <c r="AX15" i="7" s="1"/>
  <c r="AX16" i="7" s="1"/>
  <c r="AX17" i="7" s="1"/>
  <c r="AX18" i="7" s="1"/>
  <c r="AP6" i="7" s="1"/>
  <c r="BN9" i="7"/>
  <c r="BN10" i="7" s="1"/>
  <c r="BN11" i="7" s="1"/>
  <c r="BN12" i="7" s="1"/>
  <c r="BN13" i="7" s="1"/>
  <c r="BN14" i="7" s="1"/>
  <c r="BN15" i="7" s="1"/>
  <c r="AP19" i="7" s="1"/>
  <c r="BN27" i="7"/>
  <c r="AP21" i="7" s="1"/>
  <c r="AX23" i="7"/>
  <c r="AX24" i="7" s="1"/>
  <c r="AP7" i="7" s="1"/>
  <c r="BB9" i="7"/>
  <c r="BB10" i="7" s="1"/>
  <c r="BB11" i="7" s="1"/>
  <c r="BB12" i="7" s="1"/>
  <c r="AP9" i="7" s="1"/>
  <c r="BF22" i="7"/>
  <c r="BF23" i="7" s="1"/>
  <c r="AP14" i="7" s="1"/>
  <c r="BF9" i="7"/>
  <c r="BF10" i="7" s="1"/>
  <c r="BF11" i="7" s="1"/>
  <c r="BF12" i="7" s="1"/>
  <c r="BF13" i="7" s="1"/>
  <c r="BF14" i="7" s="1"/>
  <c r="BF15" i="7" s="1"/>
  <c r="BF16" i="7" s="1"/>
  <c r="BF17" i="7" s="1"/>
  <c r="AP13" i="7" s="1"/>
  <c r="AT9" i="7"/>
  <c r="AT10" i="7" s="1"/>
  <c r="AT11" i="7" s="1"/>
  <c r="AT12" i="7" s="1"/>
  <c r="AT13" i="7" s="1"/>
  <c r="AT14" i="7" s="1"/>
  <c r="AT15" i="7" s="1"/>
  <c r="AT16" i="7" s="1"/>
  <c r="AT17" i="7" s="1"/>
  <c r="AT18" i="7" s="1"/>
  <c r="AT19" i="7" s="1"/>
  <c r="AT20" i="7" s="1"/>
  <c r="AT21" i="7" s="1"/>
  <c r="AT22" i="7" s="1"/>
  <c r="AT23" i="7" s="1"/>
  <c r="AT24" i="7" s="1"/>
  <c r="AT25" i="7" s="1"/>
  <c r="AT26" i="7" s="1"/>
  <c r="AP5" i="7" s="1"/>
  <c r="BJ9" i="7"/>
  <c r="BJ10" i="7" s="1"/>
  <c r="BJ11" i="7" s="1"/>
  <c r="BJ12" i="7" s="1"/>
  <c r="AP16" i="7" s="1"/>
  <c r="AX46" i="7"/>
  <c r="AX47" i="7" s="1"/>
  <c r="BB23" i="7"/>
  <c r="BB24" i="7" s="1"/>
  <c r="AP11" i="7" s="1"/>
  <c r="BJ24" i="7"/>
  <c r="BJ25" i="7" s="1"/>
  <c r="AP18" i="7" s="1"/>
  <c r="BB38" i="7"/>
  <c r="BB39" i="7" s="1"/>
  <c r="BB40" i="7" s="1"/>
  <c r="BB41" i="7" s="1"/>
  <c r="BB42" i="7" s="1"/>
  <c r="BF51" i="7" s="1"/>
  <c r="AT38" i="7"/>
  <c r="AT39" i="7" s="1"/>
  <c r="AT40" i="7" s="1"/>
  <c r="BA24" i="8" l="1"/>
  <c r="AG19" i="8" s="1"/>
  <c r="AS23" i="8"/>
  <c r="AG13" i="8" s="1"/>
  <c r="AH2" i="8" s="1"/>
  <c r="AK18" i="8"/>
  <c r="AG6" i="8" s="1"/>
  <c r="AQ2" i="7"/>
  <c r="AX56" i="7"/>
  <c r="AP29" i="7"/>
  <c r="AT5" i="7"/>
  <c r="AO2" i="7"/>
  <c r="AP28" i="7"/>
  <c r="AT2" i="7"/>
  <c r="U24" i="1"/>
  <c r="N24" i="1"/>
  <c r="AJ24" i="1" s="1"/>
  <c r="T23" i="1"/>
  <c r="O22" i="1"/>
  <c r="Y16" i="1" s="1"/>
  <c r="U40" i="1" s="1"/>
  <c r="U22" i="1"/>
  <c r="AF14" i="1"/>
  <c r="AB40" i="1" s="1"/>
  <c r="T21" i="1"/>
  <c r="O16" i="1"/>
  <c r="Y15" i="1" s="1"/>
  <c r="Y46" i="1" s="1"/>
  <c r="X14" i="1"/>
  <c r="T52" i="1" s="1"/>
  <c r="T20" i="1"/>
  <c r="O13" i="1"/>
  <c r="AO13" i="1" s="1"/>
  <c r="T19" i="1"/>
  <c r="O9" i="1"/>
  <c r="Y13" i="1" s="1"/>
  <c r="U39" i="1" s="1"/>
  <c r="X12" i="1"/>
  <c r="X45" i="1" s="1"/>
  <c r="O6" i="1"/>
  <c r="AO12" i="1" s="1"/>
  <c r="X11" i="1"/>
  <c r="T38" i="1" s="1"/>
  <c r="J28" i="1"/>
  <c r="AO11" i="1" s="1"/>
  <c r="U18" i="1"/>
  <c r="AN27" i="1"/>
  <c r="U17" i="1"/>
  <c r="AF13" i="1"/>
  <c r="AB39" i="1" s="1"/>
  <c r="X10" i="1"/>
  <c r="X37" i="1" s="1"/>
  <c r="T16" i="1"/>
  <c r="J19" i="1"/>
  <c r="AO10" i="1" s="1"/>
  <c r="AG12" i="1"/>
  <c r="AC38" i="1" s="1"/>
  <c r="X24" i="1"/>
  <c r="AQ3" i="7" l="1"/>
  <c r="AG29" i="8"/>
  <c r="AK2" i="8"/>
  <c r="AH3" i="8" s="1"/>
  <c r="AK5" i="8"/>
  <c r="AF2" i="8"/>
  <c r="AG28" i="8"/>
  <c r="AO9" i="1"/>
  <c r="X9" i="1"/>
  <c r="T37" i="1" s="1"/>
  <c r="U15" i="1"/>
  <c r="X29" i="1"/>
  <c r="U14" i="1"/>
  <c r="AR15" i="1"/>
  <c r="AK9" i="1" l="1"/>
  <c r="T13" i="1"/>
  <c r="AG11" i="1"/>
  <c r="AC47" i="1" s="1"/>
  <c r="AR9" i="1"/>
  <c r="U12" i="1"/>
  <c r="AN26" i="1"/>
  <c r="AG10" i="1"/>
  <c r="AG37" i="1" s="1"/>
  <c r="X23" i="1"/>
  <c r="AG9" i="1"/>
  <c r="AC37" i="1" s="1"/>
  <c r="AB23" i="1"/>
  <c r="U11" i="1"/>
  <c r="AB9" i="1"/>
  <c r="AG22" i="1"/>
  <c r="T10" i="1"/>
  <c r="AK17" i="1"/>
  <c r="T9" i="1"/>
  <c r="AR12" i="1" l="1"/>
  <c r="AJ14" i="1"/>
  <c r="AD47" i="1"/>
  <c r="AD48" i="1" s="1"/>
  <c r="AD49" i="1" s="1"/>
  <c r="AH37" i="1"/>
  <c r="AH38" i="1" s="1"/>
  <c r="AH39" i="1" s="1"/>
  <c r="AH51" i="1" s="1"/>
  <c r="AD37" i="1"/>
  <c r="AD38" i="1" s="1"/>
  <c r="AD39" i="1" s="1"/>
  <c r="AD40" i="1" s="1"/>
  <c r="AD41" i="1" s="1"/>
  <c r="AD42" i="1" s="1"/>
  <c r="V52" i="1"/>
  <c r="V53" i="1" s="1"/>
  <c r="V54" i="1" s="1"/>
  <c r="Z45" i="1"/>
  <c r="Z46" i="1" s="1"/>
  <c r="Z47" i="1" s="1"/>
  <c r="V45" i="1"/>
  <c r="V46" i="1" s="1"/>
  <c r="V47" i="1" s="1"/>
  <c r="Z37" i="1"/>
  <c r="Z38" i="1" s="1"/>
  <c r="Z39" i="1" s="1"/>
  <c r="Z40" i="1" s="1"/>
  <c r="V37" i="1"/>
  <c r="V38" i="1" s="1"/>
  <c r="V39" i="1" s="1"/>
  <c r="V40" i="1" s="1"/>
  <c r="AR24" i="1"/>
  <c r="AT27" i="1"/>
  <c r="AT28" i="1" s="1"/>
  <c r="R27" i="1" s="1"/>
  <c r="Z29" i="1"/>
  <c r="Z30" i="1" s="1"/>
  <c r="R8" i="1" s="1"/>
  <c r="X26" i="1"/>
  <c r="AR18" i="1"/>
  <c r="AT21" i="1"/>
  <c r="AT22" i="1" s="1"/>
  <c r="C22" i="5"/>
  <c r="C21" i="5"/>
  <c r="F11" i="5"/>
  <c r="C17" i="5"/>
  <c r="Z56" i="1" l="1"/>
  <c r="C9" i="5"/>
  <c r="AT15" i="1" l="1"/>
  <c r="AT16" i="1" l="1"/>
  <c r="R23" i="1" s="1"/>
  <c r="AP19" i="1"/>
  <c r="AP8" i="1"/>
  <c r="AP9" i="1" s="1"/>
  <c r="AP10" i="1" s="1"/>
  <c r="AP11" i="1" s="1"/>
  <c r="AP12" i="1" s="1"/>
  <c r="AP13" i="1" s="1"/>
  <c r="AP14" i="1" s="1"/>
  <c r="AP15" i="1" s="1"/>
  <c r="AL23" i="1"/>
  <c r="AL16" i="1"/>
  <c r="AL8" i="1"/>
  <c r="AH27" i="1"/>
  <c r="AH28" i="1" s="1"/>
  <c r="AH29" i="1" s="1"/>
  <c r="R15" i="1" s="1"/>
  <c r="AH21" i="1"/>
  <c r="AH22" i="1" s="1"/>
  <c r="AH23" i="1" s="1"/>
  <c r="R14" i="1" s="1"/>
  <c r="AH8" i="1"/>
  <c r="AH9" i="1" s="1"/>
  <c r="AD28" i="1"/>
  <c r="AD29" i="1" s="1"/>
  <c r="AD30" i="1" s="1"/>
  <c r="R12" i="1" s="1"/>
  <c r="AD22" i="1"/>
  <c r="AD23" i="1" s="1"/>
  <c r="AD24" i="1" s="1"/>
  <c r="R11" i="1" s="1"/>
  <c r="AD8" i="1"/>
  <c r="AD9" i="1" s="1"/>
  <c r="AD16" i="1"/>
  <c r="AD17" i="1" s="1"/>
  <c r="AD18" i="1" s="1"/>
  <c r="R10" i="1" s="1"/>
  <c r="Z22" i="1"/>
  <c r="Z8" i="1"/>
  <c r="V8" i="1"/>
  <c r="AR60" i="1"/>
  <c r="AT70" i="1"/>
  <c r="AT71" i="1" s="1"/>
  <c r="AT72" i="1" s="1"/>
  <c r="R26" i="1" s="1"/>
  <c r="AT63" i="1"/>
  <c r="AT64" i="1" s="1"/>
  <c r="AT65" i="1" s="1"/>
  <c r="R25" i="1" s="1"/>
  <c r="R24" i="1"/>
  <c r="AR6" i="1"/>
  <c r="AN23" i="1"/>
  <c r="AJ21" i="1"/>
  <c r="AF25" i="1"/>
  <c r="AF19" i="1"/>
  <c r="AF6" i="1"/>
  <c r="AB20" i="1"/>
  <c r="AB14" i="1"/>
  <c r="AB6" i="1"/>
  <c r="AD10" i="1" l="1"/>
  <c r="AD11" i="1" s="1"/>
  <c r="AD12" i="1" s="1"/>
  <c r="R9" i="1" s="1"/>
  <c r="AH10" i="1"/>
  <c r="AH11" i="1" s="1"/>
  <c r="AH12" i="1" s="1"/>
  <c r="AH13" i="1" s="1"/>
  <c r="AH14" i="1" s="1"/>
  <c r="AH15" i="1" s="1"/>
  <c r="AH16" i="1" s="1"/>
  <c r="AH17" i="1" s="1"/>
  <c r="R13" i="1" s="1"/>
  <c r="AT9" i="1" l="1"/>
  <c r="AT10" i="1" s="1"/>
  <c r="AP26" i="1"/>
  <c r="AP27" i="1" s="1"/>
  <c r="AL24" i="1"/>
  <c r="AL25" i="1" s="1"/>
  <c r="R18" i="1" s="1"/>
  <c r="AN6" i="1"/>
  <c r="Z23" i="1"/>
  <c r="Z24" i="1" s="1"/>
  <c r="R7" i="1" s="1"/>
  <c r="X20" i="1"/>
  <c r="X6" i="1"/>
  <c r="T6" i="1"/>
  <c r="R22" i="1" l="1"/>
  <c r="R21" i="1"/>
  <c r="AL9" i="1"/>
  <c r="AL10" i="1" s="1"/>
  <c r="AL11" i="1" s="1"/>
  <c r="AL12" i="1" l="1"/>
  <c r="R16" i="1" s="1"/>
  <c r="S2" i="1" s="1"/>
  <c r="V9" i="1" l="1"/>
  <c r="V10" i="1" s="1"/>
  <c r="AJ6" i="1"/>
  <c r="AL17" i="1" l="1"/>
  <c r="Z9" i="1"/>
  <c r="V11" i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AP20" i="1"/>
  <c r="AP21" i="1" s="1"/>
  <c r="Z10" i="1" l="1"/>
  <c r="Z11" i="1" s="1"/>
  <c r="R5" i="1"/>
  <c r="R19" i="1"/>
  <c r="AL18" i="1"/>
  <c r="AL19" i="1" s="1"/>
  <c r="R20" i="1"/>
  <c r="R29" i="1" l="1"/>
  <c r="Z12" i="1"/>
  <c r="Z13" i="1" s="1"/>
  <c r="Z14" i="1" s="1"/>
  <c r="Z15" i="1" s="1"/>
  <c r="Z16" i="1" s="1"/>
  <c r="Z17" i="1" s="1"/>
  <c r="R17" i="1"/>
  <c r="V2" i="1" s="1"/>
  <c r="Z18" i="1" l="1"/>
  <c r="V5" i="1" s="1"/>
  <c r="S3" i="1"/>
  <c r="R6" i="1" l="1"/>
  <c r="Q2" i="1" s="1"/>
  <c r="R28" i="1" l="1"/>
</calcChain>
</file>

<file path=xl/sharedStrings.xml><?xml version="1.0" encoding="utf-8"?>
<sst xmlns="http://schemas.openxmlformats.org/spreadsheetml/2006/main" count="2334" uniqueCount="152">
  <si>
    <t>Trial Balance</t>
  </si>
  <si>
    <t>General Ledger</t>
  </si>
  <si>
    <t>Balance</t>
  </si>
  <si>
    <t>Accounts Receivable</t>
  </si>
  <si>
    <t>Net Income</t>
  </si>
  <si>
    <t>Assets</t>
  </si>
  <si>
    <t>=</t>
  </si>
  <si>
    <t>Liabilities</t>
  </si>
  <si>
    <t>+</t>
  </si>
  <si>
    <t>Owner's Equity</t>
  </si>
  <si>
    <t>Accounts</t>
  </si>
  <si>
    <t>Debit</t>
  </si>
  <si>
    <t>(Credit)</t>
  </si>
  <si>
    <t>Credit</t>
  </si>
  <si>
    <t>Beginning Balance</t>
  </si>
  <si>
    <t>Total Debits - Total (credits)</t>
  </si>
  <si>
    <t>Total General Ledger</t>
  </si>
  <si>
    <t xml:space="preserve">   </t>
  </si>
  <si>
    <t>Insurance Expense</t>
  </si>
  <si>
    <t>Date</t>
  </si>
  <si>
    <t xml:space="preserve">Record the transaction below as a journal entry. Post the journal entry to the general ledger. Area for date entry is indicated by blue. </t>
  </si>
  <si>
    <t>a.</t>
  </si>
  <si>
    <t>b.</t>
  </si>
  <si>
    <t>c.</t>
  </si>
  <si>
    <t>d.</t>
  </si>
  <si>
    <t>e.</t>
  </si>
  <si>
    <t>Use the information below to record adjusting entries as of the end of the month. Post entries into the worksheet provided</t>
  </si>
  <si>
    <t>Use the adjusted trial balance to create the financial statements</t>
  </si>
  <si>
    <t>Advertising Expense</t>
  </si>
  <si>
    <t>Interest Expense</t>
  </si>
  <si>
    <t>Cash-Checking</t>
  </si>
  <si>
    <t>Landscaping Supplies</t>
  </si>
  <si>
    <t>Lawn Equipment</t>
  </si>
  <si>
    <t xml:space="preserve">Accounts Payable </t>
  </si>
  <si>
    <t>Interest Payable</t>
  </si>
  <si>
    <t>Unearned Revenue</t>
  </si>
  <si>
    <t>Landscaping Supplies Expense</t>
  </si>
  <si>
    <t>Equipment Rental Expense</t>
  </si>
  <si>
    <t>Depreciation Expense - Lawn Equipment</t>
  </si>
  <si>
    <t>Auto</t>
  </si>
  <si>
    <t>Capital</t>
  </si>
  <si>
    <t>Drawing</t>
  </si>
  <si>
    <t>Revenue</t>
  </si>
  <si>
    <t>Auto Expense</t>
  </si>
  <si>
    <t>Depreciation Expense - Auto</t>
  </si>
  <si>
    <t>Acc. Depr. - Auto</t>
  </si>
  <si>
    <t>Acc. Depr. - Lawn Equipment</t>
  </si>
  <si>
    <t>Depreciation Exp - Lawn Equip.</t>
  </si>
  <si>
    <t>Borrowed from bank</t>
  </si>
  <si>
    <t>Notes payable</t>
  </si>
  <si>
    <t>Purchased a truck for cash</t>
  </si>
  <si>
    <t>Accounts Receivable Subsidiary Ledger By Customer</t>
  </si>
  <si>
    <t>Accounts Payable Subsidiary Ledger By Customer</t>
  </si>
  <si>
    <t>A Co.</t>
  </si>
  <si>
    <t>Total AP subsidiary ledger by customer</t>
  </si>
  <si>
    <t>Total AR subsidiary ledger by customer</t>
  </si>
  <si>
    <t>LH &amp; G</t>
  </si>
  <si>
    <t xml:space="preserve">B Co. </t>
  </si>
  <si>
    <t>Received cash for work that will be done in the future</t>
  </si>
  <si>
    <t>Completed a job and left an invoice for client P Co. to be paid in the future</t>
  </si>
  <si>
    <t>P Co.</t>
  </si>
  <si>
    <t xml:space="preserve">Completed job for S Co. </t>
  </si>
  <si>
    <t xml:space="preserve">Received </t>
  </si>
  <si>
    <t>Well receive at a later date</t>
  </si>
  <si>
    <t xml:space="preserve">S Co. </t>
  </si>
  <si>
    <t>Paid LH &amp; G for purchases in the past on account</t>
  </si>
  <si>
    <t>F Co.</t>
  </si>
  <si>
    <t>Completed a job on account to be paid in the future and invoiced P Co.</t>
  </si>
  <si>
    <t>Completed a job on account to be paid in the future and invoiced M Co.</t>
  </si>
  <si>
    <t xml:space="preserve">M Co. </t>
  </si>
  <si>
    <t xml:space="preserve">Invoiced </t>
  </si>
  <si>
    <t xml:space="preserve">L Co. </t>
  </si>
  <si>
    <t>Received cash from M Co. for work done in the past</t>
  </si>
  <si>
    <t>Paid L H &amp; G for purchase in the past</t>
  </si>
  <si>
    <t>Received cash from P Co. for work done in the past</t>
  </si>
  <si>
    <t>Owner draws out money for personal use</t>
  </si>
  <si>
    <t>Owner deposited money into the business bank account</t>
  </si>
  <si>
    <t>Purchased landscaping supplies from  A Co. on account to be paid in the future</t>
  </si>
  <si>
    <t>Paid cash for gas &amp; oil</t>
  </si>
  <si>
    <t>Account to be received in the future</t>
  </si>
  <si>
    <t>Depreciation on truck</t>
  </si>
  <si>
    <t>Depreciation on equipment</t>
  </si>
  <si>
    <t>Supplies on hand at end of the month per physical count</t>
  </si>
  <si>
    <t>Unearned revenue as of the end of the month</t>
  </si>
  <si>
    <t>Paid for a years worth of general liability insurance</t>
  </si>
  <si>
    <t>Prepaid insurance</t>
  </si>
  <si>
    <t>Accrued interest on the note payable</t>
  </si>
  <si>
    <t>Purchased advertising on account from B Co to be paid in the future</t>
  </si>
  <si>
    <t>Paid cash to rent equipment needed for a job</t>
  </si>
  <si>
    <t>Purchase supplies on account to be paid in the future LH &amp; G</t>
  </si>
  <si>
    <t>Paid for fuel and oil</t>
  </si>
  <si>
    <t>Completed a job for L Co.</t>
  </si>
  <si>
    <t>Landscaping Supplies Exp.</t>
  </si>
  <si>
    <t>Acc. Depr. Lawn Equipment</t>
  </si>
  <si>
    <t>Purchase lawn mower and garden tools from LH &amp; G Co. on account to be paid a  later date</t>
  </si>
  <si>
    <t>General Journal</t>
  </si>
  <si>
    <t xml:space="preserve">A/R Dr. Sales Cr. </t>
  </si>
  <si>
    <t>Customer</t>
  </si>
  <si>
    <t xml:space="preserve">P Co. </t>
  </si>
  <si>
    <t>Account Credited</t>
  </si>
  <si>
    <t>Explanation</t>
  </si>
  <si>
    <t>Cash Dr.</t>
  </si>
  <si>
    <t>Sales</t>
  </si>
  <si>
    <t>Owner Investment</t>
  </si>
  <si>
    <t>Loan</t>
  </si>
  <si>
    <t>Bank loan</t>
  </si>
  <si>
    <t>Advanced payment</t>
  </si>
  <si>
    <t>Other Dr.</t>
  </si>
  <si>
    <t xml:space="preserve">Sale </t>
  </si>
  <si>
    <t>Collection on account</t>
  </si>
  <si>
    <t xml:space="preserve">Cr. </t>
  </si>
  <si>
    <t>Landscaping</t>
  </si>
  <si>
    <t xml:space="preserve">Supplies Dr. </t>
  </si>
  <si>
    <t xml:space="preserve">Other Dr. </t>
  </si>
  <si>
    <t>Vendor</t>
  </si>
  <si>
    <t xml:space="preserve">Sales Journal </t>
  </si>
  <si>
    <t xml:space="preserve">Cash Receipts Journal </t>
  </si>
  <si>
    <t>Cash Payment Journal</t>
  </si>
  <si>
    <t xml:space="preserve">Payable Dr. </t>
  </si>
  <si>
    <t xml:space="preserve">Accounts </t>
  </si>
  <si>
    <t>Payable Cr.</t>
  </si>
  <si>
    <t>Completed a job and left an invoice for client S Co. to be paid in the future</t>
  </si>
  <si>
    <t>Completed a job and left an invoice for client M Co. to be paid in the future</t>
  </si>
  <si>
    <t>Purchases Journal</t>
  </si>
  <si>
    <t>Total</t>
  </si>
  <si>
    <t>Sales Transactions</t>
  </si>
  <si>
    <t>S Co.</t>
  </si>
  <si>
    <t>M Co.</t>
  </si>
  <si>
    <t>Cash Receipts Transactions</t>
  </si>
  <si>
    <t xml:space="preserve">Receivable Cr. </t>
  </si>
  <si>
    <t xml:space="preserve">Sales Cr. </t>
  </si>
  <si>
    <t>Sales Cr</t>
  </si>
  <si>
    <t>Owner</t>
  </si>
  <si>
    <t>Bank</t>
  </si>
  <si>
    <t>Bank Loan</t>
  </si>
  <si>
    <t>Other Cr.</t>
  </si>
  <si>
    <t>Advanced Payment</t>
  </si>
  <si>
    <t>L Co.</t>
  </si>
  <si>
    <t>Owner Invenstment</t>
  </si>
  <si>
    <t>M. Co</t>
  </si>
  <si>
    <t>Recive cash on account</t>
  </si>
  <si>
    <t>P. Co</t>
  </si>
  <si>
    <t>Cash Payment Transactions</t>
  </si>
  <si>
    <t>Purchases</t>
  </si>
  <si>
    <t>B Co.</t>
  </si>
  <si>
    <t xml:space="preserve">Cash Cr. </t>
  </si>
  <si>
    <t>Purchase Truck</t>
  </si>
  <si>
    <t>Gas and Oil</t>
  </si>
  <si>
    <t>Rent equipments</t>
  </si>
  <si>
    <t>Insurance</t>
  </si>
  <si>
    <t>Fuil &amp; Oil</t>
  </si>
  <si>
    <t>Owner 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</si>
</sst>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m/d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2"/>
      <color rgb="FF00B0F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8" borderId="0" applyNumberFormat="0" applyBorder="0" applyAlignment="0" applyProtection="0"/>
    <xf numFmtId="9" fontId="1" fillId="0" borderId="0" applyFont="0" applyFill="0" applyBorder="0" applyAlignment="0" applyProtection="0"/>
    <xf numFmtId="0" fontId="3" fillId="0" borderId="10" applyNumberFormat="0" applyFill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</cellStyleXfs>
  <cellXfs count="291">
    <xf numFmtId="0" fontId="0" fillId="0" borderId="0" xfId="0"/>
    <xf numFmtId="0" fontId="0" fillId="0" borderId="0" xfId="0" applyAlignment="1">
      <alignment horizontal="left"/>
    </xf>
    <xf numFmtId="37" fontId="0" fillId="0" borderId="0" xfId="0" applyNumberFormat="1"/>
    <xf numFmtId="37" fontId="5" fillId="4" borderId="2" xfId="0" applyNumberFormat="1" applyFont="1" applyFill="1" applyBorder="1" applyProtection="1">
      <protection locked="0"/>
    </xf>
    <xf numFmtId="0" fontId="0" fillId="0" borderId="0" xfId="0" applyFill="1"/>
    <xf numFmtId="37" fontId="7" fillId="6" borderId="0" xfId="2" applyNumberFormat="1" applyFont="1" applyFill="1" applyAlignment="1">
      <alignment horizontal="center"/>
    </xf>
    <xf numFmtId="37" fontId="8" fillId="6" borderId="0" xfId="0" applyNumberFormat="1" applyFont="1" applyFill="1" applyAlignment="1">
      <alignment horizontal="center"/>
    </xf>
    <xf numFmtId="37" fontId="3" fillId="0" borderId="0" xfId="0" applyNumberFormat="1" applyFont="1"/>
    <xf numFmtId="0" fontId="3" fillId="0" borderId="0" xfId="0" applyFont="1"/>
    <xf numFmtId="37" fontId="11" fillId="6" borderId="2" xfId="2" applyNumberFormat="1" applyFont="1" applyFill="1" applyBorder="1"/>
    <xf numFmtId="0" fontId="2" fillId="0" borderId="2" xfId="2" applyFill="1" applyBorder="1"/>
    <xf numFmtId="37" fontId="3" fillId="2" borderId="2" xfId="3" applyNumberFormat="1" applyFont="1" applyBorder="1" applyAlignment="1">
      <alignment horizontal="centerContinuous"/>
    </xf>
    <xf numFmtId="37" fontId="3" fillId="2" borderId="2" xfId="3" applyNumberFormat="1" applyFont="1" applyBorder="1" applyAlignment="1">
      <alignment horizontal="center"/>
    </xf>
    <xf numFmtId="37" fontId="13" fillId="6" borderId="2" xfId="2" applyNumberFormat="1" applyFont="1" applyFill="1" applyBorder="1"/>
    <xf numFmtId="37" fontId="7" fillId="6" borderId="2" xfId="0" applyNumberFormat="1" applyFont="1" applyFill="1" applyBorder="1"/>
    <xf numFmtId="37" fontId="9" fillId="6" borderId="0" xfId="2" applyNumberFormat="1" applyFont="1" applyFill="1"/>
    <xf numFmtId="37" fontId="13" fillId="6" borderId="0" xfId="2" applyNumberFormat="1" applyFont="1" applyFill="1"/>
    <xf numFmtId="37" fontId="10" fillId="6" borderId="0" xfId="2" applyNumberFormat="1" applyFont="1" applyFill="1"/>
    <xf numFmtId="37" fontId="14" fillId="6" borderId="0" xfId="2" applyNumberFormat="1" applyFont="1" applyFill="1"/>
    <xf numFmtId="37" fontId="3" fillId="4" borderId="2" xfId="0" applyNumberFormat="1" applyFont="1" applyFill="1" applyBorder="1" applyProtection="1">
      <protection locked="0"/>
    </xf>
    <xf numFmtId="0" fontId="2" fillId="7" borderId="2" xfId="2" applyFill="1" applyBorder="1"/>
    <xf numFmtId="37" fontId="14" fillId="6" borderId="2" xfId="2" applyNumberFormat="1" applyFont="1" applyFill="1" applyBorder="1"/>
    <xf numFmtId="37" fontId="15" fillId="6" borderId="2" xfId="2" applyNumberFormat="1" applyFont="1" applyFill="1" applyBorder="1"/>
    <xf numFmtId="0" fontId="16" fillId="0" borderId="0" xfId="2" applyFont="1" applyFill="1"/>
    <xf numFmtId="37" fontId="12" fillId="6" borderId="6" xfId="2" applyNumberFormat="1" applyFont="1" applyFill="1" applyBorder="1"/>
    <xf numFmtId="37" fontId="17" fillId="6" borderId="0" xfId="0" applyNumberFormat="1" applyFont="1" applyFill="1"/>
    <xf numFmtId="37" fontId="15" fillId="6" borderId="0" xfId="2" applyNumberFormat="1" applyFont="1" applyFill="1"/>
    <xf numFmtId="37" fontId="3" fillId="0" borderId="0" xfId="3" applyNumberFormat="1" applyFont="1" applyFill="1" applyBorder="1" applyAlignment="1">
      <alignment horizontal="centerContinuous"/>
    </xf>
    <xf numFmtId="37" fontId="3" fillId="0" borderId="0" xfId="3" applyNumberFormat="1" applyFont="1" applyFill="1" applyBorder="1" applyAlignment="1">
      <alignment horizontal="center"/>
    </xf>
    <xf numFmtId="37" fontId="7" fillId="0" borderId="0" xfId="0" applyNumberFormat="1" applyFont="1" applyFill="1" applyBorder="1"/>
    <xf numFmtId="37" fontId="3" fillId="0" borderId="0" xfId="0" applyNumberFormat="1" applyFont="1" applyFill="1" applyBorder="1" applyProtection="1">
      <protection locked="0"/>
    </xf>
    <xf numFmtId="0" fontId="3" fillId="0" borderId="0" xfId="0" applyFont="1" applyFill="1" applyBorder="1"/>
    <xf numFmtId="37" fontId="0" fillId="0" borderId="0" xfId="0" applyNumberFormat="1" applyFill="1"/>
    <xf numFmtId="37" fontId="3" fillId="0" borderId="0" xfId="0" applyNumberFormat="1" applyFont="1" applyFill="1"/>
    <xf numFmtId="37" fontId="3" fillId="0" borderId="0" xfId="0" applyNumberFormat="1" applyFont="1" applyFill="1" applyBorder="1"/>
    <xf numFmtId="164" fontId="5" fillId="4" borderId="2" xfId="0" applyNumberFormat="1" applyFont="1" applyFill="1" applyBorder="1" applyAlignment="1">
      <alignment horizontal="left"/>
    </xf>
    <xf numFmtId="37" fontId="10" fillId="6" borderId="0" xfId="2" applyNumberFormat="1" applyFont="1" applyFill="1" applyAlignment="1">
      <alignment horizontal="center" wrapText="1"/>
    </xf>
    <xf numFmtId="37" fontId="19" fillId="6" borderId="0" xfId="2" applyNumberFormat="1" applyFont="1" applyFill="1"/>
    <xf numFmtId="37" fontId="19" fillId="6" borderId="2" xfId="0" applyNumberFormat="1" applyFont="1" applyFill="1" applyBorder="1"/>
    <xf numFmtId="37" fontId="3" fillId="2" borderId="8" xfId="3" applyNumberFormat="1" applyFont="1" applyBorder="1" applyAlignment="1">
      <alignment horizontal="centerContinuous"/>
    </xf>
    <xf numFmtId="37" fontId="3" fillId="2" borderId="8" xfId="3" applyNumberFormat="1" applyFont="1" applyBorder="1" applyAlignment="1">
      <alignment horizontal="center"/>
    </xf>
    <xf numFmtId="37" fontId="7" fillId="6" borderId="8" xfId="0" applyNumberFormat="1" applyFont="1" applyFill="1" applyBorder="1"/>
    <xf numFmtId="37" fontId="19" fillId="0" borderId="0" xfId="2" applyNumberFormat="1" applyFont="1" applyFill="1" applyBorder="1"/>
    <xf numFmtId="37" fontId="15" fillId="0" borderId="0" xfId="2" applyNumberFormat="1" applyFont="1" applyFill="1" applyBorder="1"/>
    <xf numFmtId="164" fontId="5" fillId="0" borderId="2" xfId="0" applyNumberFormat="1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left"/>
    </xf>
    <xf numFmtId="164" fontId="5" fillId="0" borderId="2" xfId="0" applyNumberFormat="1" applyFont="1" applyFill="1" applyBorder="1" applyAlignment="1">
      <alignment horizontal="left" vertical="top"/>
    </xf>
    <xf numFmtId="3" fontId="3" fillId="0" borderId="0" xfId="0" applyNumberFormat="1" applyFont="1" applyAlignment="1">
      <alignment wrapText="1"/>
    </xf>
    <xf numFmtId="3" fontId="3" fillId="0" borderId="0" xfId="0" applyNumberFormat="1" applyFont="1"/>
    <xf numFmtId="3" fontId="3" fillId="0" borderId="2" xfId="0" applyNumberFormat="1" applyFont="1" applyBorder="1" applyAlignment="1">
      <alignment vertical="top" wrapText="1"/>
    </xf>
    <xf numFmtId="3" fontId="3" fillId="0" borderId="2" xfId="0" applyNumberFormat="1" applyFont="1" applyBorder="1" applyAlignment="1">
      <alignment vertical="top"/>
    </xf>
    <xf numFmtId="3" fontId="3" fillId="0" borderId="2" xfId="0" applyNumberFormat="1" applyFont="1" applyBorder="1" applyAlignment="1">
      <alignment wrapText="1"/>
    </xf>
    <xf numFmtId="3" fontId="3" fillId="0" borderId="2" xfId="0" applyNumberFormat="1" applyFont="1" applyBorder="1"/>
    <xf numFmtId="164" fontId="5" fillId="0" borderId="9" xfId="0" applyNumberFormat="1" applyFont="1" applyFill="1" applyBorder="1" applyAlignment="1">
      <alignment horizontal="left"/>
    </xf>
    <xf numFmtId="3" fontId="3" fillId="0" borderId="9" xfId="0" applyNumberFormat="1" applyFont="1" applyBorder="1" applyAlignment="1">
      <alignment wrapText="1"/>
    </xf>
    <xf numFmtId="3" fontId="3" fillId="0" borderId="9" xfId="0" applyNumberFormat="1" applyFont="1" applyBorder="1"/>
    <xf numFmtId="0" fontId="18" fillId="5" borderId="0" xfId="5" applyFont="1" applyFill="1" applyAlignment="1">
      <alignment vertical="top"/>
    </xf>
    <xf numFmtId="0" fontId="0" fillId="5" borderId="0" xfId="0" applyFill="1" applyAlignment="1">
      <alignment horizontal="left" vertical="center" indent="4"/>
    </xf>
    <xf numFmtId="0" fontId="0" fillId="5" borderId="0" xfId="0" applyFill="1" applyAlignment="1">
      <alignment horizontal="centerContinuous" vertical="justify"/>
    </xf>
    <xf numFmtId="0" fontId="5" fillId="5" borderId="0" xfId="0" applyFont="1" applyFill="1" applyAlignment="1">
      <alignment horizontal="left"/>
    </xf>
    <xf numFmtId="0" fontId="0" fillId="5" borderId="0" xfId="0" applyFill="1"/>
    <xf numFmtId="0" fontId="2" fillId="9" borderId="2" xfId="2" applyFill="1" applyBorder="1"/>
    <xf numFmtId="37" fontId="4" fillId="0" borderId="0" xfId="4" applyNumberFormat="1" applyFont="1" applyFill="1" applyBorder="1" applyAlignment="1"/>
    <xf numFmtId="37" fontId="9" fillId="6" borderId="2" xfId="0" applyNumberFormat="1" applyFont="1" applyFill="1" applyBorder="1"/>
    <xf numFmtId="37" fontId="10" fillId="6" borderId="2" xfId="0" applyNumberFormat="1" applyFont="1" applyFill="1" applyBorder="1"/>
    <xf numFmtId="9" fontId="3" fillId="0" borderId="2" xfId="7" applyFont="1" applyBorder="1" applyAlignment="1">
      <alignment vertical="top"/>
    </xf>
    <xf numFmtId="3" fontId="3" fillId="0" borderId="2" xfId="0" applyNumberFormat="1" applyFont="1" applyBorder="1" applyAlignment="1">
      <alignment horizontal="left" vertical="top" wrapText="1" indent="1"/>
    </xf>
    <xf numFmtId="37" fontId="9" fillId="6" borderId="8" xfId="0" applyNumberFormat="1" applyFont="1" applyFill="1" applyBorder="1"/>
    <xf numFmtId="0" fontId="0" fillId="0" borderId="0" xfId="0" applyProtection="1"/>
    <xf numFmtId="37" fontId="1" fillId="2" borderId="2" xfId="3" applyNumberFormat="1" applyBorder="1" applyAlignment="1" applyProtection="1">
      <alignment horizontal="center"/>
    </xf>
    <xf numFmtId="37" fontId="20" fillId="6" borderId="2" xfId="0" applyNumberFormat="1" applyFont="1" applyFill="1" applyBorder="1" applyProtection="1"/>
    <xf numFmtId="37" fontId="7" fillId="6" borderId="2" xfId="0" applyNumberFormat="1" applyFont="1" applyFill="1" applyBorder="1" applyProtection="1"/>
    <xf numFmtId="37" fontId="21" fillId="6" borderId="2" xfId="0" applyNumberFormat="1" applyFont="1" applyFill="1" applyBorder="1" applyProtection="1"/>
    <xf numFmtId="37" fontId="9" fillId="6" borderId="2" xfId="0" applyNumberFormat="1" applyFont="1" applyFill="1" applyBorder="1" applyProtection="1"/>
    <xf numFmtId="37" fontId="0" fillId="4" borderId="2" xfId="0" applyNumberFormat="1" applyFill="1" applyBorder="1" applyProtection="1"/>
    <xf numFmtId="37" fontId="3" fillId="0" borderId="0" xfId="8" applyNumberFormat="1" applyFill="1" applyBorder="1" applyProtection="1"/>
    <xf numFmtId="0" fontId="0" fillId="0" borderId="0" xfId="0" applyBorder="1" applyProtection="1"/>
    <xf numFmtId="0" fontId="0" fillId="0" borderId="0" xfId="0" applyFill="1" applyBorder="1"/>
    <xf numFmtId="0" fontId="0" fillId="0" borderId="0" xfId="0" applyFill="1" applyBorder="1" applyProtection="1"/>
    <xf numFmtId="37" fontId="22" fillId="0" borderId="0" xfId="4" applyNumberFormat="1" applyFont="1" applyFill="1" applyBorder="1" applyAlignment="1" applyProtection="1">
      <alignment horizontal="centerContinuous"/>
    </xf>
    <xf numFmtId="37" fontId="0" fillId="0" borderId="0" xfId="0" applyNumberFormat="1" applyFill="1" applyBorder="1" applyProtection="1"/>
    <xf numFmtId="37" fontId="9" fillId="0" borderId="0" xfId="0" applyNumberFormat="1" applyFont="1" applyFill="1" applyBorder="1" applyProtection="1"/>
    <xf numFmtId="37" fontId="3" fillId="0" borderId="10" xfId="8" applyNumberFormat="1" applyProtection="1"/>
    <xf numFmtId="37" fontId="3" fillId="0" borderId="10" xfId="8" applyNumberFormat="1" applyFill="1" applyProtection="1"/>
    <xf numFmtId="37" fontId="15" fillId="6" borderId="0" xfId="2" applyNumberFormat="1" applyFont="1" applyFill="1" applyBorder="1"/>
    <xf numFmtId="0" fontId="0" fillId="0" borderId="0" xfId="0" applyFont="1"/>
    <xf numFmtId="164" fontId="5" fillId="0" borderId="9" xfId="0" applyNumberFormat="1" applyFont="1" applyFill="1" applyBorder="1" applyAlignment="1">
      <alignment horizontal="left" vertical="top"/>
    </xf>
    <xf numFmtId="3" fontId="3" fillId="0" borderId="9" xfId="0" applyNumberFormat="1" applyFont="1" applyBorder="1" applyAlignment="1">
      <alignment vertical="top" wrapText="1"/>
    </xf>
    <xf numFmtId="37" fontId="3" fillId="6" borderId="0" xfId="0" applyNumberFormat="1" applyFont="1" applyFill="1"/>
    <xf numFmtId="37" fontId="3" fillId="6" borderId="0" xfId="0" applyNumberFormat="1" applyFont="1" applyFill="1" applyBorder="1"/>
    <xf numFmtId="37" fontId="3" fillId="6" borderId="0" xfId="0" applyNumberFormat="1" applyFont="1" applyFill="1" applyBorder="1" applyProtection="1">
      <protection locked="0"/>
    </xf>
    <xf numFmtId="0" fontId="0" fillId="6" borderId="0" xfId="0" applyFill="1"/>
    <xf numFmtId="0" fontId="0" fillId="12" borderId="0" xfId="0" applyFill="1"/>
    <xf numFmtId="37" fontId="3" fillId="12" borderId="0" xfId="0" applyNumberFormat="1" applyFont="1" applyFill="1"/>
    <xf numFmtId="37" fontId="3" fillId="12" borderId="0" xfId="0" applyNumberFormat="1" applyFont="1" applyFill="1" applyBorder="1"/>
    <xf numFmtId="37" fontId="3" fillId="12" borderId="0" xfId="0" applyNumberFormat="1" applyFont="1" applyFill="1" applyBorder="1" applyProtection="1">
      <protection locked="0"/>
    </xf>
    <xf numFmtId="37" fontId="15" fillId="12" borderId="0" xfId="2" applyNumberFormat="1" applyFont="1" applyFill="1" applyBorder="1"/>
    <xf numFmtId="37" fontId="23" fillId="10" borderId="3" xfId="9" applyNumberFormat="1" applyFont="1" applyBorder="1" applyAlignment="1" applyProtection="1">
      <alignment horizontal="centerContinuous"/>
    </xf>
    <xf numFmtId="37" fontId="23" fillId="10" borderId="4" xfId="9" applyNumberFormat="1" applyFont="1" applyBorder="1" applyAlignment="1" applyProtection="1">
      <alignment horizontal="centerContinuous"/>
    </xf>
    <xf numFmtId="37" fontId="23" fillId="10" borderId="5" xfId="9" applyNumberFormat="1" applyFont="1" applyBorder="1" applyAlignment="1" applyProtection="1">
      <alignment horizontal="centerContinuous"/>
    </xf>
    <xf numFmtId="37" fontId="23" fillId="11" borderId="3" xfId="10" applyNumberFormat="1" applyFont="1" applyBorder="1" applyAlignment="1" applyProtection="1">
      <alignment horizontal="centerContinuous"/>
    </xf>
    <xf numFmtId="37" fontId="23" fillId="11" borderId="4" xfId="10" applyNumberFormat="1" applyFont="1" applyBorder="1" applyAlignment="1" applyProtection="1">
      <alignment horizontal="centerContinuous"/>
    </xf>
    <xf numFmtId="37" fontId="23" fillId="11" borderId="5" xfId="10" applyNumberFormat="1" applyFont="1" applyBorder="1" applyAlignment="1" applyProtection="1">
      <alignment horizontal="centerContinuous"/>
    </xf>
    <xf numFmtId="37" fontId="23" fillId="11" borderId="13" xfId="10" applyNumberFormat="1" applyFont="1" applyBorder="1" applyAlignment="1" applyProtection="1">
      <alignment horizontal="centerContinuous"/>
    </xf>
    <xf numFmtId="37" fontId="23" fillId="10" borderId="13" xfId="9" applyNumberFormat="1" applyFont="1" applyBorder="1" applyAlignment="1" applyProtection="1">
      <alignment horizontal="centerContinuous"/>
    </xf>
    <xf numFmtId="37" fontId="3" fillId="2" borderId="9" xfId="3" applyNumberFormat="1" applyFont="1" applyBorder="1" applyAlignment="1">
      <alignment horizontal="center"/>
    </xf>
    <xf numFmtId="37" fontId="3" fillId="2" borderId="18" xfId="3" applyNumberFormat="1" applyFont="1" applyBorder="1" applyAlignment="1">
      <alignment horizontal="center"/>
    </xf>
    <xf numFmtId="37" fontId="23" fillId="7" borderId="20" xfId="3" applyNumberFormat="1" applyFont="1" applyFill="1" applyBorder="1" applyAlignment="1">
      <alignment horizontal="centerContinuous"/>
    </xf>
    <xf numFmtId="37" fontId="23" fillId="7" borderId="21" xfId="3" applyNumberFormat="1" applyFont="1" applyFill="1" applyBorder="1" applyAlignment="1">
      <alignment horizontal="centerContinuous"/>
    </xf>
    <xf numFmtId="37" fontId="23" fillId="7" borderId="22" xfId="3" applyNumberFormat="1" applyFont="1" applyFill="1" applyBorder="1" applyAlignment="1">
      <alignment horizontal="centerContinuous"/>
    </xf>
    <xf numFmtId="37" fontId="23" fillId="13" borderId="20" xfId="3" applyNumberFormat="1" applyFont="1" applyFill="1" applyBorder="1" applyAlignment="1">
      <alignment horizontal="centerContinuous"/>
    </xf>
    <xf numFmtId="37" fontId="23" fillId="13" borderId="21" xfId="3" applyNumberFormat="1" applyFont="1" applyFill="1" applyBorder="1" applyAlignment="1">
      <alignment horizontal="centerContinuous"/>
    </xf>
    <xf numFmtId="37" fontId="23" fillId="13" borderId="22" xfId="3" applyNumberFormat="1" applyFont="1" applyFill="1" applyBorder="1" applyAlignment="1">
      <alignment horizontal="centerContinuous"/>
    </xf>
    <xf numFmtId="37" fontId="11" fillId="6" borderId="12" xfId="2" applyNumberFormat="1" applyFont="1" applyFill="1" applyBorder="1"/>
    <xf numFmtId="37" fontId="23" fillId="11" borderId="2" xfId="10" applyNumberFormat="1" applyFont="1" applyBorder="1" applyAlignment="1" applyProtection="1">
      <alignment horizontal="left"/>
    </xf>
    <xf numFmtId="0" fontId="23" fillId="7" borderId="2" xfId="2" applyFont="1" applyFill="1" applyBorder="1"/>
    <xf numFmtId="0" fontId="23" fillId="13" borderId="2" xfId="2" applyFont="1" applyFill="1" applyBorder="1"/>
    <xf numFmtId="37" fontId="23" fillId="10" borderId="2" xfId="9" applyNumberFormat="1" applyFont="1" applyBorder="1" applyAlignment="1" applyProtection="1">
      <alignment horizontal="left"/>
    </xf>
    <xf numFmtId="37" fontId="25" fillId="14" borderId="3" xfId="4" applyNumberFormat="1" applyFont="1" applyFill="1" applyBorder="1" applyAlignment="1">
      <alignment horizontal="centerContinuous"/>
    </xf>
    <xf numFmtId="37" fontId="25" fillId="14" borderId="4" xfId="4" applyNumberFormat="1" applyFont="1" applyFill="1" applyBorder="1" applyAlignment="1">
      <alignment horizontal="centerContinuous"/>
    </xf>
    <xf numFmtId="37" fontId="25" fillId="14" borderId="5" xfId="4" applyNumberFormat="1" applyFont="1" applyFill="1" applyBorder="1" applyAlignment="1">
      <alignment horizontal="centerContinuous"/>
    </xf>
    <xf numFmtId="37" fontId="24" fillId="14" borderId="0" xfId="0" applyNumberFormat="1" applyFont="1" applyFill="1"/>
    <xf numFmtId="0" fontId="23" fillId="14" borderId="0" xfId="1" applyFont="1" applyFill="1" applyBorder="1" applyAlignment="1">
      <alignment horizontal="center" wrapText="1"/>
    </xf>
    <xf numFmtId="0" fontId="23" fillId="14" borderId="0" xfId="1" applyFont="1" applyFill="1" applyBorder="1" applyAlignment="1">
      <alignment horizontal="center"/>
    </xf>
    <xf numFmtId="37" fontId="23" fillId="14" borderId="0" xfId="0" applyNumberFormat="1" applyFont="1" applyFill="1"/>
    <xf numFmtId="0" fontId="23" fillId="14" borderId="0" xfId="0" applyFont="1" applyFill="1" applyAlignment="1">
      <alignment horizontal="centerContinuous"/>
    </xf>
    <xf numFmtId="37" fontId="23" fillId="14" borderId="0" xfId="0" applyNumberFormat="1" applyFont="1" applyFill="1" applyAlignment="1">
      <alignment horizontal="centerContinuous"/>
    </xf>
    <xf numFmtId="164" fontId="23" fillId="14" borderId="2" xfId="6" applyNumberFormat="1" applyFont="1" applyFill="1" applyBorder="1" applyAlignment="1">
      <alignment horizontal="left" vertical="top"/>
    </xf>
    <xf numFmtId="0" fontId="23" fillId="14" borderId="0" xfId="1" applyFont="1" applyFill="1" applyBorder="1" applyAlignment="1">
      <alignment horizontal="center" wrapText="1"/>
    </xf>
    <xf numFmtId="0" fontId="23" fillId="14" borderId="0" xfId="1" applyFont="1" applyFill="1" applyBorder="1" applyAlignment="1">
      <alignment horizontal="center" wrapText="1"/>
    </xf>
    <xf numFmtId="165" fontId="23" fillId="14" borderId="0" xfId="0" applyNumberFormat="1" applyFont="1" applyFill="1" applyAlignment="1">
      <alignment horizontal="center"/>
    </xf>
    <xf numFmtId="0" fontId="23" fillId="14" borderId="0" xfId="0" applyFont="1" applyFill="1" applyAlignment="1">
      <alignment horizontal="center"/>
    </xf>
    <xf numFmtId="37" fontId="5" fillId="9" borderId="2" xfId="0" applyNumberFormat="1" applyFont="1" applyFill="1" applyBorder="1" applyProtection="1">
      <protection locked="0"/>
    </xf>
    <xf numFmtId="164" fontId="5" fillId="9" borderId="2" xfId="0" applyNumberFormat="1" applyFont="1" applyFill="1" applyBorder="1" applyAlignment="1">
      <alignment horizontal="left"/>
    </xf>
    <xf numFmtId="0" fontId="26" fillId="5" borderId="0" xfId="5" applyFont="1" applyFill="1" applyAlignment="1">
      <alignment vertical="top"/>
    </xf>
    <xf numFmtId="165" fontId="3" fillId="0" borderId="0" xfId="0" applyNumberFormat="1" applyFont="1"/>
    <xf numFmtId="0" fontId="3" fillId="0" borderId="0" xfId="0" applyFont="1" applyAlignment="1">
      <alignment horizontal="left"/>
    </xf>
    <xf numFmtId="0" fontId="3" fillId="5" borderId="0" xfId="0" applyFont="1" applyFill="1" applyAlignment="1">
      <alignment horizontal="left" vertical="center" indent="4"/>
    </xf>
    <xf numFmtId="0" fontId="3" fillId="5" borderId="0" xfId="0" applyFont="1" applyFill="1" applyAlignment="1">
      <alignment horizontal="centerContinuous" vertical="justify"/>
    </xf>
    <xf numFmtId="0" fontId="3" fillId="5" borderId="0" xfId="0" applyFont="1" applyFill="1"/>
    <xf numFmtId="37" fontId="14" fillId="6" borderId="0" xfId="0" applyNumberFormat="1" applyFont="1" applyFill="1"/>
    <xf numFmtId="0" fontId="3" fillId="0" borderId="0" xfId="0" applyFont="1" applyFill="1"/>
    <xf numFmtId="0" fontId="3" fillId="12" borderId="0" xfId="0" applyFont="1" applyFill="1"/>
    <xf numFmtId="0" fontId="3" fillId="6" borderId="0" xfId="0" applyFont="1" applyFill="1"/>
    <xf numFmtId="0" fontId="3" fillId="0" borderId="0" xfId="0" applyFont="1" applyProtection="1"/>
    <xf numFmtId="37" fontId="3" fillId="2" borderId="2" xfId="3" applyNumberFormat="1" applyFont="1" applyBorder="1" applyAlignment="1" applyProtection="1">
      <alignment horizontal="center"/>
    </xf>
    <xf numFmtId="37" fontId="3" fillId="4" borderId="2" xfId="0" applyNumberFormat="1" applyFont="1" applyFill="1" applyBorder="1" applyProtection="1"/>
    <xf numFmtId="37" fontId="3" fillId="0" borderId="0" xfId="8" applyNumberFormat="1" applyFont="1" applyFill="1" applyBorder="1" applyProtection="1"/>
    <xf numFmtId="0" fontId="3" fillId="0" borderId="0" xfId="0" applyFont="1" applyBorder="1" applyProtection="1"/>
    <xf numFmtId="37" fontId="3" fillId="0" borderId="0" xfId="0" applyNumberFormat="1" applyFont="1" applyFill="1" applyBorder="1" applyProtection="1"/>
    <xf numFmtId="0" fontId="3" fillId="0" borderId="0" xfId="0" applyFont="1" applyFill="1" applyBorder="1" applyProtection="1"/>
    <xf numFmtId="37" fontId="3" fillId="0" borderId="10" xfId="8" applyNumberFormat="1" applyFont="1" applyProtection="1"/>
    <xf numFmtId="37" fontId="3" fillId="0" borderId="10" xfId="8" applyNumberFormat="1" applyFont="1" applyFill="1" applyProtection="1"/>
    <xf numFmtId="165" fontId="3" fillId="0" borderId="0" xfId="0" applyNumberFormat="1" applyFont="1" applyAlignment="1">
      <alignment horizontal="center"/>
    </xf>
    <xf numFmtId="164" fontId="5" fillId="16" borderId="2" xfId="0" applyNumberFormat="1" applyFont="1" applyFill="1" applyBorder="1" applyAlignment="1">
      <alignment horizontal="left"/>
    </xf>
    <xf numFmtId="37" fontId="5" fillId="16" borderId="2" xfId="0" applyNumberFormat="1" applyFont="1" applyFill="1" applyBorder="1" applyProtection="1">
      <protection locked="0"/>
    </xf>
    <xf numFmtId="37" fontId="23" fillId="14" borderId="0" xfId="0" applyNumberFormat="1" applyFont="1" applyFill="1" applyAlignment="1">
      <alignment horizontal="center"/>
    </xf>
    <xf numFmtId="37" fontId="23" fillId="0" borderId="0" xfId="0" applyNumberFormat="1" applyFont="1" applyFill="1" applyAlignment="1">
      <alignment horizontal="center"/>
    </xf>
    <xf numFmtId="164" fontId="5" fillId="9" borderId="12" xfId="0" applyNumberFormat="1" applyFont="1" applyFill="1" applyBorder="1" applyAlignment="1">
      <alignment horizontal="left"/>
    </xf>
    <xf numFmtId="164" fontId="5" fillId="4" borderId="12" xfId="0" applyNumberFormat="1" applyFont="1" applyFill="1" applyBorder="1" applyAlignment="1">
      <alignment horizontal="left"/>
    </xf>
    <xf numFmtId="164" fontId="5" fillId="16" borderId="12" xfId="0" applyNumberFormat="1" applyFont="1" applyFill="1" applyBorder="1" applyAlignment="1">
      <alignment horizontal="left"/>
    </xf>
    <xf numFmtId="165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/>
    <xf numFmtId="37" fontId="3" fillId="4" borderId="2" xfId="0" applyNumberFormat="1" applyFont="1" applyFill="1" applyBorder="1"/>
    <xf numFmtId="165" fontId="3" fillId="4" borderId="2" xfId="0" applyNumberFormat="1" applyFont="1" applyFill="1" applyBorder="1"/>
    <xf numFmtId="165" fontId="27" fillId="15" borderId="0" xfId="0" applyNumberFormat="1" applyFont="1" applyFill="1" applyAlignment="1">
      <alignment horizontal="centerContinuous"/>
    </xf>
    <xf numFmtId="0" fontId="27" fillId="15" borderId="0" xfId="0" applyFont="1" applyFill="1" applyAlignment="1">
      <alignment horizontal="centerContinuous"/>
    </xf>
    <xf numFmtId="0" fontId="28" fillId="4" borderId="2" xfId="0" applyFont="1" applyFill="1" applyBorder="1"/>
    <xf numFmtId="0" fontId="29" fillId="4" borderId="2" xfId="0" applyFont="1" applyFill="1" applyBorder="1"/>
    <xf numFmtId="37" fontId="28" fillId="4" borderId="2" xfId="0" applyNumberFormat="1" applyFont="1" applyFill="1" applyBorder="1"/>
    <xf numFmtId="37" fontId="29" fillId="4" borderId="2" xfId="0" applyNumberFormat="1" applyFont="1" applyFill="1" applyBorder="1"/>
    <xf numFmtId="0" fontId="23" fillId="14" borderId="0" xfId="1" applyFont="1" applyFill="1" applyBorder="1" applyAlignment="1">
      <alignment horizontal="center" wrapText="1"/>
    </xf>
    <xf numFmtId="165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/>
    <xf numFmtId="37" fontId="5" fillId="4" borderId="2" xfId="0" applyNumberFormat="1" applyFont="1" applyFill="1" applyBorder="1" applyAlignment="1" applyProtection="1">
      <alignment horizontal="left" indent="1"/>
      <protection locked="0"/>
    </xf>
    <xf numFmtId="0" fontId="23" fillId="14" borderId="0" xfId="1" applyFont="1" applyFill="1" applyBorder="1" applyAlignment="1">
      <alignment horizontal="center" wrapText="1"/>
    </xf>
    <xf numFmtId="37" fontId="3" fillId="9" borderId="2" xfId="0" applyNumberFormat="1" applyFont="1" applyFill="1" applyBorder="1"/>
    <xf numFmtId="37" fontId="3" fillId="16" borderId="2" xfId="0" applyNumberFormat="1" applyFont="1" applyFill="1" applyBorder="1"/>
    <xf numFmtId="165" fontId="3" fillId="16" borderId="2" xfId="0" applyNumberFormat="1" applyFont="1" applyFill="1" applyBorder="1" applyAlignment="1">
      <alignment horizontal="center"/>
    </xf>
    <xf numFmtId="165" fontId="3" fillId="9" borderId="2" xfId="0" applyNumberFormat="1" applyFont="1" applyFill="1" applyBorder="1" applyAlignment="1">
      <alignment horizontal="center"/>
    </xf>
    <xf numFmtId="164" fontId="23" fillId="14" borderId="3" xfId="6" applyNumberFormat="1" applyFont="1" applyFill="1" applyBorder="1" applyAlignment="1">
      <alignment horizontal="center" vertical="top" wrapText="1"/>
    </xf>
    <xf numFmtId="164" fontId="23" fillId="14" borderId="4" xfId="6" applyNumberFormat="1" applyFont="1" applyFill="1" applyBorder="1" applyAlignment="1">
      <alignment horizontal="center" vertical="top" wrapText="1"/>
    </xf>
    <xf numFmtId="164" fontId="23" fillId="14" borderId="5" xfId="6" applyNumberFormat="1" applyFont="1" applyFill="1" applyBorder="1" applyAlignment="1">
      <alignment horizontal="center" vertical="top" wrapText="1"/>
    </xf>
    <xf numFmtId="164" fontId="23" fillId="14" borderId="14" xfId="6" applyNumberFormat="1" applyFont="1" applyFill="1" applyBorder="1" applyAlignment="1">
      <alignment horizontal="center" vertical="top" wrapText="1"/>
    </xf>
    <xf numFmtId="164" fontId="23" fillId="14" borderId="15" xfId="6" applyNumberFormat="1" applyFont="1" applyFill="1" applyBorder="1" applyAlignment="1">
      <alignment horizontal="center" vertical="top" wrapText="1"/>
    </xf>
    <xf numFmtId="164" fontId="23" fillId="14" borderId="16" xfId="6" applyNumberFormat="1" applyFont="1" applyFill="1" applyBorder="1" applyAlignment="1">
      <alignment horizontal="center" vertical="top" wrapText="1"/>
    </xf>
    <xf numFmtId="37" fontId="3" fillId="4" borderId="18" xfId="3" applyNumberFormat="1" applyFont="1" applyFill="1" applyBorder="1" applyAlignment="1" applyProtection="1">
      <alignment horizontal="center"/>
    </xf>
    <xf numFmtId="37" fontId="3" fillId="4" borderId="17" xfId="3" applyNumberFormat="1" applyFont="1" applyFill="1" applyBorder="1" applyAlignment="1" applyProtection="1">
      <alignment horizontal="center"/>
    </xf>
    <xf numFmtId="37" fontId="3" fillId="4" borderId="19" xfId="3" applyNumberFormat="1" applyFont="1" applyFill="1" applyBorder="1" applyAlignment="1" applyProtection="1">
      <alignment horizontal="center"/>
    </xf>
    <xf numFmtId="37" fontId="3" fillId="4" borderId="8" xfId="3" applyNumberFormat="1" applyFont="1" applyFill="1" applyBorder="1" applyAlignment="1" applyProtection="1">
      <alignment horizontal="center"/>
    </xf>
    <xf numFmtId="37" fontId="3" fillId="4" borderId="11" xfId="3" applyNumberFormat="1" applyFont="1" applyFill="1" applyBorder="1" applyAlignment="1" applyProtection="1">
      <alignment horizontal="center"/>
    </xf>
    <xf numFmtId="37" fontId="3" fillId="4" borderId="12" xfId="3" applyNumberFormat="1" applyFont="1" applyFill="1" applyBorder="1" applyAlignment="1" applyProtection="1">
      <alignment horizontal="center"/>
    </xf>
    <xf numFmtId="37" fontId="9" fillId="6" borderId="0" xfId="2" applyNumberFormat="1" applyFont="1" applyFill="1" applyAlignment="1">
      <alignment horizontal="center"/>
    </xf>
    <xf numFmtId="37" fontId="9" fillId="6" borderId="7" xfId="2" applyNumberFormat="1" applyFont="1" applyFill="1" applyBorder="1" applyAlignment="1">
      <alignment horizontal="center"/>
    </xf>
    <xf numFmtId="37" fontId="3" fillId="5" borderId="3" xfId="0" applyNumberFormat="1" applyFont="1" applyFill="1" applyBorder="1" applyAlignment="1">
      <alignment horizontal="center"/>
    </xf>
    <xf numFmtId="37" fontId="3" fillId="5" borderId="4" xfId="0" applyNumberFormat="1" applyFont="1" applyFill="1" applyBorder="1" applyAlignment="1">
      <alignment horizontal="center"/>
    </xf>
    <xf numFmtId="37" fontId="3" fillId="5" borderId="5" xfId="0" applyNumberFormat="1" applyFont="1" applyFill="1" applyBorder="1" applyAlignment="1">
      <alignment horizontal="center"/>
    </xf>
    <xf numFmtId="0" fontId="23" fillId="14" borderId="0" xfId="1" applyFont="1" applyFill="1" applyBorder="1" applyAlignment="1">
      <alignment horizontal="center" wrapText="1"/>
    </xf>
    <xf numFmtId="0" fontId="23" fillId="14" borderId="17" xfId="1" applyFont="1" applyFill="1" applyBorder="1" applyAlignment="1">
      <alignment horizontal="center" wrapText="1"/>
    </xf>
    <xf numFmtId="165" fontId="23" fillId="14" borderId="0" xfId="0" applyNumberFormat="1" applyFont="1" applyFill="1" applyAlignment="1" applyProtection="1">
      <alignment horizontal="center"/>
      <protection locked="0"/>
    </xf>
    <xf numFmtId="37" fontId="23" fillId="14" borderId="0" xfId="0" applyNumberFormat="1" applyFont="1" applyFill="1" applyAlignment="1" applyProtection="1">
      <alignment horizontal="center"/>
      <protection locked="0"/>
    </xf>
    <xf numFmtId="37" fontId="23" fillId="0" borderId="0" xfId="0" applyNumberFormat="1" applyFont="1" applyFill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23" fillId="14" borderId="0" xfId="0" applyFont="1" applyFill="1" applyAlignment="1" applyProtection="1">
      <alignment horizontal="centerContinuous"/>
      <protection locked="0"/>
    </xf>
    <xf numFmtId="37" fontId="23" fillId="14" borderId="0" xfId="0" applyNumberFormat="1" applyFont="1" applyFill="1" applyAlignment="1" applyProtection="1">
      <alignment horizontal="centerContinuous"/>
      <protection locked="0"/>
    </xf>
    <xf numFmtId="37" fontId="23" fillId="14" borderId="0" xfId="0" applyNumberFormat="1" applyFont="1" applyFill="1" applyProtection="1">
      <protection locked="0"/>
    </xf>
    <xf numFmtId="0" fontId="23" fillId="14" borderId="0" xfId="1" applyFont="1" applyFill="1" applyBorder="1" applyAlignment="1" applyProtection="1">
      <alignment horizontal="center" wrapText="1"/>
      <protection locked="0"/>
    </xf>
    <xf numFmtId="37" fontId="3" fillId="5" borderId="3" xfId="0" applyNumberFormat="1" applyFont="1" applyFill="1" applyBorder="1" applyAlignment="1" applyProtection="1">
      <alignment horizontal="center"/>
      <protection locked="0"/>
    </xf>
    <xf numFmtId="37" fontId="3" fillId="5" borderId="4" xfId="0" applyNumberFormat="1" applyFont="1" applyFill="1" applyBorder="1" applyAlignment="1" applyProtection="1">
      <alignment horizontal="center"/>
      <protection locked="0"/>
    </xf>
    <xf numFmtId="37" fontId="3" fillId="5" borderId="5" xfId="0" applyNumberFormat="1" applyFont="1" applyFill="1" applyBorder="1" applyAlignment="1" applyProtection="1">
      <alignment horizontal="center"/>
      <protection locked="0"/>
    </xf>
    <xf numFmtId="37" fontId="3" fillId="0" borderId="0" xfId="0" applyNumberFormat="1" applyFont="1" applyProtection="1">
      <protection locked="0"/>
    </xf>
    <xf numFmtId="0" fontId="3" fillId="0" borderId="0" xfId="0" applyFont="1" applyFill="1" applyBorder="1" applyProtection="1">
      <protection locked="0"/>
    </xf>
    <xf numFmtId="165" fontId="3" fillId="4" borderId="2" xfId="0" applyNumberFormat="1" applyFont="1" applyFill="1" applyBorder="1" applyAlignment="1" applyProtection="1">
      <alignment horizontal="center"/>
      <protection locked="0"/>
    </xf>
    <xf numFmtId="37" fontId="3" fillId="0" borderId="0" xfId="0" applyNumberFormat="1" applyFont="1" applyFill="1" applyProtection="1">
      <protection locked="0"/>
    </xf>
    <xf numFmtId="37" fontId="3" fillId="16" borderId="2" xfId="0" applyNumberFormat="1" applyFont="1" applyFill="1" applyBorder="1" applyProtection="1">
      <protection locked="0"/>
    </xf>
    <xf numFmtId="37" fontId="3" fillId="9" borderId="2" xfId="0" applyNumberFormat="1" applyFont="1" applyFill="1" applyBorder="1" applyProtection="1">
      <protection locked="0"/>
    </xf>
    <xf numFmtId="0" fontId="23" fillId="14" borderId="0" xfId="1" applyFont="1" applyFill="1" applyBorder="1" applyAlignment="1" applyProtection="1">
      <alignment horizontal="center"/>
      <protection locked="0"/>
    </xf>
    <xf numFmtId="0" fontId="23" fillId="14" borderId="0" xfId="1" applyFont="1" applyFill="1" applyBorder="1" applyAlignment="1" applyProtection="1">
      <alignment horizontal="center" wrapText="1"/>
      <protection locked="0"/>
    </xf>
    <xf numFmtId="0" fontId="23" fillId="14" borderId="17" xfId="1" applyFont="1" applyFill="1" applyBorder="1" applyAlignment="1" applyProtection="1">
      <alignment horizontal="center" wrapText="1"/>
      <protection locked="0"/>
    </xf>
    <xf numFmtId="37" fontId="25" fillId="14" borderId="3" xfId="4" applyNumberFormat="1" applyFont="1" applyFill="1" applyBorder="1" applyAlignment="1" applyProtection="1">
      <alignment horizontal="centerContinuous"/>
      <protection locked="0"/>
    </xf>
    <xf numFmtId="37" fontId="25" fillId="14" borderId="4" xfId="4" applyNumberFormat="1" applyFont="1" applyFill="1" applyBorder="1" applyAlignment="1" applyProtection="1">
      <alignment horizontal="centerContinuous"/>
      <protection locked="0"/>
    </xf>
    <xf numFmtId="37" fontId="25" fillId="14" borderId="5" xfId="4" applyNumberFormat="1" applyFont="1" applyFill="1" applyBorder="1" applyAlignment="1" applyProtection="1">
      <alignment horizontal="centerContinuous"/>
      <protection locked="0"/>
    </xf>
    <xf numFmtId="37" fontId="4" fillId="0" borderId="0" xfId="4" applyNumberFormat="1" applyFont="1" applyFill="1" applyBorder="1" applyAlignment="1" applyProtection="1">
      <protection locked="0"/>
    </xf>
    <xf numFmtId="164" fontId="5" fillId="4" borderId="2" xfId="0" applyNumberFormat="1" applyFont="1" applyFill="1" applyBorder="1" applyAlignment="1" applyProtection="1">
      <alignment horizontal="left"/>
      <protection locked="0"/>
    </xf>
    <xf numFmtId="37" fontId="23" fillId="11" borderId="2" xfId="10" applyNumberFormat="1" applyFont="1" applyBorder="1" applyAlignment="1" applyProtection="1">
      <alignment horizontal="left"/>
      <protection locked="0"/>
    </xf>
    <xf numFmtId="37" fontId="11" fillId="6" borderId="12" xfId="2" applyNumberFormat="1" applyFont="1" applyFill="1" applyBorder="1" applyProtection="1">
      <protection locked="0"/>
    </xf>
    <xf numFmtId="37" fontId="23" fillId="11" borderId="3" xfId="10" applyNumberFormat="1" applyFont="1" applyBorder="1" applyAlignment="1" applyProtection="1">
      <alignment horizontal="centerContinuous"/>
      <protection locked="0"/>
    </xf>
    <xf numFmtId="37" fontId="23" fillId="11" borderId="13" xfId="10" applyNumberFormat="1" applyFont="1" applyBorder="1" applyAlignment="1" applyProtection="1">
      <alignment horizontal="centerContinuous"/>
      <protection locked="0"/>
    </xf>
    <xf numFmtId="37" fontId="23" fillId="10" borderId="3" xfId="9" applyNumberFormat="1" applyFont="1" applyBorder="1" applyAlignment="1" applyProtection="1">
      <alignment horizontal="centerContinuous"/>
      <protection locked="0"/>
    </xf>
    <xf numFmtId="37" fontId="23" fillId="10" borderId="13" xfId="9" applyNumberFormat="1" applyFont="1" applyBorder="1" applyAlignment="1" applyProtection="1">
      <alignment horizontal="centerContinuous"/>
      <protection locked="0"/>
    </xf>
    <xf numFmtId="37" fontId="23" fillId="7" borderId="20" xfId="3" applyNumberFormat="1" applyFont="1" applyFill="1" applyBorder="1" applyAlignment="1" applyProtection="1">
      <alignment horizontal="centerContinuous"/>
      <protection locked="0"/>
    </xf>
    <xf numFmtId="37" fontId="23" fillId="7" borderId="21" xfId="3" applyNumberFormat="1" applyFont="1" applyFill="1" applyBorder="1" applyAlignment="1" applyProtection="1">
      <alignment horizontal="centerContinuous"/>
      <protection locked="0"/>
    </xf>
    <xf numFmtId="37" fontId="23" fillId="7" borderId="22" xfId="3" applyNumberFormat="1" applyFont="1" applyFill="1" applyBorder="1" applyAlignment="1" applyProtection="1">
      <alignment horizontal="centerContinuous"/>
      <protection locked="0"/>
    </xf>
    <xf numFmtId="37" fontId="23" fillId="13" borderId="20" xfId="3" applyNumberFormat="1" applyFont="1" applyFill="1" applyBorder="1" applyAlignment="1" applyProtection="1">
      <alignment horizontal="centerContinuous"/>
      <protection locked="0"/>
    </xf>
    <xf numFmtId="37" fontId="23" fillId="13" borderId="21" xfId="3" applyNumberFormat="1" applyFont="1" applyFill="1" applyBorder="1" applyAlignment="1" applyProtection="1">
      <alignment horizontal="centerContinuous"/>
      <protection locked="0"/>
    </xf>
    <xf numFmtId="37" fontId="23" fillId="13" borderId="22" xfId="3" applyNumberFormat="1" applyFont="1" applyFill="1" applyBorder="1" applyAlignment="1" applyProtection="1">
      <alignment horizontal="centerContinuous"/>
      <protection locked="0"/>
    </xf>
    <xf numFmtId="37" fontId="19" fillId="0" borderId="0" xfId="2" applyNumberFormat="1" applyFont="1" applyFill="1" applyBorder="1" applyProtection="1">
      <protection locked="0"/>
    </xf>
    <xf numFmtId="37" fontId="3" fillId="2" borderId="2" xfId="3" applyNumberFormat="1" applyFont="1" applyBorder="1" applyAlignment="1" applyProtection="1">
      <alignment horizontal="center"/>
      <protection locked="0"/>
    </xf>
    <xf numFmtId="37" fontId="3" fillId="2" borderId="8" xfId="3" applyNumberFormat="1" applyFont="1" applyBorder="1" applyAlignment="1" applyProtection="1">
      <alignment horizontal="center"/>
      <protection locked="0"/>
    </xf>
    <xf numFmtId="37" fontId="3" fillId="2" borderId="9" xfId="3" applyNumberFormat="1" applyFont="1" applyBorder="1" applyAlignment="1" applyProtection="1">
      <alignment horizontal="center"/>
      <protection locked="0"/>
    </xf>
    <xf numFmtId="37" fontId="3" fillId="2" borderId="18" xfId="3" applyNumberFormat="1" applyFont="1" applyBorder="1" applyAlignment="1" applyProtection="1">
      <alignment horizontal="center"/>
      <protection locked="0"/>
    </xf>
    <xf numFmtId="37" fontId="7" fillId="6" borderId="2" xfId="0" applyNumberFormat="1" applyFont="1" applyFill="1" applyBorder="1" applyProtection="1">
      <protection locked="0"/>
    </xf>
    <xf numFmtId="37" fontId="7" fillId="6" borderId="8" xfId="0" applyNumberFormat="1" applyFont="1" applyFill="1" applyBorder="1" applyProtection="1">
      <protection locked="0"/>
    </xf>
    <xf numFmtId="37" fontId="9" fillId="6" borderId="2" xfId="0" applyNumberFormat="1" applyFont="1" applyFill="1" applyBorder="1" applyProtection="1">
      <protection locked="0"/>
    </xf>
    <xf numFmtId="37" fontId="13" fillId="6" borderId="0" xfId="2" applyNumberFormat="1" applyFont="1" applyFill="1" applyProtection="1">
      <protection locked="0"/>
    </xf>
    <xf numFmtId="37" fontId="10" fillId="6" borderId="0" xfId="2" applyNumberFormat="1" applyFont="1" applyFill="1" applyProtection="1">
      <protection locked="0"/>
    </xf>
    <xf numFmtId="37" fontId="14" fillId="6" borderId="0" xfId="2" applyNumberFormat="1" applyFont="1" applyFill="1" applyProtection="1">
      <protection locked="0"/>
    </xf>
    <xf numFmtId="37" fontId="19" fillId="6" borderId="0" xfId="2" applyNumberFormat="1" applyFont="1" applyFill="1" applyProtection="1">
      <protection locked="0"/>
    </xf>
    <xf numFmtId="37" fontId="19" fillId="6" borderId="2" xfId="0" applyNumberFormat="1" applyFont="1" applyFill="1" applyBorder="1" applyProtection="1">
      <protection locked="0"/>
    </xf>
    <xf numFmtId="37" fontId="15" fillId="6" borderId="0" xfId="2" applyNumberFormat="1" applyFont="1" applyFill="1" applyProtection="1">
      <protection locked="0"/>
    </xf>
    <xf numFmtId="165" fontId="3" fillId="4" borderId="2" xfId="0" applyNumberFormat="1" applyFont="1" applyFill="1" applyBorder="1" applyProtection="1">
      <protection locked="0"/>
    </xf>
    <xf numFmtId="37" fontId="29" fillId="4" borderId="2" xfId="0" applyNumberFormat="1" applyFont="1" applyFill="1" applyBorder="1" applyProtection="1">
      <protection locked="0"/>
    </xf>
    <xf numFmtId="37" fontId="3" fillId="0" borderId="0" xfId="3" applyNumberFormat="1" applyFont="1" applyFill="1" applyBorder="1" applyAlignment="1" applyProtection="1">
      <alignment horizontal="center"/>
      <protection locked="0"/>
    </xf>
    <xf numFmtId="37" fontId="3" fillId="0" borderId="0" xfId="3" applyNumberFormat="1" applyFont="1" applyFill="1" applyBorder="1" applyAlignment="1" applyProtection="1">
      <alignment horizontal="centerContinuous"/>
      <protection locked="0"/>
    </xf>
    <xf numFmtId="37" fontId="23" fillId="10" borderId="2" xfId="9" applyNumberFormat="1" applyFont="1" applyBorder="1" applyAlignment="1" applyProtection="1">
      <alignment horizontal="left"/>
      <protection locked="0"/>
    </xf>
    <xf numFmtId="37" fontId="13" fillId="6" borderId="2" xfId="2" applyNumberFormat="1" applyFont="1" applyFill="1" applyBorder="1" applyProtection="1">
      <protection locked="0"/>
    </xf>
    <xf numFmtId="165" fontId="3" fillId="0" borderId="0" xfId="0" applyNumberFormat="1" applyFont="1" applyProtection="1">
      <protection locked="0"/>
    </xf>
    <xf numFmtId="37" fontId="10" fillId="6" borderId="2" xfId="0" applyNumberFormat="1" applyFont="1" applyFill="1" applyBorder="1" applyProtection="1">
      <protection locked="0"/>
    </xf>
    <xf numFmtId="0" fontId="23" fillId="7" borderId="2" xfId="2" applyFont="1" applyFill="1" applyBorder="1" applyProtection="1">
      <protection locked="0"/>
    </xf>
    <xf numFmtId="37" fontId="14" fillId="6" borderId="2" xfId="2" applyNumberFormat="1" applyFont="1" applyFill="1" applyBorder="1" applyProtection="1">
      <protection locked="0"/>
    </xf>
    <xf numFmtId="37" fontId="7" fillId="0" borderId="0" xfId="0" applyNumberFormat="1" applyFont="1" applyFill="1" applyBorder="1" applyProtection="1">
      <protection locked="0"/>
    </xf>
    <xf numFmtId="37" fontId="15" fillId="0" borderId="0" xfId="2" applyNumberFormat="1" applyFont="1" applyFill="1" applyBorder="1" applyProtection="1">
      <protection locked="0"/>
    </xf>
    <xf numFmtId="0" fontId="23" fillId="13" borderId="2" xfId="2" applyFont="1" applyFill="1" applyBorder="1" applyProtection="1">
      <protection locked="0"/>
    </xf>
    <xf numFmtId="37" fontId="15" fillId="6" borderId="2" xfId="2" applyNumberFormat="1" applyFont="1" applyFill="1" applyBorder="1" applyProtection="1">
      <protection locked="0"/>
    </xf>
    <xf numFmtId="37" fontId="9" fillId="6" borderId="8" xfId="0" applyNumberFormat="1" applyFont="1" applyFill="1" applyBorder="1" applyProtection="1">
      <protection locked="0"/>
    </xf>
    <xf numFmtId="37" fontId="9" fillId="6" borderId="0" xfId="2" applyNumberFormat="1" applyFont="1" applyFill="1" applyProtection="1">
      <protection locked="0"/>
    </xf>
    <xf numFmtId="37" fontId="3" fillId="12" borderId="0" xfId="0" applyNumberFormat="1" applyFont="1" applyFill="1" applyProtection="1">
      <protection locked="0"/>
    </xf>
    <xf numFmtId="37" fontId="15" fillId="12" borderId="0" xfId="2" applyNumberFormat="1" applyFont="1" applyFill="1" applyBorder="1" applyProtection="1">
      <protection locked="0"/>
    </xf>
    <xf numFmtId="37" fontId="3" fillId="6" borderId="0" xfId="0" applyNumberFormat="1" applyFont="1" applyFill="1" applyProtection="1">
      <protection locked="0"/>
    </xf>
    <xf numFmtId="37" fontId="15" fillId="6" borderId="0" xfId="2" applyNumberFormat="1" applyFont="1" applyFill="1" applyBorder="1" applyProtection="1">
      <protection locked="0"/>
    </xf>
    <xf numFmtId="0" fontId="16" fillId="0" borderId="0" xfId="2" applyFont="1" applyFill="1" applyProtection="1">
      <protection locked="0"/>
    </xf>
    <xf numFmtId="37" fontId="12" fillId="6" borderId="6" xfId="2" applyNumberFormat="1" applyFont="1" applyFill="1" applyBorder="1" applyProtection="1">
      <protection locked="0"/>
    </xf>
    <xf numFmtId="37" fontId="23" fillId="11" borderId="4" xfId="10" applyNumberFormat="1" applyFont="1" applyBorder="1" applyAlignment="1" applyProtection="1">
      <alignment horizontal="centerContinuous"/>
      <protection locked="0"/>
    </xf>
    <xf numFmtId="37" fontId="23" fillId="11" borderId="5" xfId="10" applyNumberFormat="1" applyFont="1" applyBorder="1" applyAlignment="1" applyProtection="1">
      <alignment horizontal="centerContinuous"/>
      <protection locked="0"/>
    </xf>
    <xf numFmtId="37" fontId="23" fillId="10" borderId="4" xfId="9" applyNumberFormat="1" applyFont="1" applyBorder="1" applyAlignment="1" applyProtection="1">
      <alignment horizontal="centerContinuous"/>
      <protection locked="0"/>
    </xf>
    <xf numFmtId="37" fontId="23" fillId="10" borderId="5" xfId="9" applyNumberFormat="1" applyFont="1" applyBorder="1" applyAlignment="1" applyProtection="1">
      <alignment horizontal="centerContinuous"/>
      <protection locked="0"/>
    </xf>
    <xf numFmtId="0" fontId="3" fillId="0" borderId="0" xfId="0" applyFont="1" applyAlignment="1" applyProtection="1">
      <alignment horizontal="left"/>
      <protection locked="0"/>
    </xf>
    <xf numFmtId="37" fontId="14" fillId="6" borderId="0" xfId="0" applyNumberFormat="1" applyFont="1" applyFill="1" applyProtection="1">
      <protection locked="0"/>
    </xf>
    <xf numFmtId="37" fontId="3" fillId="4" borderId="18" xfId="3" applyNumberFormat="1" applyFont="1" applyFill="1" applyBorder="1" applyAlignment="1" applyProtection="1">
      <alignment horizontal="center"/>
      <protection locked="0"/>
    </xf>
    <xf numFmtId="37" fontId="3" fillId="4" borderId="17" xfId="3" applyNumberFormat="1" applyFont="1" applyFill="1" applyBorder="1" applyAlignment="1" applyProtection="1">
      <alignment horizontal="center"/>
      <protection locked="0"/>
    </xf>
    <xf numFmtId="37" fontId="3" fillId="4" borderId="19" xfId="3" applyNumberFormat="1" applyFont="1" applyFill="1" applyBorder="1" applyAlignment="1" applyProtection="1">
      <alignment horizontal="center"/>
      <protection locked="0"/>
    </xf>
    <xf numFmtId="0" fontId="3" fillId="0" borderId="0" xfId="0" applyFont="1" applyFill="1" applyProtection="1">
      <protection locked="0"/>
    </xf>
    <xf numFmtId="37" fontId="3" fillId="0" borderId="0" xfId="8" applyNumberFormat="1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37" fontId="9" fillId="0" borderId="0" xfId="0" applyNumberFormat="1" applyFont="1" applyFill="1" applyBorder="1" applyProtection="1">
      <protection locked="0"/>
    </xf>
    <xf numFmtId="37" fontId="3" fillId="4" borderId="8" xfId="3" applyNumberFormat="1" applyFont="1" applyFill="1" applyBorder="1" applyAlignment="1" applyProtection="1">
      <alignment horizontal="center"/>
      <protection locked="0"/>
    </xf>
    <xf numFmtId="37" fontId="3" fillId="4" borderId="11" xfId="3" applyNumberFormat="1" applyFont="1" applyFill="1" applyBorder="1" applyAlignment="1" applyProtection="1">
      <alignment horizontal="center"/>
      <protection locked="0"/>
    </xf>
    <xf numFmtId="37" fontId="3" fillId="4" borderId="12" xfId="3" applyNumberFormat="1" applyFont="1" applyFill="1" applyBorder="1" applyAlignment="1" applyProtection="1">
      <alignment horizontal="center"/>
      <protection locked="0"/>
    </xf>
    <xf numFmtId="37" fontId="22" fillId="0" borderId="0" xfId="4" applyNumberFormat="1" applyFont="1" applyFill="1" applyBorder="1" applyAlignment="1" applyProtection="1">
      <alignment horizontal="centerContinuous"/>
      <protection locked="0"/>
    </xf>
    <xf numFmtId="37" fontId="3" fillId="0" borderId="10" xfId="8" applyNumberFormat="1" applyFont="1" applyProtection="1">
      <protection locked="0"/>
    </xf>
    <xf numFmtId="37" fontId="3" fillId="0" borderId="10" xfId="8" applyNumberFormat="1" applyFont="1" applyFill="1" applyProtection="1">
      <protection locked="0"/>
    </xf>
  </cellXfs>
  <cellStyles count="11">
    <cellStyle name="20% - Accent1" xfId="3" builtinId="30"/>
    <cellStyle name="40% - Accent2" xfId="4" builtinId="35"/>
    <cellStyle name="40% - Accent4" xfId="6" builtinId="43"/>
    <cellStyle name="Accent2" xfId="9" builtinId="33"/>
    <cellStyle name="Accent6" xfId="10" builtinId="49"/>
    <cellStyle name="Heading 3" xfId="1" builtinId="18"/>
    <cellStyle name="Heading 4" xfId="2" builtinId="19"/>
    <cellStyle name="Hyperlink" xfId="5" builtinId="8"/>
    <cellStyle name="Normal" xfId="0" builtinId="0"/>
    <cellStyle name="Percent" xfId="7" builtinId="5"/>
    <cellStyle name="Total" xfId="8" builtinId="25"/>
  </cellStyles>
  <dxfs count="1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45889</xdr:colOff>
      <xdr:row>29</xdr:row>
      <xdr:rowOff>106680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8661" b="12366"/>
        <a:stretch/>
      </xdr:blipFill>
      <xdr:spPr bwMode="auto">
        <a:xfrm>
          <a:off x="0" y="449580"/>
          <a:ext cx="4427389" cy="5859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45889</xdr:colOff>
      <xdr:row>29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227333-3DA1-45A7-B069-E9672D0865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8661" b="12366"/>
        <a:stretch/>
      </xdr:blipFill>
      <xdr:spPr bwMode="auto">
        <a:xfrm>
          <a:off x="0" y="447675"/>
          <a:ext cx="4303564" cy="5945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4045733</xdr:colOff>
      <xdr:row>8</xdr:row>
      <xdr:rowOff>179917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F8480F4-4B5A-41B8-8AD2-4495D0399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500"/>
          <a:ext cx="4045733" cy="1672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4045733</xdr:colOff>
      <xdr:row>8</xdr:row>
      <xdr:rowOff>179917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99AC8D-2A3C-4A33-A5E9-226E85581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675"/>
          <a:ext cx="4045733" cy="1665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2447925</xdr:colOff>
      <xdr:row>18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E293DE-E3C4-4097-A965-56A809610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47925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0</xdr:row>
      <xdr:rowOff>0</xdr:rowOff>
    </xdr:from>
    <xdr:to>
      <xdr:col>0</xdr:col>
      <xdr:colOff>2471738</xdr:colOff>
      <xdr:row>18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03C77-09B3-4324-870E-0C2777467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3" y="0"/>
          <a:ext cx="2447925" cy="4049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2447925</xdr:colOff>
      <xdr:row>12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3B3624-7746-465F-BE83-815F3D839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47925" cy="288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2447925</xdr:colOff>
      <xdr:row>14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E154EC-8000-4104-9E31-48518FF56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675"/>
          <a:ext cx="2447925" cy="276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2447925</xdr:colOff>
      <xdr:row>14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C34C92-4B33-4D0D-ACFB-11D5AA43B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675"/>
          <a:ext cx="2447925" cy="276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topLeftCell="A42" zoomScaleNormal="100" workbookViewId="0">
      <selection activeCell="Q4" sqref="Q4"/>
    </sheetView>
  </sheetViews>
  <sheetFormatPr defaultColWidth="8.85546875" defaultRowHeight="15.75" x14ac:dyDescent="0.25"/>
  <cols>
    <col min="1" max="1" width="5.28515625" style="45" customWidth="1"/>
    <col min="2" max="2" width="25.28515625" style="47" customWidth="1"/>
    <col min="3" max="3" width="6" style="48" customWidth="1"/>
    <col min="4" max="4" width="5.28515625" style="45" customWidth="1"/>
    <col min="5" max="5" width="25.28515625" style="47" customWidth="1"/>
    <col min="6" max="6" width="8.140625" style="48" customWidth="1"/>
    <col min="7" max="10" width="8.7109375" style="48"/>
    <col min="11" max="16384" width="8.85546875" style="8"/>
  </cols>
  <sheetData>
    <row r="1" spans="1:6" ht="16.5" thickBot="1" x14ac:dyDescent="0.3"/>
    <row r="2" spans="1:6" ht="32.65" customHeight="1" x14ac:dyDescent="0.25">
      <c r="A2" s="183" t="s">
        <v>20</v>
      </c>
      <c r="B2" s="184"/>
      <c r="C2" s="184"/>
      <c r="D2" s="184"/>
      <c r="E2" s="184"/>
      <c r="F2" s="185"/>
    </row>
    <row r="3" spans="1:6" ht="45" x14ac:dyDescent="0.25">
      <c r="A3" s="127">
        <v>42186</v>
      </c>
      <c r="B3" s="49" t="s">
        <v>76</v>
      </c>
      <c r="C3" s="50">
        <v>3000</v>
      </c>
      <c r="D3" s="127">
        <v>42207</v>
      </c>
      <c r="E3" s="49" t="s">
        <v>65</v>
      </c>
      <c r="F3" s="50">
        <v>175</v>
      </c>
    </row>
    <row r="4" spans="1:6" ht="15" x14ac:dyDescent="0.25">
      <c r="A4" s="127">
        <v>42186</v>
      </c>
      <c r="B4" s="49" t="s">
        <v>48</v>
      </c>
      <c r="C4" s="50">
        <v>8000</v>
      </c>
      <c r="D4" s="127">
        <v>42209</v>
      </c>
      <c r="E4" s="49" t="s">
        <v>90</v>
      </c>
      <c r="F4" s="50">
        <v>40</v>
      </c>
    </row>
    <row r="5" spans="1:6" ht="45" x14ac:dyDescent="0.25">
      <c r="A5" s="127">
        <v>42190</v>
      </c>
      <c r="B5" s="49" t="s">
        <v>50</v>
      </c>
      <c r="C5" s="50">
        <v>5000</v>
      </c>
      <c r="D5" s="127">
        <v>42209</v>
      </c>
      <c r="E5" s="49" t="s">
        <v>67</v>
      </c>
      <c r="F5" s="50">
        <v>425</v>
      </c>
    </row>
    <row r="6" spans="1:6" ht="60" x14ac:dyDescent="0.25">
      <c r="A6" s="127">
        <v>42190</v>
      </c>
      <c r="B6" s="49" t="s">
        <v>94</v>
      </c>
      <c r="C6" s="50">
        <v>1500</v>
      </c>
      <c r="D6" s="127">
        <v>42211</v>
      </c>
      <c r="E6" s="49" t="s">
        <v>68</v>
      </c>
      <c r="F6" s="50">
        <v>150</v>
      </c>
    </row>
    <row r="7" spans="1:6" ht="60" x14ac:dyDescent="0.25">
      <c r="A7" s="127">
        <v>42191</v>
      </c>
      <c r="B7" s="49" t="s">
        <v>77</v>
      </c>
      <c r="C7" s="50">
        <v>185</v>
      </c>
      <c r="D7" s="127">
        <v>42211</v>
      </c>
      <c r="E7" s="49" t="s">
        <v>74</v>
      </c>
      <c r="F7" s="50">
        <v>720</v>
      </c>
    </row>
    <row r="8" spans="1:6" ht="15" x14ac:dyDescent="0.25">
      <c r="A8" s="127">
        <v>42193</v>
      </c>
      <c r="B8" s="49" t="s">
        <v>78</v>
      </c>
      <c r="C8" s="50">
        <v>80</v>
      </c>
      <c r="D8" s="127">
        <v>42212</v>
      </c>
      <c r="E8" s="49" t="s">
        <v>91</v>
      </c>
      <c r="F8" s="50"/>
    </row>
    <row r="9" spans="1:6" ht="45" x14ac:dyDescent="0.25">
      <c r="A9" s="127">
        <v>42193</v>
      </c>
      <c r="B9" s="49" t="s">
        <v>87</v>
      </c>
      <c r="C9" s="50">
        <f>225+90</f>
        <v>315</v>
      </c>
      <c r="D9" s="127"/>
      <c r="E9" s="66" t="s">
        <v>70</v>
      </c>
      <c r="F9" s="50">
        <v>700</v>
      </c>
    </row>
    <row r="10" spans="1:6" ht="45" x14ac:dyDescent="0.25">
      <c r="A10" s="127">
        <v>42194</v>
      </c>
      <c r="B10" s="49" t="s">
        <v>58</v>
      </c>
      <c r="C10" s="50">
        <v>360</v>
      </c>
      <c r="D10" s="127"/>
      <c r="E10" s="66" t="s">
        <v>62</v>
      </c>
      <c r="F10" s="50">
        <v>200</v>
      </c>
    </row>
    <row r="11" spans="1:6" ht="45" x14ac:dyDescent="0.25">
      <c r="A11" s="127">
        <v>42200</v>
      </c>
      <c r="B11" s="49" t="s">
        <v>88</v>
      </c>
      <c r="C11" s="50">
        <v>75</v>
      </c>
      <c r="D11" s="127"/>
      <c r="E11" s="66" t="s">
        <v>79</v>
      </c>
      <c r="F11" s="50">
        <f>+F9-F10</f>
        <v>500</v>
      </c>
    </row>
    <row r="12" spans="1:6" ht="30" x14ac:dyDescent="0.25">
      <c r="A12" s="127">
        <v>42201</v>
      </c>
      <c r="B12" s="49" t="s">
        <v>84</v>
      </c>
      <c r="C12" s="50">
        <v>1000</v>
      </c>
      <c r="D12" s="127">
        <v>42212</v>
      </c>
      <c r="E12" s="49" t="s">
        <v>72</v>
      </c>
      <c r="F12" s="50">
        <v>150</v>
      </c>
    </row>
    <row r="13" spans="1:6" ht="45" x14ac:dyDescent="0.25">
      <c r="A13" s="127">
        <v>42202</v>
      </c>
      <c r="B13" s="49" t="s">
        <v>59</v>
      </c>
      <c r="C13" s="50">
        <v>720</v>
      </c>
      <c r="D13" s="127">
        <v>42213</v>
      </c>
      <c r="E13" s="49" t="s">
        <v>73</v>
      </c>
      <c r="F13" s="50">
        <v>75</v>
      </c>
    </row>
    <row r="14" spans="1:6" ht="45" x14ac:dyDescent="0.25">
      <c r="A14" s="127">
        <v>42203</v>
      </c>
      <c r="B14" s="49" t="s">
        <v>89</v>
      </c>
      <c r="C14" s="50">
        <v>140</v>
      </c>
      <c r="D14" s="127">
        <v>43311</v>
      </c>
      <c r="E14" s="49" t="s">
        <v>121</v>
      </c>
      <c r="F14" s="50">
        <v>350</v>
      </c>
    </row>
    <row r="15" spans="1:6" ht="45" x14ac:dyDescent="0.25">
      <c r="A15" s="127">
        <v>42205</v>
      </c>
      <c r="B15" s="49" t="s">
        <v>61</v>
      </c>
      <c r="C15" s="65"/>
      <c r="D15" s="127">
        <v>43311</v>
      </c>
      <c r="E15" s="49" t="s">
        <v>122</v>
      </c>
      <c r="F15" s="50">
        <v>480</v>
      </c>
    </row>
    <row r="16" spans="1:6" ht="30" x14ac:dyDescent="0.25">
      <c r="A16" s="127"/>
      <c r="B16" s="66" t="s">
        <v>62</v>
      </c>
      <c r="C16" s="50">
        <v>250</v>
      </c>
      <c r="D16" s="127">
        <v>42215</v>
      </c>
      <c r="E16" s="49" t="s">
        <v>74</v>
      </c>
      <c r="F16" s="50">
        <v>425</v>
      </c>
    </row>
    <row r="17" spans="1:6" ht="30" x14ac:dyDescent="0.25">
      <c r="A17" s="127"/>
      <c r="B17" s="66" t="s">
        <v>63</v>
      </c>
      <c r="C17" s="50">
        <f>550-250</f>
        <v>300</v>
      </c>
      <c r="D17" s="127">
        <v>42215</v>
      </c>
      <c r="E17" s="49" t="s">
        <v>75</v>
      </c>
      <c r="F17" s="50">
        <v>500</v>
      </c>
    </row>
    <row r="18" spans="1:6" thickBot="1" x14ac:dyDescent="0.3">
      <c r="A18" s="8"/>
      <c r="B18" s="8"/>
      <c r="C18" s="8"/>
      <c r="D18" s="8"/>
      <c r="E18" s="8"/>
      <c r="F18" s="8"/>
    </row>
    <row r="19" spans="1:6" ht="33.4" customHeight="1" thickBot="1" x14ac:dyDescent="0.3">
      <c r="A19" s="180" t="s">
        <v>26</v>
      </c>
      <c r="B19" s="181"/>
      <c r="C19" s="182"/>
      <c r="D19" s="180"/>
      <c r="E19" s="181"/>
      <c r="F19" s="182"/>
    </row>
    <row r="20" spans="1:6" x14ac:dyDescent="0.25">
      <c r="A20" s="86" t="s">
        <v>21</v>
      </c>
      <c r="B20" s="87" t="s">
        <v>80</v>
      </c>
      <c r="C20" s="55">
        <v>100</v>
      </c>
      <c r="D20" s="53"/>
      <c r="E20" s="54"/>
      <c r="F20" s="55"/>
    </row>
    <row r="21" spans="1:6" ht="30" x14ac:dyDescent="0.25">
      <c r="A21" s="46" t="s">
        <v>22</v>
      </c>
      <c r="B21" s="49" t="s">
        <v>81</v>
      </c>
      <c r="C21" s="52">
        <f>1500/4</f>
        <v>375</v>
      </c>
      <c r="D21" s="44"/>
      <c r="E21" s="51"/>
      <c r="F21" s="52"/>
    </row>
    <row r="22" spans="1:6" ht="30" x14ac:dyDescent="0.25">
      <c r="A22" s="46" t="s">
        <v>23</v>
      </c>
      <c r="B22" s="49" t="s">
        <v>86</v>
      </c>
      <c r="C22" s="52">
        <f>8000*0.08</f>
        <v>640</v>
      </c>
      <c r="D22" s="44"/>
      <c r="E22" s="51"/>
      <c r="F22" s="52"/>
    </row>
    <row r="23" spans="1:6" ht="45" x14ac:dyDescent="0.25">
      <c r="A23" s="46" t="s">
        <v>24</v>
      </c>
      <c r="B23" s="49" t="s">
        <v>82</v>
      </c>
      <c r="C23" s="52">
        <v>50</v>
      </c>
      <c r="D23" s="44"/>
      <c r="E23" s="51"/>
      <c r="F23" s="52"/>
    </row>
    <row r="24" spans="1:6" ht="30" x14ac:dyDescent="0.25">
      <c r="A24" s="46" t="s">
        <v>25</v>
      </c>
      <c r="B24" s="49" t="s">
        <v>83</v>
      </c>
      <c r="C24" s="52">
        <v>120</v>
      </c>
      <c r="D24" s="44"/>
      <c r="E24" s="51"/>
      <c r="F24" s="52"/>
    </row>
    <row r="25" spans="1:6" ht="16.5" thickBot="1" x14ac:dyDescent="0.3"/>
    <row r="26" spans="1:6" ht="37.5" customHeight="1" thickBot="1" x14ac:dyDescent="0.3">
      <c r="A26" s="180" t="s">
        <v>27</v>
      </c>
      <c r="B26" s="181"/>
      <c r="C26" s="182"/>
      <c r="D26" s="180"/>
      <c r="E26" s="181"/>
      <c r="F26" s="182"/>
    </row>
    <row r="27" spans="1:6" ht="16.5" thickBot="1" x14ac:dyDescent="0.3"/>
    <row r="28" spans="1:6" thickBot="1" x14ac:dyDescent="0.3">
      <c r="A28" s="180" t="s">
        <v>125</v>
      </c>
      <c r="B28" s="181"/>
      <c r="C28" s="182"/>
      <c r="D28" s="180"/>
      <c r="E28" s="181"/>
      <c r="F28" s="182"/>
    </row>
    <row r="29" spans="1:6" x14ac:dyDescent="0.25">
      <c r="A29" s="172">
        <v>43298</v>
      </c>
      <c r="B29" s="173" t="s">
        <v>98</v>
      </c>
      <c r="C29" s="173">
        <v>720</v>
      </c>
    </row>
    <row r="30" spans="1:6" x14ac:dyDescent="0.25">
      <c r="A30" s="172">
        <v>43305</v>
      </c>
      <c r="B30" s="173" t="s">
        <v>98</v>
      </c>
      <c r="C30" s="173">
        <v>425</v>
      </c>
    </row>
    <row r="31" spans="1:6" x14ac:dyDescent="0.25">
      <c r="A31" s="172">
        <v>43311</v>
      </c>
      <c r="B31" s="173" t="s">
        <v>64</v>
      </c>
      <c r="C31" s="173">
        <v>425</v>
      </c>
    </row>
    <row r="32" spans="1:6" x14ac:dyDescent="0.25">
      <c r="A32" s="172">
        <v>43311</v>
      </c>
      <c r="B32" s="173" t="s">
        <v>69</v>
      </c>
      <c r="C32" s="173">
        <v>500</v>
      </c>
    </row>
    <row r="33" spans="1:9" ht="16.5" thickBot="1" x14ac:dyDescent="0.3"/>
    <row r="34" spans="1:9" ht="16.5" thickBot="1" x14ac:dyDescent="0.3">
      <c r="A34" s="180" t="s">
        <v>128</v>
      </c>
      <c r="B34" s="181"/>
      <c r="C34" s="182"/>
    </row>
    <row r="35" spans="1:9" ht="45" x14ac:dyDescent="0.25">
      <c r="A35" s="127">
        <v>42186</v>
      </c>
      <c r="B35" s="49" t="s">
        <v>76</v>
      </c>
      <c r="C35" s="50">
        <v>3000</v>
      </c>
      <c r="E35" s="130" t="s">
        <v>19</v>
      </c>
    </row>
    <row r="36" spans="1:9" x14ac:dyDescent="0.25">
      <c r="A36" s="127">
        <v>42186</v>
      </c>
      <c r="B36" s="49" t="s">
        <v>48</v>
      </c>
      <c r="C36" s="50">
        <v>8000</v>
      </c>
      <c r="E36" s="161">
        <v>43282</v>
      </c>
    </row>
    <row r="37" spans="1:9" ht="45" x14ac:dyDescent="0.25">
      <c r="A37" s="127">
        <v>42194</v>
      </c>
      <c r="B37" s="49" t="s">
        <v>58</v>
      </c>
      <c r="C37" s="50">
        <v>360</v>
      </c>
      <c r="E37" s="161">
        <v>43282</v>
      </c>
    </row>
    <row r="38" spans="1:9" x14ac:dyDescent="0.25">
      <c r="A38" s="127">
        <v>42205</v>
      </c>
      <c r="B38" s="49" t="s">
        <v>61</v>
      </c>
      <c r="C38" s="65"/>
      <c r="E38" s="161">
        <v>43290</v>
      </c>
    </row>
    <row r="39" spans="1:9" x14ac:dyDescent="0.25">
      <c r="A39" s="127"/>
      <c r="B39" s="66" t="s">
        <v>62</v>
      </c>
      <c r="C39" s="50">
        <v>250</v>
      </c>
      <c r="E39" s="161">
        <v>43301</v>
      </c>
    </row>
    <row r="40" spans="1:9" ht="30" x14ac:dyDescent="0.25">
      <c r="A40" s="127"/>
      <c r="B40" s="66" t="s">
        <v>63</v>
      </c>
      <c r="C40" s="50">
        <f>550-250</f>
        <v>300</v>
      </c>
      <c r="E40" s="161">
        <v>43307</v>
      </c>
    </row>
    <row r="41" spans="1:9" x14ac:dyDescent="0.25">
      <c r="A41" s="127">
        <v>42212</v>
      </c>
      <c r="B41" s="49" t="s">
        <v>91</v>
      </c>
      <c r="C41" s="50"/>
      <c r="E41" s="161">
        <v>43308</v>
      </c>
    </row>
    <row r="42" spans="1:9" x14ac:dyDescent="0.25">
      <c r="A42" s="127"/>
      <c r="B42" s="66" t="s">
        <v>70</v>
      </c>
      <c r="C42" s="50">
        <v>700</v>
      </c>
      <c r="E42" s="161">
        <v>43308</v>
      </c>
    </row>
    <row r="43" spans="1:9" x14ac:dyDescent="0.25">
      <c r="A43" s="127"/>
      <c r="B43" s="66" t="s">
        <v>62</v>
      </c>
      <c r="C43" s="50">
        <v>200</v>
      </c>
      <c r="E43" s="161">
        <v>43311</v>
      </c>
    </row>
    <row r="44" spans="1:9" ht="30" x14ac:dyDescent="0.25">
      <c r="A44" s="127"/>
      <c r="B44" s="66" t="s">
        <v>79</v>
      </c>
      <c r="C44" s="50">
        <f>+C42-C43</f>
        <v>500</v>
      </c>
      <c r="E44" s="161" t="s">
        <v>124</v>
      </c>
    </row>
    <row r="45" spans="1:9" ht="30" x14ac:dyDescent="0.25">
      <c r="A45" s="127">
        <v>42212</v>
      </c>
      <c r="B45" s="49" t="s">
        <v>72</v>
      </c>
      <c r="C45" s="50">
        <v>150</v>
      </c>
    </row>
    <row r="46" spans="1:9" ht="30" x14ac:dyDescent="0.25">
      <c r="A46" s="127">
        <v>42215</v>
      </c>
      <c r="B46" s="49" t="s">
        <v>74</v>
      </c>
      <c r="C46" s="50">
        <v>425</v>
      </c>
    </row>
    <row r="47" spans="1:9" ht="16.5" thickBot="1" x14ac:dyDescent="0.3"/>
    <row r="48" spans="1:9" ht="34.5" thickBot="1" x14ac:dyDescent="0.55000000000000004">
      <c r="A48" s="180" t="s">
        <v>142</v>
      </c>
      <c r="B48" s="181"/>
      <c r="C48" s="182"/>
      <c r="E48" s="165" t="s">
        <v>117</v>
      </c>
      <c r="F48" s="166"/>
      <c r="G48" s="166"/>
      <c r="H48" s="165"/>
      <c r="I48" s="166"/>
    </row>
    <row r="49" spans="1:9" x14ac:dyDescent="0.25">
      <c r="A49" s="127">
        <v>42190</v>
      </c>
      <c r="B49" s="49" t="s">
        <v>50</v>
      </c>
      <c r="C49" s="50">
        <v>5000</v>
      </c>
      <c r="E49" s="130"/>
      <c r="F49" s="156"/>
      <c r="G49" s="156" t="s">
        <v>10</v>
      </c>
      <c r="H49" s="156" t="s">
        <v>111</v>
      </c>
      <c r="I49" s="156"/>
    </row>
    <row r="50" spans="1:9" x14ac:dyDescent="0.25">
      <c r="A50" s="127">
        <v>42193</v>
      </c>
      <c r="B50" s="49" t="s">
        <v>78</v>
      </c>
      <c r="C50" s="50">
        <v>80</v>
      </c>
      <c r="E50" s="130" t="s">
        <v>19</v>
      </c>
      <c r="F50" s="156" t="s">
        <v>100</v>
      </c>
      <c r="G50" s="156" t="s">
        <v>118</v>
      </c>
      <c r="H50" s="156" t="s">
        <v>112</v>
      </c>
      <c r="I50" s="156" t="s">
        <v>113</v>
      </c>
    </row>
    <row r="51" spans="1:9" ht="45" x14ac:dyDescent="0.25">
      <c r="A51" s="127">
        <v>42200</v>
      </c>
      <c r="B51" s="49" t="s">
        <v>88</v>
      </c>
      <c r="C51" s="50">
        <v>75</v>
      </c>
      <c r="E51" s="178">
        <v>43286</v>
      </c>
      <c r="F51" s="177"/>
      <c r="G51" s="177"/>
      <c r="H51" s="177"/>
      <c r="I51" s="177">
        <v>5000</v>
      </c>
    </row>
    <row r="52" spans="1:9" ht="30" x14ac:dyDescent="0.25">
      <c r="A52" s="127">
        <v>42201</v>
      </c>
      <c r="B52" s="49" t="s">
        <v>84</v>
      </c>
      <c r="C52" s="50">
        <v>1000</v>
      </c>
      <c r="E52" s="178">
        <v>43289</v>
      </c>
      <c r="F52" s="177"/>
      <c r="G52" s="177"/>
      <c r="H52" s="177"/>
      <c r="I52" s="177">
        <v>80</v>
      </c>
    </row>
    <row r="53" spans="1:9" ht="30" x14ac:dyDescent="0.25">
      <c r="A53" s="127">
        <v>42207</v>
      </c>
      <c r="B53" s="49" t="s">
        <v>65</v>
      </c>
      <c r="C53" s="50">
        <v>175</v>
      </c>
      <c r="E53" s="178">
        <v>43296</v>
      </c>
      <c r="F53" s="177"/>
      <c r="G53" s="177"/>
      <c r="H53" s="177"/>
      <c r="I53" s="177">
        <v>75</v>
      </c>
    </row>
    <row r="54" spans="1:9" x14ac:dyDescent="0.25">
      <c r="A54" s="127">
        <v>42209</v>
      </c>
      <c r="B54" s="49" t="s">
        <v>90</v>
      </c>
      <c r="C54" s="50">
        <v>40</v>
      </c>
      <c r="E54" s="178">
        <v>43297</v>
      </c>
      <c r="F54" s="177"/>
      <c r="G54" s="177"/>
      <c r="H54" s="177"/>
      <c r="I54" s="177">
        <v>1000</v>
      </c>
    </row>
    <row r="55" spans="1:9" ht="30" x14ac:dyDescent="0.25">
      <c r="A55" s="127">
        <v>42215</v>
      </c>
      <c r="B55" s="49" t="s">
        <v>75</v>
      </c>
      <c r="C55" s="50">
        <v>500</v>
      </c>
      <c r="E55" s="161">
        <v>43303</v>
      </c>
      <c r="F55" s="163"/>
      <c r="G55" s="163">
        <v>175</v>
      </c>
      <c r="H55" s="163"/>
      <c r="I55" s="163"/>
    </row>
    <row r="56" spans="1:9" x14ac:dyDescent="0.25">
      <c r="E56" s="161">
        <v>43305</v>
      </c>
      <c r="F56" s="163"/>
      <c r="G56" s="163"/>
      <c r="H56" s="163"/>
      <c r="I56" s="163">
        <v>40</v>
      </c>
    </row>
    <row r="57" spans="1:9" x14ac:dyDescent="0.25">
      <c r="E57" s="161">
        <v>43309</v>
      </c>
      <c r="F57" s="163"/>
      <c r="G57" s="163">
        <v>75</v>
      </c>
      <c r="H57" s="163"/>
      <c r="I57" s="163"/>
    </row>
    <row r="58" spans="1:9" x14ac:dyDescent="0.25">
      <c r="E58" s="161">
        <v>43311</v>
      </c>
      <c r="F58" s="163"/>
      <c r="G58" s="169"/>
      <c r="H58" s="169"/>
      <c r="I58" s="169">
        <v>500</v>
      </c>
    </row>
    <row r="59" spans="1:9" ht="16.5" thickBot="1" x14ac:dyDescent="0.3">
      <c r="E59" s="164" t="s">
        <v>124</v>
      </c>
      <c r="F59" s="163"/>
      <c r="G59" s="170">
        <f>SUM(G51:G58)</f>
        <v>250</v>
      </c>
      <c r="H59" s="170">
        <f t="shared" ref="H59:I59" si="0">SUM(H51:H58)</f>
        <v>0</v>
      </c>
      <c r="I59" s="170">
        <f t="shared" si="0"/>
        <v>6695</v>
      </c>
    </row>
    <row r="60" spans="1:9" ht="16.5" thickBot="1" x14ac:dyDescent="0.3">
      <c r="A60" s="180" t="s">
        <v>143</v>
      </c>
      <c r="B60" s="181"/>
      <c r="C60" s="182"/>
      <c r="E60" s="164"/>
      <c r="F60" s="163"/>
      <c r="G60" s="163"/>
      <c r="H60" s="163"/>
      <c r="I60" s="163"/>
    </row>
    <row r="61" spans="1:9" ht="60" x14ac:dyDescent="0.25">
      <c r="A61" s="127">
        <v>42190</v>
      </c>
      <c r="B61" s="49" t="s">
        <v>94</v>
      </c>
      <c r="C61" s="50">
        <v>1500</v>
      </c>
    </row>
    <row r="62" spans="1:9" ht="60" x14ac:dyDescent="0.25">
      <c r="A62" s="127">
        <v>42191</v>
      </c>
      <c r="B62" s="49" t="s">
        <v>77</v>
      </c>
      <c r="C62" s="50">
        <v>185</v>
      </c>
    </row>
    <row r="63" spans="1:9" ht="45" x14ac:dyDescent="0.25">
      <c r="A63" s="127">
        <v>42193</v>
      </c>
      <c r="B63" s="49" t="s">
        <v>87</v>
      </c>
      <c r="C63" s="50">
        <f>225+90</f>
        <v>315</v>
      </c>
    </row>
    <row r="64" spans="1:9" ht="45" x14ac:dyDescent="0.25">
      <c r="A64" s="127">
        <v>42203</v>
      </c>
      <c r="B64" s="49" t="s">
        <v>89</v>
      </c>
      <c r="C64" s="50">
        <v>140</v>
      </c>
    </row>
    <row r="70" spans="6:10" ht="33.75" x14ac:dyDescent="0.5">
      <c r="F70" s="165" t="s">
        <v>123</v>
      </c>
      <c r="G70" s="166"/>
      <c r="H70" s="166"/>
      <c r="I70" s="165"/>
      <c r="J70" s="166"/>
    </row>
    <row r="71" spans="6:10" x14ac:dyDescent="0.25">
      <c r="F71" s="130"/>
      <c r="G71" s="156"/>
      <c r="H71" s="156" t="s">
        <v>119</v>
      </c>
      <c r="I71" s="156" t="s">
        <v>111</v>
      </c>
      <c r="J71" s="156"/>
    </row>
    <row r="72" spans="6:10" x14ac:dyDescent="0.25">
      <c r="F72" s="130" t="s">
        <v>19</v>
      </c>
      <c r="G72" s="156" t="s">
        <v>114</v>
      </c>
      <c r="H72" s="156" t="s">
        <v>120</v>
      </c>
      <c r="I72" s="156" t="s">
        <v>112</v>
      </c>
      <c r="J72" s="156" t="s">
        <v>113</v>
      </c>
    </row>
    <row r="73" spans="6:10" x14ac:dyDescent="0.25">
      <c r="F73" s="179">
        <v>43286</v>
      </c>
      <c r="G73" s="176"/>
      <c r="H73" s="176">
        <v>1500</v>
      </c>
      <c r="I73" s="176"/>
      <c r="J73" s="176"/>
    </row>
    <row r="74" spans="6:10" x14ac:dyDescent="0.25">
      <c r="F74" s="179">
        <v>43287</v>
      </c>
      <c r="G74" s="176"/>
      <c r="H74" s="176"/>
      <c r="I74" s="176">
        <v>185</v>
      </c>
      <c r="J74" s="176"/>
    </row>
    <row r="75" spans="6:10" x14ac:dyDescent="0.25">
      <c r="F75" s="179">
        <v>43289</v>
      </c>
      <c r="G75" s="176"/>
      <c r="H75" s="176"/>
      <c r="I75" s="176"/>
      <c r="J75" s="176">
        <v>315</v>
      </c>
    </row>
    <row r="76" spans="6:10" x14ac:dyDescent="0.25">
      <c r="F76" s="179">
        <v>43299</v>
      </c>
      <c r="G76" s="176"/>
      <c r="H76" s="176">
        <v>140</v>
      </c>
      <c r="I76" s="176"/>
      <c r="J76" s="176"/>
    </row>
    <row r="77" spans="6:10" x14ac:dyDescent="0.25">
      <c r="F77" s="161">
        <v>43305</v>
      </c>
      <c r="G77" s="163"/>
      <c r="H77" s="163"/>
      <c r="I77" s="163"/>
      <c r="J77" s="163"/>
    </row>
    <row r="78" spans="6:10" x14ac:dyDescent="0.25">
      <c r="F78" s="164" t="s">
        <v>124</v>
      </c>
      <c r="G78" s="163"/>
      <c r="H78" s="170">
        <f>SUM(H73:H77)</f>
        <v>1640</v>
      </c>
      <c r="I78" s="170">
        <f t="shared" ref="I78:J78" si="1">SUM(I73:I77)</f>
        <v>185</v>
      </c>
      <c r="J78" s="170">
        <f t="shared" si="1"/>
        <v>315</v>
      </c>
    </row>
    <row r="79" spans="6:10" x14ac:dyDescent="0.25">
      <c r="F79" s="164"/>
      <c r="G79" s="163"/>
      <c r="H79" s="163"/>
      <c r="I79" s="163"/>
      <c r="J79" s="163"/>
    </row>
  </sheetData>
  <mergeCells count="10">
    <mergeCell ref="A60:C60"/>
    <mergeCell ref="A48:C48"/>
    <mergeCell ref="A34:C34"/>
    <mergeCell ref="A2:F2"/>
    <mergeCell ref="A19:C19"/>
    <mergeCell ref="A26:C26"/>
    <mergeCell ref="A28:C28"/>
    <mergeCell ref="D19:F19"/>
    <mergeCell ref="D26:F26"/>
    <mergeCell ref="D28:F2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C2A6-1C17-40EC-A2A5-132FFE716DF1}">
  <sheetPr>
    <tabColor rgb="FF00B0F0"/>
  </sheetPr>
  <dimension ref="A1:CB107"/>
  <sheetViews>
    <sheetView tabSelected="1" zoomScale="145" zoomScaleNormal="145" workbookViewId="0">
      <selection activeCell="Q12" sqref="Q12"/>
    </sheetView>
  </sheetViews>
  <sheetFormatPr defaultRowHeight="15" x14ac:dyDescent="0.25"/>
  <cols>
    <col min="1" max="1" width="37.7109375" style="139" customWidth="1"/>
    <col min="2" max="2" width="3.42578125" style="8" hidden="1" customWidth="1"/>
    <col min="3" max="3" width="19" style="153" hidden="1" customWidth="1"/>
    <col min="4" max="5" width="19" style="8" hidden="1" customWidth="1"/>
    <col min="6" max="6" width="2.7109375" style="8" hidden="1" customWidth="1"/>
    <col min="7" max="7" width="5.42578125" style="153" hidden="1" customWidth="1"/>
    <col min="8" max="9" width="19" style="7" hidden="1" customWidth="1"/>
    <col min="10" max="10" width="8.140625" style="7" hidden="1" customWidth="1"/>
    <col min="11" max="12" width="14.140625" style="7" hidden="1" customWidth="1"/>
    <col min="13" max="13" width="11.28515625" style="7" hidden="1" customWidth="1"/>
    <col min="14" max="14" width="9.28515625" style="7" hidden="1" customWidth="1"/>
    <col min="15" max="15" width="2.7109375" style="33" hidden="1" customWidth="1"/>
    <col min="16" max="16" width="5.5703125" style="135" customWidth="1"/>
    <col min="17" max="17" width="16.28515625" style="7" customWidth="1"/>
    <col min="18" max="18" width="8.42578125" style="7" bestFit="1" customWidth="1"/>
    <col min="19" max="19" width="11.85546875" style="7" customWidth="1"/>
    <col min="20" max="20" width="12.28515625" style="7" customWidth="1"/>
    <col min="21" max="21" width="9.85546875" style="7" customWidth="1"/>
    <col min="22" max="22" width="2.7109375" style="33" hidden="1" customWidth="1"/>
    <col min="23" max="23" width="5.5703125" style="135" hidden="1" customWidth="1"/>
    <col min="24" max="24" width="7.7109375" style="7" hidden="1" customWidth="1"/>
    <col min="25" max="25" width="11.28515625" style="7" hidden="1" customWidth="1"/>
    <col min="26" max="26" width="12.28515625" style="7" hidden="1" customWidth="1"/>
    <col min="27" max="27" width="9.85546875" style="7" hidden="1" customWidth="1"/>
    <col min="28" max="28" width="2.85546875" style="8" customWidth="1"/>
    <col min="29" max="29" width="5.5703125" style="136" customWidth="1"/>
    <col min="30" max="30" width="20.7109375" style="7" customWidth="1"/>
    <col min="31" max="31" width="8.42578125" style="7" bestFit="1" customWidth="1"/>
    <col min="32" max="32" width="7.85546875" style="7" bestFit="1" customWidth="1"/>
    <col min="33" max="34" width="1.140625" style="8" customWidth="1"/>
    <col min="35" max="35" width="26.7109375" style="7" customWidth="1"/>
    <col min="36" max="36" width="8.5703125" style="7" customWidth="1"/>
    <col min="37" max="37" width="1.5703125" style="7" customWidth="1"/>
    <col min="38" max="39" width="9.28515625" style="7" customWidth="1"/>
    <col min="40" max="40" width="8" style="7" customWidth="1"/>
    <col min="41" max="41" width="1.5703125" style="7" customWidth="1"/>
    <col min="42" max="44" width="7.7109375" style="7" customWidth="1"/>
    <col min="45" max="45" width="1.5703125" style="7" customWidth="1"/>
    <col min="46" max="48" width="7.7109375" style="7" customWidth="1"/>
    <col min="49" max="49" width="1.5703125" style="34" customWidth="1"/>
    <col min="50" max="52" width="7.7109375" style="34" customWidth="1"/>
    <col min="53" max="53" width="1.5703125" style="34" customWidth="1"/>
    <col min="54" max="56" width="7.7109375" style="34" customWidth="1"/>
    <col min="57" max="57" width="1.5703125" style="34" customWidth="1"/>
    <col min="58" max="60" width="7.7109375" style="34" customWidth="1"/>
    <col min="61" max="61" width="1.5703125" style="34" customWidth="1"/>
    <col min="62" max="64" width="7.7109375" style="34" customWidth="1"/>
    <col min="65" max="65" width="1.5703125" style="34" customWidth="1"/>
    <col min="66" max="67" width="9.28515625" style="34" customWidth="1"/>
    <col min="68" max="68" width="9.85546875" style="34" bestFit="1" customWidth="1"/>
    <col min="69" max="16384" width="9.140625" style="8"/>
  </cols>
  <sheetData>
    <row r="1" spans="1:68" ht="35.65" customHeight="1" x14ac:dyDescent="0.5">
      <c r="A1" s="134"/>
      <c r="C1" s="165" t="s">
        <v>115</v>
      </c>
      <c r="D1" s="166"/>
      <c r="E1" s="166"/>
      <c r="G1" s="165" t="s">
        <v>116</v>
      </c>
      <c r="H1" s="166"/>
      <c r="I1" s="166"/>
      <c r="J1" s="165"/>
      <c r="K1" s="166"/>
      <c r="L1" s="166"/>
      <c r="M1" s="166"/>
      <c r="N1" s="166"/>
      <c r="P1" s="165" t="s">
        <v>117</v>
      </c>
      <c r="Q1" s="166"/>
      <c r="R1" s="166"/>
      <c r="S1" s="166"/>
      <c r="T1" s="165"/>
      <c r="U1" s="166"/>
      <c r="W1" s="165" t="s">
        <v>123</v>
      </c>
      <c r="X1" s="166"/>
      <c r="Y1" s="166"/>
      <c r="Z1" s="165"/>
      <c r="AA1" s="166"/>
      <c r="AI1" s="5" t="s">
        <v>5</v>
      </c>
      <c r="AJ1" s="6" t="s">
        <v>6</v>
      </c>
      <c r="AK1" s="192" t="s">
        <v>7</v>
      </c>
      <c r="AL1" s="192"/>
      <c r="AM1" s="6" t="s">
        <v>8</v>
      </c>
      <c r="AN1" s="36" t="s">
        <v>9</v>
      </c>
      <c r="AP1" s="8"/>
      <c r="AQ1" s="8"/>
      <c r="AR1" s="8"/>
      <c r="AT1" s="8"/>
      <c r="AU1" s="8"/>
      <c r="AV1" s="8"/>
      <c r="AX1" s="31"/>
      <c r="AY1" s="31"/>
      <c r="AZ1" s="31"/>
      <c r="BB1" s="31"/>
      <c r="BC1" s="31"/>
      <c r="BD1" s="31"/>
      <c r="BF1" s="31"/>
      <c r="BG1" s="31"/>
      <c r="BH1" s="31"/>
      <c r="BJ1" s="31"/>
      <c r="BK1" s="31"/>
      <c r="BL1" s="31"/>
      <c r="BN1" s="31"/>
      <c r="BO1" s="31"/>
      <c r="BP1" s="31"/>
    </row>
    <row r="2" spans="1:68" ht="15" customHeight="1" thickBot="1" x14ac:dyDescent="0.3">
      <c r="A2" s="134"/>
      <c r="C2" s="130"/>
      <c r="D2" s="131"/>
      <c r="E2" s="131"/>
      <c r="G2" s="130"/>
      <c r="H2" s="156"/>
      <c r="I2" s="156"/>
      <c r="J2" s="156"/>
      <c r="K2" s="156" t="s">
        <v>10</v>
      </c>
      <c r="L2" s="156"/>
      <c r="M2" s="156"/>
      <c r="N2" s="156"/>
      <c r="O2" s="157"/>
      <c r="P2" s="130"/>
      <c r="Q2" s="156"/>
      <c r="R2" s="156"/>
      <c r="S2" s="156" t="s">
        <v>10</v>
      </c>
      <c r="T2" s="156" t="s">
        <v>111</v>
      </c>
      <c r="U2" s="156"/>
      <c r="V2" s="157"/>
      <c r="W2" s="130"/>
      <c r="X2" s="156"/>
      <c r="Y2" s="156" t="s">
        <v>119</v>
      </c>
      <c r="Z2" s="156" t="s">
        <v>111</v>
      </c>
      <c r="AA2" s="156"/>
      <c r="AI2" s="5">
        <f>SUM(AJ5:AJ12)</f>
        <v>15635</v>
      </c>
      <c r="AJ2" s="6" t="s">
        <v>6</v>
      </c>
      <c r="AK2" s="193">
        <f>-SUM(AJ13:AJ16)</f>
        <v>10325</v>
      </c>
      <c r="AL2" s="193"/>
      <c r="AM2" s="6" t="s">
        <v>8</v>
      </c>
      <c r="AN2" s="36">
        <f>-SUM(AJ17:AJ27)</f>
        <v>5310</v>
      </c>
      <c r="AP2" s="8"/>
      <c r="AQ2" s="8"/>
      <c r="AR2" s="8"/>
      <c r="AT2" s="8"/>
      <c r="AU2" s="8"/>
      <c r="AV2" s="8"/>
      <c r="AX2" s="31"/>
      <c r="AY2" s="31"/>
      <c r="AZ2" s="31"/>
      <c r="BB2" s="31"/>
      <c r="BC2" s="31"/>
      <c r="BD2" s="31"/>
      <c r="BF2" s="31"/>
      <c r="BG2" s="31"/>
      <c r="BH2" s="31"/>
      <c r="BJ2" s="31"/>
      <c r="BK2" s="31"/>
      <c r="BL2" s="31"/>
      <c r="BN2" s="31"/>
      <c r="BO2" s="31"/>
      <c r="BP2" s="31"/>
    </row>
    <row r="3" spans="1:68" ht="15.75" thickBot="1" x14ac:dyDescent="0.3">
      <c r="A3" s="137"/>
      <c r="C3" s="130" t="s">
        <v>19</v>
      </c>
      <c r="D3" s="131" t="s">
        <v>97</v>
      </c>
      <c r="E3" s="131" t="s">
        <v>96</v>
      </c>
      <c r="G3" s="130" t="s">
        <v>19</v>
      </c>
      <c r="H3" s="156" t="s">
        <v>99</v>
      </c>
      <c r="I3" s="156" t="s">
        <v>100</v>
      </c>
      <c r="J3" s="156" t="s">
        <v>101</v>
      </c>
      <c r="K3" s="156" t="s">
        <v>129</v>
      </c>
      <c r="L3" s="156" t="s">
        <v>130</v>
      </c>
      <c r="M3" s="156" t="s">
        <v>135</v>
      </c>
      <c r="N3" s="156" t="s">
        <v>107</v>
      </c>
      <c r="O3" s="157"/>
      <c r="P3" s="199" t="s">
        <v>19</v>
      </c>
      <c r="Q3" s="200" t="s">
        <v>100</v>
      </c>
      <c r="R3" s="200" t="s">
        <v>145</v>
      </c>
      <c r="S3" s="200" t="s">
        <v>118</v>
      </c>
      <c r="T3" s="200" t="s">
        <v>112</v>
      </c>
      <c r="U3" s="200" t="s">
        <v>113</v>
      </c>
      <c r="V3" s="201"/>
      <c r="W3" s="199" t="s">
        <v>19</v>
      </c>
      <c r="X3" s="200" t="s">
        <v>114</v>
      </c>
      <c r="Y3" s="200" t="s">
        <v>120</v>
      </c>
      <c r="Z3" s="200" t="s">
        <v>112</v>
      </c>
      <c r="AA3" s="200" t="s">
        <v>113</v>
      </c>
      <c r="AB3" s="202"/>
      <c r="AC3" s="203" t="s">
        <v>95</v>
      </c>
      <c r="AD3" s="204"/>
      <c r="AE3" s="204"/>
      <c r="AF3" s="204"/>
      <c r="AG3" s="202"/>
      <c r="AH3" s="202"/>
      <c r="AI3" s="205"/>
      <c r="AJ3" s="206" t="s">
        <v>0</v>
      </c>
      <c r="AK3" s="207">
        <f>AK2+AN2</f>
        <v>15635</v>
      </c>
      <c r="AL3" s="208"/>
      <c r="AM3" s="208"/>
      <c r="AN3" s="209"/>
      <c r="AO3" s="210"/>
      <c r="AP3" s="202"/>
      <c r="AQ3" s="202"/>
      <c r="AR3" s="202"/>
      <c r="AS3" s="210"/>
      <c r="AT3" s="202"/>
      <c r="AU3" s="202"/>
      <c r="AV3" s="202"/>
      <c r="AW3" s="30"/>
      <c r="AX3" s="211"/>
      <c r="AY3" s="211"/>
      <c r="AZ3" s="211"/>
      <c r="BA3" s="30"/>
      <c r="BB3" s="211"/>
      <c r="BC3" s="211"/>
      <c r="BD3" s="211"/>
      <c r="BE3" s="30"/>
      <c r="BF3" s="211"/>
      <c r="BG3" s="211"/>
      <c r="BH3" s="211"/>
      <c r="BI3" s="30"/>
      <c r="BJ3" s="211"/>
      <c r="BK3" s="211"/>
      <c r="BL3" s="211"/>
      <c r="BM3" s="30"/>
      <c r="BN3" s="211"/>
      <c r="BO3" s="31"/>
      <c r="BP3" s="31"/>
    </row>
    <row r="4" spans="1:68" ht="21.75" thickBot="1" x14ac:dyDescent="0.4">
      <c r="A4" s="137"/>
      <c r="C4" s="161">
        <v>43298</v>
      </c>
      <c r="D4" s="162" t="s">
        <v>98</v>
      </c>
      <c r="E4" s="162">
        <v>720</v>
      </c>
      <c r="G4" s="161">
        <v>43282</v>
      </c>
      <c r="H4" s="163" t="s">
        <v>132</v>
      </c>
      <c r="I4" s="163" t="s">
        <v>138</v>
      </c>
      <c r="J4" s="163">
        <v>3000</v>
      </c>
      <c r="K4" s="163"/>
      <c r="L4" s="163"/>
      <c r="M4" s="176">
        <v>3000</v>
      </c>
      <c r="N4" s="163"/>
      <c r="P4" s="212">
        <v>43286</v>
      </c>
      <c r="Q4" s="19" t="s">
        <v>146</v>
      </c>
      <c r="R4" s="19">
        <v>5000</v>
      </c>
      <c r="S4" s="19"/>
      <c r="T4" s="19"/>
      <c r="U4" s="19">
        <v>5000</v>
      </c>
      <c r="V4" s="213"/>
      <c r="W4" s="212">
        <v>43286</v>
      </c>
      <c r="X4" s="19" t="s">
        <v>56</v>
      </c>
      <c r="Y4" s="214">
        <v>1500</v>
      </c>
      <c r="Z4" s="19"/>
      <c r="AA4" s="215">
        <v>1500</v>
      </c>
      <c r="AB4" s="202"/>
      <c r="AC4" s="216" t="s">
        <v>19</v>
      </c>
      <c r="AD4" s="216" t="s">
        <v>10</v>
      </c>
      <c r="AE4" s="216" t="s">
        <v>11</v>
      </c>
      <c r="AF4" s="216" t="s">
        <v>12</v>
      </c>
      <c r="AG4" s="202"/>
      <c r="AH4" s="202"/>
      <c r="AI4" s="217" t="s">
        <v>10</v>
      </c>
      <c r="AJ4" s="218"/>
      <c r="AK4" s="210"/>
      <c r="AL4" s="219" t="s">
        <v>1</v>
      </c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A4" s="220"/>
      <c r="BB4" s="220"/>
      <c r="BC4" s="220"/>
      <c r="BD4" s="220"/>
      <c r="BE4" s="220"/>
      <c r="BF4" s="220"/>
      <c r="BG4" s="220"/>
      <c r="BH4" s="220"/>
      <c r="BI4" s="220"/>
      <c r="BJ4" s="220"/>
      <c r="BK4" s="220"/>
      <c r="BL4" s="221"/>
      <c r="BM4" s="222"/>
      <c r="BN4" s="222"/>
      <c r="BO4" s="62"/>
      <c r="BP4" s="62"/>
    </row>
    <row r="5" spans="1:68" ht="16.5" thickBot="1" x14ac:dyDescent="0.3">
      <c r="A5" s="137"/>
      <c r="C5" s="161">
        <v>43305</v>
      </c>
      <c r="D5" s="162" t="s">
        <v>98</v>
      </c>
      <c r="E5" s="162">
        <v>425</v>
      </c>
      <c r="G5" s="161">
        <v>43282</v>
      </c>
      <c r="H5" s="163" t="s">
        <v>133</v>
      </c>
      <c r="I5" s="163" t="s">
        <v>134</v>
      </c>
      <c r="J5" s="163">
        <v>8000</v>
      </c>
      <c r="K5" s="163"/>
      <c r="L5" s="163"/>
      <c r="M5" s="176">
        <v>8000</v>
      </c>
      <c r="N5" s="163"/>
      <c r="P5" s="212">
        <v>43289</v>
      </c>
      <c r="Q5" s="19" t="s">
        <v>147</v>
      </c>
      <c r="R5" s="19">
        <v>80</v>
      </c>
      <c r="S5" s="19"/>
      <c r="T5" s="19"/>
      <c r="U5" s="19">
        <v>80</v>
      </c>
      <c r="V5" s="213"/>
      <c r="W5" s="212">
        <v>43287</v>
      </c>
      <c r="X5" s="19" t="s">
        <v>53</v>
      </c>
      <c r="Y5" s="214">
        <v>185</v>
      </c>
      <c r="Z5" s="19">
        <v>185</v>
      </c>
      <c r="AA5" s="19"/>
      <c r="AB5" s="202"/>
      <c r="AC5" s="223">
        <v>43311</v>
      </c>
      <c r="AD5" s="3" t="s">
        <v>3</v>
      </c>
      <c r="AE5" s="3">
        <v>2070</v>
      </c>
      <c r="AF5" s="3"/>
      <c r="AG5" s="202"/>
      <c r="AH5" s="202"/>
      <c r="AI5" s="224" t="s">
        <v>30</v>
      </c>
      <c r="AJ5" s="225">
        <f>+AN11</f>
        <v>5515</v>
      </c>
      <c r="AK5" s="210"/>
      <c r="AL5" s="210" t="s">
        <v>16</v>
      </c>
      <c r="AM5" s="210"/>
      <c r="AN5" s="210">
        <f>+AN11+AN18+AN24+AR18+AR24+AV10+AV16+AV23+AZ10+AZ16+AZ24+BD11+BD17+BD24+BH10+BH16+BH22+BL10+BL16+BL60+BL67+AR10</f>
        <v>0</v>
      </c>
      <c r="AO5" s="210"/>
      <c r="AP5" s="202"/>
      <c r="AQ5" s="202"/>
      <c r="AR5" s="202"/>
      <c r="AS5" s="210"/>
      <c r="AT5" s="202"/>
      <c r="AU5" s="202"/>
      <c r="AV5" s="202"/>
      <c r="AW5" s="30"/>
      <c r="AX5" s="211"/>
      <c r="AY5" s="211"/>
      <c r="AZ5" s="211"/>
      <c r="BA5" s="30"/>
      <c r="BB5" s="211"/>
      <c r="BC5" s="211"/>
      <c r="BD5" s="211"/>
      <c r="BE5" s="30"/>
      <c r="BF5" s="30"/>
      <c r="BG5" s="30"/>
      <c r="BH5" s="30"/>
      <c r="BI5" s="30"/>
      <c r="BJ5" s="211"/>
      <c r="BK5" s="211"/>
      <c r="BL5" s="211"/>
      <c r="BM5" s="30"/>
      <c r="BN5" s="211"/>
      <c r="BO5" s="31"/>
      <c r="BP5" s="31"/>
    </row>
    <row r="6" spans="1:68" ht="16.5" thickBot="1" x14ac:dyDescent="0.3">
      <c r="A6" s="138"/>
      <c r="C6" s="161">
        <v>43311</v>
      </c>
      <c r="D6" s="162" t="s">
        <v>126</v>
      </c>
      <c r="E6" s="162">
        <v>425</v>
      </c>
      <c r="G6" s="161">
        <v>43290</v>
      </c>
      <c r="H6" s="163" t="s">
        <v>35</v>
      </c>
      <c r="I6" s="163" t="s">
        <v>136</v>
      </c>
      <c r="J6" s="163">
        <v>360</v>
      </c>
      <c r="K6" s="163"/>
      <c r="L6" s="163"/>
      <c r="M6" s="176">
        <v>360</v>
      </c>
      <c r="N6" s="163"/>
      <c r="P6" s="212">
        <v>43296</v>
      </c>
      <c r="Q6" s="19" t="s">
        <v>148</v>
      </c>
      <c r="R6" s="19">
        <v>75</v>
      </c>
      <c r="S6" s="19"/>
      <c r="T6" s="19"/>
      <c r="U6" s="19">
        <v>75</v>
      </c>
      <c r="V6" s="213"/>
      <c r="W6" s="212">
        <v>43289</v>
      </c>
      <c r="X6" s="19" t="s">
        <v>144</v>
      </c>
      <c r="Y6" s="214">
        <v>315</v>
      </c>
      <c r="Z6" s="19"/>
      <c r="AA6" s="215">
        <v>315</v>
      </c>
      <c r="AB6" s="202"/>
      <c r="AC6" s="223"/>
      <c r="AD6" s="174" t="s">
        <v>42</v>
      </c>
      <c r="AE6" s="3"/>
      <c r="AF6" s="3">
        <f>-AE5</f>
        <v>-2070</v>
      </c>
      <c r="AG6" s="202"/>
      <c r="AH6" s="202"/>
      <c r="AI6" s="224" t="s">
        <v>3</v>
      </c>
      <c r="AJ6" s="225">
        <f>+AN18</f>
        <v>2295</v>
      </c>
      <c r="AK6" s="210"/>
      <c r="AL6" s="226" t="str">
        <f>+AI5</f>
        <v>Cash-Checking</v>
      </c>
      <c r="AM6" s="226"/>
      <c r="AN6" s="227"/>
      <c r="AO6" s="210"/>
      <c r="AP6" s="226" t="str">
        <f>+AI8</f>
        <v>Prepaid insurance</v>
      </c>
      <c r="AQ6" s="226"/>
      <c r="AR6" s="227"/>
      <c r="AS6" s="210"/>
      <c r="AT6" s="226" t="str">
        <f>+AI11</f>
        <v>Lawn Equipment</v>
      </c>
      <c r="AU6" s="226"/>
      <c r="AV6" s="227"/>
      <c r="AW6" s="30"/>
      <c r="AX6" s="228" t="str">
        <f>+AI14</f>
        <v>Notes payable</v>
      </c>
      <c r="AY6" s="228"/>
      <c r="AZ6" s="229"/>
      <c r="BA6" s="30"/>
      <c r="BB6" s="230" t="str">
        <f>+AI17</f>
        <v>Capital</v>
      </c>
      <c r="BC6" s="231"/>
      <c r="BD6" s="232"/>
      <c r="BE6" s="30"/>
      <c r="BF6" s="233" t="s">
        <v>92</v>
      </c>
      <c r="BG6" s="234"/>
      <c r="BH6" s="235"/>
      <c r="BI6" s="30"/>
      <c r="BJ6" s="233" t="str">
        <f>+AI23</f>
        <v>Equipment Rental Expense</v>
      </c>
      <c r="BK6" s="234"/>
      <c r="BL6" s="235"/>
      <c r="BM6" s="30"/>
      <c r="BN6" s="236"/>
      <c r="BO6" s="29"/>
      <c r="BP6" s="43"/>
    </row>
    <row r="7" spans="1:68" ht="15.75" x14ac:dyDescent="0.25">
      <c r="A7" s="138"/>
      <c r="C7" s="161">
        <v>43311</v>
      </c>
      <c r="D7" s="162" t="s">
        <v>127</v>
      </c>
      <c r="E7" s="167">
        <v>500</v>
      </c>
      <c r="G7" s="161">
        <v>43301</v>
      </c>
      <c r="H7" s="163" t="s">
        <v>126</v>
      </c>
      <c r="I7" s="163" t="s">
        <v>102</v>
      </c>
      <c r="J7" s="163">
        <v>250</v>
      </c>
      <c r="K7" s="163"/>
      <c r="L7" s="163">
        <f>300+250</f>
        <v>550</v>
      </c>
      <c r="M7" s="163"/>
      <c r="N7" s="177">
        <v>300</v>
      </c>
      <c r="P7" s="212">
        <v>43297</v>
      </c>
      <c r="Q7" s="19" t="s">
        <v>149</v>
      </c>
      <c r="R7" s="19">
        <v>1000</v>
      </c>
      <c r="S7" s="19"/>
      <c r="T7" s="19"/>
      <c r="U7" s="19">
        <v>1000</v>
      </c>
      <c r="V7" s="213"/>
      <c r="W7" s="212">
        <v>43299</v>
      </c>
      <c r="X7" s="19" t="s">
        <v>56</v>
      </c>
      <c r="Y7" s="214">
        <v>140</v>
      </c>
      <c r="Z7" s="19">
        <v>140</v>
      </c>
      <c r="AA7" s="19"/>
      <c r="AB7" s="202"/>
      <c r="AC7" s="223"/>
      <c r="AD7" s="3"/>
      <c r="AE7" s="3"/>
      <c r="AF7" s="3"/>
      <c r="AG7" s="202"/>
      <c r="AH7" s="202"/>
      <c r="AI7" s="224" t="s">
        <v>31</v>
      </c>
      <c r="AJ7" s="225">
        <f>+AN24</f>
        <v>325</v>
      </c>
      <c r="AK7" s="210"/>
      <c r="AL7" s="237" t="s">
        <v>11</v>
      </c>
      <c r="AM7" s="237" t="s">
        <v>13</v>
      </c>
      <c r="AN7" s="237" t="s">
        <v>2</v>
      </c>
      <c r="AO7" s="210"/>
      <c r="AP7" s="237" t="s">
        <v>11</v>
      </c>
      <c r="AQ7" s="237" t="s">
        <v>13</v>
      </c>
      <c r="AR7" s="237" t="s">
        <v>2</v>
      </c>
      <c r="AS7" s="210"/>
      <c r="AT7" s="237" t="s">
        <v>11</v>
      </c>
      <c r="AU7" s="237" t="s">
        <v>13</v>
      </c>
      <c r="AV7" s="238" t="s">
        <v>2</v>
      </c>
      <c r="AW7" s="30"/>
      <c r="AX7" s="237" t="s">
        <v>11</v>
      </c>
      <c r="AY7" s="237" t="s">
        <v>13</v>
      </c>
      <c r="AZ7" s="238" t="s">
        <v>2</v>
      </c>
      <c r="BA7" s="30"/>
      <c r="BB7" s="239" t="s">
        <v>11</v>
      </c>
      <c r="BC7" s="239" t="s">
        <v>13</v>
      </c>
      <c r="BD7" s="240" t="s">
        <v>2</v>
      </c>
      <c r="BE7" s="30"/>
      <c r="BF7" s="237" t="s">
        <v>11</v>
      </c>
      <c r="BG7" s="237" t="s">
        <v>13</v>
      </c>
      <c r="BH7" s="238" t="s">
        <v>2</v>
      </c>
      <c r="BI7" s="30"/>
      <c r="BJ7" s="237" t="s">
        <v>11</v>
      </c>
      <c r="BK7" s="237" t="s">
        <v>13</v>
      </c>
      <c r="BL7" s="238" t="s">
        <v>2</v>
      </c>
      <c r="BM7" s="30"/>
      <c r="BN7" s="30"/>
      <c r="BO7" s="30"/>
      <c r="BP7" s="43"/>
    </row>
    <row r="8" spans="1:68" ht="15.75" x14ac:dyDescent="0.25">
      <c r="A8" s="138"/>
      <c r="C8" s="161"/>
      <c r="D8" s="162"/>
      <c r="E8" s="168">
        <f>SUM(E4:E7)</f>
        <v>2070</v>
      </c>
      <c r="G8" s="161">
        <v>43308</v>
      </c>
      <c r="H8" s="163" t="s">
        <v>137</v>
      </c>
      <c r="I8" s="163" t="s">
        <v>102</v>
      </c>
      <c r="J8" s="163">
        <v>200</v>
      </c>
      <c r="K8" s="163"/>
      <c r="L8" s="163">
        <v>700</v>
      </c>
      <c r="M8" s="163"/>
      <c r="N8" s="177">
        <v>500</v>
      </c>
      <c r="P8" s="212">
        <v>43303</v>
      </c>
      <c r="Q8" s="19" t="s">
        <v>56</v>
      </c>
      <c r="R8" s="19">
        <v>175</v>
      </c>
      <c r="S8" s="19">
        <v>175</v>
      </c>
      <c r="T8" s="19"/>
      <c r="U8" s="19"/>
      <c r="V8" s="213"/>
      <c r="W8" s="212"/>
      <c r="X8" s="19"/>
      <c r="Y8" s="19"/>
      <c r="Z8" s="19"/>
      <c r="AA8" s="19"/>
      <c r="AB8" s="202"/>
      <c r="AC8" s="223">
        <v>43311</v>
      </c>
      <c r="AD8" s="3" t="s">
        <v>30</v>
      </c>
      <c r="AE8" s="3">
        <f>J12</f>
        <v>12385</v>
      </c>
      <c r="AF8" s="3"/>
      <c r="AG8" s="202"/>
      <c r="AH8" s="202"/>
      <c r="AI8" s="224" t="s">
        <v>85</v>
      </c>
      <c r="AJ8" s="225">
        <f>+AR10</f>
        <v>1000</v>
      </c>
      <c r="AK8" s="210"/>
      <c r="AL8" s="241" t="s">
        <v>14</v>
      </c>
      <c r="AM8" s="241"/>
      <c r="AN8" s="241">
        <f>+'Beg Bal'!B2</f>
        <v>0</v>
      </c>
      <c r="AO8" s="210"/>
      <c r="AP8" s="241" t="s">
        <v>14</v>
      </c>
      <c r="AQ8" s="241"/>
      <c r="AR8" s="241">
        <v>0</v>
      </c>
      <c r="AS8" s="210"/>
      <c r="AT8" s="241" t="s">
        <v>14</v>
      </c>
      <c r="AU8" s="241"/>
      <c r="AV8" s="242">
        <f>+'Beg Bal'!B10</f>
        <v>0</v>
      </c>
      <c r="AW8" s="30"/>
      <c r="AX8" s="243" t="s">
        <v>14</v>
      </c>
      <c r="AY8" s="241"/>
      <c r="AZ8" s="244">
        <f>+'Beg Bal'!B13</f>
        <v>0</v>
      </c>
      <c r="BA8" s="30"/>
      <c r="BB8" s="245" t="s">
        <v>14</v>
      </c>
      <c r="BC8" s="241"/>
      <c r="BD8" s="246">
        <f>+'Beg Bal'!B16</f>
        <v>0</v>
      </c>
      <c r="BE8" s="30"/>
      <c r="BF8" s="247" t="s">
        <v>14</v>
      </c>
      <c r="BG8" s="248"/>
      <c r="BH8" s="249">
        <f>+'Beg Bal'!B21</f>
        <v>0</v>
      </c>
      <c r="BI8" s="30"/>
      <c r="BJ8" s="247" t="s">
        <v>14</v>
      </c>
      <c r="BK8" s="241"/>
      <c r="BL8" s="249">
        <v>0</v>
      </c>
      <c r="BM8" s="30"/>
      <c r="BN8" s="30"/>
      <c r="BO8" s="30"/>
      <c r="BP8" s="43"/>
    </row>
    <row r="9" spans="1:68" ht="15.75" x14ac:dyDescent="0.25">
      <c r="A9" s="138"/>
      <c r="G9" s="161">
        <v>43308</v>
      </c>
      <c r="H9" s="163" t="s">
        <v>139</v>
      </c>
      <c r="I9" s="163" t="s">
        <v>140</v>
      </c>
      <c r="J9" s="163">
        <v>150</v>
      </c>
      <c r="K9" s="177">
        <v>150</v>
      </c>
      <c r="L9" s="163"/>
      <c r="M9" s="163"/>
      <c r="N9" s="163"/>
      <c r="P9" s="212">
        <v>43305</v>
      </c>
      <c r="Q9" s="19" t="s">
        <v>150</v>
      </c>
      <c r="R9" s="19">
        <v>40</v>
      </c>
      <c r="S9" s="19"/>
      <c r="T9" s="19"/>
      <c r="U9" s="19">
        <v>40</v>
      </c>
      <c r="V9" s="213"/>
      <c r="W9" s="250"/>
      <c r="X9" s="19" t="s">
        <v>124</v>
      </c>
      <c r="Y9" s="251">
        <f>SUM(Y4:Y8)</f>
        <v>2140</v>
      </c>
      <c r="Z9" s="251">
        <f>SUM(Z4:Z8)</f>
        <v>325</v>
      </c>
      <c r="AA9" s="251">
        <f>SUM(AA4:AA8)</f>
        <v>1815</v>
      </c>
      <c r="AB9" s="202"/>
      <c r="AC9" s="223"/>
      <c r="AD9" s="174" t="s">
        <v>3</v>
      </c>
      <c r="AE9" s="3"/>
      <c r="AF9" s="3">
        <f>-K12</f>
        <v>-575</v>
      </c>
      <c r="AG9" s="202"/>
      <c r="AH9" s="202"/>
      <c r="AI9" s="224" t="s">
        <v>39</v>
      </c>
      <c r="AJ9" s="225">
        <f>+AR18</f>
        <v>5000</v>
      </c>
      <c r="AK9" s="210"/>
      <c r="AL9" s="19">
        <f>AE8</f>
        <v>12385</v>
      </c>
      <c r="AM9" s="19"/>
      <c r="AN9" s="241">
        <f>+AN8+SUM(AL9:AM9)</f>
        <v>12385</v>
      </c>
      <c r="AO9" s="210"/>
      <c r="AP9" s="19">
        <f>AE25</f>
        <v>1000</v>
      </c>
      <c r="AQ9" s="19"/>
      <c r="AR9" s="241">
        <f>+AR8+SUM(AP9:AQ9)</f>
        <v>1000</v>
      </c>
      <c r="AS9" s="210"/>
      <c r="AT9" s="19">
        <f>AE17</f>
        <v>1500</v>
      </c>
      <c r="AU9" s="19"/>
      <c r="AV9" s="242">
        <f>+AV8+SUM(AT9:AU9)</f>
        <v>1500</v>
      </c>
      <c r="AW9" s="30"/>
      <c r="AX9" s="19"/>
      <c r="AY9" s="19">
        <f>AF12</f>
        <v>-8000</v>
      </c>
      <c r="AZ9" s="244">
        <f>+AZ8+SUM(AX9:AY9)</f>
        <v>-8000</v>
      </c>
      <c r="BA9" s="30"/>
      <c r="BB9" s="19"/>
      <c r="BC9" s="19">
        <f>AF11</f>
        <v>-3000</v>
      </c>
      <c r="BD9" s="246">
        <f>+BD8+SUM(BB9:BC9)</f>
        <v>-3000</v>
      </c>
      <c r="BE9" s="30"/>
      <c r="BF9" s="19"/>
      <c r="BG9" s="19"/>
      <c r="BH9" s="249">
        <f>+BH8+SUM(BF9:BG9)</f>
        <v>0</v>
      </c>
      <c r="BI9" s="30"/>
      <c r="BJ9" s="19">
        <f>AE27</f>
        <v>75</v>
      </c>
      <c r="BK9" s="19"/>
      <c r="BL9" s="249">
        <f>+BL8+SUM(BJ9:BK9)</f>
        <v>75</v>
      </c>
      <c r="BM9" s="30"/>
      <c r="BN9" s="252"/>
      <c r="BO9" s="28"/>
      <c r="BP9" s="28"/>
    </row>
    <row r="10" spans="1:68" ht="15.75" x14ac:dyDescent="0.25">
      <c r="A10" s="138"/>
      <c r="G10" s="161">
        <v>43311</v>
      </c>
      <c r="H10" s="163" t="s">
        <v>141</v>
      </c>
      <c r="I10" s="163" t="s">
        <v>140</v>
      </c>
      <c r="J10" s="163">
        <v>425</v>
      </c>
      <c r="K10" s="177">
        <v>425</v>
      </c>
      <c r="L10" s="163"/>
      <c r="M10" s="163"/>
      <c r="N10" s="163"/>
      <c r="P10" s="212">
        <v>43311</v>
      </c>
      <c r="Q10" s="19" t="s">
        <v>151</v>
      </c>
      <c r="R10" s="19">
        <v>500</v>
      </c>
      <c r="S10" s="19"/>
      <c r="T10" s="19"/>
      <c r="U10" s="19">
        <v>500</v>
      </c>
      <c r="V10" s="213"/>
      <c r="W10" s="250"/>
      <c r="X10" s="19"/>
      <c r="Y10" s="19"/>
      <c r="Z10" s="19"/>
      <c r="AA10" s="19"/>
      <c r="AB10" s="202"/>
      <c r="AC10" s="223"/>
      <c r="AD10" s="174" t="s">
        <v>42</v>
      </c>
      <c r="AE10" s="3"/>
      <c r="AF10" s="3">
        <f>-L12</f>
        <v>-1250</v>
      </c>
      <c r="AG10" s="202"/>
      <c r="AH10" s="202"/>
      <c r="AI10" s="224" t="s">
        <v>45</v>
      </c>
      <c r="AJ10" s="225">
        <f>+AR24</f>
        <v>0</v>
      </c>
      <c r="AK10" s="210"/>
      <c r="AL10" s="19"/>
      <c r="AM10" s="19">
        <f>AF21</f>
        <v>-6870</v>
      </c>
      <c r="AN10" s="241">
        <f>+AN9+SUM(AL10:AM10)</f>
        <v>5515</v>
      </c>
      <c r="AO10" s="210"/>
      <c r="AP10" s="19"/>
      <c r="AQ10" s="19"/>
      <c r="AR10" s="241">
        <f>+AR9+SUM(AP10:AQ10)</f>
        <v>1000</v>
      </c>
      <c r="AS10" s="210"/>
      <c r="AT10" s="19"/>
      <c r="AU10" s="19"/>
      <c r="AV10" s="242">
        <f>+AV9+SUM(AT10:AU10)</f>
        <v>1500</v>
      </c>
      <c r="AW10" s="30"/>
      <c r="AX10" s="19"/>
      <c r="AY10" s="19"/>
      <c r="AZ10" s="244">
        <f>+AZ9+SUM(AX10:AY10)</f>
        <v>-8000</v>
      </c>
      <c r="BA10" s="30"/>
      <c r="BB10" s="19"/>
      <c r="BC10" s="19"/>
      <c r="BD10" s="246">
        <f t="shared" ref="BD10:BD11" si="0">+BD9+SUM(BB10:BC10)</f>
        <v>-3000</v>
      </c>
      <c r="BE10" s="30"/>
      <c r="BF10" s="19"/>
      <c r="BG10" s="19"/>
      <c r="BH10" s="249">
        <f>+BH9+SUM(BF10:BG10)</f>
        <v>0</v>
      </c>
      <c r="BI10" s="30"/>
      <c r="BJ10" s="19"/>
      <c r="BK10" s="19"/>
      <c r="BL10" s="249">
        <f>+BL9+SUM(BJ10:BK10)</f>
        <v>75</v>
      </c>
      <c r="BM10" s="30"/>
      <c r="BN10" s="253"/>
      <c r="BO10" s="27"/>
      <c r="BP10" s="27"/>
    </row>
    <row r="11" spans="1:68" ht="16.5" thickBot="1" x14ac:dyDescent="0.3">
      <c r="A11" s="138"/>
      <c r="G11" s="161"/>
      <c r="H11" s="163"/>
      <c r="I11" s="163"/>
      <c r="J11" s="163"/>
      <c r="K11" s="163"/>
      <c r="L11" s="163"/>
      <c r="M11" s="163"/>
      <c r="N11" s="163"/>
      <c r="P11" s="212"/>
      <c r="Q11" s="19"/>
      <c r="R11" s="19"/>
      <c r="S11" s="19"/>
      <c r="T11" s="19"/>
      <c r="U11" s="19"/>
      <c r="V11" s="213"/>
      <c r="W11" s="250"/>
      <c r="X11" s="19"/>
      <c r="Y11" s="19"/>
      <c r="Z11" s="19"/>
      <c r="AA11" s="19"/>
      <c r="AB11" s="202"/>
      <c r="AC11" s="223"/>
      <c r="AD11" s="174" t="s">
        <v>40</v>
      </c>
      <c r="AE11" s="3"/>
      <c r="AF11" s="3">
        <f>-M4</f>
        <v>-3000</v>
      </c>
      <c r="AG11" s="202"/>
      <c r="AH11" s="202"/>
      <c r="AI11" s="224" t="s">
        <v>32</v>
      </c>
      <c r="AJ11" s="225">
        <f>+AV10</f>
        <v>1500</v>
      </c>
      <c r="AK11" s="210"/>
      <c r="AL11" s="19"/>
      <c r="AM11" s="19"/>
      <c r="AN11" s="241">
        <f>+AN10+SUM(AL11:AM11)</f>
        <v>5515</v>
      </c>
      <c r="AO11" s="210"/>
      <c r="AP11" s="202"/>
      <c r="AQ11" s="202"/>
      <c r="AR11" s="202"/>
      <c r="AS11" s="210"/>
      <c r="AT11" s="202"/>
      <c r="AU11" s="202"/>
      <c r="AV11" s="202"/>
      <c r="AW11" s="30"/>
      <c r="AX11" s="30"/>
      <c r="AY11" s="30"/>
      <c r="AZ11" s="30"/>
      <c r="BA11" s="30"/>
      <c r="BB11" s="19"/>
      <c r="BC11" s="19"/>
      <c r="BD11" s="246">
        <f t="shared" si="0"/>
        <v>-3000</v>
      </c>
      <c r="BE11" s="30"/>
      <c r="BF11" s="252"/>
      <c r="BG11" s="252"/>
      <c r="BH11" s="252"/>
      <c r="BI11" s="30"/>
      <c r="BJ11" s="202"/>
      <c r="BK11" s="202"/>
      <c r="BL11" s="202"/>
      <c r="BM11" s="30"/>
      <c r="BN11" s="252"/>
      <c r="BO11" s="28"/>
      <c r="BP11" s="28"/>
    </row>
    <row r="12" spans="1:68" ht="16.5" thickBot="1" x14ac:dyDescent="0.3">
      <c r="A12" s="138"/>
      <c r="G12" s="161"/>
      <c r="H12" s="163" t="s">
        <v>124</v>
      </c>
      <c r="I12" s="163"/>
      <c r="J12" s="170">
        <f>SUM(J4:J11)</f>
        <v>12385</v>
      </c>
      <c r="K12" s="170">
        <f>SUM(K4:K11)</f>
        <v>575</v>
      </c>
      <c r="L12" s="170">
        <f>SUM(L4:L11)</f>
        <v>1250</v>
      </c>
      <c r="M12" s="170">
        <f>SUM(M4:M11)</f>
        <v>11360</v>
      </c>
      <c r="N12" s="170">
        <f>SUM(N4:N11)</f>
        <v>800</v>
      </c>
      <c r="P12" s="250"/>
      <c r="Q12" s="19" t="s">
        <v>124</v>
      </c>
      <c r="R12" s="251">
        <f>SUM(R4:R11)</f>
        <v>6870</v>
      </c>
      <c r="S12" s="251">
        <f>SUM(S4:S11)</f>
        <v>175</v>
      </c>
      <c r="T12" s="251">
        <f>SUM(T4:T11)</f>
        <v>0</v>
      </c>
      <c r="U12" s="251">
        <f>SUM(U4:U11)</f>
        <v>6695</v>
      </c>
      <c r="V12" s="213"/>
      <c r="W12" s="250"/>
      <c r="X12" s="19"/>
      <c r="Y12" s="19"/>
      <c r="Z12" s="19"/>
      <c r="AA12" s="19"/>
      <c r="AB12" s="202"/>
      <c r="AC12" s="223"/>
      <c r="AD12" s="174" t="s">
        <v>49</v>
      </c>
      <c r="AE12" s="3"/>
      <c r="AF12" s="3">
        <f>-M5</f>
        <v>-8000</v>
      </c>
      <c r="AG12" s="202"/>
      <c r="AH12" s="202"/>
      <c r="AI12" s="224" t="s">
        <v>46</v>
      </c>
      <c r="AJ12" s="225">
        <f>+AV16</f>
        <v>0</v>
      </c>
      <c r="AK12" s="210"/>
      <c r="AL12" s="210"/>
      <c r="AM12" s="210"/>
      <c r="AN12" s="210"/>
      <c r="AO12" s="210" t="s">
        <v>17</v>
      </c>
      <c r="AP12" s="226" t="str">
        <f>+AI9</f>
        <v>Auto</v>
      </c>
      <c r="AQ12" s="226"/>
      <c r="AR12" s="227"/>
      <c r="AS12" s="210"/>
      <c r="AT12" s="226" t="s">
        <v>93</v>
      </c>
      <c r="AU12" s="226"/>
      <c r="AV12" s="227"/>
      <c r="AW12" s="30"/>
      <c r="AX12" s="228" t="str">
        <f>+AI15</f>
        <v>Interest Payable</v>
      </c>
      <c r="AY12" s="228"/>
      <c r="AZ12" s="229"/>
      <c r="BA12" s="30"/>
      <c r="BB12" s="30"/>
      <c r="BC12" s="30"/>
      <c r="BD12" s="30"/>
      <c r="BE12" s="30"/>
      <c r="BF12" s="233" t="str">
        <f>+AI21</f>
        <v>Auto Expense</v>
      </c>
      <c r="BG12" s="234"/>
      <c r="BH12" s="235"/>
      <c r="BI12" s="30"/>
      <c r="BJ12" s="233" t="str">
        <f>+AI24</f>
        <v>Insurance Expense</v>
      </c>
      <c r="BK12" s="234"/>
      <c r="BL12" s="235"/>
      <c r="BM12" s="30"/>
      <c r="BN12" s="236"/>
      <c r="BO12" s="29"/>
      <c r="BP12" s="43"/>
    </row>
    <row r="13" spans="1:68" ht="16.5" thickBot="1" x14ac:dyDescent="0.3">
      <c r="A13" s="138"/>
      <c r="G13" s="161"/>
      <c r="H13" s="163"/>
      <c r="I13" s="163"/>
      <c r="J13" s="163"/>
      <c r="K13" s="163"/>
      <c r="L13" s="163"/>
      <c r="M13" s="163"/>
      <c r="N13" s="163"/>
      <c r="P13" s="250"/>
      <c r="Q13" s="19"/>
      <c r="R13" s="19"/>
      <c r="S13" s="19"/>
      <c r="T13" s="19"/>
      <c r="U13" s="19"/>
      <c r="V13" s="213"/>
      <c r="W13" s="250"/>
      <c r="X13" s="19"/>
      <c r="Y13" s="19"/>
      <c r="Z13" s="19"/>
      <c r="AA13" s="19"/>
      <c r="AB13" s="202"/>
      <c r="AC13" s="223"/>
      <c r="AD13" s="174" t="s">
        <v>35</v>
      </c>
      <c r="AE13" s="3"/>
      <c r="AF13" s="3">
        <f>-M6</f>
        <v>-360</v>
      </c>
      <c r="AG13" s="202"/>
      <c r="AH13" s="202"/>
      <c r="AI13" s="254" t="s">
        <v>33</v>
      </c>
      <c r="AJ13" s="255">
        <f>+AV23</f>
        <v>-1965</v>
      </c>
      <c r="AK13" s="210"/>
      <c r="AL13" s="226" t="str">
        <f>+AI6</f>
        <v>Accounts Receivable</v>
      </c>
      <c r="AM13" s="226"/>
      <c r="AN13" s="227"/>
      <c r="AO13" s="210"/>
      <c r="AP13" s="237" t="s">
        <v>11</v>
      </c>
      <c r="AQ13" s="237" t="s">
        <v>13</v>
      </c>
      <c r="AR13" s="238" t="s">
        <v>2</v>
      </c>
      <c r="AS13" s="210"/>
      <c r="AT13" s="237" t="s">
        <v>11</v>
      </c>
      <c r="AU13" s="237" t="s">
        <v>13</v>
      </c>
      <c r="AV13" s="238" t="s">
        <v>2</v>
      </c>
      <c r="AW13" s="30"/>
      <c r="AX13" s="237" t="s">
        <v>11</v>
      </c>
      <c r="AY13" s="237" t="s">
        <v>13</v>
      </c>
      <c r="AZ13" s="238" t="s">
        <v>2</v>
      </c>
      <c r="BA13" s="30"/>
      <c r="BB13" s="230" t="str">
        <f>+AI18</f>
        <v>Drawing</v>
      </c>
      <c r="BC13" s="231"/>
      <c r="BD13" s="232"/>
      <c r="BE13" s="30"/>
      <c r="BF13" s="237" t="s">
        <v>11</v>
      </c>
      <c r="BG13" s="237" t="s">
        <v>13</v>
      </c>
      <c r="BH13" s="238" t="s">
        <v>2</v>
      </c>
      <c r="BI13" s="30"/>
      <c r="BJ13" s="237" t="s">
        <v>11</v>
      </c>
      <c r="BK13" s="237" t="s">
        <v>13</v>
      </c>
      <c r="BL13" s="238" t="s">
        <v>2</v>
      </c>
      <c r="BM13" s="30"/>
      <c r="BN13" s="30"/>
      <c r="BO13" s="30"/>
      <c r="BP13" s="43"/>
    </row>
    <row r="14" spans="1:68" ht="15.75" x14ac:dyDescent="0.25">
      <c r="A14" s="138"/>
      <c r="P14" s="256"/>
      <c r="Q14" s="210"/>
      <c r="R14" s="210"/>
      <c r="S14" s="210"/>
      <c r="T14" s="210"/>
      <c r="U14" s="210"/>
      <c r="V14" s="213"/>
      <c r="W14" s="256"/>
      <c r="X14" s="210"/>
      <c r="Y14" s="210"/>
      <c r="Z14" s="210"/>
      <c r="AA14" s="210"/>
      <c r="AB14" s="202"/>
      <c r="AC14" s="223"/>
      <c r="AD14" s="3" t="s">
        <v>3</v>
      </c>
      <c r="AE14" s="3">
        <f>N12</f>
        <v>800</v>
      </c>
      <c r="AF14" s="3"/>
      <c r="AG14" s="202"/>
      <c r="AH14" s="202"/>
      <c r="AI14" s="254" t="s">
        <v>49</v>
      </c>
      <c r="AJ14" s="255">
        <f>+AZ10</f>
        <v>-8000</v>
      </c>
      <c r="AK14" s="210"/>
      <c r="AL14" s="237" t="s">
        <v>11</v>
      </c>
      <c r="AM14" s="237" t="s">
        <v>13</v>
      </c>
      <c r="AN14" s="237" t="s">
        <v>2</v>
      </c>
      <c r="AO14" s="210"/>
      <c r="AP14" s="241" t="s">
        <v>14</v>
      </c>
      <c r="AQ14" s="241"/>
      <c r="AR14" s="242">
        <f>+'Beg Bal'!B8</f>
        <v>0</v>
      </c>
      <c r="AS14" s="210"/>
      <c r="AT14" s="241" t="s">
        <v>14</v>
      </c>
      <c r="AU14" s="241"/>
      <c r="AV14" s="242">
        <f>+'Beg Bal'!B11</f>
        <v>0</v>
      </c>
      <c r="AW14" s="30"/>
      <c r="AX14" s="243" t="s">
        <v>14</v>
      </c>
      <c r="AY14" s="241"/>
      <c r="AZ14" s="244">
        <f>+'Beg Bal'!B14</f>
        <v>0</v>
      </c>
      <c r="BA14" s="30"/>
      <c r="BB14" s="237" t="s">
        <v>11</v>
      </c>
      <c r="BC14" s="237" t="s">
        <v>13</v>
      </c>
      <c r="BD14" s="238" t="s">
        <v>2</v>
      </c>
      <c r="BE14" s="30"/>
      <c r="BF14" s="247" t="s">
        <v>14</v>
      </c>
      <c r="BG14" s="241"/>
      <c r="BH14" s="249">
        <v>0</v>
      </c>
      <c r="BI14" s="30"/>
      <c r="BJ14" s="247" t="s">
        <v>14</v>
      </c>
      <c r="BK14" s="241"/>
      <c r="BL14" s="249">
        <v>0</v>
      </c>
      <c r="BM14" s="30"/>
      <c r="BN14" s="30"/>
      <c r="BO14" s="30"/>
      <c r="BP14" s="43"/>
    </row>
    <row r="15" spans="1:68" ht="15.75" x14ac:dyDescent="0.25">
      <c r="A15" s="138"/>
      <c r="P15" s="256"/>
      <c r="Q15" s="210"/>
      <c r="R15" s="210"/>
      <c r="S15" s="210"/>
      <c r="T15" s="210"/>
      <c r="U15" s="210"/>
      <c r="V15" s="213"/>
      <c r="W15" s="256"/>
      <c r="X15" s="210"/>
      <c r="Y15" s="210"/>
      <c r="Z15" s="210"/>
      <c r="AA15" s="210"/>
      <c r="AB15" s="202"/>
      <c r="AC15" s="223"/>
      <c r="AD15" s="3"/>
      <c r="AE15" s="3"/>
      <c r="AF15" s="3"/>
      <c r="AG15" s="202"/>
      <c r="AH15" s="202"/>
      <c r="AI15" s="254" t="s">
        <v>34</v>
      </c>
      <c r="AJ15" s="255">
        <f>+AZ16</f>
        <v>0</v>
      </c>
      <c r="AK15" s="210"/>
      <c r="AL15" s="241" t="s">
        <v>14</v>
      </c>
      <c r="AM15" s="241"/>
      <c r="AN15" s="241">
        <f>+'Beg Bal'!B4</f>
        <v>0</v>
      </c>
      <c r="AO15" s="210"/>
      <c r="AP15" s="19">
        <f>AE23</f>
        <v>5000</v>
      </c>
      <c r="AQ15" s="19"/>
      <c r="AR15" s="242">
        <f>+AR14+SUM(AP15:AQ15)</f>
        <v>5000</v>
      </c>
      <c r="AS15" s="210"/>
      <c r="AT15" s="19"/>
      <c r="AU15" s="19"/>
      <c r="AV15" s="242">
        <f>+AV14+SUM(AT15:AU15)</f>
        <v>0</v>
      </c>
      <c r="AW15" s="30"/>
      <c r="AX15" s="19"/>
      <c r="AY15" s="19"/>
      <c r="AZ15" s="244">
        <f>+AZ14+SUM(AX15:AY15)</f>
        <v>0</v>
      </c>
      <c r="BA15" s="30"/>
      <c r="BB15" s="245" t="s">
        <v>14</v>
      </c>
      <c r="BC15" s="257"/>
      <c r="BD15" s="246">
        <f>+'Beg Bal'!B17</f>
        <v>0</v>
      </c>
      <c r="BE15" s="30"/>
      <c r="BF15" s="19">
        <f>AE24</f>
        <v>120</v>
      </c>
      <c r="BG15" s="19"/>
      <c r="BH15" s="249">
        <f>+BH14+SUM(BF15:BG15)</f>
        <v>120</v>
      </c>
      <c r="BI15" s="30"/>
      <c r="BJ15" s="19"/>
      <c r="BK15" s="19"/>
      <c r="BL15" s="249">
        <f>+BL14+SUM(BJ15:BK15)</f>
        <v>0</v>
      </c>
      <c r="BM15" s="30"/>
      <c r="BN15" s="30"/>
      <c r="BO15" s="30"/>
      <c r="BP15" s="43"/>
    </row>
    <row r="16" spans="1:68" ht="15.75" x14ac:dyDescent="0.25">
      <c r="A16" s="138"/>
      <c r="P16" s="256"/>
      <c r="Q16" s="210"/>
      <c r="R16" s="210"/>
      <c r="S16" s="210"/>
      <c r="T16" s="210"/>
      <c r="U16" s="210"/>
      <c r="V16" s="213"/>
      <c r="W16" s="256"/>
      <c r="X16" s="210"/>
      <c r="Y16" s="210"/>
      <c r="Z16" s="210"/>
      <c r="AA16" s="210"/>
      <c r="AB16" s="202"/>
      <c r="AC16" s="223">
        <v>43311</v>
      </c>
      <c r="AD16" s="3" t="s">
        <v>31</v>
      </c>
      <c r="AE16" s="3">
        <f>Z9</f>
        <v>325</v>
      </c>
      <c r="AF16" s="3"/>
      <c r="AG16" s="202"/>
      <c r="AH16" s="202"/>
      <c r="AI16" s="254" t="s">
        <v>35</v>
      </c>
      <c r="AJ16" s="255">
        <f>+AZ24</f>
        <v>-360</v>
      </c>
      <c r="AK16" s="210"/>
      <c r="AL16" s="19">
        <f>AE5</f>
        <v>2070</v>
      </c>
      <c r="AM16" s="19"/>
      <c r="AN16" s="241">
        <f>+AN15+SUM(AL16:AM16)</f>
        <v>2070</v>
      </c>
      <c r="AO16" s="210"/>
      <c r="AP16" s="19"/>
      <c r="AQ16" s="19"/>
      <c r="AR16" s="242">
        <f t="shared" ref="AR16:AR18" si="1">+AR15+SUM(AP16:AQ16)</f>
        <v>5000</v>
      </c>
      <c r="AS16" s="210"/>
      <c r="AT16" s="19"/>
      <c r="AU16" s="19"/>
      <c r="AV16" s="242">
        <f>+AV15+SUM(AT16:AU16)</f>
        <v>0</v>
      </c>
      <c r="AW16" s="30"/>
      <c r="AX16" s="19"/>
      <c r="AY16" s="19"/>
      <c r="AZ16" s="244">
        <f>+AZ15+SUM(AX16:AY16)</f>
        <v>0</v>
      </c>
      <c r="BA16" s="30"/>
      <c r="BB16" s="19">
        <f>AE26</f>
        <v>500</v>
      </c>
      <c r="BC16" s="19"/>
      <c r="BD16" s="246">
        <f>+BD15+SUM(BB16:BC16)</f>
        <v>500</v>
      </c>
      <c r="BE16" s="30"/>
      <c r="BF16" s="19"/>
      <c r="BG16" s="19"/>
      <c r="BH16" s="249">
        <f>+BH15+SUM(BF16:BG16)</f>
        <v>120</v>
      </c>
      <c r="BI16" s="30"/>
      <c r="BJ16" s="19"/>
      <c r="BK16" s="19"/>
      <c r="BL16" s="249">
        <f>+BL15+SUM(BJ16:BK16)</f>
        <v>0</v>
      </c>
      <c r="BM16" s="30"/>
      <c r="BN16" s="253"/>
      <c r="BO16" s="27"/>
      <c r="BP16" s="27"/>
    </row>
    <row r="17" spans="1:80" ht="16.5" thickBot="1" x14ac:dyDescent="0.3">
      <c r="A17" s="138"/>
      <c r="P17" s="256"/>
      <c r="Q17" s="210"/>
      <c r="R17" s="210"/>
      <c r="S17" s="210"/>
      <c r="T17" s="210"/>
      <c r="U17" s="210"/>
      <c r="V17" s="213"/>
      <c r="W17" s="256"/>
      <c r="X17" s="210"/>
      <c r="Y17" s="210"/>
      <c r="Z17" s="210"/>
      <c r="AA17" s="210"/>
      <c r="AB17" s="202"/>
      <c r="AC17" s="223"/>
      <c r="AD17" s="3" t="s">
        <v>32</v>
      </c>
      <c r="AE17" s="3">
        <f>AA4</f>
        <v>1500</v>
      </c>
      <c r="AF17" s="3"/>
      <c r="AG17" s="202"/>
      <c r="AH17" s="202"/>
      <c r="AI17" s="258" t="s">
        <v>40</v>
      </c>
      <c r="AJ17" s="259">
        <f>+BD11</f>
        <v>-3000</v>
      </c>
      <c r="AK17" s="210"/>
      <c r="AL17" s="19"/>
      <c r="AM17" s="19">
        <f>AF9</f>
        <v>-575</v>
      </c>
      <c r="AN17" s="241">
        <f t="shared" ref="AN17" si="2">+AN16+SUM(AL17:AM17)</f>
        <v>1495</v>
      </c>
      <c r="AO17" s="210"/>
      <c r="AP17" s="19"/>
      <c r="AQ17" s="19"/>
      <c r="AR17" s="242">
        <f t="shared" si="1"/>
        <v>5000</v>
      </c>
      <c r="AS17" s="210"/>
      <c r="AT17" s="202"/>
      <c r="AU17" s="202"/>
      <c r="AV17" s="202"/>
      <c r="AW17" s="30"/>
      <c r="AX17" s="202"/>
      <c r="AY17" s="202"/>
      <c r="AZ17" s="202"/>
      <c r="BA17" s="30"/>
      <c r="BB17" s="19"/>
      <c r="BC17" s="19"/>
      <c r="BD17" s="246">
        <f>+BD16+SUM(BB17:BC17)</f>
        <v>500</v>
      </c>
      <c r="BE17" s="30"/>
      <c r="BF17" s="202"/>
      <c r="BG17" s="202"/>
      <c r="BH17" s="202"/>
      <c r="BI17" s="30"/>
      <c r="BJ17" s="236"/>
      <c r="BK17" s="260"/>
      <c r="BL17" s="261"/>
      <c r="BM17" s="30"/>
      <c r="BN17" s="252"/>
      <c r="BO17" s="28"/>
      <c r="BP17" s="28"/>
    </row>
    <row r="18" spans="1:80" ht="16.5" thickBot="1" x14ac:dyDescent="0.3">
      <c r="A18" s="59"/>
      <c r="P18" s="256"/>
      <c r="Q18" s="210"/>
      <c r="R18" s="210"/>
      <c r="S18" s="210"/>
      <c r="T18" s="210"/>
      <c r="U18" s="210"/>
      <c r="V18" s="213"/>
      <c r="W18" s="256"/>
      <c r="X18" s="210"/>
      <c r="Y18" s="210"/>
      <c r="Z18" s="210"/>
      <c r="AA18" s="210"/>
      <c r="AB18" s="202"/>
      <c r="AC18" s="223"/>
      <c r="AD18" s="3" t="s">
        <v>28</v>
      </c>
      <c r="AE18" s="3">
        <f>AA6</f>
        <v>315</v>
      </c>
      <c r="AF18" s="3"/>
      <c r="AG18" s="202"/>
      <c r="AH18" s="202"/>
      <c r="AI18" s="258" t="s">
        <v>41</v>
      </c>
      <c r="AJ18" s="259">
        <f>+BD17</f>
        <v>500</v>
      </c>
      <c r="AK18" s="210"/>
      <c r="AL18" s="19">
        <f>AE14</f>
        <v>800</v>
      </c>
      <c r="AM18" s="19"/>
      <c r="AN18" s="241">
        <f>+AN17+SUM(AL18:AM18)</f>
        <v>2295</v>
      </c>
      <c r="AO18" s="210"/>
      <c r="AP18" s="19"/>
      <c r="AQ18" s="19"/>
      <c r="AR18" s="242">
        <f t="shared" si="1"/>
        <v>5000</v>
      </c>
      <c r="AS18" s="210"/>
      <c r="AT18" s="228" t="str">
        <f>+AI13</f>
        <v xml:space="preserve">Accounts Payable </v>
      </c>
      <c r="AU18" s="228"/>
      <c r="AV18" s="229"/>
      <c r="AW18" s="30"/>
      <c r="AX18" s="228" t="str">
        <f>+AI16</f>
        <v>Unearned Revenue</v>
      </c>
      <c r="AY18" s="228"/>
      <c r="AZ18" s="229"/>
      <c r="BA18" s="30"/>
      <c r="BB18" s="202"/>
      <c r="BC18" s="202"/>
      <c r="BD18" s="202"/>
      <c r="BE18" s="30"/>
      <c r="BF18" s="233" t="str">
        <f>+AI22</f>
        <v>Advertising Expense</v>
      </c>
      <c r="BG18" s="234"/>
      <c r="BH18" s="235"/>
      <c r="BI18" s="30"/>
      <c r="BJ18" s="233" t="str">
        <f>+AI27</f>
        <v>Interest Expense</v>
      </c>
      <c r="BK18" s="234"/>
      <c r="BL18" s="235"/>
      <c r="BM18" s="30"/>
      <c r="BN18" s="236"/>
      <c r="BO18" s="29"/>
      <c r="BP18" s="43"/>
    </row>
    <row r="19" spans="1:80" ht="16.149999999999999" customHeight="1" thickBot="1" x14ac:dyDescent="0.3">
      <c r="A19" s="59"/>
      <c r="P19" s="256"/>
      <c r="Q19" s="210"/>
      <c r="R19" s="210"/>
      <c r="S19" s="210"/>
      <c r="T19" s="210"/>
      <c r="U19" s="210"/>
      <c r="V19" s="213"/>
      <c r="W19" s="256"/>
      <c r="X19" s="210"/>
      <c r="Y19" s="210"/>
      <c r="Z19" s="210"/>
      <c r="AA19" s="210"/>
      <c r="AB19" s="202"/>
      <c r="AC19" s="223"/>
      <c r="AD19" s="174" t="s">
        <v>33</v>
      </c>
      <c r="AE19" s="3"/>
      <c r="AF19" s="3">
        <f>-Y9</f>
        <v>-2140</v>
      </c>
      <c r="AG19" s="202"/>
      <c r="AH19" s="202"/>
      <c r="AI19" s="262" t="s">
        <v>42</v>
      </c>
      <c r="AJ19" s="263">
        <f>+BD24</f>
        <v>-3320</v>
      </c>
      <c r="AK19" s="210"/>
      <c r="AL19" s="202"/>
      <c r="AM19" s="202"/>
      <c r="AN19" s="202"/>
      <c r="AO19" s="210"/>
      <c r="AP19" s="210"/>
      <c r="AQ19" s="210"/>
      <c r="AR19" s="210"/>
      <c r="AS19" s="210"/>
      <c r="AT19" s="237" t="s">
        <v>11</v>
      </c>
      <c r="AU19" s="237" t="s">
        <v>13</v>
      </c>
      <c r="AV19" s="238" t="s">
        <v>2</v>
      </c>
      <c r="AW19" s="30"/>
      <c r="AX19" s="237" t="s">
        <v>11</v>
      </c>
      <c r="AY19" s="237" t="s">
        <v>13</v>
      </c>
      <c r="AZ19" s="238" t="s">
        <v>2</v>
      </c>
      <c r="BA19" s="30"/>
      <c r="BB19" s="233" t="str">
        <f>+AI19</f>
        <v>Revenue</v>
      </c>
      <c r="BC19" s="234"/>
      <c r="BD19" s="235"/>
      <c r="BE19" s="30"/>
      <c r="BF19" s="237" t="s">
        <v>11</v>
      </c>
      <c r="BG19" s="237" t="s">
        <v>13</v>
      </c>
      <c r="BH19" s="238" t="s">
        <v>2</v>
      </c>
      <c r="BI19" s="30"/>
      <c r="BJ19" s="237" t="s">
        <v>11</v>
      </c>
      <c r="BK19" s="237" t="s">
        <v>13</v>
      </c>
      <c r="BL19" s="238" t="s">
        <v>2</v>
      </c>
      <c r="BM19" s="30"/>
      <c r="BN19" s="30"/>
      <c r="BO19" s="30"/>
      <c r="BP19" s="43"/>
    </row>
    <row r="20" spans="1:80" ht="16.5" thickBot="1" x14ac:dyDescent="0.3">
      <c r="A20" s="59"/>
      <c r="P20" s="256"/>
      <c r="Q20" s="210"/>
      <c r="R20" s="210"/>
      <c r="S20" s="210"/>
      <c r="T20" s="210"/>
      <c r="U20" s="210"/>
      <c r="V20" s="213"/>
      <c r="W20" s="256"/>
      <c r="X20" s="210"/>
      <c r="Y20" s="210"/>
      <c r="Z20" s="210"/>
      <c r="AA20" s="210"/>
      <c r="AB20" s="202"/>
      <c r="AC20" s="223"/>
      <c r="AD20" s="3"/>
      <c r="AE20" s="3"/>
      <c r="AF20" s="3"/>
      <c r="AG20" s="202"/>
      <c r="AH20" s="202"/>
      <c r="AI20" s="262" t="s">
        <v>36</v>
      </c>
      <c r="AJ20" s="263">
        <f>+BH10</f>
        <v>0</v>
      </c>
      <c r="AK20" s="210"/>
      <c r="AL20" s="226" t="str">
        <f>+AI7</f>
        <v>Landscaping Supplies</v>
      </c>
      <c r="AM20" s="226"/>
      <c r="AN20" s="227"/>
      <c r="AO20" s="210"/>
      <c r="AP20" s="226" t="str">
        <f>+AI10</f>
        <v>Acc. Depr. - Auto</v>
      </c>
      <c r="AQ20" s="226"/>
      <c r="AR20" s="227"/>
      <c r="AS20" s="210"/>
      <c r="AT20" s="243" t="s">
        <v>14</v>
      </c>
      <c r="AU20" s="241"/>
      <c r="AV20" s="264">
        <f>+'Beg Bal'!B12</f>
        <v>0</v>
      </c>
      <c r="AW20" s="30"/>
      <c r="AX20" s="265" t="s">
        <v>14</v>
      </c>
      <c r="AY20" s="241"/>
      <c r="AZ20" s="244">
        <f>+'Beg Bal'!B15</f>
        <v>0</v>
      </c>
      <c r="BA20" s="30"/>
      <c r="BB20" s="239" t="s">
        <v>11</v>
      </c>
      <c r="BC20" s="239" t="s">
        <v>13</v>
      </c>
      <c r="BD20" s="240" t="s">
        <v>2</v>
      </c>
      <c r="BE20" s="30"/>
      <c r="BF20" s="247" t="s">
        <v>14</v>
      </c>
      <c r="BG20" s="241"/>
      <c r="BH20" s="249">
        <v>0</v>
      </c>
      <c r="BI20" s="30"/>
      <c r="BJ20" s="247" t="s">
        <v>14</v>
      </c>
      <c r="BK20" s="241"/>
      <c r="BL20" s="249">
        <v>0</v>
      </c>
      <c r="BM20" s="30"/>
      <c r="BN20" s="30"/>
      <c r="BO20" s="30"/>
      <c r="BP20" s="43"/>
    </row>
    <row r="21" spans="1:80" ht="15.75" x14ac:dyDescent="0.25">
      <c r="P21" s="256"/>
      <c r="Q21" s="210"/>
      <c r="R21" s="210"/>
      <c r="S21" s="210"/>
      <c r="T21" s="210"/>
      <c r="U21" s="210"/>
      <c r="V21" s="213"/>
      <c r="W21" s="256"/>
      <c r="X21" s="210"/>
      <c r="Y21" s="210"/>
      <c r="Z21" s="210"/>
      <c r="AA21" s="210"/>
      <c r="AB21" s="202"/>
      <c r="AC21" s="223">
        <v>43311</v>
      </c>
      <c r="AD21" s="174" t="s">
        <v>30</v>
      </c>
      <c r="AE21" s="3"/>
      <c r="AF21" s="3">
        <f>-R12</f>
        <v>-6870</v>
      </c>
      <c r="AG21" s="202"/>
      <c r="AH21" s="202"/>
      <c r="AI21" s="262" t="s">
        <v>43</v>
      </c>
      <c r="AJ21" s="263">
        <f>+BH16</f>
        <v>120</v>
      </c>
      <c r="AK21" s="210"/>
      <c r="AL21" s="237" t="s">
        <v>11</v>
      </c>
      <c r="AM21" s="237" t="s">
        <v>13</v>
      </c>
      <c r="AN21" s="237" t="s">
        <v>2</v>
      </c>
      <c r="AO21" s="210"/>
      <c r="AP21" s="237" t="s">
        <v>11</v>
      </c>
      <c r="AQ21" s="237" t="s">
        <v>13</v>
      </c>
      <c r="AR21" s="238" t="s">
        <v>2</v>
      </c>
      <c r="AS21" s="210"/>
      <c r="AT21" s="19"/>
      <c r="AU21" s="19">
        <f>AF19</f>
        <v>-2140</v>
      </c>
      <c r="AV21" s="264">
        <f>+AV20+SUM(AT21:AU21)</f>
        <v>-2140</v>
      </c>
      <c r="AW21" s="30"/>
      <c r="AX21" s="19"/>
      <c r="AY21" s="19">
        <f>AF13</f>
        <v>-360</v>
      </c>
      <c r="AZ21" s="244">
        <f>+AZ20+SUM(AX21:AY21)</f>
        <v>-360</v>
      </c>
      <c r="BA21" s="30"/>
      <c r="BB21" s="245" t="s">
        <v>14</v>
      </c>
      <c r="BC21" s="246"/>
      <c r="BD21" s="246">
        <f>+'Beg Bal'!B19</f>
        <v>0</v>
      </c>
      <c r="BE21" s="30"/>
      <c r="BF21" s="19">
        <f>AE18</f>
        <v>315</v>
      </c>
      <c r="BG21" s="19"/>
      <c r="BH21" s="249">
        <f>+BH20+SUM(BF21:BG21)</f>
        <v>315</v>
      </c>
      <c r="BI21" s="30"/>
      <c r="BJ21" s="19"/>
      <c r="BK21" s="19"/>
      <c r="BL21" s="249">
        <f>+BL20+SUM(BJ21:BK21)</f>
        <v>0</v>
      </c>
      <c r="BM21" s="30"/>
      <c r="BN21" s="30"/>
      <c r="BO21" s="30"/>
      <c r="BP21" s="43"/>
    </row>
    <row r="22" spans="1:80" ht="15.75" x14ac:dyDescent="0.25">
      <c r="P22" s="256"/>
      <c r="Q22" s="210"/>
      <c r="R22" s="210"/>
      <c r="S22" s="210"/>
      <c r="T22" s="210"/>
      <c r="U22" s="210"/>
      <c r="V22" s="213"/>
      <c r="W22" s="256"/>
      <c r="X22" s="210"/>
      <c r="Y22" s="210"/>
      <c r="Z22" s="210"/>
      <c r="AA22" s="210"/>
      <c r="AB22" s="202"/>
      <c r="AC22" s="223"/>
      <c r="AD22" s="3" t="s">
        <v>33</v>
      </c>
      <c r="AE22" s="3">
        <f>S12</f>
        <v>175</v>
      </c>
      <c r="AF22" s="3"/>
      <c r="AG22" s="202"/>
      <c r="AH22" s="202"/>
      <c r="AI22" s="262" t="s">
        <v>28</v>
      </c>
      <c r="AJ22" s="263">
        <f>+BH22</f>
        <v>315</v>
      </c>
      <c r="AK22" s="210"/>
      <c r="AL22" s="241" t="s">
        <v>14</v>
      </c>
      <c r="AM22" s="241"/>
      <c r="AN22" s="241">
        <f>+'Beg Bal'!B7</f>
        <v>0</v>
      </c>
      <c r="AO22" s="210"/>
      <c r="AP22" s="241" t="s">
        <v>14</v>
      </c>
      <c r="AQ22" s="241"/>
      <c r="AR22" s="242">
        <f>+'Beg Bal'!B9</f>
        <v>0</v>
      </c>
      <c r="AS22" s="210"/>
      <c r="AT22" s="19">
        <f>AE22</f>
        <v>175</v>
      </c>
      <c r="AU22" s="19"/>
      <c r="AV22" s="264">
        <f>+AV21+SUM(AT22:AU22)</f>
        <v>-1965</v>
      </c>
      <c r="AW22" s="30"/>
      <c r="AX22" s="19"/>
      <c r="AY22" s="19"/>
      <c r="AZ22" s="244">
        <f t="shared" ref="AZ22:AZ24" si="3">+AZ21+SUM(AX22:AY22)</f>
        <v>-360</v>
      </c>
      <c r="BA22" s="30"/>
      <c r="BB22" s="19"/>
      <c r="BC22" s="19">
        <f>AF6</f>
        <v>-2070</v>
      </c>
      <c r="BD22" s="246">
        <f>+BD21+SUM(BB22:BC22)</f>
        <v>-2070</v>
      </c>
      <c r="BE22" s="30"/>
      <c r="BF22" s="19"/>
      <c r="BG22" s="19"/>
      <c r="BH22" s="249">
        <f>+BH21+SUM(BF22:BG22)</f>
        <v>315</v>
      </c>
      <c r="BI22" s="30"/>
      <c r="BJ22" s="19"/>
      <c r="BK22" s="19"/>
      <c r="BL22" s="249">
        <f>+BL21+SUM(BJ22:BK22)</f>
        <v>0</v>
      </c>
      <c r="BM22" s="30"/>
      <c r="BN22" s="253"/>
      <c r="BO22" s="27"/>
      <c r="BP22" s="27"/>
    </row>
    <row r="23" spans="1:80" ht="15.75" x14ac:dyDescent="0.25">
      <c r="P23" s="256"/>
      <c r="Q23" s="210"/>
      <c r="R23" s="210"/>
      <c r="S23" s="210"/>
      <c r="T23" s="210"/>
      <c r="U23" s="210"/>
      <c r="V23" s="213"/>
      <c r="W23" s="256"/>
      <c r="X23" s="210"/>
      <c r="Y23" s="210"/>
      <c r="Z23" s="210"/>
      <c r="AA23" s="210"/>
      <c r="AB23" s="202"/>
      <c r="AC23" s="223"/>
      <c r="AD23" s="3" t="s">
        <v>39</v>
      </c>
      <c r="AE23" s="3">
        <f>U4</f>
        <v>5000</v>
      </c>
      <c r="AF23" s="3"/>
      <c r="AG23" s="202"/>
      <c r="AH23" s="202"/>
      <c r="AI23" s="262" t="s">
        <v>37</v>
      </c>
      <c r="AJ23" s="263">
        <f>+BL10</f>
        <v>75</v>
      </c>
      <c r="AK23" s="210"/>
      <c r="AL23" s="19">
        <f>AE16</f>
        <v>325</v>
      </c>
      <c r="AM23" s="19"/>
      <c r="AN23" s="241">
        <f>+AN22+SUM(AL23:AM23)</f>
        <v>325</v>
      </c>
      <c r="AO23" s="210"/>
      <c r="AP23" s="19"/>
      <c r="AQ23" s="19"/>
      <c r="AR23" s="242">
        <f>+AR22+SUM(AP23:AQ23)</f>
        <v>0</v>
      </c>
      <c r="AS23" s="210"/>
      <c r="AT23" s="19"/>
      <c r="AU23" s="19"/>
      <c r="AV23" s="264">
        <f>+AV22+SUM(AT23:AU23)</f>
        <v>-1965</v>
      </c>
      <c r="AW23" s="30"/>
      <c r="AX23" s="19"/>
      <c r="AY23" s="19"/>
      <c r="AZ23" s="244">
        <f t="shared" si="3"/>
        <v>-360</v>
      </c>
      <c r="BA23" s="30"/>
      <c r="BB23" s="19"/>
      <c r="BC23" s="19">
        <f>AF10</f>
        <v>-1250</v>
      </c>
      <c r="BD23" s="246">
        <f>+BD22+SUM(BB23:BC23)</f>
        <v>-3320</v>
      </c>
      <c r="BE23" s="30"/>
      <c r="BF23" s="30"/>
      <c r="BG23" s="30"/>
      <c r="BH23" s="30"/>
      <c r="BI23" s="30"/>
      <c r="BJ23" s="202"/>
      <c r="BK23" s="202"/>
      <c r="BL23" s="202"/>
      <c r="BM23" s="30"/>
      <c r="BN23" s="252"/>
      <c r="BO23" s="28"/>
      <c r="BP23" s="28"/>
    </row>
    <row r="24" spans="1:80" ht="15.75" x14ac:dyDescent="0.25">
      <c r="P24" s="256"/>
      <c r="Q24" s="210"/>
      <c r="R24" s="210"/>
      <c r="S24" s="210"/>
      <c r="T24" s="210"/>
      <c r="U24" s="210"/>
      <c r="V24" s="213"/>
      <c r="W24" s="256"/>
      <c r="X24" s="210"/>
      <c r="Y24" s="210"/>
      <c r="Z24" s="210"/>
      <c r="AA24" s="210"/>
      <c r="AB24" s="202"/>
      <c r="AC24" s="223"/>
      <c r="AD24" s="3" t="s">
        <v>43</v>
      </c>
      <c r="AE24" s="3">
        <f>U5+U9</f>
        <v>120</v>
      </c>
      <c r="AF24" s="3"/>
      <c r="AG24" s="202"/>
      <c r="AH24" s="202"/>
      <c r="AI24" s="262" t="s">
        <v>18</v>
      </c>
      <c r="AJ24" s="263">
        <f>+BL16</f>
        <v>0</v>
      </c>
      <c r="AK24" s="210"/>
      <c r="AL24" s="19"/>
      <c r="AM24" s="19"/>
      <c r="AN24" s="241">
        <f>+AN23+SUM(AL24:AM24)</f>
        <v>325</v>
      </c>
      <c r="AO24" s="210"/>
      <c r="AP24" s="19"/>
      <c r="AQ24" s="19"/>
      <c r="AR24" s="242">
        <f>+AR23+SUM(AP24:AQ24)</f>
        <v>0</v>
      </c>
      <c r="AS24" s="210"/>
      <c r="AT24" s="202"/>
      <c r="AU24" s="202"/>
      <c r="AV24" s="202"/>
      <c r="AW24" s="30"/>
      <c r="AX24" s="19"/>
      <c r="AY24" s="19"/>
      <c r="AZ24" s="244">
        <f t="shared" si="3"/>
        <v>-360</v>
      </c>
      <c r="BA24" s="30"/>
      <c r="BB24" s="19"/>
      <c r="BC24" s="19"/>
      <c r="BD24" s="246">
        <f>+BD23+SUM(BB24:BC24)</f>
        <v>-3320</v>
      </c>
      <c r="BE24" s="30"/>
      <c r="BF24" s="202"/>
      <c r="BG24" s="202"/>
      <c r="BH24" s="202"/>
      <c r="BI24" s="30"/>
      <c r="BJ24" s="202"/>
      <c r="BK24" s="202"/>
      <c r="BL24" s="202"/>
      <c r="BM24" s="30"/>
      <c r="BN24" s="236"/>
      <c r="BO24" s="29"/>
      <c r="BP24" s="43"/>
    </row>
    <row r="25" spans="1:80" ht="15.75" x14ac:dyDescent="0.25">
      <c r="P25" s="256"/>
      <c r="Q25" s="210"/>
      <c r="R25" s="210"/>
      <c r="S25" s="210"/>
      <c r="T25" s="210"/>
      <c r="U25" s="210"/>
      <c r="V25" s="213"/>
      <c r="W25" s="256"/>
      <c r="X25" s="210"/>
      <c r="Y25" s="210"/>
      <c r="Z25" s="210"/>
      <c r="AA25" s="210"/>
      <c r="AB25" s="202"/>
      <c r="AC25" s="223"/>
      <c r="AD25" s="3" t="s">
        <v>85</v>
      </c>
      <c r="AE25" s="3">
        <f>U7</f>
        <v>1000</v>
      </c>
      <c r="AF25" s="3"/>
      <c r="AG25" s="202"/>
      <c r="AH25" s="202"/>
      <c r="AI25" s="262" t="s">
        <v>44</v>
      </c>
      <c r="AJ25" s="263">
        <f>+BL60</f>
        <v>0</v>
      </c>
      <c r="AK25" s="210"/>
      <c r="AL25" s="210"/>
      <c r="AM25" s="210"/>
      <c r="AN25" s="210"/>
      <c r="AO25" s="210"/>
      <c r="AP25" s="202"/>
      <c r="AQ25" s="202"/>
      <c r="AR25" s="202"/>
      <c r="AS25" s="210"/>
      <c r="AT25" s="202"/>
      <c r="AU25" s="202"/>
      <c r="AV25" s="202"/>
      <c r="AW25" s="30"/>
      <c r="AX25" s="202"/>
      <c r="AY25" s="202"/>
      <c r="AZ25" s="202"/>
      <c r="BA25" s="30"/>
      <c r="BB25" s="202"/>
      <c r="BC25" s="202"/>
      <c r="BD25" s="202"/>
      <c r="BE25" s="30"/>
      <c r="BF25" s="202"/>
      <c r="BG25" s="202"/>
      <c r="BH25" s="202"/>
      <c r="BI25" s="30"/>
      <c r="BJ25" s="202"/>
      <c r="BK25" s="202"/>
      <c r="BL25" s="202"/>
      <c r="BM25" s="30"/>
      <c r="BN25" s="30"/>
      <c r="BO25" s="30"/>
      <c r="BP25" s="43"/>
    </row>
    <row r="26" spans="1:80" ht="15.75" x14ac:dyDescent="0.25">
      <c r="P26" s="256"/>
      <c r="Q26" s="210"/>
      <c r="R26" s="210"/>
      <c r="S26" s="210"/>
      <c r="T26" s="210"/>
      <c r="U26" s="210"/>
      <c r="V26" s="213"/>
      <c r="W26" s="256"/>
      <c r="X26" s="210"/>
      <c r="Y26" s="210"/>
      <c r="Z26" s="210"/>
      <c r="AA26" s="210"/>
      <c r="AB26" s="202"/>
      <c r="AC26" s="223"/>
      <c r="AD26" s="3" t="s">
        <v>41</v>
      </c>
      <c r="AE26" s="3">
        <f>U10</f>
        <v>500</v>
      </c>
      <c r="AF26" s="3"/>
      <c r="AG26" s="202"/>
      <c r="AH26" s="202"/>
      <c r="AI26" s="262" t="s">
        <v>38</v>
      </c>
      <c r="AJ26" s="263">
        <f>+BL67</f>
        <v>0</v>
      </c>
      <c r="AK26" s="210"/>
      <c r="AL26" s="266"/>
      <c r="AM26" s="266"/>
      <c r="AN26" s="266"/>
      <c r="AO26" s="266"/>
      <c r="AP26" s="266"/>
      <c r="AQ26" s="266"/>
      <c r="AR26" s="266"/>
      <c r="AS26" s="266"/>
      <c r="AT26" s="266"/>
      <c r="AU26" s="266"/>
      <c r="AV26" s="266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267"/>
      <c r="BM26" s="95"/>
      <c r="BN26" s="95"/>
      <c r="BO26" s="95"/>
      <c r="BP26" s="96"/>
      <c r="BQ26" s="142"/>
      <c r="BR26" s="142"/>
      <c r="BS26" s="142"/>
      <c r="BT26" s="142"/>
      <c r="BU26" s="142"/>
      <c r="BV26" s="142"/>
      <c r="BW26" s="142"/>
      <c r="BX26" s="142"/>
      <c r="BY26" s="142"/>
      <c r="BZ26" s="142"/>
      <c r="CA26" s="142"/>
      <c r="CB26" s="142"/>
    </row>
    <row r="27" spans="1:80" ht="16.5" thickBot="1" x14ac:dyDescent="0.3">
      <c r="P27" s="256"/>
      <c r="Q27" s="210"/>
      <c r="R27" s="210"/>
      <c r="S27" s="210"/>
      <c r="T27" s="210"/>
      <c r="U27" s="210"/>
      <c r="V27" s="213"/>
      <c r="W27" s="256"/>
      <c r="X27" s="210"/>
      <c r="Y27" s="210"/>
      <c r="Z27" s="210"/>
      <c r="AA27" s="210"/>
      <c r="AB27" s="202"/>
      <c r="AC27" s="223"/>
      <c r="AD27" s="3" t="s">
        <v>37</v>
      </c>
      <c r="AE27" s="3">
        <f>U6</f>
        <v>75</v>
      </c>
      <c r="AF27" s="3"/>
      <c r="AG27" s="202"/>
      <c r="AH27" s="202"/>
      <c r="AI27" s="262" t="s">
        <v>29</v>
      </c>
      <c r="AJ27" s="263">
        <f>+BL22</f>
        <v>0</v>
      </c>
      <c r="AK27" s="210"/>
      <c r="AL27" s="268"/>
      <c r="AM27" s="268"/>
      <c r="AN27" s="268"/>
      <c r="AO27" s="268"/>
      <c r="AP27" s="268"/>
      <c r="AQ27" s="268"/>
      <c r="AR27" s="268"/>
      <c r="AS27" s="268"/>
      <c r="AT27" s="268"/>
      <c r="AU27" s="268"/>
      <c r="AV27" s="268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269"/>
      <c r="BM27" s="90"/>
      <c r="BN27" s="90"/>
      <c r="BO27" s="90"/>
      <c r="BP27" s="84"/>
      <c r="BQ27" s="143"/>
      <c r="BR27" s="143"/>
      <c r="BS27" s="143"/>
      <c r="BT27" s="143"/>
      <c r="BU27" s="143"/>
      <c r="BV27" s="143"/>
      <c r="BW27" s="143"/>
      <c r="BX27" s="143"/>
      <c r="BY27" s="143"/>
      <c r="BZ27" s="143"/>
      <c r="CA27" s="143"/>
      <c r="CB27" s="143"/>
    </row>
    <row r="28" spans="1:80" ht="16.5" thickBot="1" x14ac:dyDescent="0.3">
      <c r="P28" s="256"/>
      <c r="Q28" s="210"/>
      <c r="R28" s="210"/>
      <c r="S28" s="210"/>
      <c r="T28" s="210"/>
      <c r="U28" s="210"/>
      <c r="V28" s="213"/>
      <c r="W28" s="256"/>
      <c r="X28" s="210"/>
      <c r="Y28" s="210"/>
      <c r="Z28" s="210"/>
      <c r="AA28" s="210"/>
      <c r="AB28" s="202"/>
      <c r="AC28" s="223"/>
      <c r="AD28" s="3"/>
      <c r="AE28" s="3"/>
      <c r="AF28" s="3"/>
      <c r="AG28" s="202"/>
      <c r="AH28" s="202"/>
      <c r="AI28" s="270" t="s">
        <v>15</v>
      </c>
      <c r="AJ28" s="271">
        <f>+SUM(AJ5:AJ27)</f>
        <v>0</v>
      </c>
      <c r="AK28" s="210"/>
      <c r="AL28" s="226" t="s">
        <v>51</v>
      </c>
      <c r="AM28" s="272"/>
      <c r="AN28" s="272"/>
      <c r="AO28" s="272"/>
      <c r="AP28" s="272"/>
      <c r="AQ28" s="272"/>
      <c r="AR28" s="273"/>
      <c r="AS28" s="202"/>
      <c r="AT28" s="228" t="s">
        <v>52</v>
      </c>
      <c r="AU28" s="274"/>
      <c r="AV28" s="274"/>
      <c r="AW28" s="274"/>
      <c r="AX28" s="274"/>
      <c r="AY28" s="274"/>
      <c r="AZ28" s="27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261"/>
      <c r="BM28" s="30"/>
      <c r="BN28" s="30"/>
      <c r="BO28" s="30"/>
      <c r="BP28" s="43"/>
    </row>
    <row r="29" spans="1:80" ht="16.5" thickTop="1" x14ac:dyDescent="0.25">
      <c r="P29" s="256"/>
      <c r="Q29" s="210"/>
      <c r="R29" s="210"/>
      <c r="S29" s="210"/>
      <c r="T29" s="210"/>
      <c r="U29" s="210"/>
      <c r="V29" s="213"/>
      <c r="W29" s="256"/>
      <c r="X29" s="210"/>
      <c r="Y29" s="210"/>
      <c r="Z29" s="210"/>
      <c r="AA29" s="210"/>
      <c r="AB29" s="202"/>
      <c r="AC29" s="276"/>
      <c r="AD29" s="210"/>
      <c r="AE29" s="210"/>
      <c r="AF29" s="210"/>
      <c r="AG29" s="202"/>
      <c r="AH29" s="202"/>
      <c r="AI29" s="277" t="s">
        <v>4</v>
      </c>
      <c r="AJ29" s="249">
        <f>SUM(AJ19:AJ27)</f>
        <v>-2810</v>
      </c>
      <c r="AK29" s="210"/>
      <c r="AL29" s="278" t="s">
        <v>60</v>
      </c>
      <c r="AM29" s="279"/>
      <c r="AN29" s="280"/>
      <c r="AO29" s="202"/>
      <c r="AP29" s="278" t="s">
        <v>64</v>
      </c>
      <c r="AQ29" s="279"/>
      <c r="AR29" s="280"/>
      <c r="AS29" s="210"/>
      <c r="AT29" s="278" t="s">
        <v>56</v>
      </c>
      <c r="AU29" s="279"/>
      <c r="AV29" s="280"/>
      <c r="AW29" s="202"/>
      <c r="AX29" s="278" t="s">
        <v>53</v>
      </c>
      <c r="AY29" s="279"/>
      <c r="AZ29" s="28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43"/>
    </row>
    <row r="30" spans="1:80" x14ac:dyDescent="0.25">
      <c r="P30" s="256"/>
      <c r="Q30" s="210"/>
      <c r="R30" s="210"/>
      <c r="S30" s="210"/>
      <c r="T30" s="210"/>
      <c r="U30" s="210"/>
      <c r="V30" s="213"/>
      <c r="W30" s="256"/>
      <c r="X30" s="210"/>
      <c r="Y30" s="210"/>
      <c r="Z30" s="210"/>
      <c r="AA30" s="210"/>
      <c r="AB30" s="202"/>
      <c r="AC30" s="276"/>
      <c r="AD30" s="210"/>
      <c r="AE30" s="210"/>
      <c r="AF30" s="210"/>
      <c r="AG30" s="202"/>
      <c r="AH30" s="202"/>
      <c r="AI30" s="210"/>
      <c r="AJ30" s="210"/>
      <c r="AK30" s="210"/>
      <c r="AL30" s="237" t="s">
        <v>11</v>
      </c>
      <c r="AM30" s="237" t="s">
        <v>13</v>
      </c>
      <c r="AN30" s="237" t="s">
        <v>2</v>
      </c>
      <c r="AO30" s="202"/>
      <c r="AP30" s="237" t="s">
        <v>11</v>
      </c>
      <c r="AQ30" s="237" t="s">
        <v>13</v>
      </c>
      <c r="AR30" s="237" t="s">
        <v>2</v>
      </c>
      <c r="AS30" s="210"/>
      <c r="AT30" s="237" t="s">
        <v>11</v>
      </c>
      <c r="AU30" s="237" t="s">
        <v>13</v>
      </c>
      <c r="AV30" s="237" t="s">
        <v>2</v>
      </c>
      <c r="AW30" s="202"/>
      <c r="AX30" s="237" t="s">
        <v>11</v>
      </c>
      <c r="AY30" s="237" t="s">
        <v>13</v>
      </c>
      <c r="AZ30" s="237" t="s">
        <v>2</v>
      </c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253"/>
      <c r="BO30" s="27"/>
      <c r="BP30" s="27"/>
    </row>
    <row r="31" spans="1:80" s="142" customFormat="1" x14ac:dyDescent="0.25">
      <c r="A31" s="139"/>
      <c r="B31" s="8"/>
      <c r="C31" s="153"/>
      <c r="D31" s="8"/>
      <c r="E31" s="8"/>
      <c r="F31" s="8"/>
      <c r="G31" s="153"/>
      <c r="H31" s="7"/>
      <c r="I31" s="7"/>
      <c r="J31" s="7"/>
      <c r="K31" s="7"/>
      <c r="L31" s="7"/>
      <c r="M31" s="7"/>
      <c r="N31" s="7"/>
      <c r="O31" s="33"/>
      <c r="P31" s="256"/>
      <c r="Q31" s="210"/>
      <c r="R31" s="210"/>
      <c r="S31" s="210"/>
      <c r="T31" s="210"/>
      <c r="U31" s="210"/>
      <c r="V31" s="213"/>
      <c r="W31" s="256"/>
      <c r="X31" s="210"/>
      <c r="Y31" s="210"/>
      <c r="Z31" s="210"/>
      <c r="AA31" s="210"/>
      <c r="AB31" s="202"/>
      <c r="AC31" s="276"/>
      <c r="AD31" s="210"/>
      <c r="AE31" s="210"/>
      <c r="AF31" s="210"/>
      <c r="AG31" s="202"/>
      <c r="AH31" s="202"/>
      <c r="AI31" s="210"/>
      <c r="AJ31" s="210"/>
      <c r="AK31" s="210"/>
      <c r="AL31" s="241" t="s">
        <v>14</v>
      </c>
      <c r="AM31" s="241"/>
      <c r="AN31" s="241">
        <v>0</v>
      </c>
      <c r="AO31" s="202"/>
      <c r="AP31" s="241" t="s">
        <v>14</v>
      </c>
      <c r="AQ31" s="241"/>
      <c r="AR31" s="241">
        <v>0</v>
      </c>
      <c r="AS31" s="210"/>
      <c r="AT31" s="243" t="s">
        <v>14</v>
      </c>
      <c r="AU31" s="243"/>
      <c r="AV31" s="243">
        <v>0</v>
      </c>
      <c r="AW31" s="202"/>
      <c r="AX31" s="243" t="s">
        <v>14</v>
      </c>
      <c r="AY31" s="243"/>
      <c r="AZ31" s="243">
        <v>0</v>
      </c>
      <c r="BA31" s="30"/>
      <c r="BB31" s="281"/>
      <c r="BC31" s="281"/>
      <c r="BD31" s="281"/>
      <c r="BE31" s="30"/>
      <c r="BF31" s="281"/>
      <c r="BG31" s="281"/>
      <c r="BH31" s="281"/>
      <c r="BI31" s="30"/>
      <c r="BJ31" s="30"/>
      <c r="BK31" s="30"/>
      <c r="BL31" s="30"/>
      <c r="BM31" s="30"/>
      <c r="BN31" s="252"/>
      <c r="BO31" s="28"/>
      <c r="BP31" s="28"/>
      <c r="BQ31" s="141"/>
      <c r="BR31" s="141"/>
      <c r="BS31" s="141"/>
      <c r="BT31" s="141"/>
      <c r="BU31" s="141"/>
      <c r="BV31" s="141"/>
      <c r="BW31" s="141"/>
      <c r="BX31" s="141"/>
      <c r="BY31" s="141"/>
      <c r="BZ31" s="141"/>
      <c r="CA31" s="141"/>
      <c r="CB31" s="141"/>
    </row>
    <row r="32" spans="1:80" s="143" customFormat="1" ht="15.75" x14ac:dyDescent="0.25">
      <c r="A32" s="139"/>
      <c r="B32" s="8"/>
      <c r="C32" s="153"/>
      <c r="D32" s="8"/>
      <c r="E32" s="8"/>
      <c r="F32" s="8"/>
      <c r="G32" s="153"/>
      <c r="H32" s="7"/>
      <c r="I32" s="7"/>
      <c r="J32" s="7"/>
      <c r="K32" s="7"/>
      <c r="L32" s="7"/>
      <c r="M32" s="7"/>
      <c r="N32" s="7"/>
      <c r="O32" s="33"/>
      <c r="P32" s="256"/>
      <c r="Q32" s="210"/>
      <c r="R32" s="210"/>
      <c r="S32" s="210"/>
      <c r="T32" s="210"/>
      <c r="U32" s="210"/>
      <c r="V32" s="213"/>
      <c r="W32" s="256"/>
      <c r="X32" s="210"/>
      <c r="Y32" s="210"/>
      <c r="Z32" s="210"/>
      <c r="AA32" s="210"/>
      <c r="AB32" s="202"/>
      <c r="AC32" s="276"/>
      <c r="AD32" s="210"/>
      <c r="AE32" s="210"/>
      <c r="AF32" s="210"/>
      <c r="AG32" s="202"/>
      <c r="AH32" s="202"/>
      <c r="AI32" s="210"/>
      <c r="AJ32" s="210"/>
      <c r="AK32" s="210"/>
      <c r="AL32" s="19">
        <f>E4</f>
        <v>720</v>
      </c>
      <c r="AM32" s="19"/>
      <c r="AN32" s="241">
        <f>+AN31+SUM(AL32:AM32)</f>
        <v>720</v>
      </c>
      <c r="AO32" s="202"/>
      <c r="AP32" s="19">
        <f>E6</f>
        <v>425</v>
      </c>
      <c r="AQ32" s="19"/>
      <c r="AR32" s="241">
        <f>+AR31+SUM(AP32:AQ32)</f>
        <v>425</v>
      </c>
      <c r="AS32" s="210"/>
      <c r="AT32" s="19"/>
      <c r="AU32" s="19">
        <f>-Y4</f>
        <v>-1500</v>
      </c>
      <c r="AV32" s="243">
        <f>+AV31+SUM(AT32:AU32)</f>
        <v>-1500</v>
      </c>
      <c r="AW32" s="202"/>
      <c r="AX32" s="19"/>
      <c r="AY32" s="19">
        <f>-Y5</f>
        <v>-185</v>
      </c>
      <c r="AZ32" s="243">
        <f>+AZ31+SUM(AX32:AY32)</f>
        <v>-185</v>
      </c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236"/>
      <c r="BO32" s="29"/>
      <c r="BP32" s="43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</row>
    <row r="33" spans="1:80" ht="18.600000000000001" customHeight="1" x14ac:dyDescent="0.25">
      <c r="P33" s="256"/>
      <c r="Q33" s="210"/>
      <c r="R33" s="210"/>
      <c r="S33" s="210"/>
      <c r="T33" s="210"/>
      <c r="U33" s="210"/>
      <c r="V33" s="213"/>
      <c r="W33" s="256"/>
      <c r="X33" s="210"/>
      <c r="Y33" s="210"/>
      <c r="Z33" s="210"/>
      <c r="AA33" s="210"/>
      <c r="AB33" s="202"/>
      <c r="AC33" s="276"/>
      <c r="AD33" s="210"/>
      <c r="AE33" s="210"/>
      <c r="AF33" s="210"/>
      <c r="AG33" s="202"/>
      <c r="AH33" s="202"/>
      <c r="AI33" s="210"/>
      <c r="AJ33" s="210"/>
      <c r="AK33" s="210"/>
      <c r="AL33" s="19">
        <f>E5</f>
        <v>425</v>
      </c>
      <c r="AM33" s="19"/>
      <c r="AN33" s="241">
        <f>+AN32+SUM(AL33:AM33)</f>
        <v>1145</v>
      </c>
      <c r="AO33" s="202"/>
      <c r="AP33" s="19">
        <f>N7</f>
        <v>300</v>
      </c>
      <c r="AQ33" s="19"/>
      <c r="AR33" s="241">
        <f>+AR32+SUM(AP33:AQ33)</f>
        <v>725</v>
      </c>
      <c r="AS33" s="210"/>
      <c r="AT33" s="19"/>
      <c r="AU33" s="19">
        <f>-Y7</f>
        <v>-140</v>
      </c>
      <c r="AV33" s="243">
        <f t="shared" ref="AV33:AV37" si="4">+AV32+SUM(AT33:AU33)</f>
        <v>-1640</v>
      </c>
      <c r="AW33" s="202"/>
      <c r="AX33" s="19"/>
      <c r="AY33" s="19"/>
      <c r="AZ33" s="243">
        <f>+AZ32+SUM(AX33:AY33)</f>
        <v>-185</v>
      </c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43"/>
    </row>
    <row r="34" spans="1:80" ht="15.75" x14ac:dyDescent="0.25">
      <c r="P34" s="256"/>
      <c r="Q34" s="210"/>
      <c r="R34" s="210"/>
      <c r="S34" s="210"/>
      <c r="T34" s="210"/>
      <c r="U34" s="210"/>
      <c r="V34" s="213"/>
      <c r="W34" s="256"/>
      <c r="X34" s="210"/>
      <c r="Y34" s="210"/>
      <c r="Z34" s="210"/>
      <c r="AA34" s="210"/>
      <c r="AB34" s="202"/>
      <c r="AC34" s="276"/>
      <c r="AD34" s="210"/>
      <c r="AE34" s="210"/>
      <c r="AF34" s="210"/>
      <c r="AG34" s="202"/>
      <c r="AH34" s="202"/>
      <c r="AI34" s="210"/>
      <c r="AJ34" s="210"/>
      <c r="AK34" s="210"/>
      <c r="AL34" s="19"/>
      <c r="AM34" s="19">
        <f>-K10</f>
        <v>-425</v>
      </c>
      <c r="AN34" s="241">
        <f t="shared" ref="AN34:AN35" si="5">+AN33+SUM(AL34:AM34)</f>
        <v>720</v>
      </c>
      <c r="AO34" s="202"/>
      <c r="AP34" s="19"/>
      <c r="AQ34" s="19"/>
      <c r="AR34" s="241">
        <f t="shared" ref="AR34:AR35" si="6">+AR33+SUM(AP34:AQ34)</f>
        <v>725</v>
      </c>
      <c r="AS34" s="210"/>
      <c r="AT34" s="19"/>
      <c r="AU34" s="19"/>
      <c r="AV34" s="243">
        <f>+AV33+SUM(AT34:AU34)</f>
        <v>-1640</v>
      </c>
      <c r="AW34" s="202"/>
      <c r="AX34" s="19"/>
      <c r="AY34" s="19"/>
      <c r="AZ34" s="243">
        <f>+AZ33+SUM(AX34:AY34)</f>
        <v>-185</v>
      </c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43"/>
    </row>
    <row r="35" spans="1:80" x14ac:dyDescent="0.25">
      <c r="P35" s="256"/>
      <c r="Q35" s="210"/>
      <c r="R35" s="210"/>
      <c r="S35" s="210"/>
      <c r="T35" s="210"/>
      <c r="U35" s="210"/>
      <c r="V35" s="213"/>
      <c r="W35" s="256"/>
      <c r="X35" s="210"/>
      <c r="Y35" s="210"/>
      <c r="Z35" s="210"/>
      <c r="AA35" s="210"/>
      <c r="AB35" s="202"/>
      <c r="AC35" s="276"/>
      <c r="AD35" s="210"/>
      <c r="AE35" s="210"/>
      <c r="AF35" s="210"/>
      <c r="AG35" s="202"/>
      <c r="AH35" s="202"/>
      <c r="AI35" s="210"/>
      <c r="AJ35" s="210"/>
      <c r="AK35" s="210"/>
      <c r="AL35" s="19"/>
      <c r="AM35" s="19"/>
      <c r="AN35" s="241">
        <f t="shared" si="5"/>
        <v>720</v>
      </c>
      <c r="AO35" s="202"/>
      <c r="AP35" s="19"/>
      <c r="AQ35" s="19"/>
      <c r="AR35" s="241">
        <f t="shared" si="6"/>
        <v>725</v>
      </c>
      <c r="AS35" s="210"/>
      <c r="AT35" s="19"/>
      <c r="AU35" s="19"/>
      <c r="AV35" s="243">
        <f t="shared" si="4"/>
        <v>-1640</v>
      </c>
      <c r="AW35" s="202"/>
      <c r="AX35" s="202"/>
      <c r="AY35" s="202"/>
      <c r="AZ35" s="202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</row>
    <row r="36" spans="1:80" s="141" customFormat="1" x14ac:dyDescent="0.25">
      <c r="A36" s="139"/>
      <c r="B36" s="8"/>
      <c r="C36" s="153"/>
      <c r="D36" s="8"/>
      <c r="E36" s="8"/>
      <c r="F36" s="8"/>
      <c r="G36" s="153"/>
      <c r="H36" s="7"/>
      <c r="I36" s="7"/>
      <c r="J36" s="7"/>
      <c r="K36" s="7"/>
      <c r="L36" s="7"/>
      <c r="M36" s="7"/>
      <c r="N36" s="7"/>
      <c r="O36" s="33"/>
      <c r="P36" s="256"/>
      <c r="Q36" s="210"/>
      <c r="R36" s="210"/>
      <c r="S36" s="210"/>
      <c r="T36" s="210"/>
      <c r="U36" s="210"/>
      <c r="V36" s="213"/>
      <c r="W36" s="256"/>
      <c r="X36" s="210"/>
      <c r="Y36" s="210"/>
      <c r="Z36" s="210"/>
      <c r="AA36" s="210"/>
      <c r="AB36" s="202"/>
      <c r="AC36" s="281"/>
      <c r="AD36" s="281"/>
      <c r="AE36" s="281"/>
      <c r="AF36" s="281"/>
      <c r="AG36" s="202"/>
      <c r="AH36" s="202"/>
      <c r="AI36" s="210"/>
      <c r="AJ36" s="210"/>
      <c r="AK36" s="213"/>
      <c r="AL36" s="282"/>
      <c r="AM36" s="282"/>
      <c r="AN36" s="282"/>
      <c r="AO36" s="283"/>
      <c r="AP36" s="282"/>
      <c r="AQ36" s="282"/>
      <c r="AR36" s="282"/>
      <c r="AS36" s="210"/>
      <c r="AT36" s="19"/>
      <c r="AU36" s="19"/>
      <c r="AV36" s="243">
        <f t="shared" si="4"/>
        <v>-1640</v>
      </c>
      <c r="AW36" s="211"/>
      <c r="AX36" s="30"/>
      <c r="AY36" s="30"/>
      <c r="AZ36" s="28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253"/>
      <c r="BO36" s="27"/>
      <c r="BP36" s="27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</row>
    <row r="37" spans="1:80" x14ac:dyDescent="0.25">
      <c r="P37" s="256"/>
      <c r="Q37" s="210"/>
      <c r="R37" s="210"/>
      <c r="S37" s="210"/>
      <c r="T37" s="210"/>
      <c r="U37" s="210"/>
      <c r="V37" s="213"/>
      <c r="W37" s="256"/>
      <c r="X37" s="210"/>
      <c r="Y37" s="210"/>
      <c r="Z37" s="210"/>
      <c r="AA37" s="210"/>
      <c r="AB37" s="202"/>
      <c r="AC37" s="276"/>
      <c r="AD37" s="210"/>
      <c r="AE37" s="210"/>
      <c r="AF37" s="210"/>
      <c r="AG37" s="202"/>
      <c r="AH37" s="202"/>
      <c r="AI37" s="210"/>
      <c r="AJ37" s="210"/>
      <c r="AK37" s="210"/>
      <c r="AL37" s="285" t="s">
        <v>66</v>
      </c>
      <c r="AM37" s="286"/>
      <c r="AN37" s="287"/>
      <c r="AO37" s="202"/>
      <c r="AP37" s="285" t="s">
        <v>69</v>
      </c>
      <c r="AQ37" s="286"/>
      <c r="AR37" s="287"/>
      <c r="AS37" s="213"/>
      <c r="AT37" s="19"/>
      <c r="AU37" s="19"/>
      <c r="AV37" s="243">
        <f t="shared" si="4"/>
        <v>-1640</v>
      </c>
      <c r="AW37" s="211"/>
      <c r="AX37" s="30"/>
      <c r="AY37" s="30"/>
      <c r="AZ37" s="28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252"/>
      <c r="BO37" s="28"/>
      <c r="BP37" s="28"/>
    </row>
    <row r="38" spans="1:80" ht="28.5" x14ac:dyDescent="0.45">
      <c r="P38" s="256"/>
      <c r="Q38" s="210"/>
      <c r="R38" s="210"/>
      <c r="S38" s="210"/>
      <c r="T38" s="210"/>
      <c r="U38" s="210"/>
      <c r="V38" s="213"/>
      <c r="W38" s="256"/>
      <c r="X38" s="210"/>
      <c r="Y38" s="210"/>
      <c r="Z38" s="210"/>
      <c r="AA38" s="210"/>
      <c r="AB38" s="202"/>
      <c r="AC38" s="276"/>
      <c r="AD38" s="210"/>
      <c r="AE38" s="210"/>
      <c r="AF38" s="210"/>
      <c r="AG38" s="202"/>
      <c r="AH38" s="202"/>
      <c r="AI38" s="210"/>
      <c r="AJ38" s="210"/>
      <c r="AK38" s="210"/>
      <c r="AL38" s="237" t="s">
        <v>11</v>
      </c>
      <c r="AM38" s="237" t="s">
        <v>13</v>
      </c>
      <c r="AN38" s="237" t="s">
        <v>2</v>
      </c>
      <c r="AO38" s="283"/>
      <c r="AP38" s="237" t="s">
        <v>11</v>
      </c>
      <c r="AQ38" s="237" t="s">
        <v>13</v>
      </c>
      <c r="AR38" s="237" t="s">
        <v>2</v>
      </c>
      <c r="AS38" s="210"/>
      <c r="AT38" s="202"/>
      <c r="AU38" s="202"/>
      <c r="AV38" s="202"/>
      <c r="AW38" s="288"/>
      <c r="AX38" s="30"/>
      <c r="AY38" s="30"/>
      <c r="AZ38" s="284"/>
      <c r="BA38" s="30"/>
      <c r="BB38" s="30"/>
      <c r="BC38" s="30"/>
      <c r="BD38" s="30"/>
      <c r="BE38" s="30"/>
      <c r="BF38" s="30"/>
      <c r="BG38" s="30"/>
      <c r="BH38" s="30"/>
      <c r="BI38" s="30"/>
      <c r="BJ38" s="253"/>
      <c r="BK38" s="253"/>
      <c r="BL38" s="253"/>
      <c r="BM38" s="30"/>
      <c r="BN38" s="236"/>
      <c r="BO38" s="29"/>
      <c r="BP38" s="43"/>
    </row>
    <row r="39" spans="1:80" ht="15.75" x14ac:dyDescent="0.25">
      <c r="P39" s="256"/>
      <c r="Q39" s="210"/>
      <c r="R39" s="210"/>
      <c r="S39" s="210"/>
      <c r="T39" s="210"/>
      <c r="U39" s="210"/>
      <c r="V39" s="213"/>
      <c r="W39" s="256"/>
      <c r="X39" s="210"/>
      <c r="Y39" s="210"/>
      <c r="Z39" s="210"/>
      <c r="AA39" s="210"/>
      <c r="AB39" s="202"/>
      <c r="AC39" s="276"/>
      <c r="AD39" s="210"/>
      <c r="AE39" s="210"/>
      <c r="AF39" s="210"/>
      <c r="AG39" s="202"/>
      <c r="AH39" s="202"/>
      <c r="AI39" s="210"/>
      <c r="AJ39" s="210"/>
      <c r="AK39" s="210"/>
      <c r="AL39" s="241" t="s">
        <v>14</v>
      </c>
      <c r="AM39" s="241"/>
      <c r="AN39" s="241">
        <v>0</v>
      </c>
      <c r="AO39" s="202"/>
      <c r="AP39" s="241" t="s">
        <v>14</v>
      </c>
      <c r="AQ39" s="241"/>
      <c r="AR39" s="241">
        <v>0</v>
      </c>
      <c r="AS39" s="210"/>
      <c r="AT39" s="285" t="s">
        <v>57</v>
      </c>
      <c r="AU39" s="286"/>
      <c r="AV39" s="287"/>
      <c r="AW39" s="211"/>
      <c r="AX39" s="30"/>
      <c r="AY39" s="30"/>
      <c r="AZ39" s="284"/>
      <c r="BA39" s="30"/>
      <c r="BB39" s="30"/>
      <c r="BC39" s="30"/>
      <c r="BD39" s="30"/>
      <c r="BE39" s="30"/>
      <c r="BF39" s="30"/>
      <c r="BG39" s="30"/>
      <c r="BH39" s="30"/>
      <c r="BI39" s="30"/>
      <c r="BJ39" s="252"/>
      <c r="BK39" s="252"/>
      <c r="BL39" s="252"/>
      <c r="BM39" s="30"/>
      <c r="BN39" s="30"/>
      <c r="BO39" s="30"/>
      <c r="BP39" s="43"/>
    </row>
    <row r="40" spans="1:80" ht="15.75" x14ac:dyDescent="0.25">
      <c r="P40" s="256"/>
      <c r="Q40" s="210"/>
      <c r="R40" s="210"/>
      <c r="S40" s="210"/>
      <c r="T40" s="210"/>
      <c r="U40" s="210"/>
      <c r="V40" s="213"/>
      <c r="W40" s="256"/>
      <c r="X40" s="210"/>
      <c r="Y40" s="210"/>
      <c r="Z40" s="210"/>
      <c r="AA40" s="210"/>
      <c r="AB40" s="202"/>
      <c r="AC40" s="276"/>
      <c r="AD40" s="210"/>
      <c r="AE40" s="210"/>
      <c r="AF40" s="210"/>
      <c r="AG40" s="202"/>
      <c r="AH40" s="202"/>
      <c r="AI40" s="210"/>
      <c r="AJ40" s="210"/>
      <c r="AK40" s="210"/>
      <c r="AL40" s="19"/>
      <c r="AM40" s="19"/>
      <c r="AN40" s="241">
        <f>+AN39+SUM(AL40:AM40)</f>
        <v>0</v>
      </c>
      <c r="AO40" s="202"/>
      <c r="AP40" s="19">
        <f>E7</f>
        <v>500</v>
      </c>
      <c r="AQ40" s="19"/>
      <c r="AR40" s="241">
        <f>+AR39+SUM(AP40:AQ40)</f>
        <v>500</v>
      </c>
      <c r="AS40" s="210"/>
      <c r="AT40" s="237" t="s">
        <v>11</v>
      </c>
      <c r="AU40" s="237" t="s">
        <v>13</v>
      </c>
      <c r="AV40" s="237" t="s">
        <v>2</v>
      </c>
      <c r="AW40" s="211"/>
      <c r="AX40" s="30"/>
      <c r="AY40" s="30"/>
      <c r="AZ40" s="284"/>
      <c r="BA40" s="30"/>
      <c r="BB40" s="30"/>
      <c r="BC40" s="30"/>
      <c r="BD40" s="30"/>
      <c r="BE40" s="30"/>
      <c r="BF40" s="30"/>
      <c r="BG40" s="30"/>
      <c r="BH40" s="30"/>
      <c r="BI40" s="30"/>
      <c r="BJ40" s="236"/>
      <c r="BK40" s="260"/>
      <c r="BL40" s="261"/>
      <c r="BM40" s="30"/>
      <c r="BN40" s="30"/>
      <c r="BO40" s="30"/>
      <c r="BP40" s="43"/>
    </row>
    <row r="41" spans="1:80" ht="15.75" x14ac:dyDescent="0.25">
      <c r="P41" s="256"/>
      <c r="Q41" s="210"/>
      <c r="R41" s="210"/>
      <c r="S41" s="210"/>
      <c r="T41" s="210"/>
      <c r="U41" s="210"/>
      <c r="V41" s="213"/>
      <c r="W41" s="256"/>
      <c r="X41" s="210"/>
      <c r="Y41" s="210"/>
      <c r="Z41" s="210"/>
      <c r="AA41" s="210"/>
      <c r="AB41" s="202"/>
      <c r="AC41" s="276"/>
      <c r="AD41" s="210"/>
      <c r="AE41" s="210"/>
      <c r="AF41" s="210"/>
      <c r="AG41" s="202"/>
      <c r="AH41" s="202"/>
      <c r="AI41" s="210"/>
      <c r="AJ41" s="210"/>
      <c r="AK41" s="210"/>
      <c r="AL41" s="19"/>
      <c r="AM41" s="19"/>
      <c r="AN41" s="241">
        <f>+AN40+SUM(AL41:AM41)</f>
        <v>0</v>
      </c>
      <c r="AO41" s="202"/>
      <c r="AP41" s="19"/>
      <c r="AQ41" s="19">
        <f>-K9</f>
        <v>-150</v>
      </c>
      <c r="AR41" s="241">
        <f>+AR40+SUM(AP41:AQ41)</f>
        <v>350</v>
      </c>
      <c r="AS41" s="210"/>
      <c r="AT41" s="243" t="s">
        <v>14</v>
      </c>
      <c r="AU41" s="243"/>
      <c r="AV41" s="243">
        <v>0</v>
      </c>
      <c r="AW41" s="211"/>
      <c r="AX41" s="30"/>
      <c r="AY41" s="30"/>
      <c r="AZ41" s="28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261"/>
      <c r="BM41" s="30"/>
      <c r="BN41" s="211"/>
      <c r="BO41" s="31"/>
      <c r="BP41" s="31"/>
    </row>
    <row r="42" spans="1:80" ht="15.75" x14ac:dyDescent="0.25">
      <c r="P42" s="256"/>
      <c r="Q42" s="210"/>
      <c r="R42" s="210"/>
      <c r="S42" s="210"/>
      <c r="T42" s="210"/>
      <c r="U42" s="210"/>
      <c r="V42" s="213"/>
      <c r="W42" s="256"/>
      <c r="X42" s="210"/>
      <c r="Y42" s="210"/>
      <c r="Z42" s="210"/>
      <c r="AA42" s="210"/>
      <c r="AB42" s="202"/>
      <c r="AC42" s="276"/>
      <c r="AD42" s="210"/>
      <c r="AE42" s="210"/>
      <c r="AF42" s="210"/>
      <c r="AG42" s="202"/>
      <c r="AH42" s="202"/>
      <c r="AI42" s="210"/>
      <c r="AJ42" s="210"/>
      <c r="AK42" s="210"/>
      <c r="AL42" s="19"/>
      <c r="AM42" s="19"/>
      <c r="AN42" s="241">
        <f>+AN41+SUM(AL42:AM42)</f>
        <v>0</v>
      </c>
      <c r="AO42" s="202"/>
      <c r="AP42" s="19"/>
      <c r="AQ42" s="19"/>
      <c r="AR42" s="241">
        <f>+AR41+SUM(AP42:AQ42)</f>
        <v>350</v>
      </c>
      <c r="AS42" s="210"/>
      <c r="AT42" s="19"/>
      <c r="AU42" s="19">
        <f>-Y6</f>
        <v>-315</v>
      </c>
      <c r="AV42" s="243">
        <f>+AV41+SUM(AT42:AU42)</f>
        <v>-315</v>
      </c>
      <c r="AW42" s="211"/>
      <c r="AX42" s="30"/>
      <c r="AY42" s="30"/>
      <c r="AZ42" s="28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261"/>
      <c r="BM42" s="30"/>
      <c r="BN42" s="253"/>
      <c r="BO42" s="27"/>
      <c r="BP42" s="27"/>
    </row>
    <row r="43" spans="1:80" ht="18.600000000000001" customHeight="1" x14ac:dyDescent="0.25">
      <c r="P43" s="256"/>
      <c r="Q43" s="210"/>
      <c r="R43" s="210"/>
      <c r="S43" s="210"/>
      <c r="T43" s="210"/>
      <c r="U43" s="210"/>
      <c r="V43" s="213"/>
      <c r="W43" s="256"/>
      <c r="X43" s="210"/>
      <c r="Y43" s="210"/>
      <c r="Z43" s="210"/>
      <c r="AA43" s="210"/>
      <c r="AB43" s="202"/>
      <c r="AC43" s="276"/>
      <c r="AD43" s="210"/>
      <c r="AE43" s="210"/>
      <c r="AF43" s="210"/>
      <c r="AG43" s="202"/>
      <c r="AH43" s="202"/>
      <c r="AI43" s="210"/>
      <c r="AJ43" s="210"/>
      <c r="AK43" s="210"/>
      <c r="AL43" s="202"/>
      <c r="AM43" s="202"/>
      <c r="AN43" s="202"/>
      <c r="AO43" s="202"/>
      <c r="AP43" s="202"/>
      <c r="AQ43" s="202"/>
      <c r="AR43" s="202"/>
      <c r="AS43" s="210"/>
      <c r="AT43" s="19"/>
      <c r="AU43" s="19"/>
      <c r="AV43" s="243">
        <f>+AV42+SUM(AT43:AU43)</f>
        <v>-315</v>
      </c>
      <c r="AW43" s="211"/>
      <c r="AX43" s="30"/>
      <c r="AY43" s="30"/>
      <c r="AZ43" s="284"/>
      <c r="BA43" s="30"/>
      <c r="BB43" s="30"/>
      <c r="BC43" s="30"/>
      <c r="BD43" s="30"/>
      <c r="BE43" s="30"/>
      <c r="BF43" s="30"/>
      <c r="BG43" s="30"/>
      <c r="BH43" s="30"/>
      <c r="BI43" s="30"/>
      <c r="BJ43" s="211"/>
      <c r="BK43" s="211"/>
      <c r="BL43" s="211"/>
      <c r="BM43" s="30"/>
      <c r="BN43" s="252"/>
      <c r="BO43" s="28"/>
      <c r="BP43" s="28"/>
    </row>
    <row r="44" spans="1:80" ht="15.75" x14ac:dyDescent="0.25">
      <c r="P44" s="256"/>
      <c r="Q44" s="210"/>
      <c r="R44" s="210"/>
      <c r="S44" s="210"/>
      <c r="T44" s="210"/>
      <c r="U44" s="210"/>
      <c r="V44" s="213"/>
      <c r="W44" s="256"/>
      <c r="X44" s="210"/>
      <c r="Y44" s="210"/>
      <c r="Z44" s="210"/>
      <c r="AA44" s="210"/>
      <c r="AB44" s="202"/>
      <c r="AC44" s="276"/>
      <c r="AD44" s="210"/>
      <c r="AE44" s="210"/>
      <c r="AF44" s="210"/>
      <c r="AG44" s="202"/>
      <c r="AH44" s="202"/>
      <c r="AI44" s="210"/>
      <c r="AJ44" s="210"/>
      <c r="AK44" s="210"/>
      <c r="AL44" s="285" t="s">
        <v>71</v>
      </c>
      <c r="AM44" s="286"/>
      <c r="AN44" s="287"/>
      <c r="AO44" s="202"/>
      <c r="AP44" s="202"/>
      <c r="AQ44" s="202"/>
      <c r="AR44" s="202"/>
      <c r="AS44" s="210"/>
      <c r="AT44" s="19"/>
      <c r="AU44" s="19"/>
      <c r="AV44" s="243">
        <f>+AV43+SUM(AT44:AU44)</f>
        <v>-315</v>
      </c>
      <c r="AW44" s="211"/>
      <c r="AX44" s="30"/>
      <c r="AY44" s="30"/>
      <c r="AZ44" s="284"/>
      <c r="BA44" s="30"/>
      <c r="BB44" s="30"/>
      <c r="BC44" s="30"/>
      <c r="BD44" s="30"/>
      <c r="BE44" s="30"/>
      <c r="BF44" s="30"/>
      <c r="BG44" s="30"/>
      <c r="BH44" s="30"/>
      <c r="BI44" s="30"/>
      <c r="BJ44" s="253"/>
      <c r="BK44" s="253"/>
      <c r="BL44" s="253"/>
      <c r="BM44" s="30"/>
      <c r="BN44" s="236"/>
      <c r="BO44" s="29"/>
      <c r="BP44" s="43"/>
    </row>
    <row r="45" spans="1:80" ht="15.75" x14ac:dyDescent="0.25">
      <c r="P45" s="256"/>
      <c r="Q45" s="210"/>
      <c r="R45" s="210"/>
      <c r="S45" s="210"/>
      <c r="T45" s="210"/>
      <c r="U45" s="210"/>
      <c r="V45" s="213"/>
      <c r="W45" s="256"/>
      <c r="X45" s="210"/>
      <c r="Y45" s="210"/>
      <c r="Z45" s="210"/>
      <c r="AA45" s="210"/>
      <c r="AB45" s="202"/>
      <c r="AC45" s="276"/>
      <c r="AD45" s="210"/>
      <c r="AE45" s="210"/>
      <c r="AF45" s="210"/>
      <c r="AG45" s="202"/>
      <c r="AH45" s="202"/>
      <c r="AI45" s="210"/>
      <c r="AJ45" s="210"/>
      <c r="AK45" s="210"/>
      <c r="AL45" s="237" t="s">
        <v>11</v>
      </c>
      <c r="AM45" s="237" t="s">
        <v>13</v>
      </c>
      <c r="AN45" s="237" t="s">
        <v>2</v>
      </c>
      <c r="AO45" s="202"/>
      <c r="AP45" s="202"/>
      <c r="AQ45" s="202"/>
      <c r="AR45" s="202"/>
      <c r="AS45" s="210"/>
      <c r="AT45" s="30"/>
      <c r="AU45" s="30"/>
      <c r="AV45" s="284"/>
      <c r="AW45" s="211"/>
      <c r="AX45" s="30"/>
      <c r="AY45" s="30"/>
      <c r="AZ45" s="284"/>
      <c r="BA45" s="30"/>
      <c r="BB45" s="30"/>
      <c r="BC45" s="30"/>
      <c r="BD45" s="30"/>
      <c r="BE45" s="30"/>
      <c r="BF45" s="30"/>
      <c r="BG45" s="30"/>
      <c r="BH45" s="30"/>
      <c r="BI45" s="30"/>
      <c r="BJ45" s="252"/>
      <c r="BK45" s="252"/>
      <c r="BL45" s="252"/>
      <c r="BM45" s="30"/>
      <c r="BN45" s="30"/>
      <c r="BO45" s="30"/>
      <c r="BP45" s="43"/>
    </row>
    <row r="46" spans="1:80" ht="16.5" thickBot="1" x14ac:dyDescent="0.3">
      <c r="P46" s="256"/>
      <c r="Q46" s="210"/>
      <c r="R46" s="210"/>
      <c r="S46" s="210"/>
      <c r="T46" s="210"/>
      <c r="U46" s="210"/>
      <c r="V46" s="213"/>
      <c r="W46" s="256"/>
      <c r="X46" s="210"/>
      <c r="Y46" s="210"/>
      <c r="Z46" s="210"/>
      <c r="AA46" s="210"/>
      <c r="AB46" s="202"/>
      <c r="AC46" s="276"/>
      <c r="AD46" s="210"/>
      <c r="AE46" s="210"/>
      <c r="AF46" s="210"/>
      <c r="AG46" s="202"/>
      <c r="AH46" s="202"/>
      <c r="AI46" s="210"/>
      <c r="AJ46" s="210"/>
      <c r="AK46" s="210"/>
      <c r="AL46" s="241" t="s">
        <v>14</v>
      </c>
      <c r="AM46" s="241"/>
      <c r="AN46" s="241">
        <v>0</v>
      </c>
      <c r="AO46" s="202"/>
      <c r="AP46" s="202"/>
      <c r="AQ46" s="202"/>
      <c r="AR46" s="202"/>
      <c r="AS46" s="210"/>
      <c r="AT46" s="282" t="s">
        <v>54</v>
      </c>
      <c r="AU46" s="202"/>
      <c r="AV46" s="202"/>
      <c r="AW46" s="211"/>
      <c r="AX46" s="211"/>
      <c r="AY46" s="211"/>
      <c r="AZ46" s="289">
        <f>+AZ34+AV37+AV44+AZ41+AZ48</f>
        <v>-2140</v>
      </c>
      <c r="BA46" s="30"/>
      <c r="BB46" s="30"/>
      <c r="BC46" s="30"/>
      <c r="BD46" s="30"/>
      <c r="BE46" s="30"/>
      <c r="BF46" s="30"/>
      <c r="BG46" s="30"/>
      <c r="BH46" s="30"/>
      <c r="BI46" s="30"/>
      <c r="BJ46" s="236"/>
      <c r="BK46" s="260"/>
      <c r="BL46" s="261"/>
      <c r="BM46" s="30"/>
      <c r="BN46" s="30"/>
      <c r="BO46" s="30"/>
      <c r="BP46" s="43"/>
    </row>
    <row r="47" spans="1:80" ht="16.5" thickTop="1" x14ac:dyDescent="0.25">
      <c r="P47" s="256"/>
      <c r="Q47" s="210"/>
      <c r="R47" s="210"/>
      <c r="S47" s="210"/>
      <c r="T47" s="210"/>
      <c r="U47" s="210"/>
      <c r="V47" s="213"/>
      <c r="W47" s="256"/>
      <c r="X47" s="210"/>
      <c r="Y47" s="210"/>
      <c r="Z47" s="210"/>
      <c r="AA47" s="210"/>
      <c r="AB47" s="202"/>
      <c r="AC47" s="276"/>
      <c r="AD47" s="210"/>
      <c r="AE47" s="210"/>
      <c r="AF47" s="210"/>
      <c r="AG47" s="202"/>
      <c r="AH47" s="202"/>
      <c r="AI47" s="210"/>
      <c r="AJ47" s="210"/>
      <c r="AK47" s="210"/>
      <c r="AL47" s="19">
        <f>N8</f>
        <v>500</v>
      </c>
      <c r="AM47" s="19"/>
      <c r="AN47" s="241">
        <f>+AN46+SUM(AL47:AM47)</f>
        <v>500</v>
      </c>
      <c r="AO47" s="202"/>
      <c r="AP47" s="202"/>
      <c r="AQ47" s="202"/>
      <c r="AR47" s="202"/>
      <c r="AS47" s="210"/>
      <c r="AT47" s="210"/>
      <c r="AU47" s="210"/>
      <c r="AV47" s="21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261"/>
      <c r="BM47" s="30"/>
      <c r="BN47" s="30"/>
      <c r="BO47" s="30"/>
      <c r="BP47" s="43"/>
    </row>
    <row r="48" spans="1:80" ht="15.75" x14ac:dyDescent="0.25">
      <c r="P48" s="256"/>
      <c r="Q48" s="210"/>
      <c r="R48" s="210"/>
      <c r="S48" s="210"/>
      <c r="T48" s="210"/>
      <c r="U48" s="210"/>
      <c r="V48" s="213"/>
      <c r="W48" s="256"/>
      <c r="X48" s="210"/>
      <c r="Y48" s="210"/>
      <c r="Z48" s="210"/>
      <c r="AA48" s="210"/>
      <c r="AB48" s="202"/>
      <c r="AC48" s="276"/>
      <c r="AD48" s="210"/>
      <c r="AE48" s="210"/>
      <c r="AF48" s="210"/>
      <c r="AG48" s="202"/>
      <c r="AH48" s="202"/>
      <c r="AI48" s="213"/>
      <c r="AJ48" s="213"/>
      <c r="AK48" s="210"/>
      <c r="AL48" s="19"/>
      <c r="AM48" s="19"/>
      <c r="AN48" s="241">
        <f>+AN47+SUM(AL48:AM48)</f>
        <v>500</v>
      </c>
      <c r="AO48" s="202"/>
      <c r="AP48" s="202"/>
      <c r="AQ48" s="202"/>
      <c r="AR48" s="202"/>
      <c r="AS48" s="210"/>
      <c r="AT48" s="210"/>
      <c r="AU48" s="210"/>
      <c r="AV48" s="21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261"/>
      <c r="BM48" s="30"/>
      <c r="BN48" s="30"/>
    </row>
    <row r="49" spans="16:68" x14ac:dyDescent="0.25">
      <c r="P49" s="256"/>
      <c r="Q49" s="210"/>
      <c r="R49" s="210"/>
      <c r="S49" s="210"/>
      <c r="T49" s="210"/>
      <c r="U49" s="210"/>
      <c r="V49" s="213"/>
      <c r="W49" s="256"/>
      <c r="X49" s="210"/>
      <c r="Y49" s="210"/>
      <c r="Z49" s="210"/>
      <c r="AA49" s="210"/>
      <c r="AB49" s="202"/>
      <c r="AC49" s="276"/>
      <c r="AD49" s="210"/>
      <c r="AE49" s="210"/>
      <c r="AF49" s="210"/>
      <c r="AG49" s="202"/>
      <c r="AH49" s="202"/>
      <c r="AI49" s="210"/>
      <c r="AJ49" s="210"/>
      <c r="AK49" s="210"/>
      <c r="AL49" s="19"/>
      <c r="AM49" s="19"/>
      <c r="AN49" s="241">
        <f>+AN48+SUM(AL49:AM49)</f>
        <v>500</v>
      </c>
      <c r="AO49" s="202"/>
      <c r="AP49" s="202"/>
      <c r="AQ49" s="202"/>
      <c r="AR49" s="202"/>
      <c r="AS49" s="210"/>
      <c r="AT49" s="210"/>
      <c r="AU49" s="210"/>
      <c r="AV49" s="21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</row>
    <row r="50" spans="16:68" x14ac:dyDescent="0.25">
      <c r="P50" s="256"/>
      <c r="Q50" s="210"/>
      <c r="R50" s="210"/>
      <c r="S50" s="210"/>
      <c r="T50" s="210"/>
      <c r="U50" s="210"/>
      <c r="V50" s="213"/>
      <c r="W50" s="256"/>
      <c r="X50" s="210"/>
      <c r="Y50" s="210"/>
      <c r="Z50" s="210"/>
      <c r="AA50" s="210"/>
      <c r="AB50" s="202"/>
      <c r="AC50" s="276"/>
      <c r="AD50" s="210"/>
      <c r="AE50" s="210"/>
      <c r="AF50" s="210"/>
      <c r="AG50" s="202"/>
      <c r="AH50" s="202"/>
      <c r="AI50" s="210"/>
      <c r="AJ50" s="210"/>
      <c r="AK50" s="210"/>
      <c r="AL50" s="202"/>
      <c r="AM50" s="202"/>
      <c r="AN50" s="202"/>
      <c r="AO50" s="202"/>
      <c r="AP50" s="202"/>
      <c r="AQ50" s="202"/>
      <c r="AR50" s="202"/>
      <c r="AS50" s="210"/>
      <c r="AT50" s="210"/>
      <c r="AU50" s="210"/>
      <c r="AV50" s="21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</row>
    <row r="51" spans="16:68" ht="15.75" thickBot="1" x14ac:dyDescent="0.3">
      <c r="P51" s="256"/>
      <c r="Q51" s="210"/>
      <c r="R51" s="210"/>
      <c r="S51" s="210"/>
      <c r="T51" s="210"/>
      <c r="U51" s="210"/>
      <c r="V51" s="213"/>
      <c r="W51" s="256"/>
      <c r="X51" s="210"/>
      <c r="Y51" s="210"/>
      <c r="Z51" s="210"/>
      <c r="AA51" s="210"/>
      <c r="AB51" s="202"/>
      <c r="AC51" s="276"/>
      <c r="AD51" s="210"/>
      <c r="AE51" s="210"/>
      <c r="AF51" s="210"/>
      <c r="AG51" s="202"/>
      <c r="AH51" s="202"/>
      <c r="AI51" s="210"/>
      <c r="AJ51" s="210"/>
      <c r="AK51" s="210"/>
      <c r="AL51" s="282" t="s">
        <v>55</v>
      </c>
      <c r="AM51" s="202"/>
      <c r="AN51" s="202"/>
      <c r="AO51" s="202"/>
      <c r="AP51" s="202"/>
      <c r="AQ51" s="202"/>
      <c r="AR51" s="290">
        <f>+AN35+AR35+AN42+AR42+AN49+AR49</f>
        <v>2295</v>
      </c>
      <c r="AS51" s="210"/>
      <c r="AT51" s="210"/>
      <c r="AU51" s="210"/>
      <c r="AV51" s="21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</row>
    <row r="52" spans="16:68" ht="15.75" thickTop="1" x14ac:dyDescent="0.25">
      <c r="P52" s="256"/>
      <c r="Q52" s="210"/>
      <c r="R52" s="210"/>
      <c r="S52" s="210"/>
      <c r="T52" s="210"/>
      <c r="U52" s="210"/>
      <c r="V52" s="213"/>
      <c r="W52" s="256"/>
      <c r="X52" s="210"/>
      <c r="Y52" s="210"/>
      <c r="Z52" s="210"/>
      <c r="AA52" s="210"/>
      <c r="AB52" s="202"/>
      <c r="AC52" s="276"/>
      <c r="AD52" s="210"/>
      <c r="AE52" s="210"/>
      <c r="AF52" s="210"/>
      <c r="AG52" s="202"/>
      <c r="AH52" s="202"/>
      <c r="AI52" s="210"/>
      <c r="AJ52" s="210"/>
      <c r="AK52" s="210"/>
      <c r="AL52" s="210"/>
      <c r="AM52" s="210"/>
      <c r="AN52" s="210"/>
      <c r="AO52" s="210"/>
      <c r="AP52" s="210"/>
      <c r="AQ52" s="210"/>
      <c r="AR52" s="210"/>
      <c r="AS52" s="210"/>
      <c r="AT52" s="210"/>
      <c r="AU52" s="210"/>
      <c r="AV52" s="21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</row>
    <row r="53" spans="16:68" x14ac:dyDescent="0.25">
      <c r="P53" s="256"/>
      <c r="Q53" s="210"/>
      <c r="R53" s="210"/>
      <c r="S53" s="210"/>
      <c r="T53" s="210"/>
      <c r="U53" s="210"/>
      <c r="V53" s="213"/>
      <c r="W53" s="256"/>
      <c r="X53" s="210"/>
      <c r="Y53" s="210"/>
      <c r="Z53" s="210"/>
      <c r="AA53" s="210"/>
      <c r="AB53" s="202"/>
      <c r="AC53" s="276"/>
      <c r="AD53" s="210"/>
      <c r="AE53" s="210"/>
      <c r="AF53" s="210"/>
      <c r="AG53" s="202"/>
      <c r="AH53" s="202"/>
      <c r="AI53" s="210"/>
      <c r="AJ53" s="210"/>
      <c r="AK53" s="210"/>
      <c r="AL53" s="210"/>
      <c r="AM53" s="210"/>
      <c r="AN53" s="210"/>
      <c r="AO53" s="210"/>
      <c r="AP53" s="210"/>
      <c r="AQ53" s="210"/>
      <c r="AR53" s="210"/>
      <c r="AS53" s="210"/>
      <c r="AT53" s="210"/>
      <c r="AU53" s="210"/>
      <c r="AV53" s="21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</row>
    <row r="55" spans="16:68" x14ac:dyDescent="0.25">
      <c r="BJ55" s="11" t="str">
        <f>+AI25</f>
        <v>Depreciation Expense - Auto</v>
      </c>
      <c r="BK55" s="11"/>
      <c r="BL55" s="39"/>
    </row>
    <row r="56" spans="16:68" x14ac:dyDescent="0.25">
      <c r="BJ56" s="12" t="s">
        <v>11</v>
      </c>
      <c r="BK56" s="12" t="s">
        <v>13</v>
      </c>
      <c r="BL56" s="40" t="s">
        <v>2</v>
      </c>
    </row>
    <row r="57" spans="16:68" ht="15.75" x14ac:dyDescent="0.25">
      <c r="BJ57" s="37" t="s">
        <v>14</v>
      </c>
      <c r="BK57" s="14"/>
      <c r="BL57" s="26">
        <v>0</v>
      </c>
      <c r="BN57" s="27"/>
      <c r="BO57" s="27"/>
      <c r="BP57" s="27"/>
    </row>
    <row r="58" spans="16:68" ht="15.75" x14ac:dyDescent="0.25">
      <c r="BJ58" s="19"/>
      <c r="BK58" s="19"/>
      <c r="BL58" s="26">
        <f>+BL57+SUM(BJ58:BK58)</f>
        <v>0</v>
      </c>
      <c r="BN58" s="28"/>
      <c r="BO58" s="28"/>
      <c r="BP58" s="28"/>
    </row>
    <row r="59" spans="16:68" ht="15.75" x14ac:dyDescent="0.25">
      <c r="BF59" s="30"/>
      <c r="BG59" s="30"/>
      <c r="BH59" s="43"/>
      <c r="BJ59" s="19"/>
      <c r="BK59" s="19"/>
      <c r="BL59" s="26">
        <f t="shared" ref="BL59:BL60" si="7">+BL58+SUM(BJ59:BK59)</f>
        <v>0</v>
      </c>
      <c r="BN59" s="42"/>
      <c r="BO59" s="29"/>
      <c r="BP59" s="43"/>
    </row>
    <row r="60" spans="16:68" ht="15.75" x14ac:dyDescent="0.25">
      <c r="BJ60" s="19"/>
      <c r="BK60" s="19"/>
      <c r="BL60" s="26">
        <f t="shared" si="7"/>
        <v>0</v>
      </c>
      <c r="BN60" s="30"/>
      <c r="BO60" s="30"/>
      <c r="BP60" s="43"/>
    </row>
    <row r="61" spans="16:68" ht="15.75" x14ac:dyDescent="0.25">
      <c r="BN61" s="30"/>
      <c r="BO61" s="30"/>
      <c r="BP61" s="43"/>
    </row>
    <row r="62" spans="16:68" x14ac:dyDescent="0.25">
      <c r="BJ62" s="11" t="s">
        <v>47</v>
      </c>
      <c r="BK62" s="11"/>
      <c r="BL62" s="39"/>
      <c r="BN62" s="31"/>
      <c r="BO62" s="31"/>
      <c r="BP62" s="31"/>
    </row>
    <row r="63" spans="16:68" x14ac:dyDescent="0.25">
      <c r="BJ63" s="12" t="s">
        <v>11</v>
      </c>
      <c r="BK63" s="12" t="s">
        <v>13</v>
      </c>
      <c r="BL63" s="40" t="s">
        <v>2</v>
      </c>
      <c r="BN63" s="27"/>
      <c r="BO63" s="27"/>
      <c r="BP63" s="27"/>
    </row>
    <row r="64" spans="16:68" ht="15.75" x14ac:dyDescent="0.25">
      <c r="BJ64" s="37" t="s">
        <v>14</v>
      </c>
      <c r="BK64" s="14"/>
      <c r="BL64" s="26">
        <v>0</v>
      </c>
      <c r="BN64" s="28"/>
      <c r="BO64" s="28"/>
      <c r="BP64" s="28"/>
    </row>
    <row r="65" spans="50:80" ht="15.75" x14ac:dyDescent="0.25">
      <c r="BJ65" s="19"/>
      <c r="BK65" s="19"/>
      <c r="BL65" s="26">
        <f>+BL64+SUM(BJ65:BK65)</f>
        <v>0</v>
      </c>
      <c r="BN65" s="42"/>
      <c r="BO65" s="29"/>
      <c r="BP65" s="43"/>
    </row>
    <row r="66" spans="50:80" ht="15.75" x14ac:dyDescent="0.25">
      <c r="AX66" s="27"/>
      <c r="AY66" s="27"/>
      <c r="AZ66" s="27"/>
      <c r="BJ66" s="19"/>
      <c r="BK66" s="19"/>
      <c r="BL66" s="26">
        <f t="shared" ref="BL66:BL67" si="8">+BL65+SUM(BJ66:BK66)</f>
        <v>0</v>
      </c>
      <c r="BN66" s="30"/>
      <c r="BO66" s="30"/>
      <c r="BP66" s="43"/>
    </row>
    <row r="67" spans="50:80" ht="15.75" x14ac:dyDescent="0.25">
      <c r="AX67" s="28"/>
      <c r="AY67" s="28"/>
      <c r="AZ67" s="28"/>
      <c r="BJ67" s="19"/>
      <c r="BK67" s="19"/>
      <c r="BL67" s="26">
        <f t="shared" si="8"/>
        <v>0</v>
      </c>
      <c r="BN67" s="30"/>
      <c r="BO67" s="30"/>
      <c r="BP67" s="43"/>
    </row>
    <row r="68" spans="50:80" ht="15.75" x14ac:dyDescent="0.25">
      <c r="AX68" s="42"/>
      <c r="AY68" s="29"/>
      <c r="AZ68" s="43"/>
      <c r="BN68" s="30"/>
      <c r="BO68" s="30"/>
      <c r="BP68" s="43"/>
    </row>
    <row r="69" spans="50:80" ht="15.75" x14ac:dyDescent="0.25">
      <c r="AX69" s="30"/>
      <c r="AY69" s="30"/>
      <c r="AZ69" s="43"/>
      <c r="BF69" s="27"/>
      <c r="BG69" s="27"/>
      <c r="BH69" s="27"/>
    </row>
    <row r="70" spans="50:80" ht="15.75" x14ac:dyDescent="0.25">
      <c r="AX70" s="30"/>
      <c r="AY70" s="30"/>
      <c r="AZ70" s="43"/>
      <c r="BF70" s="28"/>
      <c r="BG70" s="28"/>
      <c r="BH70" s="28"/>
    </row>
    <row r="71" spans="50:80" ht="15.75" x14ac:dyDescent="0.25">
      <c r="AX71" s="31"/>
      <c r="AY71" s="31"/>
      <c r="AZ71" s="31"/>
      <c r="BF71" s="42"/>
      <c r="BG71" s="29"/>
      <c r="BH71" s="43"/>
    </row>
    <row r="72" spans="50:80" ht="15.75" x14ac:dyDescent="0.25">
      <c r="AX72" s="27"/>
      <c r="AY72" s="27"/>
      <c r="AZ72" s="27"/>
      <c r="BF72" s="30"/>
      <c r="BG72" s="30"/>
      <c r="BH72" s="43"/>
    </row>
    <row r="73" spans="50:80" ht="15.75" x14ac:dyDescent="0.25">
      <c r="AX73" s="28"/>
      <c r="AY73" s="28"/>
      <c r="AZ73" s="28"/>
      <c r="BF73" s="30"/>
      <c r="BG73" s="30"/>
      <c r="BH73" s="43"/>
    </row>
    <row r="74" spans="50:80" ht="15.75" x14ac:dyDescent="0.25">
      <c r="AX74" s="42"/>
      <c r="AY74" s="29"/>
      <c r="AZ74" s="43"/>
      <c r="BF74" s="31"/>
      <c r="BG74" s="31"/>
      <c r="BH74" s="31"/>
    </row>
    <row r="75" spans="50:80" ht="15.75" x14ac:dyDescent="0.25">
      <c r="AX75" s="30"/>
      <c r="AY75" s="30"/>
      <c r="AZ75" s="43"/>
      <c r="BF75" s="27"/>
      <c r="BG75" s="27"/>
      <c r="BH75" s="27"/>
    </row>
    <row r="76" spans="50:80" ht="15.75" x14ac:dyDescent="0.25">
      <c r="AX76" s="30"/>
      <c r="AY76" s="30"/>
      <c r="AZ76" s="43"/>
      <c r="BB76" s="27"/>
      <c r="BC76" s="27"/>
      <c r="BD76" s="27"/>
      <c r="BF76" s="28"/>
      <c r="BG76" s="28"/>
      <c r="BH76" s="28"/>
      <c r="BT76" s="34"/>
      <c r="BU76" s="34"/>
      <c r="BV76" s="34"/>
      <c r="BW76" s="34"/>
      <c r="BX76" s="34"/>
      <c r="BY76" s="34"/>
      <c r="BZ76" s="34"/>
      <c r="CA76" s="34"/>
      <c r="CB76" s="34"/>
    </row>
    <row r="77" spans="50:80" ht="15.75" x14ac:dyDescent="0.25">
      <c r="AX77" s="30"/>
      <c r="AY77" s="30"/>
      <c r="AZ77" s="43"/>
      <c r="BB77" s="28"/>
      <c r="BC77" s="28"/>
      <c r="BD77" s="28"/>
      <c r="BF77" s="42"/>
      <c r="BG77" s="29"/>
      <c r="BH77" s="43"/>
      <c r="BT77" s="34"/>
      <c r="BU77" s="34"/>
      <c r="BV77" s="34"/>
      <c r="BW77" s="34"/>
      <c r="BX77" s="34"/>
      <c r="BY77" s="34"/>
      <c r="BZ77" s="34"/>
      <c r="CA77" s="34"/>
      <c r="CB77" s="34"/>
    </row>
    <row r="78" spans="50:80" ht="15.75" x14ac:dyDescent="0.25">
      <c r="BB78" s="42"/>
      <c r="BC78" s="29"/>
      <c r="BD78" s="43"/>
      <c r="BT78" s="34"/>
      <c r="BU78" s="34"/>
      <c r="BV78" s="34"/>
      <c r="BW78" s="34"/>
      <c r="BX78" s="34"/>
      <c r="BY78" s="34"/>
      <c r="BZ78" s="34"/>
      <c r="CA78" s="34"/>
      <c r="CB78" s="34"/>
    </row>
    <row r="79" spans="50:80" ht="15.75" x14ac:dyDescent="0.25">
      <c r="BB79" s="30"/>
      <c r="BC79" s="30"/>
      <c r="BD79" s="43"/>
      <c r="BT79" s="34"/>
      <c r="BU79" s="34"/>
      <c r="BV79" s="34"/>
      <c r="BW79" s="34"/>
      <c r="BX79" s="34"/>
      <c r="BY79" s="34"/>
      <c r="BZ79" s="34"/>
      <c r="CA79" s="34"/>
      <c r="CB79" s="34"/>
    </row>
    <row r="80" spans="50:80" ht="15.75" x14ac:dyDescent="0.25">
      <c r="BB80" s="30"/>
      <c r="BC80" s="30"/>
      <c r="BD80" s="43"/>
      <c r="BT80" s="34"/>
      <c r="BU80" s="34"/>
      <c r="BV80" s="34"/>
      <c r="BW80" s="34"/>
      <c r="BX80" s="34"/>
      <c r="BY80" s="34"/>
      <c r="BZ80" s="34"/>
      <c r="CA80" s="34"/>
      <c r="CB80" s="34"/>
    </row>
    <row r="81" spans="1:80" s="34" customFormat="1" x14ac:dyDescent="0.25">
      <c r="A81" s="139"/>
      <c r="B81" s="8"/>
      <c r="C81" s="153"/>
      <c r="D81" s="8"/>
      <c r="E81" s="8"/>
      <c r="F81" s="8"/>
      <c r="G81" s="153"/>
      <c r="H81" s="7"/>
      <c r="I81" s="7"/>
      <c r="J81" s="7"/>
      <c r="K81" s="7"/>
      <c r="L81" s="7"/>
      <c r="M81" s="7"/>
      <c r="N81" s="7"/>
      <c r="O81" s="33"/>
      <c r="P81" s="135"/>
      <c r="Q81" s="7"/>
      <c r="R81" s="7"/>
      <c r="S81" s="7"/>
      <c r="T81" s="7"/>
      <c r="U81" s="7"/>
      <c r="V81" s="33"/>
      <c r="W81" s="135"/>
      <c r="X81" s="7"/>
      <c r="Y81" s="7"/>
      <c r="Z81" s="7"/>
      <c r="AA81" s="7"/>
      <c r="AB81" s="8"/>
      <c r="AC81" s="136"/>
      <c r="AD81" s="7"/>
      <c r="AE81" s="7"/>
      <c r="AF81" s="7"/>
      <c r="AG81" s="8"/>
      <c r="AH81" s="8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BB81" s="31"/>
      <c r="BC81" s="31"/>
      <c r="BD81" s="31"/>
      <c r="BQ81" s="8"/>
      <c r="BR81" s="8"/>
      <c r="BS81" s="8"/>
    </row>
    <row r="82" spans="1:80" s="34" customFormat="1" x14ac:dyDescent="0.25">
      <c r="A82" s="139"/>
      <c r="B82" s="8"/>
      <c r="C82" s="153"/>
      <c r="D82" s="8"/>
      <c r="E82" s="8"/>
      <c r="F82" s="8"/>
      <c r="G82" s="153"/>
      <c r="H82" s="7"/>
      <c r="I82" s="7"/>
      <c r="J82" s="7"/>
      <c r="K82" s="7"/>
      <c r="L82" s="7"/>
      <c r="M82" s="7"/>
      <c r="N82" s="7"/>
      <c r="O82" s="33"/>
      <c r="P82" s="135"/>
      <c r="Q82" s="7"/>
      <c r="R82" s="7"/>
      <c r="S82" s="7"/>
      <c r="T82" s="7"/>
      <c r="U82" s="7"/>
      <c r="V82" s="33"/>
      <c r="W82" s="135"/>
      <c r="X82" s="7"/>
      <c r="Y82" s="7"/>
      <c r="Z82" s="7"/>
      <c r="AA82" s="7"/>
      <c r="AB82" s="8"/>
      <c r="AC82" s="136"/>
      <c r="AD82" s="7"/>
      <c r="AE82" s="7"/>
      <c r="AF82" s="7"/>
      <c r="AG82" s="8"/>
      <c r="AH82" s="8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BB82" s="27"/>
      <c r="BC82" s="27"/>
      <c r="BD82" s="27"/>
      <c r="BQ82" s="8"/>
      <c r="BR82" s="8"/>
      <c r="BS82" s="8"/>
    </row>
    <row r="83" spans="1:80" s="34" customFormat="1" x14ac:dyDescent="0.25">
      <c r="A83" s="139"/>
      <c r="B83" s="8"/>
      <c r="C83" s="153"/>
      <c r="D83" s="8"/>
      <c r="E83" s="8"/>
      <c r="F83" s="8"/>
      <c r="G83" s="153"/>
      <c r="H83" s="7"/>
      <c r="I83" s="7"/>
      <c r="J83" s="7"/>
      <c r="K83" s="7"/>
      <c r="L83" s="7"/>
      <c r="M83" s="7"/>
      <c r="N83" s="7"/>
      <c r="O83" s="33"/>
      <c r="P83" s="135"/>
      <c r="Q83" s="7"/>
      <c r="R83" s="7"/>
      <c r="S83" s="7"/>
      <c r="T83" s="7"/>
      <c r="U83" s="7"/>
      <c r="V83" s="33"/>
      <c r="W83" s="135"/>
      <c r="X83" s="7"/>
      <c r="Y83" s="7"/>
      <c r="Z83" s="7"/>
      <c r="AA83" s="7"/>
      <c r="AB83" s="8"/>
      <c r="AC83" s="136"/>
      <c r="AD83" s="7"/>
      <c r="AE83" s="7"/>
      <c r="AF83" s="7"/>
      <c r="AG83" s="8"/>
      <c r="AH83" s="8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BB83" s="28"/>
      <c r="BC83" s="28"/>
      <c r="BD83" s="28"/>
      <c r="BQ83" s="8"/>
      <c r="BR83" s="8"/>
      <c r="BS83" s="8"/>
    </row>
    <row r="84" spans="1:80" s="34" customFormat="1" ht="15.75" x14ac:dyDescent="0.25">
      <c r="A84" s="139"/>
      <c r="B84" s="8"/>
      <c r="C84" s="153"/>
      <c r="D84" s="8"/>
      <c r="E84" s="8"/>
      <c r="F84" s="8"/>
      <c r="G84" s="153"/>
      <c r="H84" s="7"/>
      <c r="I84" s="7"/>
      <c r="J84" s="7"/>
      <c r="K84" s="7"/>
      <c r="L84" s="7"/>
      <c r="M84" s="7"/>
      <c r="N84" s="7"/>
      <c r="O84" s="33"/>
      <c r="P84" s="135"/>
      <c r="Q84" s="7"/>
      <c r="R84" s="7"/>
      <c r="S84" s="7"/>
      <c r="T84" s="7"/>
      <c r="U84" s="7"/>
      <c r="V84" s="33"/>
      <c r="W84" s="135"/>
      <c r="X84" s="7"/>
      <c r="Y84" s="7"/>
      <c r="Z84" s="7"/>
      <c r="AA84" s="7"/>
      <c r="AB84" s="8"/>
      <c r="AC84" s="136"/>
      <c r="AD84" s="7"/>
      <c r="AE84" s="7"/>
      <c r="AF84" s="7"/>
      <c r="AG84" s="8"/>
      <c r="AH84" s="8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BB84" s="42"/>
      <c r="BC84" s="29"/>
      <c r="BD84" s="43"/>
      <c r="BQ84" s="8"/>
      <c r="BR84" s="8"/>
      <c r="BS84" s="8"/>
    </row>
    <row r="85" spans="1:80" s="34" customFormat="1" ht="15.75" x14ac:dyDescent="0.25">
      <c r="A85" s="139"/>
      <c r="B85" s="8"/>
      <c r="C85" s="153"/>
      <c r="D85" s="8"/>
      <c r="E85" s="8"/>
      <c r="F85" s="8"/>
      <c r="G85" s="153"/>
      <c r="H85" s="7"/>
      <c r="I85" s="7"/>
      <c r="J85" s="7"/>
      <c r="K85" s="7"/>
      <c r="L85" s="7"/>
      <c r="M85" s="7"/>
      <c r="N85" s="7"/>
      <c r="O85" s="33"/>
      <c r="P85" s="135"/>
      <c r="Q85" s="7"/>
      <c r="R85" s="7"/>
      <c r="S85" s="7"/>
      <c r="T85" s="7"/>
      <c r="U85" s="7"/>
      <c r="V85" s="33"/>
      <c r="W85" s="135"/>
      <c r="X85" s="7"/>
      <c r="Y85" s="7"/>
      <c r="Z85" s="7"/>
      <c r="AA85" s="7"/>
      <c r="AB85" s="8"/>
      <c r="AC85" s="136"/>
      <c r="AD85" s="7"/>
      <c r="AE85" s="7"/>
      <c r="AF85" s="7"/>
      <c r="AG85" s="8"/>
      <c r="AH85" s="8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BB85" s="30"/>
      <c r="BC85" s="30"/>
      <c r="BD85" s="43"/>
      <c r="BQ85" s="8"/>
      <c r="BR85" s="8"/>
      <c r="BS85" s="8"/>
    </row>
    <row r="86" spans="1:80" s="34" customFormat="1" ht="15.75" x14ac:dyDescent="0.25">
      <c r="A86" s="139"/>
      <c r="B86" s="8"/>
      <c r="C86" s="153"/>
      <c r="D86" s="8"/>
      <c r="E86" s="8"/>
      <c r="F86" s="8"/>
      <c r="G86" s="153"/>
      <c r="H86" s="7"/>
      <c r="I86" s="7"/>
      <c r="J86" s="7"/>
      <c r="K86" s="7"/>
      <c r="L86" s="7"/>
      <c r="M86" s="7"/>
      <c r="N86" s="7"/>
      <c r="O86" s="33"/>
      <c r="P86" s="135"/>
      <c r="Q86" s="7"/>
      <c r="R86" s="7"/>
      <c r="S86" s="7"/>
      <c r="T86" s="7"/>
      <c r="U86" s="7"/>
      <c r="V86" s="33"/>
      <c r="W86" s="135"/>
      <c r="X86" s="7"/>
      <c r="Y86" s="7"/>
      <c r="Z86" s="7"/>
      <c r="AA86" s="7"/>
      <c r="AB86" s="8"/>
      <c r="AC86" s="136"/>
      <c r="AD86" s="7"/>
      <c r="AE86" s="7"/>
      <c r="AF86" s="7"/>
      <c r="AG86" s="8"/>
      <c r="AH86" s="8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BB86" s="30"/>
      <c r="BC86" s="30"/>
      <c r="BD86" s="43"/>
      <c r="BQ86" s="8"/>
      <c r="BR86" s="8"/>
      <c r="BS86" s="8"/>
    </row>
    <row r="87" spans="1:80" s="34" customFormat="1" ht="15.75" x14ac:dyDescent="0.25">
      <c r="A87" s="139"/>
      <c r="B87" s="8"/>
      <c r="C87" s="153"/>
      <c r="D87" s="8"/>
      <c r="E87" s="8"/>
      <c r="F87" s="8"/>
      <c r="G87" s="153"/>
      <c r="H87" s="7"/>
      <c r="I87" s="7"/>
      <c r="J87" s="7"/>
      <c r="K87" s="7"/>
      <c r="L87" s="7"/>
      <c r="M87" s="7"/>
      <c r="N87" s="7"/>
      <c r="O87" s="33"/>
      <c r="P87" s="135"/>
      <c r="Q87" s="7"/>
      <c r="R87" s="7"/>
      <c r="S87" s="7"/>
      <c r="T87" s="7"/>
      <c r="U87" s="7"/>
      <c r="V87" s="33"/>
      <c r="W87" s="135"/>
      <c r="X87" s="7"/>
      <c r="Y87" s="7"/>
      <c r="Z87" s="7"/>
      <c r="AA87" s="7"/>
      <c r="AB87" s="8"/>
      <c r="AC87" s="136"/>
      <c r="AD87" s="7"/>
      <c r="AE87" s="7"/>
      <c r="AF87" s="7"/>
      <c r="AG87" s="8"/>
      <c r="AH87" s="8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BB87" s="30"/>
      <c r="BC87" s="30"/>
      <c r="BD87" s="43"/>
      <c r="BQ87" s="8"/>
      <c r="BR87" s="8"/>
      <c r="BS87" s="8"/>
    </row>
    <row r="88" spans="1:80" s="34" customFormat="1" x14ac:dyDescent="0.25">
      <c r="A88" s="139"/>
      <c r="B88" s="8"/>
      <c r="C88" s="153"/>
      <c r="D88" s="8"/>
      <c r="E88" s="8"/>
      <c r="F88" s="8"/>
      <c r="G88" s="153"/>
      <c r="H88" s="7"/>
      <c r="I88" s="7"/>
      <c r="J88" s="7"/>
      <c r="K88" s="7"/>
      <c r="L88" s="7"/>
      <c r="M88" s="7"/>
      <c r="N88" s="7"/>
      <c r="O88" s="33"/>
      <c r="P88" s="135"/>
      <c r="Q88" s="7"/>
      <c r="R88" s="7"/>
      <c r="S88" s="7"/>
      <c r="T88" s="7"/>
      <c r="U88" s="7"/>
      <c r="V88" s="33"/>
      <c r="W88" s="135"/>
      <c r="X88" s="7"/>
      <c r="Y88" s="7"/>
      <c r="Z88" s="7"/>
      <c r="AA88" s="7"/>
      <c r="AB88" s="8"/>
      <c r="AC88" s="136"/>
      <c r="AD88" s="7"/>
      <c r="AE88" s="7"/>
      <c r="AF88" s="7"/>
      <c r="AG88" s="8"/>
      <c r="AH88" s="8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</row>
    <row r="89" spans="1:80" s="34" customFormat="1" x14ac:dyDescent="0.25">
      <c r="A89" s="139"/>
      <c r="B89" s="8"/>
      <c r="C89" s="153"/>
      <c r="D89" s="8"/>
      <c r="E89" s="8"/>
      <c r="F89" s="8"/>
      <c r="G89" s="153"/>
      <c r="H89" s="7"/>
      <c r="I89" s="7"/>
      <c r="J89" s="7"/>
      <c r="K89" s="7"/>
      <c r="L89" s="7"/>
      <c r="M89" s="7"/>
      <c r="N89" s="7"/>
      <c r="O89" s="33"/>
      <c r="P89" s="135"/>
      <c r="Q89" s="7"/>
      <c r="R89" s="7"/>
      <c r="S89" s="7"/>
      <c r="T89" s="7"/>
      <c r="U89" s="7"/>
      <c r="V89" s="33"/>
      <c r="W89" s="135"/>
      <c r="X89" s="7"/>
      <c r="Y89" s="7"/>
      <c r="Z89" s="7"/>
      <c r="AA89" s="7"/>
      <c r="AB89" s="8"/>
      <c r="AC89" s="136"/>
      <c r="AD89" s="7"/>
      <c r="AE89" s="7"/>
      <c r="AF89" s="7"/>
      <c r="AG89" s="8"/>
      <c r="AH89" s="8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</row>
    <row r="90" spans="1:80" s="34" customFormat="1" x14ac:dyDescent="0.25">
      <c r="A90" s="139"/>
      <c r="B90" s="8"/>
      <c r="C90" s="153"/>
      <c r="D90" s="8"/>
      <c r="E90" s="8"/>
      <c r="F90" s="8"/>
      <c r="G90" s="153"/>
      <c r="H90" s="7"/>
      <c r="I90" s="7"/>
      <c r="J90" s="7"/>
      <c r="K90" s="7"/>
      <c r="L90" s="7"/>
      <c r="M90" s="7"/>
      <c r="N90" s="7"/>
      <c r="O90" s="33"/>
      <c r="P90" s="135"/>
      <c r="Q90" s="7"/>
      <c r="R90" s="7"/>
      <c r="S90" s="7"/>
      <c r="T90" s="7"/>
      <c r="U90" s="7"/>
      <c r="V90" s="33"/>
      <c r="W90" s="135"/>
      <c r="X90" s="7"/>
      <c r="Y90" s="7"/>
      <c r="Z90" s="7"/>
      <c r="AA90" s="7"/>
      <c r="AB90" s="8"/>
      <c r="AC90" s="136"/>
      <c r="AD90" s="7"/>
      <c r="AE90" s="7"/>
      <c r="AF90" s="7"/>
      <c r="AG90" s="8"/>
      <c r="AH90" s="8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</row>
    <row r="91" spans="1:80" s="34" customFormat="1" x14ac:dyDescent="0.25">
      <c r="A91" s="139"/>
      <c r="B91" s="8"/>
      <c r="C91" s="153"/>
      <c r="D91" s="8"/>
      <c r="E91" s="8"/>
      <c r="F91" s="8"/>
      <c r="G91" s="153"/>
      <c r="H91" s="7"/>
      <c r="I91" s="7"/>
      <c r="J91" s="7"/>
      <c r="K91" s="7"/>
      <c r="L91" s="7"/>
      <c r="M91" s="7"/>
      <c r="N91" s="7"/>
      <c r="O91" s="33"/>
      <c r="P91" s="135"/>
      <c r="Q91" s="7"/>
      <c r="R91" s="7"/>
      <c r="S91" s="7"/>
      <c r="T91" s="7"/>
      <c r="U91" s="7"/>
      <c r="V91" s="33"/>
      <c r="W91" s="135"/>
      <c r="X91" s="7"/>
      <c r="Y91" s="7"/>
      <c r="Z91" s="7"/>
      <c r="AA91" s="7"/>
      <c r="AB91" s="8"/>
      <c r="AC91" s="136"/>
      <c r="AD91" s="7"/>
      <c r="AE91" s="7"/>
      <c r="AF91" s="7"/>
      <c r="AG91" s="8"/>
      <c r="AH91" s="8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</row>
    <row r="92" spans="1:80" s="34" customFormat="1" x14ac:dyDescent="0.25">
      <c r="A92" s="139"/>
      <c r="B92" s="8"/>
      <c r="C92" s="153"/>
      <c r="D92" s="8"/>
      <c r="E92" s="8"/>
      <c r="F92" s="8"/>
      <c r="G92" s="153"/>
      <c r="H92" s="7"/>
      <c r="I92" s="7"/>
      <c r="J92" s="7"/>
      <c r="K92" s="7"/>
      <c r="L92" s="7"/>
      <c r="M92" s="7"/>
      <c r="N92" s="7"/>
      <c r="O92" s="33"/>
      <c r="P92" s="135"/>
      <c r="Q92" s="7"/>
      <c r="R92" s="7"/>
      <c r="S92" s="7"/>
      <c r="T92" s="7"/>
      <c r="U92" s="7"/>
      <c r="V92" s="33"/>
      <c r="W92" s="135"/>
      <c r="X92" s="7"/>
      <c r="Y92" s="7"/>
      <c r="Z92" s="7"/>
      <c r="AA92" s="7"/>
      <c r="AB92" s="8"/>
      <c r="AC92" s="136"/>
      <c r="AD92" s="7"/>
      <c r="AE92" s="7"/>
      <c r="AF92" s="7"/>
      <c r="AG92" s="8"/>
      <c r="AH92" s="8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</row>
    <row r="102" spans="1:80" x14ac:dyDescent="0.25">
      <c r="AP102" s="33"/>
      <c r="AQ102" s="33"/>
      <c r="AR102" s="33"/>
      <c r="BT102" s="7"/>
      <c r="BU102" s="7"/>
      <c r="BV102" s="7"/>
      <c r="BW102" s="7"/>
      <c r="BX102" s="7"/>
      <c r="BY102" s="7"/>
      <c r="BZ102" s="7"/>
      <c r="CA102" s="7"/>
      <c r="CB102" s="7"/>
    </row>
    <row r="107" spans="1:80" s="7" customFormat="1" x14ac:dyDescent="0.25">
      <c r="A107" s="139"/>
      <c r="B107" s="8"/>
      <c r="C107" s="153"/>
      <c r="D107" s="8"/>
      <c r="E107" s="8"/>
      <c r="F107" s="8"/>
      <c r="G107" s="153"/>
      <c r="O107" s="33"/>
      <c r="P107" s="135"/>
      <c r="V107" s="33"/>
      <c r="W107" s="135"/>
      <c r="AB107" s="8"/>
      <c r="AC107" s="136"/>
      <c r="AG107" s="8"/>
      <c r="AH107" s="8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</row>
  </sheetData>
  <sheetProtection algorithmName="SHA-512" hashValue="29Rj586UYmyWV+hzG/HfnG58koKChfI2INfGunD4XCiHlBABGCkyC1wyrJI2crHer7L7AaPkXXbkWyD+gmelLA==" saltValue="PVdlJbJ1/E+bM8BnsJd3Kg==" spinCount="100000" sheet="1" formatCells="0" formatColumns="0" formatRows="0" insertColumns="0" insertRows="0" insertHyperlinks="0" deleteColumns="0" deleteRows="0" selectLockedCells="1" sort="0" autoFilter="0" pivotTables="0"/>
  <mergeCells count="12">
    <mergeCell ref="AT29:AV29"/>
    <mergeCell ref="AX29:AZ29"/>
    <mergeCell ref="AL37:AN37"/>
    <mergeCell ref="AP37:AR37"/>
    <mergeCell ref="AT39:AV39"/>
    <mergeCell ref="AP29:AR29"/>
    <mergeCell ref="AL44:AN44"/>
    <mergeCell ref="AK1:AL1"/>
    <mergeCell ref="AK2:AL2"/>
    <mergeCell ref="AJ3:AJ4"/>
    <mergeCell ref="AK3:AN3"/>
    <mergeCell ref="AL29:AN29"/>
  </mergeCells>
  <conditionalFormatting sqref="AJ28">
    <cfRule type="cellIs" dxfId="35" priority="10" operator="lessThan">
      <formula>-1</formula>
    </cfRule>
    <cfRule type="cellIs" dxfId="34" priority="11" operator="greaterThan">
      <formula>1</formula>
    </cfRule>
    <cfRule type="cellIs" dxfId="33" priority="12" operator="between">
      <formula>-1</formula>
      <formula>1</formula>
    </cfRule>
  </conditionalFormatting>
  <conditionalFormatting sqref="AN5">
    <cfRule type="cellIs" dxfId="32" priority="7" operator="lessThan">
      <formula>-1</formula>
    </cfRule>
    <cfRule type="cellIs" dxfId="31" priority="8" operator="greaterThan">
      <formula>1</formula>
    </cfRule>
    <cfRule type="cellIs" dxfId="30" priority="9" operator="equal">
      <formula>0</formula>
    </cfRule>
  </conditionalFormatting>
  <conditionalFormatting sqref="AK3">
    <cfRule type="cellIs" dxfId="29" priority="13" operator="greaterThan">
      <formula>$AI$2</formula>
    </cfRule>
    <cfRule type="cellIs" dxfId="28" priority="14" operator="lessThan">
      <formula>$AI$2</formula>
    </cfRule>
    <cfRule type="cellIs" dxfId="27" priority="15" operator="lessThan">
      <formula>$AI$2</formula>
    </cfRule>
  </conditionalFormatting>
  <conditionalFormatting sqref="AK3">
    <cfRule type="cellIs" dxfId="26" priority="16" operator="lessThan">
      <formula>$AI$2</formula>
    </cfRule>
    <cfRule type="cellIs" dxfId="25" priority="17" operator="greaterThan">
      <formula>$AI$2</formula>
    </cfRule>
    <cfRule type="cellIs" dxfId="24" priority="18" operator="equal">
      <formula>$AI$2</formula>
    </cfRule>
  </conditionalFormatting>
  <conditionalFormatting sqref="AR51">
    <cfRule type="cellIs" dxfId="23" priority="4" operator="lessThan">
      <formula>$AJ$6</formula>
    </cfRule>
    <cfRule type="cellIs" dxfId="22" priority="5" operator="greaterThan">
      <formula>$AJ$6</formula>
    </cfRule>
    <cfRule type="cellIs" dxfId="21" priority="6" operator="equal">
      <formula>$AJ$6</formula>
    </cfRule>
  </conditionalFormatting>
  <conditionalFormatting sqref="AZ46">
    <cfRule type="cellIs" dxfId="20" priority="1" operator="lessThan">
      <formula>$AJ$13</formula>
    </cfRule>
    <cfRule type="cellIs" dxfId="19" priority="2" operator="greaterThan">
      <formula>$AJ$13</formula>
    </cfRule>
    <cfRule type="cellIs" dxfId="18" priority="3" operator="equal">
      <formula>$AJ$13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EC803-1530-4D02-8EE4-CA15432DC8D6}">
  <sheetPr>
    <tabColor rgb="FFFFC000"/>
  </sheetPr>
  <dimension ref="A1:CB107"/>
  <sheetViews>
    <sheetView zoomScale="145" zoomScaleNormal="145" workbookViewId="0">
      <selection activeCell="R9" sqref="R9"/>
    </sheetView>
  </sheetViews>
  <sheetFormatPr defaultRowHeight="15" x14ac:dyDescent="0.25"/>
  <cols>
    <col min="1" max="1" width="37.7109375" style="139" customWidth="1"/>
    <col min="2" max="2" width="3.42578125" style="8" hidden="1" customWidth="1"/>
    <col min="3" max="3" width="19" style="153" hidden="1" customWidth="1"/>
    <col min="4" max="5" width="19" style="8" hidden="1" customWidth="1"/>
    <col min="6" max="6" width="2.7109375" style="8" hidden="1" customWidth="1"/>
    <col min="7" max="7" width="5.42578125" style="153" hidden="1" customWidth="1"/>
    <col min="8" max="9" width="19" style="7" hidden="1" customWidth="1"/>
    <col min="10" max="10" width="8.140625" style="7" hidden="1" customWidth="1"/>
    <col min="11" max="12" width="14.140625" style="7" hidden="1" customWidth="1"/>
    <col min="13" max="13" width="11.28515625" style="7" hidden="1" customWidth="1"/>
    <col min="14" max="14" width="9.28515625" style="7" hidden="1" customWidth="1"/>
    <col min="15" max="15" width="2.7109375" style="33" hidden="1" customWidth="1"/>
    <col min="16" max="16" width="5.5703125" style="135" customWidth="1"/>
    <col min="17" max="17" width="16.28515625" style="7" customWidth="1"/>
    <col min="18" max="18" width="8.42578125" style="7" bestFit="1" customWidth="1"/>
    <col min="19" max="19" width="11.85546875" style="7" customWidth="1"/>
    <col min="20" max="20" width="12.28515625" style="7" customWidth="1"/>
    <col min="21" max="21" width="9.85546875" style="7" customWidth="1"/>
    <col min="22" max="22" width="2.7109375" style="33" hidden="1" customWidth="1"/>
    <col min="23" max="23" width="5.5703125" style="135" hidden="1" customWidth="1"/>
    <col min="24" max="24" width="7.7109375" style="7" hidden="1" customWidth="1"/>
    <col min="25" max="25" width="11.28515625" style="7" hidden="1" customWidth="1"/>
    <col min="26" max="26" width="12.28515625" style="7" hidden="1" customWidth="1"/>
    <col min="27" max="27" width="9.85546875" style="7" hidden="1" customWidth="1"/>
    <col min="28" max="28" width="2.85546875" style="8" customWidth="1"/>
    <col min="29" max="29" width="5.5703125" style="136" customWidth="1"/>
    <col min="30" max="30" width="20.7109375" style="7" customWidth="1"/>
    <col min="31" max="31" width="8.42578125" style="7" bestFit="1" customWidth="1"/>
    <col min="32" max="32" width="7.85546875" style="7" bestFit="1" customWidth="1"/>
    <col min="33" max="34" width="1.140625" style="8" customWidth="1"/>
    <col min="35" max="35" width="26.7109375" style="7" customWidth="1"/>
    <col min="36" max="36" width="8.5703125" style="7" customWidth="1"/>
    <col min="37" max="37" width="1.5703125" style="7" customWidth="1"/>
    <col min="38" max="39" width="9.28515625" style="7" customWidth="1"/>
    <col min="40" max="40" width="8" style="7" customWidth="1"/>
    <col min="41" max="41" width="1.5703125" style="7" customWidth="1"/>
    <col min="42" max="44" width="7.7109375" style="7" customWidth="1"/>
    <col min="45" max="45" width="1.5703125" style="7" customWidth="1"/>
    <col min="46" max="48" width="7.7109375" style="7" customWidth="1"/>
    <col min="49" max="49" width="1.5703125" style="34" customWidth="1"/>
    <col min="50" max="52" width="7.7109375" style="34" customWidth="1"/>
    <col min="53" max="53" width="1.5703125" style="34" customWidth="1"/>
    <col min="54" max="56" width="7.7109375" style="34" customWidth="1"/>
    <col min="57" max="57" width="1.5703125" style="34" customWidth="1"/>
    <col min="58" max="60" width="7.7109375" style="34" customWidth="1"/>
    <col min="61" max="61" width="1.5703125" style="34" customWidth="1"/>
    <col min="62" max="64" width="7.7109375" style="34" customWidth="1"/>
    <col min="65" max="65" width="1.5703125" style="34" customWidth="1"/>
    <col min="66" max="67" width="9.28515625" style="34" customWidth="1"/>
    <col min="68" max="68" width="9.85546875" style="34" bestFit="1" customWidth="1"/>
    <col min="69" max="16384" width="9.140625" style="8"/>
  </cols>
  <sheetData>
    <row r="1" spans="1:68" ht="35.65" customHeight="1" x14ac:dyDescent="0.5">
      <c r="A1" s="134"/>
      <c r="C1" s="165" t="s">
        <v>115</v>
      </c>
      <c r="D1" s="166"/>
      <c r="E1" s="166"/>
      <c r="G1" s="165" t="s">
        <v>116</v>
      </c>
      <c r="H1" s="166"/>
      <c r="I1" s="166"/>
      <c r="J1" s="165"/>
      <c r="K1" s="166"/>
      <c r="L1" s="166"/>
      <c r="M1" s="166"/>
      <c r="N1" s="166"/>
      <c r="P1" s="165" t="s">
        <v>117</v>
      </c>
      <c r="Q1" s="166"/>
      <c r="R1" s="166"/>
      <c r="S1" s="166"/>
      <c r="T1" s="165"/>
      <c r="U1" s="166"/>
      <c r="W1" s="165" t="s">
        <v>123</v>
      </c>
      <c r="X1" s="166"/>
      <c r="Y1" s="166"/>
      <c r="Z1" s="165"/>
      <c r="AA1" s="166"/>
      <c r="AI1" s="5" t="s">
        <v>5</v>
      </c>
      <c r="AJ1" s="6" t="s">
        <v>6</v>
      </c>
      <c r="AK1" s="192" t="s">
        <v>7</v>
      </c>
      <c r="AL1" s="192"/>
      <c r="AM1" s="6" t="s">
        <v>8</v>
      </c>
      <c r="AN1" s="36" t="s">
        <v>9</v>
      </c>
      <c r="AP1" s="8"/>
      <c r="AQ1" s="8"/>
      <c r="AR1" s="8"/>
      <c r="AT1" s="8"/>
      <c r="AU1" s="8"/>
      <c r="AV1" s="8"/>
      <c r="AX1" s="31"/>
      <c r="AY1" s="31"/>
      <c r="AZ1" s="31"/>
      <c r="BB1" s="31"/>
      <c r="BC1" s="31"/>
      <c r="BD1" s="31"/>
      <c r="BF1" s="31"/>
      <c r="BG1" s="31"/>
      <c r="BH1" s="31"/>
      <c r="BJ1" s="31"/>
      <c r="BK1" s="31"/>
      <c r="BL1" s="31"/>
      <c r="BN1" s="31"/>
      <c r="BO1" s="31"/>
      <c r="BP1" s="31"/>
    </row>
    <row r="2" spans="1:68" ht="15" customHeight="1" thickBot="1" x14ac:dyDescent="0.3">
      <c r="A2" s="134"/>
      <c r="C2" s="130"/>
      <c r="D2" s="131"/>
      <c r="E2" s="131"/>
      <c r="G2" s="130"/>
      <c r="H2" s="156"/>
      <c r="I2" s="156"/>
      <c r="J2" s="156"/>
      <c r="K2" s="156" t="s">
        <v>10</v>
      </c>
      <c r="L2" s="156"/>
      <c r="M2" s="156"/>
      <c r="N2" s="156"/>
      <c r="O2" s="157"/>
      <c r="P2" s="130"/>
      <c r="Q2" s="156"/>
      <c r="R2" s="156"/>
      <c r="S2" s="156" t="s">
        <v>10</v>
      </c>
      <c r="T2" s="156" t="s">
        <v>111</v>
      </c>
      <c r="U2" s="156"/>
      <c r="V2" s="157"/>
      <c r="W2" s="130"/>
      <c r="X2" s="156"/>
      <c r="Y2" s="156" t="s">
        <v>119</v>
      </c>
      <c r="Z2" s="156" t="s">
        <v>111</v>
      </c>
      <c r="AA2" s="156"/>
      <c r="AI2" s="5">
        <f>SUM(AJ5:AJ12)</f>
        <v>16505</v>
      </c>
      <c r="AJ2" s="6" t="s">
        <v>6</v>
      </c>
      <c r="AK2" s="193">
        <f>-SUM(AJ13:AJ16)</f>
        <v>10500</v>
      </c>
      <c r="AL2" s="193"/>
      <c r="AM2" s="6" t="s">
        <v>8</v>
      </c>
      <c r="AN2" s="36">
        <f>-SUM(AJ17:AJ27)</f>
        <v>6005</v>
      </c>
      <c r="AP2" s="8"/>
      <c r="AQ2" s="8"/>
      <c r="AR2" s="8"/>
      <c r="AT2" s="8"/>
      <c r="AU2" s="8"/>
      <c r="AV2" s="8"/>
      <c r="AX2" s="31"/>
      <c r="AY2" s="31"/>
      <c r="AZ2" s="31"/>
      <c r="BB2" s="31"/>
      <c r="BC2" s="31"/>
      <c r="BD2" s="31"/>
      <c r="BF2" s="31"/>
      <c r="BG2" s="31"/>
      <c r="BH2" s="31"/>
      <c r="BJ2" s="31"/>
      <c r="BK2" s="31"/>
      <c r="BL2" s="31"/>
      <c r="BN2" s="31"/>
      <c r="BO2" s="31"/>
      <c r="BP2" s="31"/>
    </row>
    <row r="3" spans="1:68" ht="15.75" thickBot="1" x14ac:dyDescent="0.3">
      <c r="A3" s="137"/>
      <c r="C3" s="130" t="s">
        <v>19</v>
      </c>
      <c r="D3" s="131" t="s">
        <v>97</v>
      </c>
      <c r="E3" s="131" t="s">
        <v>96</v>
      </c>
      <c r="G3" s="130" t="s">
        <v>19</v>
      </c>
      <c r="H3" s="156" t="s">
        <v>99</v>
      </c>
      <c r="I3" s="156" t="s">
        <v>100</v>
      </c>
      <c r="J3" s="156" t="s">
        <v>101</v>
      </c>
      <c r="K3" s="156" t="s">
        <v>129</v>
      </c>
      <c r="L3" s="156" t="s">
        <v>130</v>
      </c>
      <c r="M3" s="156" t="s">
        <v>135</v>
      </c>
      <c r="N3" s="156" t="s">
        <v>107</v>
      </c>
      <c r="O3" s="157"/>
      <c r="P3" s="199" t="s">
        <v>19</v>
      </c>
      <c r="Q3" s="200" t="s">
        <v>100</v>
      </c>
      <c r="R3" s="200" t="s">
        <v>145</v>
      </c>
      <c r="S3" s="200" t="s">
        <v>118</v>
      </c>
      <c r="T3" s="200" t="s">
        <v>112</v>
      </c>
      <c r="U3" s="200" t="s">
        <v>113</v>
      </c>
      <c r="V3" s="201"/>
      <c r="W3" s="199" t="s">
        <v>19</v>
      </c>
      <c r="X3" s="200" t="s">
        <v>114</v>
      </c>
      <c r="Y3" s="200" t="s">
        <v>120</v>
      </c>
      <c r="Z3" s="200" t="s">
        <v>112</v>
      </c>
      <c r="AA3" s="200" t="s">
        <v>113</v>
      </c>
      <c r="AB3" s="202"/>
      <c r="AC3" s="203" t="s">
        <v>95</v>
      </c>
      <c r="AD3" s="204"/>
      <c r="AE3" s="204"/>
      <c r="AF3" s="204"/>
      <c r="AG3" s="202"/>
      <c r="AH3" s="202"/>
      <c r="AI3" s="205"/>
      <c r="AJ3" s="206" t="s">
        <v>0</v>
      </c>
      <c r="AK3" s="207">
        <f>AK2+AN2</f>
        <v>16505</v>
      </c>
      <c r="AL3" s="208"/>
      <c r="AM3" s="208"/>
      <c r="AN3" s="209"/>
      <c r="AO3" s="210"/>
      <c r="AP3" s="202"/>
      <c r="AQ3" s="202"/>
      <c r="AR3" s="202"/>
      <c r="AS3" s="210"/>
      <c r="AT3" s="202"/>
      <c r="AU3" s="202"/>
      <c r="AV3" s="202"/>
      <c r="AW3" s="30"/>
      <c r="AX3" s="211"/>
      <c r="AY3" s="211"/>
      <c r="AZ3" s="211"/>
      <c r="BA3" s="30"/>
      <c r="BB3" s="211"/>
      <c r="BC3" s="211"/>
      <c r="BD3" s="211"/>
      <c r="BE3" s="30"/>
      <c r="BF3" s="211"/>
      <c r="BG3" s="211"/>
      <c r="BH3" s="211"/>
      <c r="BI3" s="30"/>
      <c r="BJ3" s="211"/>
      <c r="BK3" s="211"/>
      <c r="BL3" s="211"/>
      <c r="BM3" s="30"/>
      <c r="BN3" s="211"/>
      <c r="BO3" s="31"/>
      <c r="BP3" s="31"/>
    </row>
    <row r="4" spans="1:68" ht="21.75" thickBot="1" x14ac:dyDescent="0.4">
      <c r="A4" s="137"/>
      <c r="C4" s="161">
        <v>43298</v>
      </c>
      <c r="D4" s="162" t="s">
        <v>98</v>
      </c>
      <c r="E4" s="162">
        <v>720</v>
      </c>
      <c r="G4" s="161">
        <v>43282</v>
      </c>
      <c r="H4" s="163" t="s">
        <v>132</v>
      </c>
      <c r="I4" s="163" t="s">
        <v>138</v>
      </c>
      <c r="J4" s="163">
        <v>3000</v>
      </c>
      <c r="K4" s="163"/>
      <c r="L4" s="163"/>
      <c r="M4" s="176">
        <v>3000</v>
      </c>
      <c r="N4" s="163"/>
      <c r="P4" s="212"/>
      <c r="Q4" s="19"/>
      <c r="R4" s="19"/>
      <c r="S4" s="19"/>
      <c r="T4" s="19"/>
      <c r="U4" s="19"/>
      <c r="V4" s="213"/>
      <c r="W4" s="212">
        <v>43286</v>
      </c>
      <c r="X4" s="19" t="s">
        <v>56</v>
      </c>
      <c r="Y4" s="214">
        <v>1500</v>
      </c>
      <c r="Z4" s="19"/>
      <c r="AA4" s="215">
        <v>1500</v>
      </c>
      <c r="AB4" s="202"/>
      <c r="AC4" s="216" t="s">
        <v>19</v>
      </c>
      <c r="AD4" s="216" t="s">
        <v>10</v>
      </c>
      <c r="AE4" s="216" t="s">
        <v>11</v>
      </c>
      <c r="AF4" s="216" t="s">
        <v>12</v>
      </c>
      <c r="AG4" s="202"/>
      <c r="AH4" s="202"/>
      <c r="AI4" s="217" t="s">
        <v>10</v>
      </c>
      <c r="AJ4" s="218"/>
      <c r="AK4" s="210"/>
      <c r="AL4" s="219" t="s">
        <v>1</v>
      </c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A4" s="220"/>
      <c r="BB4" s="220"/>
      <c r="BC4" s="220"/>
      <c r="BD4" s="220"/>
      <c r="BE4" s="220"/>
      <c r="BF4" s="220"/>
      <c r="BG4" s="220"/>
      <c r="BH4" s="220"/>
      <c r="BI4" s="220"/>
      <c r="BJ4" s="220"/>
      <c r="BK4" s="220"/>
      <c r="BL4" s="221"/>
      <c r="BM4" s="222"/>
      <c r="BN4" s="222"/>
      <c r="BO4" s="62"/>
      <c r="BP4" s="62"/>
    </row>
    <row r="5" spans="1:68" ht="16.5" thickBot="1" x14ac:dyDescent="0.3">
      <c r="A5" s="137"/>
      <c r="C5" s="161">
        <v>43305</v>
      </c>
      <c r="D5" s="162" t="s">
        <v>98</v>
      </c>
      <c r="E5" s="162">
        <v>425</v>
      </c>
      <c r="G5" s="161">
        <v>43282</v>
      </c>
      <c r="H5" s="163" t="s">
        <v>133</v>
      </c>
      <c r="I5" s="163" t="s">
        <v>134</v>
      </c>
      <c r="J5" s="163">
        <v>8000</v>
      </c>
      <c r="K5" s="163"/>
      <c r="L5" s="163"/>
      <c r="M5" s="176">
        <v>8000</v>
      </c>
      <c r="N5" s="163"/>
      <c r="P5" s="212"/>
      <c r="Q5" s="19"/>
      <c r="R5" s="19"/>
      <c r="S5" s="19"/>
      <c r="T5" s="19"/>
      <c r="U5" s="19"/>
      <c r="V5" s="213"/>
      <c r="W5" s="212">
        <v>43287</v>
      </c>
      <c r="X5" s="19" t="s">
        <v>53</v>
      </c>
      <c r="Y5" s="214">
        <v>185</v>
      </c>
      <c r="Z5" s="19">
        <v>185</v>
      </c>
      <c r="AA5" s="19"/>
      <c r="AB5" s="202"/>
      <c r="AC5" s="223">
        <v>43311</v>
      </c>
      <c r="AD5" s="3" t="s">
        <v>3</v>
      </c>
      <c r="AE5" s="3">
        <v>2070</v>
      </c>
      <c r="AF5" s="3"/>
      <c r="AG5" s="202"/>
      <c r="AH5" s="202"/>
      <c r="AI5" s="224" t="s">
        <v>30</v>
      </c>
      <c r="AJ5" s="225">
        <f>+AN11</f>
        <v>12385</v>
      </c>
      <c r="AK5" s="210"/>
      <c r="AL5" s="210" t="s">
        <v>16</v>
      </c>
      <c r="AM5" s="210"/>
      <c r="AN5" s="210">
        <f>+AN11+AN18+AN24+AR18+AR24+AV10+AV16+AV23+AZ10+AZ16+AZ24+BD11+BD17+BD24+BH10+BH16+BH22+BL10+BL16+BL60+BL67+AR10</f>
        <v>0</v>
      </c>
      <c r="AO5" s="210"/>
      <c r="AP5" s="202"/>
      <c r="AQ5" s="202"/>
      <c r="AR5" s="202"/>
      <c r="AS5" s="210"/>
      <c r="AT5" s="202"/>
      <c r="AU5" s="202"/>
      <c r="AV5" s="202"/>
      <c r="AW5" s="30"/>
      <c r="AX5" s="211"/>
      <c r="AY5" s="211"/>
      <c r="AZ5" s="211"/>
      <c r="BA5" s="30"/>
      <c r="BB5" s="211"/>
      <c r="BC5" s="211"/>
      <c r="BD5" s="211"/>
      <c r="BE5" s="30"/>
      <c r="BF5" s="30"/>
      <c r="BG5" s="30"/>
      <c r="BH5" s="30"/>
      <c r="BI5" s="30"/>
      <c r="BJ5" s="211"/>
      <c r="BK5" s="211"/>
      <c r="BL5" s="211"/>
      <c r="BM5" s="30"/>
      <c r="BN5" s="211"/>
      <c r="BO5" s="31"/>
      <c r="BP5" s="31"/>
    </row>
    <row r="6" spans="1:68" ht="16.5" thickBot="1" x14ac:dyDescent="0.3">
      <c r="A6" s="138"/>
      <c r="C6" s="161">
        <v>43311</v>
      </c>
      <c r="D6" s="162" t="s">
        <v>126</v>
      </c>
      <c r="E6" s="162">
        <v>425</v>
      </c>
      <c r="G6" s="161">
        <v>43290</v>
      </c>
      <c r="H6" s="163" t="s">
        <v>35</v>
      </c>
      <c r="I6" s="163" t="s">
        <v>136</v>
      </c>
      <c r="J6" s="163">
        <v>360</v>
      </c>
      <c r="K6" s="163"/>
      <c r="L6" s="163"/>
      <c r="M6" s="176">
        <v>360</v>
      </c>
      <c r="N6" s="163"/>
      <c r="P6" s="212"/>
      <c r="Q6" s="19"/>
      <c r="R6" s="19"/>
      <c r="S6" s="19"/>
      <c r="T6" s="19"/>
      <c r="U6" s="19"/>
      <c r="V6" s="213"/>
      <c r="W6" s="212">
        <v>43289</v>
      </c>
      <c r="X6" s="19" t="s">
        <v>144</v>
      </c>
      <c r="Y6" s="214">
        <v>315</v>
      </c>
      <c r="Z6" s="19"/>
      <c r="AA6" s="215">
        <v>315</v>
      </c>
      <c r="AB6" s="202"/>
      <c r="AC6" s="223"/>
      <c r="AD6" s="174" t="s">
        <v>42</v>
      </c>
      <c r="AE6" s="3"/>
      <c r="AF6" s="3">
        <f>-AE5</f>
        <v>-2070</v>
      </c>
      <c r="AG6" s="202"/>
      <c r="AH6" s="202"/>
      <c r="AI6" s="224" t="s">
        <v>3</v>
      </c>
      <c r="AJ6" s="225">
        <f>+AN18</f>
        <v>2295</v>
      </c>
      <c r="AK6" s="210"/>
      <c r="AL6" s="226" t="str">
        <f>+AI5</f>
        <v>Cash-Checking</v>
      </c>
      <c r="AM6" s="226"/>
      <c r="AN6" s="227"/>
      <c r="AO6" s="210"/>
      <c r="AP6" s="226" t="str">
        <f>+AI8</f>
        <v>Prepaid insurance</v>
      </c>
      <c r="AQ6" s="226"/>
      <c r="AR6" s="227"/>
      <c r="AS6" s="210"/>
      <c r="AT6" s="226" t="str">
        <f>+AI11</f>
        <v>Lawn Equipment</v>
      </c>
      <c r="AU6" s="226"/>
      <c r="AV6" s="227"/>
      <c r="AW6" s="30"/>
      <c r="AX6" s="228" t="str">
        <f>+AI14</f>
        <v>Notes payable</v>
      </c>
      <c r="AY6" s="228"/>
      <c r="AZ6" s="229"/>
      <c r="BA6" s="30"/>
      <c r="BB6" s="230" t="str">
        <f>+AI17</f>
        <v>Capital</v>
      </c>
      <c r="BC6" s="231"/>
      <c r="BD6" s="232"/>
      <c r="BE6" s="30"/>
      <c r="BF6" s="233" t="s">
        <v>92</v>
      </c>
      <c r="BG6" s="234"/>
      <c r="BH6" s="235"/>
      <c r="BI6" s="30"/>
      <c r="BJ6" s="233" t="str">
        <f>+AI23</f>
        <v>Equipment Rental Expense</v>
      </c>
      <c r="BK6" s="234"/>
      <c r="BL6" s="235"/>
      <c r="BM6" s="30"/>
      <c r="BN6" s="236"/>
      <c r="BO6" s="29"/>
      <c r="BP6" s="43"/>
    </row>
    <row r="7" spans="1:68" ht="15.75" x14ac:dyDescent="0.25">
      <c r="A7" s="138"/>
      <c r="C7" s="161">
        <v>43311</v>
      </c>
      <c r="D7" s="162" t="s">
        <v>127</v>
      </c>
      <c r="E7" s="167">
        <v>500</v>
      </c>
      <c r="G7" s="161">
        <v>43301</v>
      </c>
      <c r="H7" s="163" t="s">
        <v>126</v>
      </c>
      <c r="I7" s="163" t="s">
        <v>102</v>
      </c>
      <c r="J7" s="163">
        <v>250</v>
      </c>
      <c r="K7" s="163"/>
      <c r="L7" s="163">
        <f>300+250</f>
        <v>550</v>
      </c>
      <c r="M7" s="163"/>
      <c r="N7" s="177">
        <v>300</v>
      </c>
      <c r="P7" s="212"/>
      <c r="Q7" s="19"/>
      <c r="R7" s="19"/>
      <c r="S7" s="19"/>
      <c r="T7" s="19"/>
      <c r="U7" s="19"/>
      <c r="V7" s="213"/>
      <c r="W7" s="212">
        <v>43299</v>
      </c>
      <c r="X7" s="19" t="s">
        <v>56</v>
      </c>
      <c r="Y7" s="214">
        <v>140</v>
      </c>
      <c r="Z7" s="19">
        <v>140</v>
      </c>
      <c r="AA7" s="19"/>
      <c r="AB7" s="202"/>
      <c r="AC7" s="223"/>
      <c r="AD7" s="3"/>
      <c r="AE7" s="3"/>
      <c r="AF7" s="3"/>
      <c r="AG7" s="202"/>
      <c r="AH7" s="202"/>
      <c r="AI7" s="224" t="s">
        <v>31</v>
      </c>
      <c r="AJ7" s="225">
        <f>+AN24</f>
        <v>325</v>
      </c>
      <c r="AK7" s="210"/>
      <c r="AL7" s="237" t="s">
        <v>11</v>
      </c>
      <c r="AM7" s="237" t="s">
        <v>13</v>
      </c>
      <c r="AN7" s="237" t="s">
        <v>2</v>
      </c>
      <c r="AO7" s="210"/>
      <c r="AP7" s="237" t="s">
        <v>11</v>
      </c>
      <c r="AQ7" s="237" t="s">
        <v>13</v>
      </c>
      <c r="AR7" s="237" t="s">
        <v>2</v>
      </c>
      <c r="AS7" s="210"/>
      <c r="AT7" s="237" t="s">
        <v>11</v>
      </c>
      <c r="AU7" s="237" t="s">
        <v>13</v>
      </c>
      <c r="AV7" s="238" t="s">
        <v>2</v>
      </c>
      <c r="AW7" s="30"/>
      <c r="AX7" s="237" t="s">
        <v>11</v>
      </c>
      <c r="AY7" s="237" t="s">
        <v>13</v>
      </c>
      <c r="AZ7" s="238" t="s">
        <v>2</v>
      </c>
      <c r="BA7" s="30"/>
      <c r="BB7" s="239" t="s">
        <v>11</v>
      </c>
      <c r="BC7" s="239" t="s">
        <v>13</v>
      </c>
      <c r="BD7" s="240" t="s">
        <v>2</v>
      </c>
      <c r="BE7" s="30"/>
      <c r="BF7" s="237" t="s">
        <v>11</v>
      </c>
      <c r="BG7" s="237" t="s">
        <v>13</v>
      </c>
      <c r="BH7" s="238" t="s">
        <v>2</v>
      </c>
      <c r="BI7" s="30"/>
      <c r="BJ7" s="237" t="s">
        <v>11</v>
      </c>
      <c r="BK7" s="237" t="s">
        <v>13</v>
      </c>
      <c r="BL7" s="238" t="s">
        <v>2</v>
      </c>
      <c r="BM7" s="30"/>
      <c r="BN7" s="30"/>
      <c r="BO7" s="30"/>
      <c r="BP7" s="43"/>
    </row>
    <row r="8" spans="1:68" ht="15.75" x14ac:dyDescent="0.25">
      <c r="A8" s="138"/>
      <c r="C8" s="161"/>
      <c r="D8" s="162"/>
      <c r="E8" s="168">
        <f>SUM(E4:E7)</f>
        <v>2070</v>
      </c>
      <c r="G8" s="161">
        <v>43308</v>
      </c>
      <c r="H8" s="163" t="s">
        <v>137</v>
      </c>
      <c r="I8" s="163" t="s">
        <v>102</v>
      </c>
      <c r="J8" s="163">
        <v>200</v>
      </c>
      <c r="K8" s="163"/>
      <c r="L8" s="163">
        <v>700</v>
      </c>
      <c r="M8" s="163"/>
      <c r="N8" s="177">
        <v>500</v>
      </c>
      <c r="P8" s="212"/>
      <c r="Q8" s="19"/>
      <c r="R8" s="19"/>
      <c r="S8" s="19"/>
      <c r="T8" s="19"/>
      <c r="U8" s="19"/>
      <c r="V8" s="213"/>
      <c r="W8" s="212"/>
      <c r="X8" s="19"/>
      <c r="Y8" s="19"/>
      <c r="Z8" s="19"/>
      <c r="AA8" s="19"/>
      <c r="AB8" s="202"/>
      <c r="AC8" s="223">
        <v>43311</v>
      </c>
      <c r="AD8" s="3" t="s">
        <v>30</v>
      </c>
      <c r="AE8" s="3">
        <f>J12</f>
        <v>12385</v>
      </c>
      <c r="AF8" s="3"/>
      <c r="AG8" s="202"/>
      <c r="AH8" s="202"/>
      <c r="AI8" s="224" t="s">
        <v>85</v>
      </c>
      <c r="AJ8" s="225">
        <f>+AR10</f>
        <v>0</v>
      </c>
      <c r="AK8" s="210"/>
      <c r="AL8" s="241" t="s">
        <v>14</v>
      </c>
      <c r="AM8" s="241"/>
      <c r="AN8" s="241">
        <f>+'Beg Bal'!B2</f>
        <v>0</v>
      </c>
      <c r="AO8" s="210"/>
      <c r="AP8" s="241" t="s">
        <v>14</v>
      </c>
      <c r="AQ8" s="241"/>
      <c r="AR8" s="241">
        <v>0</v>
      </c>
      <c r="AS8" s="210"/>
      <c r="AT8" s="241" t="s">
        <v>14</v>
      </c>
      <c r="AU8" s="241"/>
      <c r="AV8" s="242">
        <f>+'Beg Bal'!B10</f>
        <v>0</v>
      </c>
      <c r="AW8" s="30"/>
      <c r="AX8" s="243" t="s">
        <v>14</v>
      </c>
      <c r="AY8" s="241"/>
      <c r="AZ8" s="244">
        <f>+'Beg Bal'!B13</f>
        <v>0</v>
      </c>
      <c r="BA8" s="30"/>
      <c r="BB8" s="245" t="s">
        <v>14</v>
      </c>
      <c r="BC8" s="241"/>
      <c r="BD8" s="246">
        <f>+'Beg Bal'!B16</f>
        <v>0</v>
      </c>
      <c r="BE8" s="30"/>
      <c r="BF8" s="247" t="s">
        <v>14</v>
      </c>
      <c r="BG8" s="248"/>
      <c r="BH8" s="249">
        <f>+'Beg Bal'!B21</f>
        <v>0</v>
      </c>
      <c r="BI8" s="30"/>
      <c r="BJ8" s="247" t="s">
        <v>14</v>
      </c>
      <c r="BK8" s="241"/>
      <c r="BL8" s="249">
        <v>0</v>
      </c>
      <c r="BM8" s="30"/>
      <c r="BN8" s="30"/>
      <c r="BO8" s="30"/>
      <c r="BP8" s="43"/>
    </row>
    <row r="9" spans="1:68" ht="15.75" x14ac:dyDescent="0.25">
      <c r="A9" s="138"/>
      <c r="G9" s="161">
        <v>43308</v>
      </c>
      <c r="H9" s="163" t="s">
        <v>139</v>
      </c>
      <c r="I9" s="163" t="s">
        <v>140</v>
      </c>
      <c r="J9" s="163">
        <v>150</v>
      </c>
      <c r="K9" s="177">
        <v>150</v>
      </c>
      <c r="L9" s="163"/>
      <c r="M9" s="163"/>
      <c r="N9" s="163"/>
      <c r="P9" s="212"/>
      <c r="Q9" s="19"/>
      <c r="R9" s="19"/>
      <c r="S9" s="19"/>
      <c r="T9" s="19"/>
      <c r="U9" s="19"/>
      <c r="V9" s="213"/>
      <c r="W9" s="250"/>
      <c r="X9" s="19" t="s">
        <v>124</v>
      </c>
      <c r="Y9" s="251">
        <f>SUM(Y4:Y8)</f>
        <v>2140</v>
      </c>
      <c r="Z9" s="251">
        <f>SUM(Z4:Z8)</f>
        <v>325</v>
      </c>
      <c r="AA9" s="251">
        <f>SUM(AA4:AA8)</f>
        <v>1815</v>
      </c>
      <c r="AB9" s="202"/>
      <c r="AC9" s="223"/>
      <c r="AD9" s="174" t="s">
        <v>3</v>
      </c>
      <c r="AE9" s="3"/>
      <c r="AF9" s="3">
        <f>-K12</f>
        <v>-575</v>
      </c>
      <c r="AG9" s="202"/>
      <c r="AH9" s="202"/>
      <c r="AI9" s="224" t="s">
        <v>39</v>
      </c>
      <c r="AJ9" s="225">
        <f>+AR18</f>
        <v>0</v>
      </c>
      <c r="AK9" s="210"/>
      <c r="AL9" s="19">
        <f>AE8</f>
        <v>12385</v>
      </c>
      <c r="AM9" s="19"/>
      <c r="AN9" s="241">
        <f>+AN8+SUM(AL9:AM9)</f>
        <v>12385</v>
      </c>
      <c r="AO9" s="210"/>
      <c r="AP9" s="19"/>
      <c r="AQ9" s="19"/>
      <c r="AR9" s="241">
        <f>+AR8+SUM(AP9:AQ9)</f>
        <v>0</v>
      </c>
      <c r="AS9" s="210"/>
      <c r="AT9" s="19">
        <f>AE17</f>
        <v>1500</v>
      </c>
      <c r="AU9" s="19"/>
      <c r="AV9" s="242">
        <f>+AV8+SUM(AT9:AU9)</f>
        <v>1500</v>
      </c>
      <c r="AW9" s="30"/>
      <c r="AX9" s="19"/>
      <c r="AY9" s="19">
        <f>AF12</f>
        <v>-8000</v>
      </c>
      <c r="AZ9" s="244">
        <f>+AZ8+SUM(AX9:AY9)</f>
        <v>-8000</v>
      </c>
      <c r="BA9" s="30"/>
      <c r="BB9" s="19"/>
      <c r="BC9" s="19">
        <f>AF11</f>
        <v>-3000</v>
      </c>
      <c r="BD9" s="246">
        <f>+BD8+SUM(BB9:BC9)</f>
        <v>-3000</v>
      </c>
      <c r="BE9" s="30"/>
      <c r="BF9" s="19"/>
      <c r="BG9" s="19"/>
      <c r="BH9" s="249">
        <f>+BH8+SUM(BF9:BG9)</f>
        <v>0</v>
      </c>
      <c r="BI9" s="30"/>
      <c r="BJ9" s="19"/>
      <c r="BK9" s="19"/>
      <c r="BL9" s="249">
        <f>+BL8+SUM(BJ9:BK9)</f>
        <v>0</v>
      </c>
      <c r="BM9" s="30"/>
      <c r="BN9" s="252"/>
      <c r="BO9" s="28"/>
      <c r="BP9" s="28"/>
    </row>
    <row r="10" spans="1:68" ht="15.75" x14ac:dyDescent="0.25">
      <c r="A10" s="138"/>
      <c r="G10" s="161">
        <v>43311</v>
      </c>
      <c r="H10" s="163" t="s">
        <v>141</v>
      </c>
      <c r="I10" s="163" t="s">
        <v>140</v>
      </c>
      <c r="J10" s="163">
        <v>425</v>
      </c>
      <c r="K10" s="177">
        <v>425</v>
      </c>
      <c r="L10" s="163"/>
      <c r="M10" s="163"/>
      <c r="N10" s="163"/>
      <c r="P10" s="212"/>
      <c r="Q10" s="19"/>
      <c r="R10" s="19"/>
      <c r="S10" s="19"/>
      <c r="T10" s="19"/>
      <c r="U10" s="19"/>
      <c r="V10" s="213"/>
      <c r="W10" s="250"/>
      <c r="X10" s="19"/>
      <c r="Y10" s="19"/>
      <c r="Z10" s="19"/>
      <c r="AA10" s="19"/>
      <c r="AB10" s="202"/>
      <c r="AC10" s="223"/>
      <c r="AD10" s="174" t="s">
        <v>42</v>
      </c>
      <c r="AE10" s="3"/>
      <c r="AF10" s="3">
        <f>-L12</f>
        <v>-1250</v>
      </c>
      <c r="AG10" s="202"/>
      <c r="AH10" s="202"/>
      <c r="AI10" s="224" t="s">
        <v>45</v>
      </c>
      <c r="AJ10" s="225">
        <f>+AR24</f>
        <v>0</v>
      </c>
      <c r="AK10" s="210"/>
      <c r="AL10" s="19"/>
      <c r="AM10" s="19"/>
      <c r="AN10" s="241">
        <f>+AN9+SUM(AL10:AM10)</f>
        <v>12385</v>
      </c>
      <c r="AO10" s="210"/>
      <c r="AP10" s="19"/>
      <c r="AQ10" s="19"/>
      <c r="AR10" s="241">
        <f>+AR9+SUM(AP10:AQ10)</f>
        <v>0</v>
      </c>
      <c r="AS10" s="210"/>
      <c r="AT10" s="19"/>
      <c r="AU10" s="19"/>
      <c r="AV10" s="242">
        <f>+AV9+SUM(AT10:AU10)</f>
        <v>1500</v>
      </c>
      <c r="AW10" s="30"/>
      <c r="AX10" s="19"/>
      <c r="AY10" s="19"/>
      <c r="AZ10" s="244">
        <f>+AZ9+SUM(AX10:AY10)</f>
        <v>-8000</v>
      </c>
      <c r="BA10" s="30"/>
      <c r="BB10" s="19"/>
      <c r="BC10" s="19"/>
      <c r="BD10" s="246">
        <f t="shared" ref="BD10:BD11" si="0">+BD9+SUM(BB10:BC10)</f>
        <v>-3000</v>
      </c>
      <c r="BE10" s="30"/>
      <c r="BF10" s="19"/>
      <c r="BG10" s="19"/>
      <c r="BH10" s="249">
        <f>+BH9+SUM(BF10:BG10)</f>
        <v>0</v>
      </c>
      <c r="BI10" s="30"/>
      <c r="BJ10" s="19"/>
      <c r="BK10" s="19"/>
      <c r="BL10" s="249">
        <f>+BL9+SUM(BJ10:BK10)</f>
        <v>0</v>
      </c>
      <c r="BM10" s="30"/>
      <c r="BN10" s="253"/>
      <c r="BO10" s="27"/>
      <c r="BP10" s="27"/>
    </row>
    <row r="11" spans="1:68" ht="16.5" thickBot="1" x14ac:dyDescent="0.3">
      <c r="A11" s="138"/>
      <c r="G11" s="161"/>
      <c r="H11" s="163"/>
      <c r="I11" s="163"/>
      <c r="J11" s="163"/>
      <c r="K11" s="163"/>
      <c r="L11" s="163"/>
      <c r="M11" s="163"/>
      <c r="N11" s="163"/>
      <c r="P11" s="212"/>
      <c r="Q11" s="19"/>
      <c r="R11" s="19"/>
      <c r="S11" s="19"/>
      <c r="T11" s="19"/>
      <c r="U11" s="19"/>
      <c r="V11" s="213"/>
      <c r="W11" s="250"/>
      <c r="X11" s="19"/>
      <c r="Y11" s="19"/>
      <c r="Z11" s="19"/>
      <c r="AA11" s="19"/>
      <c r="AB11" s="202"/>
      <c r="AC11" s="223"/>
      <c r="AD11" s="174" t="s">
        <v>40</v>
      </c>
      <c r="AE11" s="3"/>
      <c r="AF11" s="3">
        <f>-M4</f>
        <v>-3000</v>
      </c>
      <c r="AG11" s="202"/>
      <c r="AH11" s="202"/>
      <c r="AI11" s="224" t="s">
        <v>32</v>
      </c>
      <c r="AJ11" s="225">
        <f>+AV10</f>
        <v>1500</v>
      </c>
      <c r="AK11" s="210"/>
      <c r="AL11" s="19"/>
      <c r="AM11" s="19"/>
      <c r="AN11" s="241">
        <f>+AN10+SUM(AL11:AM11)</f>
        <v>12385</v>
      </c>
      <c r="AO11" s="210"/>
      <c r="AP11" s="202"/>
      <c r="AQ11" s="202"/>
      <c r="AR11" s="202"/>
      <c r="AS11" s="210"/>
      <c r="AT11" s="202"/>
      <c r="AU11" s="202"/>
      <c r="AV11" s="202"/>
      <c r="AW11" s="30"/>
      <c r="AX11" s="30"/>
      <c r="AY11" s="30"/>
      <c r="AZ11" s="30"/>
      <c r="BA11" s="30"/>
      <c r="BB11" s="19"/>
      <c r="BC11" s="19"/>
      <c r="BD11" s="246">
        <f t="shared" si="0"/>
        <v>-3000</v>
      </c>
      <c r="BE11" s="30"/>
      <c r="BF11" s="252"/>
      <c r="BG11" s="252"/>
      <c r="BH11" s="252"/>
      <c r="BI11" s="30"/>
      <c r="BJ11" s="202"/>
      <c r="BK11" s="202"/>
      <c r="BL11" s="202"/>
      <c r="BM11" s="30"/>
      <c r="BN11" s="252"/>
      <c r="BO11" s="28"/>
      <c r="BP11" s="28"/>
    </row>
    <row r="12" spans="1:68" ht="16.5" thickBot="1" x14ac:dyDescent="0.3">
      <c r="A12" s="138"/>
      <c r="G12" s="161"/>
      <c r="H12" s="163" t="s">
        <v>124</v>
      </c>
      <c r="I12" s="163"/>
      <c r="J12" s="170">
        <f>SUM(J4:J11)</f>
        <v>12385</v>
      </c>
      <c r="K12" s="170">
        <f>SUM(K4:K11)</f>
        <v>575</v>
      </c>
      <c r="L12" s="170">
        <f>SUM(L4:L11)</f>
        <v>1250</v>
      </c>
      <c r="M12" s="170">
        <f>SUM(M4:M11)</f>
        <v>11360</v>
      </c>
      <c r="N12" s="170">
        <f>SUM(N4:N11)</f>
        <v>800</v>
      </c>
      <c r="P12" s="250"/>
      <c r="Q12" s="19"/>
      <c r="R12" s="251"/>
      <c r="S12" s="251"/>
      <c r="T12" s="251"/>
      <c r="U12" s="251"/>
      <c r="V12" s="213"/>
      <c r="W12" s="250"/>
      <c r="X12" s="19"/>
      <c r="Y12" s="19"/>
      <c r="Z12" s="19"/>
      <c r="AA12" s="19"/>
      <c r="AB12" s="202"/>
      <c r="AC12" s="223"/>
      <c r="AD12" s="174" t="s">
        <v>49</v>
      </c>
      <c r="AE12" s="3"/>
      <c r="AF12" s="3">
        <f>-M5</f>
        <v>-8000</v>
      </c>
      <c r="AG12" s="202"/>
      <c r="AH12" s="202"/>
      <c r="AI12" s="224" t="s">
        <v>46</v>
      </c>
      <c r="AJ12" s="225">
        <f>+AV16</f>
        <v>0</v>
      </c>
      <c r="AK12" s="210"/>
      <c r="AL12" s="210"/>
      <c r="AM12" s="210"/>
      <c r="AN12" s="210"/>
      <c r="AO12" s="210" t="s">
        <v>17</v>
      </c>
      <c r="AP12" s="226" t="str">
        <f>+AI9</f>
        <v>Auto</v>
      </c>
      <c r="AQ12" s="226"/>
      <c r="AR12" s="227"/>
      <c r="AS12" s="210"/>
      <c r="AT12" s="226" t="s">
        <v>93</v>
      </c>
      <c r="AU12" s="226"/>
      <c r="AV12" s="227"/>
      <c r="AW12" s="30"/>
      <c r="AX12" s="228" t="str">
        <f>+AI15</f>
        <v>Interest Payable</v>
      </c>
      <c r="AY12" s="228"/>
      <c r="AZ12" s="229"/>
      <c r="BA12" s="30"/>
      <c r="BB12" s="30"/>
      <c r="BC12" s="30"/>
      <c r="BD12" s="30"/>
      <c r="BE12" s="30"/>
      <c r="BF12" s="233" t="str">
        <f>+AI21</f>
        <v>Auto Expense</v>
      </c>
      <c r="BG12" s="234"/>
      <c r="BH12" s="235"/>
      <c r="BI12" s="30"/>
      <c r="BJ12" s="233" t="str">
        <f>+AI24</f>
        <v>Insurance Expense</v>
      </c>
      <c r="BK12" s="234"/>
      <c r="BL12" s="235"/>
      <c r="BM12" s="30"/>
      <c r="BN12" s="236"/>
      <c r="BO12" s="29"/>
      <c r="BP12" s="43"/>
    </row>
    <row r="13" spans="1:68" ht="16.5" thickBot="1" x14ac:dyDescent="0.3">
      <c r="A13" s="138"/>
      <c r="G13" s="161"/>
      <c r="H13" s="163"/>
      <c r="I13" s="163"/>
      <c r="J13" s="163"/>
      <c r="K13" s="163"/>
      <c r="L13" s="163"/>
      <c r="M13" s="163"/>
      <c r="N13" s="163"/>
      <c r="P13" s="250"/>
      <c r="Q13" s="19"/>
      <c r="R13" s="19"/>
      <c r="S13" s="19"/>
      <c r="T13" s="19"/>
      <c r="U13" s="19"/>
      <c r="V13" s="213"/>
      <c r="W13" s="250"/>
      <c r="X13" s="19"/>
      <c r="Y13" s="19"/>
      <c r="Z13" s="19"/>
      <c r="AA13" s="19"/>
      <c r="AB13" s="202"/>
      <c r="AC13" s="223"/>
      <c r="AD13" s="174" t="s">
        <v>35</v>
      </c>
      <c r="AE13" s="3"/>
      <c r="AF13" s="3">
        <f>-M6</f>
        <v>-360</v>
      </c>
      <c r="AG13" s="202"/>
      <c r="AH13" s="202"/>
      <c r="AI13" s="254" t="s">
        <v>33</v>
      </c>
      <c r="AJ13" s="255">
        <f>+AV23</f>
        <v>-2140</v>
      </c>
      <c r="AK13" s="210"/>
      <c r="AL13" s="226" t="str">
        <f>+AI6</f>
        <v>Accounts Receivable</v>
      </c>
      <c r="AM13" s="226"/>
      <c r="AN13" s="227"/>
      <c r="AO13" s="210"/>
      <c r="AP13" s="237" t="s">
        <v>11</v>
      </c>
      <c r="AQ13" s="237" t="s">
        <v>13</v>
      </c>
      <c r="AR13" s="238" t="s">
        <v>2</v>
      </c>
      <c r="AS13" s="210"/>
      <c r="AT13" s="237" t="s">
        <v>11</v>
      </c>
      <c r="AU13" s="237" t="s">
        <v>13</v>
      </c>
      <c r="AV13" s="238" t="s">
        <v>2</v>
      </c>
      <c r="AW13" s="30"/>
      <c r="AX13" s="237" t="s">
        <v>11</v>
      </c>
      <c r="AY13" s="237" t="s">
        <v>13</v>
      </c>
      <c r="AZ13" s="238" t="s">
        <v>2</v>
      </c>
      <c r="BA13" s="30"/>
      <c r="BB13" s="230" t="str">
        <f>+AI18</f>
        <v>Drawing</v>
      </c>
      <c r="BC13" s="231"/>
      <c r="BD13" s="232"/>
      <c r="BE13" s="30"/>
      <c r="BF13" s="237" t="s">
        <v>11</v>
      </c>
      <c r="BG13" s="237" t="s">
        <v>13</v>
      </c>
      <c r="BH13" s="238" t="s">
        <v>2</v>
      </c>
      <c r="BI13" s="30"/>
      <c r="BJ13" s="237" t="s">
        <v>11</v>
      </c>
      <c r="BK13" s="237" t="s">
        <v>13</v>
      </c>
      <c r="BL13" s="238" t="s">
        <v>2</v>
      </c>
      <c r="BM13" s="30"/>
      <c r="BN13" s="30"/>
      <c r="BO13" s="30"/>
      <c r="BP13" s="43"/>
    </row>
    <row r="14" spans="1:68" ht="15.75" x14ac:dyDescent="0.25">
      <c r="A14" s="138"/>
      <c r="P14" s="256"/>
      <c r="Q14" s="210"/>
      <c r="R14" s="210"/>
      <c r="S14" s="210"/>
      <c r="T14" s="210"/>
      <c r="U14" s="210"/>
      <c r="V14" s="213"/>
      <c r="W14" s="256"/>
      <c r="X14" s="210"/>
      <c r="Y14" s="210"/>
      <c r="Z14" s="210"/>
      <c r="AA14" s="210"/>
      <c r="AB14" s="202"/>
      <c r="AC14" s="223"/>
      <c r="AD14" s="3" t="s">
        <v>3</v>
      </c>
      <c r="AE14" s="3">
        <f>N12</f>
        <v>800</v>
      </c>
      <c r="AF14" s="3"/>
      <c r="AG14" s="202"/>
      <c r="AH14" s="202"/>
      <c r="AI14" s="254" t="s">
        <v>49</v>
      </c>
      <c r="AJ14" s="255">
        <f>+AZ10</f>
        <v>-8000</v>
      </c>
      <c r="AK14" s="210"/>
      <c r="AL14" s="237" t="s">
        <v>11</v>
      </c>
      <c r="AM14" s="237" t="s">
        <v>13</v>
      </c>
      <c r="AN14" s="237" t="s">
        <v>2</v>
      </c>
      <c r="AO14" s="210"/>
      <c r="AP14" s="241" t="s">
        <v>14</v>
      </c>
      <c r="AQ14" s="241"/>
      <c r="AR14" s="242">
        <f>+'Beg Bal'!B8</f>
        <v>0</v>
      </c>
      <c r="AS14" s="210"/>
      <c r="AT14" s="241" t="s">
        <v>14</v>
      </c>
      <c r="AU14" s="241"/>
      <c r="AV14" s="242">
        <f>+'Beg Bal'!B11</f>
        <v>0</v>
      </c>
      <c r="AW14" s="30"/>
      <c r="AX14" s="243" t="s">
        <v>14</v>
      </c>
      <c r="AY14" s="241"/>
      <c r="AZ14" s="244">
        <f>+'Beg Bal'!B14</f>
        <v>0</v>
      </c>
      <c r="BA14" s="30"/>
      <c r="BB14" s="237" t="s">
        <v>11</v>
      </c>
      <c r="BC14" s="237" t="s">
        <v>13</v>
      </c>
      <c r="BD14" s="238" t="s">
        <v>2</v>
      </c>
      <c r="BE14" s="30"/>
      <c r="BF14" s="247" t="s">
        <v>14</v>
      </c>
      <c r="BG14" s="241"/>
      <c r="BH14" s="249">
        <v>0</v>
      </c>
      <c r="BI14" s="30"/>
      <c r="BJ14" s="247" t="s">
        <v>14</v>
      </c>
      <c r="BK14" s="241"/>
      <c r="BL14" s="249">
        <v>0</v>
      </c>
      <c r="BM14" s="30"/>
      <c r="BN14" s="30"/>
      <c r="BO14" s="30"/>
      <c r="BP14" s="43"/>
    </row>
    <row r="15" spans="1:68" ht="15.75" x14ac:dyDescent="0.25">
      <c r="A15" s="138"/>
      <c r="P15" s="256"/>
      <c r="Q15" s="210"/>
      <c r="R15" s="210"/>
      <c r="S15" s="210"/>
      <c r="T15" s="210"/>
      <c r="U15" s="210"/>
      <c r="V15" s="213"/>
      <c r="W15" s="256"/>
      <c r="X15" s="210"/>
      <c r="Y15" s="210"/>
      <c r="Z15" s="210"/>
      <c r="AA15" s="210"/>
      <c r="AB15" s="202"/>
      <c r="AC15" s="223"/>
      <c r="AD15" s="3"/>
      <c r="AE15" s="3"/>
      <c r="AF15" s="3"/>
      <c r="AG15" s="202"/>
      <c r="AH15" s="202"/>
      <c r="AI15" s="254" t="s">
        <v>34</v>
      </c>
      <c r="AJ15" s="255">
        <f>+AZ16</f>
        <v>0</v>
      </c>
      <c r="AK15" s="210"/>
      <c r="AL15" s="241" t="s">
        <v>14</v>
      </c>
      <c r="AM15" s="241"/>
      <c r="AN15" s="241">
        <f>+'Beg Bal'!B4</f>
        <v>0</v>
      </c>
      <c r="AO15" s="210"/>
      <c r="AP15" s="19"/>
      <c r="AQ15" s="19"/>
      <c r="AR15" s="242">
        <f>+AR14+SUM(AP15:AQ15)</f>
        <v>0</v>
      </c>
      <c r="AS15" s="210"/>
      <c r="AT15" s="19"/>
      <c r="AU15" s="19"/>
      <c r="AV15" s="242">
        <f>+AV14+SUM(AT15:AU15)</f>
        <v>0</v>
      </c>
      <c r="AW15" s="30"/>
      <c r="AX15" s="19"/>
      <c r="AY15" s="19"/>
      <c r="AZ15" s="244">
        <f>+AZ14+SUM(AX15:AY15)</f>
        <v>0</v>
      </c>
      <c r="BA15" s="30"/>
      <c r="BB15" s="245" t="s">
        <v>14</v>
      </c>
      <c r="BC15" s="257"/>
      <c r="BD15" s="246">
        <f>+'Beg Bal'!B17</f>
        <v>0</v>
      </c>
      <c r="BE15" s="30"/>
      <c r="BF15" s="19"/>
      <c r="BG15" s="19"/>
      <c r="BH15" s="249">
        <f>+BH14+SUM(BF15:BG15)</f>
        <v>0</v>
      </c>
      <c r="BI15" s="30"/>
      <c r="BJ15" s="19"/>
      <c r="BK15" s="19"/>
      <c r="BL15" s="249">
        <f>+BL14+SUM(BJ15:BK15)</f>
        <v>0</v>
      </c>
      <c r="BM15" s="30"/>
      <c r="BN15" s="30"/>
      <c r="BO15" s="30"/>
      <c r="BP15" s="43"/>
    </row>
    <row r="16" spans="1:68" ht="15.75" x14ac:dyDescent="0.25">
      <c r="A16" s="138"/>
      <c r="P16" s="256"/>
      <c r="Q16" s="210"/>
      <c r="R16" s="210"/>
      <c r="S16" s="210"/>
      <c r="T16" s="210"/>
      <c r="U16" s="210"/>
      <c r="V16" s="213"/>
      <c r="W16" s="256"/>
      <c r="X16" s="210"/>
      <c r="Y16" s="210"/>
      <c r="Z16" s="210"/>
      <c r="AA16" s="210"/>
      <c r="AB16" s="202"/>
      <c r="AC16" s="223">
        <v>43311</v>
      </c>
      <c r="AD16" s="3" t="s">
        <v>31</v>
      </c>
      <c r="AE16" s="3">
        <f>Z9</f>
        <v>325</v>
      </c>
      <c r="AF16" s="3"/>
      <c r="AG16" s="202"/>
      <c r="AH16" s="202"/>
      <c r="AI16" s="254" t="s">
        <v>35</v>
      </c>
      <c r="AJ16" s="255">
        <f>+AZ24</f>
        <v>-360</v>
      </c>
      <c r="AK16" s="210"/>
      <c r="AL16" s="19">
        <f>AE5</f>
        <v>2070</v>
      </c>
      <c r="AM16" s="19"/>
      <c r="AN16" s="241">
        <f>+AN15+SUM(AL16:AM16)</f>
        <v>2070</v>
      </c>
      <c r="AO16" s="210"/>
      <c r="AP16" s="19"/>
      <c r="AQ16" s="19"/>
      <c r="AR16" s="242">
        <f t="shared" ref="AR16:AR18" si="1">+AR15+SUM(AP16:AQ16)</f>
        <v>0</v>
      </c>
      <c r="AS16" s="210"/>
      <c r="AT16" s="19"/>
      <c r="AU16" s="19"/>
      <c r="AV16" s="242">
        <f>+AV15+SUM(AT16:AU16)</f>
        <v>0</v>
      </c>
      <c r="AW16" s="30"/>
      <c r="AX16" s="19"/>
      <c r="AY16" s="19"/>
      <c r="AZ16" s="244">
        <f>+AZ15+SUM(AX16:AY16)</f>
        <v>0</v>
      </c>
      <c r="BA16" s="30"/>
      <c r="BB16" s="19"/>
      <c r="BC16" s="19"/>
      <c r="BD16" s="246">
        <f>+BD15+SUM(BB16:BC16)</f>
        <v>0</v>
      </c>
      <c r="BE16" s="30"/>
      <c r="BF16" s="19"/>
      <c r="BG16" s="19"/>
      <c r="BH16" s="249">
        <f>+BH15+SUM(BF16:BG16)</f>
        <v>0</v>
      </c>
      <c r="BI16" s="30"/>
      <c r="BJ16" s="19"/>
      <c r="BK16" s="19"/>
      <c r="BL16" s="249">
        <f>+BL15+SUM(BJ16:BK16)</f>
        <v>0</v>
      </c>
      <c r="BM16" s="30"/>
      <c r="BN16" s="253"/>
      <c r="BO16" s="27"/>
      <c r="BP16" s="27"/>
    </row>
    <row r="17" spans="1:80" ht="16.5" thickBot="1" x14ac:dyDescent="0.3">
      <c r="A17" s="138"/>
      <c r="P17" s="256"/>
      <c r="Q17" s="210"/>
      <c r="R17" s="210"/>
      <c r="S17" s="210"/>
      <c r="T17" s="210"/>
      <c r="U17" s="210"/>
      <c r="V17" s="213"/>
      <c r="W17" s="256"/>
      <c r="X17" s="210"/>
      <c r="Y17" s="210"/>
      <c r="Z17" s="210"/>
      <c r="AA17" s="210"/>
      <c r="AB17" s="202"/>
      <c r="AC17" s="223"/>
      <c r="AD17" s="3" t="s">
        <v>32</v>
      </c>
      <c r="AE17" s="3">
        <f>AA4</f>
        <v>1500</v>
      </c>
      <c r="AF17" s="3"/>
      <c r="AG17" s="202"/>
      <c r="AH17" s="202"/>
      <c r="AI17" s="258" t="s">
        <v>40</v>
      </c>
      <c r="AJ17" s="259">
        <f>+BD11</f>
        <v>-3000</v>
      </c>
      <c r="AK17" s="210"/>
      <c r="AL17" s="19"/>
      <c r="AM17" s="19">
        <f>AF9</f>
        <v>-575</v>
      </c>
      <c r="AN17" s="241">
        <f t="shared" ref="AN17" si="2">+AN16+SUM(AL17:AM17)</f>
        <v>1495</v>
      </c>
      <c r="AO17" s="210"/>
      <c r="AP17" s="19"/>
      <c r="AQ17" s="19"/>
      <c r="AR17" s="242">
        <f t="shared" si="1"/>
        <v>0</v>
      </c>
      <c r="AS17" s="210"/>
      <c r="AT17" s="202"/>
      <c r="AU17" s="202"/>
      <c r="AV17" s="202"/>
      <c r="AW17" s="30"/>
      <c r="AX17" s="202"/>
      <c r="AY17" s="202"/>
      <c r="AZ17" s="202"/>
      <c r="BA17" s="30"/>
      <c r="BB17" s="19"/>
      <c r="BC17" s="19"/>
      <c r="BD17" s="246">
        <f>+BD16+SUM(BB17:BC17)</f>
        <v>0</v>
      </c>
      <c r="BE17" s="30"/>
      <c r="BF17" s="202"/>
      <c r="BG17" s="202"/>
      <c r="BH17" s="202"/>
      <c r="BI17" s="30"/>
      <c r="BJ17" s="236"/>
      <c r="BK17" s="260"/>
      <c r="BL17" s="261"/>
      <c r="BM17" s="30"/>
      <c r="BN17" s="252"/>
      <c r="BO17" s="28"/>
      <c r="BP17" s="28"/>
    </row>
    <row r="18" spans="1:80" ht="16.5" thickBot="1" x14ac:dyDescent="0.3">
      <c r="A18" s="59"/>
      <c r="P18" s="256"/>
      <c r="Q18" s="210"/>
      <c r="R18" s="210"/>
      <c r="S18" s="210"/>
      <c r="T18" s="210"/>
      <c r="U18" s="210"/>
      <c r="V18" s="213"/>
      <c r="W18" s="256"/>
      <c r="X18" s="210"/>
      <c r="Y18" s="210"/>
      <c r="Z18" s="210"/>
      <c r="AA18" s="210"/>
      <c r="AB18" s="202"/>
      <c r="AC18" s="223"/>
      <c r="AD18" s="3" t="s">
        <v>28</v>
      </c>
      <c r="AE18" s="3">
        <f>AA6</f>
        <v>315</v>
      </c>
      <c r="AF18" s="3"/>
      <c r="AG18" s="202"/>
      <c r="AH18" s="202"/>
      <c r="AI18" s="258" t="s">
        <v>41</v>
      </c>
      <c r="AJ18" s="259">
        <f>+BD17</f>
        <v>0</v>
      </c>
      <c r="AK18" s="210"/>
      <c r="AL18" s="19">
        <f>AE14</f>
        <v>800</v>
      </c>
      <c r="AM18" s="19"/>
      <c r="AN18" s="241">
        <f>+AN17+SUM(AL18:AM18)</f>
        <v>2295</v>
      </c>
      <c r="AO18" s="210"/>
      <c r="AP18" s="19"/>
      <c r="AQ18" s="19"/>
      <c r="AR18" s="242">
        <f t="shared" si="1"/>
        <v>0</v>
      </c>
      <c r="AS18" s="210"/>
      <c r="AT18" s="228" t="str">
        <f>+AI13</f>
        <v xml:space="preserve">Accounts Payable </v>
      </c>
      <c r="AU18" s="228"/>
      <c r="AV18" s="229"/>
      <c r="AW18" s="30"/>
      <c r="AX18" s="228" t="str">
        <f>+AI16</f>
        <v>Unearned Revenue</v>
      </c>
      <c r="AY18" s="228"/>
      <c r="AZ18" s="229"/>
      <c r="BA18" s="30"/>
      <c r="BB18" s="202"/>
      <c r="BC18" s="202"/>
      <c r="BD18" s="202"/>
      <c r="BE18" s="30"/>
      <c r="BF18" s="233" t="str">
        <f>+AI22</f>
        <v>Advertising Expense</v>
      </c>
      <c r="BG18" s="234"/>
      <c r="BH18" s="235"/>
      <c r="BI18" s="30"/>
      <c r="BJ18" s="233" t="str">
        <f>+AI27</f>
        <v>Interest Expense</v>
      </c>
      <c r="BK18" s="234"/>
      <c r="BL18" s="235"/>
      <c r="BM18" s="30"/>
      <c r="BN18" s="236"/>
      <c r="BO18" s="29"/>
      <c r="BP18" s="43"/>
    </row>
    <row r="19" spans="1:80" ht="16.149999999999999" customHeight="1" thickBot="1" x14ac:dyDescent="0.3">
      <c r="A19" s="59"/>
      <c r="P19" s="256"/>
      <c r="Q19" s="210"/>
      <c r="R19" s="210"/>
      <c r="S19" s="210"/>
      <c r="T19" s="210"/>
      <c r="U19" s="210"/>
      <c r="V19" s="213"/>
      <c r="W19" s="256"/>
      <c r="X19" s="210"/>
      <c r="Y19" s="210"/>
      <c r="Z19" s="210"/>
      <c r="AA19" s="210"/>
      <c r="AB19" s="202"/>
      <c r="AC19" s="223"/>
      <c r="AD19" s="174" t="s">
        <v>33</v>
      </c>
      <c r="AE19" s="3"/>
      <c r="AF19" s="3">
        <f>-Y9</f>
        <v>-2140</v>
      </c>
      <c r="AG19" s="202"/>
      <c r="AH19" s="202"/>
      <c r="AI19" s="262" t="s">
        <v>42</v>
      </c>
      <c r="AJ19" s="263">
        <f>+BD24</f>
        <v>-3320</v>
      </c>
      <c r="AK19" s="210"/>
      <c r="AL19" s="202"/>
      <c r="AM19" s="202"/>
      <c r="AN19" s="202"/>
      <c r="AO19" s="210"/>
      <c r="AP19" s="210"/>
      <c r="AQ19" s="210"/>
      <c r="AR19" s="210"/>
      <c r="AS19" s="210"/>
      <c r="AT19" s="237" t="s">
        <v>11</v>
      </c>
      <c r="AU19" s="237" t="s">
        <v>13</v>
      </c>
      <c r="AV19" s="238" t="s">
        <v>2</v>
      </c>
      <c r="AW19" s="30"/>
      <c r="AX19" s="237" t="s">
        <v>11</v>
      </c>
      <c r="AY19" s="237" t="s">
        <v>13</v>
      </c>
      <c r="AZ19" s="238" t="s">
        <v>2</v>
      </c>
      <c r="BA19" s="30"/>
      <c r="BB19" s="233" t="str">
        <f>+AI19</f>
        <v>Revenue</v>
      </c>
      <c r="BC19" s="234"/>
      <c r="BD19" s="235"/>
      <c r="BE19" s="30"/>
      <c r="BF19" s="237" t="s">
        <v>11</v>
      </c>
      <c r="BG19" s="237" t="s">
        <v>13</v>
      </c>
      <c r="BH19" s="238" t="s">
        <v>2</v>
      </c>
      <c r="BI19" s="30"/>
      <c r="BJ19" s="237" t="s">
        <v>11</v>
      </c>
      <c r="BK19" s="237" t="s">
        <v>13</v>
      </c>
      <c r="BL19" s="238" t="s">
        <v>2</v>
      </c>
      <c r="BM19" s="30"/>
      <c r="BN19" s="30"/>
      <c r="BO19" s="30"/>
      <c r="BP19" s="43"/>
    </row>
    <row r="20" spans="1:80" ht="16.5" thickBot="1" x14ac:dyDescent="0.3">
      <c r="A20" s="59"/>
      <c r="P20" s="256"/>
      <c r="Q20" s="210"/>
      <c r="R20" s="210"/>
      <c r="S20" s="210"/>
      <c r="T20" s="210"/>
      <c r="U20" s="210"/>
      <c r="V20" s="213"/>
      <c r="W20" s="256"/>
      <c r="X20" s="210"/>
      <c r="Y20" s="210"/>
      <c r="Z20" s="210"/>
      <c r="AA20" s="210"/>
      <c r="AB20" s="202"/>
      <c r="AC20" s="223"/>
      <c r="AD20" s="3"/>
      <c r="AE20" s="3"/>
      <c r="AF20" s="3"/>
      <c r="AG20" s="202"/>
      <c r="AH20" s="202"/>
      <c r="AI20" s="262" t="s">
        <v>36</v>
      </c>
      <c r="AJ20" s="263">
        <f>+BH10</f>
        <v>0</v>
      </c>
      <c r="AK20" s="210"/>
      <c r="AL20" s="226" t="str">
        <f>+AI7</f>
        <v>Landscaping Supplies</v>
      </c>
      <c r="AM20" s="226"/>
      <c r="AN20" s="227"/>
      <c r="AO20" s="210"/>
      <c r="AP20" s="226" t="str">
        <f>+AI10</f>
        <v>Acc. Depr. - Auto</v>
      </c>
      <c r="AQ20" s="226"/>
      <c r="AR20" s="227"/>
      <c r="AS20" s="210"/>
      <c r="AT20" s="243" t="s">
        <v>14</v>
      </c>
      <c r="AU20" s="241"/>
      <c r="AV20" s="264">
        <f>+'Beg Bal'!B12</f>
        <v>0</v>
      </c>
      <c r="AW20" s="30"/>
      <c r="AX20" s="265" t="s">
        <v>14</v>
      </c>
      <c r="AY20" s="241"/>
      <c r="AZ20" s="244">
        <f>+'Beg Bal'!B15</f>
        <v>0</v>
      </c>
      <c r="BA20" s="30"/>
      <c r="BB20" s="239" t="s">
        <v>11</v>
      </c>
      <c r="BC20" s="239" t="s">
        <v>13</v>
      </c>
      <c r="BD20" s="240" t="s">
        <v>2</v>
      </c>
      <c r="BE20" s="30"/>
      <c r="BF20" s="247" t="s">
        <v>14</v>
      </c>
      <c r="BG20" s="241"/>
      <c r="BH20" s="249">
        <v>0</v>
      </c>
      <c r="BI20" s="30"/>
      <c r="BJ20" s="247" t="s">
        <v>14</v>
      </c>
      <c r="BK20" s="241"/>
      <c r="BL20" s="249">
        <v>0</v>
      </c>
      <c r="BM20" s="30"/>
      <c r="BN20" s="30"/>
      <c r="BO20" s="30"/>
      <c r="BP20" s="43"/>
    </row>
    <row r="21" spans="1:80" ht="15.75" x14ac:dyDescent="0.25">
      <c r="P21" s="256"/>
      <c r="Q21" s="210"/>
      <c r="R21" s="210"/>
      <c r="S21" s="210"/>
      <c r="T21" s="210"/>
      <c r="U21" s="210"/>
      <c r="V21" s="213"/>
      <c r="W21" s="256"/>
      <c r="X21" s="210"/>
      <c r="Y21" s="210"/>
      <c r="Z21" s="210"/>
      <c r="AA21" s="210"/>
      <c r="AB21" s="202"/>
      <c r="AC21" s="223"/>
      <c r="AD21" s="174"/>
      <c r="AE21" s="3"/>
      <c r="AF21" s="3"/>
      <c r="AG21" s="202"/>
      <c r="AH21" s="202"/>
      <c r="AI21" s="262" t="s">
        <v>43</v>
      </c>
      <c r="AJ21" s="263">
        <f>+BH16</f>
        <v>0</v>
      </c>
      <c r="AK21" s="210"/>
      <c r="AL21" s="237" t="s">
        <v>11</v>
      </c>
      <c r="AM21" s="237" t="s">
        <v>13</v>
      </c>
      <c r="AN21" s="237" t="s">
        <v>2</v>
      </c>
      <c r="AO21" s="210"/>
      <c r="AP21" s="237" t="s">
        <v>11</v>
      </c>
      <c r="AQ21" s="237" t="s">
        <v>13</v>
      </c>
      <c r="AR21" s="238" t="s">
        <v>2</v>
      </c>
      <c r="AS21" s="210"/>
      <c r="AT21" s="19"/>
      <c r="AU21" s="19">
        <f>AF19</f>
        <v>-2140</v>
      </c>
      <c r="AV21" s="264">
        <f>+AV20+SUM(AT21:AU21)</f>
        <v>-2140</v>
      </c>
      <c r="AW21" s="30"/>
      <c r="AX21" s="19"/>
      <c r="AY21" s="19">
        <f>AF13</f>
        <v>-360</v>
      </c>
      <c r="AZ21" s="244">
        <f>+AZ20+SUM(AX21:AY21)</f>
        <v>-360</v>
      </c>
      <c r="BA21" s="30"/>
      <c r="BB21" s="245" t="s">
        <v>14</v>
      </c>
      <c r="BC21" s="246"/>
      <c r="BD21" s="246">
        <f>+'Beg Bal'!B19</f>
        <v>0</v>
      </c>
      <c r="BE21" s="30"/>
      <c r="BF21" s="19">
        <f>AE18</f>
        <v>315</v>
      </c>
      <c r="BG21" s="19"/>
      <c r="BH21" s="249">
        <f>+BH20+SUM(BF21:BG21)</f>
        <v>315</v>
      </c>
      <c r="BI21" s="30"/>
      <c r="BJ21" s="19"/>
      <c r="BK21" s="19"/>
      <c r="BL21" s="249">
        <f>+BL20+SUM(BJ21:BK21)</f>
        <v>0</v>
      </c>
      <c r="BM21" s="30"/>
      <c r="BN21" s="30"/>
      <c r="BO21" s="30"/>
      <c r="BP21" s="43"/>
    </row>
    <row r="22" spans="1:80" ht="15.75" x14ac:dyDescent="0.25">
      <c r="P22" s="256"/>
      <c r="Q22" s="210"/>
      <c r="R22" s="210"/>
      <c r="S22" s="210"/>
      <c r="T22" s="210"/>
      <c r="U22" s="210"/>
      <c r="V22" s="213"/>
      <c r="W22" s="256"/>
      <c r="X22" s="210"/>
      <c r="Y22" s="210"/>
      <c r="Z22" s="210"/>
      <c r="AA22" s="210"/>
      <c r="AB22" s="202"/>
      <c r="AC22" s="223"/>
      <c r="AD22" s="3"/>
      <c r="AE22" s="3"/>
      <c r="AF22" s="3"/>
      <c r="AG22" s="202"/>
      <c r="AH22" s="202"/>
      <c r="AI22" s="262" t="s">
        <v>28</v>
      </c>
      <c r="AJ22" s="263">
        <f>+BH22</f>
        <v>315</v>
      </c>
      <c r="AK22" s="210"/>
      <c r="AL22" s="241" t="s">
        <v>14</v>
      </c>
      <c r="AM22" s="241"/>
      <c r="AN22" s="241">
        <f>+'Beg Bal'!B7</f>
        <v>0</v>
      </c>
      <c r="AO22" s="210"/>
      <c r="AP22" s="241" t="s">
        <v>14</v>
      </c>
      <c r="AQ22" s="241"/>
      <c r="AR22" s="242">
        <f>+'Beg Bal'!B9</f>
        <v>0</v>
      </c>
      <c r="AS22" s="210"/>
      <c r="AT22" s="19"/>
      <c r="AU22" s="19"/>
      <c r="AV22" s="264">
        <f>+AV21+SUM(AT22:AU22)</f>
        <v>-2140</v>
      </c>
      <c r="AW22" s="30"/>
      <c r="AX22" s="19"/>
      <c r="AY22" s="19"/>
      <c r="AZ22" s="244">
        <f t="shared" ref="AZ22:AZ24" si="3">+AZ21+SUM(AX22:AY22)</f>
        <v>-360</v>
      </c>
      <c r="BA22" s="30"/>
      <c r="BB22" s="19"/>
      <c r="BC22" s="19">
        <f>AF6</f>
        <v>-2070</v>
      </c>
      <c r="BD22" s="246">
        <f>+BD21+SUM(BB22:BC22)</f>
        <v>-2070</v>
      </c>
      <c r="BE22" s="30"/>
      <c r="BF22" s="19"/>
      <c r="BG22" s="19"/>
      <c r="BH22" s="249">
        <f>+BH21+SUM(BF22:BG22)</f>
        <v>315</v>
      </c>
      <c r="BI22" s="30"/>
      <c r="BJ22" s="19"/>
      <c r="BK22" s="19"/>
      <c r="BL22" s="249">
        <f>+BL21+SUM(BJ22:BK22)</f>
        <v>0</v>
      </c>
      <c r="BM22" s="30"/>
      <c r="BN22" s="253"/>
      <c r="BO22" s="27"/>
      <c r="BP22" s="27"/>
    </row>
    <row r="23" spans="1:80" ht="15.75" x14ac:dyDescent="0.25">
      <c r="P23" s="256"/>
      <c r="Q23" s="210"/>
      <c r="R23" s="210"/>
      <c r="S23" s="210"/>
      <c r="T23" s="210"/>
      <c r="U23" s="210"/>
      <c r="V23" s="213"/>
      <c r="W23" s="256"/>
      <c r="X23" s="210"/>
      <c r="Y23" s="210"/>
      <c r="Z23" s="210"/>
      <c r="AA23" s="210"/>
      <c r="AB23" s="202"/>
      <c r="AC23" s="223"/>
      <c r="AD23" s="3"/>
      <c r="AE23" s="3"/>
      <c r="AF23" s="3"/>
      <c r="AG23" s="202"/>
      <c r="AH23" s="202"/>
      <c r="AI23" s="262" t="s">
        <v>37</v>
      </c>
      <c r="AJ23" s="263">
        <f>+BL10</f>
        <v>0</v>
      </c>
      <c r="AK23" s="210"/>
      <c r="AL23" s="19">
        <f>AE16</f>
        <v>325</v>
      </c>
      <c r="AM23" s="19"/>
      <c r="AN23" s="241">
        <f>+AN22+SUM(AL23:AM23)</f>
        <v>325</v>
      </c>
      <c r="AO23" s="210"/>
      <c r="AP23" s="19"/>
      <c r="AQ23" s="19"/>
      <c r="AR23" s="242">
        <f>+AR22+SUM(AP23:AQ23)</f>
        <v>0</v>
      </c>
      <c r="AS23" s="210"/>
      <c r="AT23" s="19"/>
      <c r="AU23" s="19"/>
      <c r="AV23" s="264">
        <f>+AV22+SUM(AT23:AU23)</f>
        <v>-2140</v>
      </c>
      <c r="AW23" s="30"/>
      <c r="AX23" s="19"/>
      <c r="AY23" s="19"/>
      <c r="AZ23" s="244">
        <f t="shared" si="3"/>
        <v>-360</v>
      </c>
      <c r="BA23" s="30"/>
      <c r="BB23" s="19"/>
      <c r="BC23" s="19">
        <f>AF10</f>
        <v>-1250</v>
      </c>
      <c r="BD23" s="246">
        <f>+BD22+SUM(BB23:BC23)</f>
        <v>-3320</v>
      </c>
      <c r="BE23" s="30"/>
      <c r="BF23" s="30"/>
      <c r="BG23" s="30"/>
      <c r="BH23" s="30"/>
      <c r="BI23" s="30"/>
      <c r="BJ23" s="202"/>
      <c r="BK23" s="202"/>
      <c r="BL23" s="202"/>
      <c r="BM23" s="30"/>
      <c r="BN23" s="252"/>
      <c r="BO23" s="28"/>
      <c r="BP23" s="28"/>
    </row>
    <row r="24" spans="1:80" ht="15.75" x14ac:dyDescent="0.25">
      <c r="P24" s="256"/>
      <c r="Q24" s="210"/>
      <c r="R24" s="210"/>
      <c r="S24" s="210"/>
      <c r="T24" s="210"/>
      <c r="U24" s="210"/>
      <c r="V24" s="213"/>
      <c r="W24" s="256"/>
      <c r="X24" s="210"/>
      <c r="Y24" s="210"/>
      <c r="Z24" s="210"/>
      <c r="AA24" s="210"/>
      <c r="AB24" s="202"/>
      <c r="AC24" s="223"/>
      <c r="AD24" s="3"/>
      <c r="AE24" s="3"/>
      <c r="AF24" s="3"/>
      <c r="AG24" s="202"/>
      <c r="AH24" s="202"/>
      <c r="AI24" s="262" t="s">
        <v>18</v>
      </c>
      <c r="AJ24" s="263">
        <f>+BL16</f>
        <v>0</v>
      </c>
      <c r="AK24" s="210"/>
      <c r="AL24" s="19"/>
      <c r="AM24" s="19"/>
      <c r="AN24" s="241">
        <f>+AN23+SUM(AL24:AM24)</f>
        <v>325</v>
      </c>
      <c r="AO24" s="210"/>
      <c r="AP24" s="19"/>
      <c r="AQ24" s="19"/>
      <c r="AR24" s="242">
        <f>+AR23+SUM(AP24:AQ24)</f>
        <v>0</v>
      </c>
      <c r="AS24" s="210"/>
      <c r="AT24" s="202"/>
      <c r="AU24" s="202"/>
      <c r="AV24" s="202"/>
      <c r="AW24" s="30"/>
      <c r="AX24" s="19"/>
      <c r="AY24" s="19"/>
      <c r="AZ24" s="244">
        <f t="shared" si="3"/>
        <v>-360</v>
      </c>
      <c r="BA24" s="30"/>
      <c r="BB24" s="19"/>
      <c r="BC24" s="19"/>
      <c r="BD24" s="246">
        <f>+BD23+SUM(BB24:BC24)</f>
        <v>-3320</v>
      </c>
      <c r="BE24" s="30"/>
      <c r="BF24" s="202"/>
      <c r="BG24" s="202"/>
      <c r="BH24" s="202"/>
      <c r="BI24" s="30"/>
      <c r="BJ24" s="202"/>
      <c r="BK24" s="202"/>
      <c r="BL24" s="202"/>
      <c r="BM24" s="30"/>
      <c r="BN24" s="236"/>
      <c r="BO24" s="29"/>
      <c r="BP24" s="43"/>
    </row>
    <row r="25" spans="1:80" ht="15.75" x14ac:dyDescent="0.25">
      <c r="P25" s="256"/>
      <c r="Q25" s="210"/>
      <c r="R25" s="210"/>
      <c r="S25" s="210"/>
      <c r="T25" s="210"/>
      <c r="U25" s="210"/>
      <c r="V25" s="213"/>
      <c r="W25" s="256"/>
      <c r="X25" s="210"/>
      <c r="Y25" s="210"/>
      <c r="Z25" s="210"/>
      <c r="AA25" s="210"/>
      <c r="AB25" s="202"/>
      <c r="AC25" s="223"/>
      <c r="AD25" s="3"/>
      <c r="AE25" s="3"/>
      <c r="AF25" s="3"/>
      <c r="AG25" s="202"/>
      <c r="AH25" s="202"/>
      <c r="AI25" s="262" t="s">
        <v>44</v>
      </c>
      <c r="AJ25" s="263">
        <f>+BL60</f>
        <v>0</v>
      </c>
      <c r="AK25" s="210"/>
      <c r="AL25" s="210"/>
      <c r="AM25" s="210"/>
      <c r="AN25" s="210"/>
      <c r="AO25" s="210"/>
      <c r="AP25" s="202"/>
      <c r="AQ25" s="202"/>
      <c r="AR25" s="202"/>
      <c r="AS25" s="210"/>
      <c r="AT25" s="202"/>
      <c r="AU25" s="202"/>
      <c r="AV25" s="202"/>
      <c r="AW25" s="30"/>
      <c r="AX25" s="202"/>
      <c r="AY25" s="202"/>
      <c r="AZ25" s="202"/>
      <c r="BA25" s="30"/>
      <c r="BB25" s="202"/>
      <c r="BC25" s="202"/>
      <c r="BD25" s="202"/>
      <c r="BE25" s="30"/>
      <c r="BF25" s="202"/>
      <c r="BG25" s="202"/>
      <c r="BH25" s="202"/>
      <c r="BI25" s="30"/>
      <c r="BJ25" s="202"/>
      <c r="BK25" s="202"/>
      <c r="BL25" s="202"/>
      <c r="BM25" s="30"/>
      <c r="BN25" s="30"/>
      <c r="BO25" s="30"/>
      <c r="BP25" s="43"/>
    </row>
    <row r="26" spans="1:80" ht="15.75" x14ac:dyDescent="0.25">
      <c r="P26" s="256"/>
      <c r="Q26" s="210"/>
      <c r="R26" s="210"/>
      <c r="S26" s="210"/>
      <c r="T26" s="210"/>
      <c r="U26" s="210"/>
      <c r="V26" s="213"/>
      <c r="W26" s="256"/>
      <c r="X26" s="210"/>
      <c r="Y26" s="210"/>
      <c r="Z26" s="210"/>
      <c r="AA26" s="210"/>
      <c r="AB26" s="202"/>
      <c r="AC26" s="223"/>
      <c r="AD26" s="3"/>
      <c r="AE26" s="3"/>
      <c r="AF26" s="3"/>
      <c r="AG26" s="202"/>
      <c r="AH26" s="202"/>
      <c r="AI26" s="262" t="s">
        <v>38</v>
      </c>
      <c r="AJ26" s="263">
        <f>+BL67</f>
        <v>0</v>
      </c>
      <c r="AK26" s="210"/>
      <c r="AL26" s="266"/>
      <c r="AM26" s="266"/>
      <c r="AN26" s="266"/>
      <c r="AO26" s="266"/>
      <c r="AP26" s="266"/>
      <c r="AQ26" s="266"/>
      <c r="AR26" s="266"/>
      <c r="AS26" s="266"/>
      <c r="AT26" s="266"/>
      <c r="AU26" s="266"/>
      <c r="AV26" s="266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267"/>
      <c r="BM26" s="95"/>
      <c r="BN26" s="95"/>
      <c r="BO26" s="95"/>
      <c r="BP26" s="96"/>
      <c r="BQ26" s="142"/>
      <c r="BR26" s="142"/>
      <c r="BS26" s="142"/>
      <c r="BT26" s="142"/>
      <c r="BU26" s="142"/>
      <c r="BV26" s="142"/>
      <c r="BW26" s="142"/>
      <c r="BX26" s="142"/>
      <c r="BY26" s="142"/>
      <c r="BZ26" s="142"/>
      <c r="CA26" s="142"/>
      <c r="CB26" s="142"/>
    </row>
    <row r="27" spans="1:80" ht="16.5" thickBot="1" x14ac:dyDescent="0.3">
      <c r="P27" s="256"/>
      <c r="Q27" s="210"/>
      <c r="R27" s="210"/>
      <c r="S27" s="210"/>
      <c r="T27" s="210"/>
      <c r="U27" s="210"/>
      <c r="V27" s="213"/>
      <c r="W27" s="256"/>
      <c r="X27" s="210"/>
      <c r="Y27" s="210"/>
      <c r="Z27" s="210"/>
      <c r="AA27" s="210"/>
      <c r="AB27" s="202"/>
      <c r="AC27" s="223"/>
      <c r="AD27" s="3"/>
      <c r="AE27" s="3"/>
      <c r="AF27" s="3"/>
      <c r="AG27" s="202"/>
      <c r="AH27" s="202"/>
      <c r="AI27" s="262" t="s">
        <v>29</v>
      </c>
      <c r="AJ27" s="263">
        <f>+BL22</f>
        <v>0</v>
      </c>
      <c r="AK27" s="210"/>
      <c r="AL27" s="268"/>
      <c r="AM27" s="268"/>
      <c r="AN27" s="268"/>
      <c r="AO27" s="268"/>
      <c r="AP27" s="268"/>
      <c r="AQ27" s="268"/>
      <c r="AR27" s="268"/>
      <c r="AS27" s="268"/>
      <c r="AT27" s="268"/>
      <c r="AU27" s="268"/>
      <c r="AV27" s="268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269"/>
      <c r="BM27" s="90"/>
      <c r="BN27" s="90"/>
      <c r="BO27" s="90"/>
      <c r="BP27" s="84"/>
      <c r="BQ27" s="143"/>
      <c r="BR27" s="143"/>
      <c r="BS27" s="143"/>
      <c r="BT27" s="143"/>
      <c r="BU27" s="143"/>
      <c r="BV27" s="143"/>
      <c r="BW27" s="143"/>
      <c r="BX27" s="143"/>
      <c r="BY27" s="143"/>
      <c r="BZ27" s="143"/>
      <c r="CA27" s="143"/>
      <c r="CB27" s="143"/>
    </row>
    <row r="28" spans="1:80" ht="16.5" thickBot="1" x14ac:dyDescent="0.3">
      <c r="P28" s="256"/>
      <c r="Q28" s="210"/>
      <c r="R28" s="210"/>
      <c r="S28" s="210"/>
      <c r="T28" s="210"/>
      <c r="U28" s="210"/>
      <c r="V28" s="213"/>
      <c r="W28" s="256"/>
      <c r="X28" s="210"/>
      <c r="Y28" s="210"/>
      <c r="Z28" s="210"/>
      <c r="AA28" s="210"/>
      <c r="AB28" s="202"/>
      <c r="AC28" s="223"/>
      <c r="AD28" s="3"/>
      <c r="AE28" s="3"/>
      <c r="AF28" s="3"/>
      <c r="AG28" s="202"/>
      <c r="AH28" s="202"/>
      <c r="AI28" s="270" t="s">
        <v>15</v>
      </c>
      <c r="AJ28" s="271">
        <f>+SUM(AJ5:AJ27)</f>
        <v>0</v>
      </c>
      <c r="AK28" s="210"/>
      <c r="AL28" s="226" t="s">
        <v>51</v>
      </c>
      <c r="AM28" s="272"/>
      <c r="AN28" s="272"/>
      <c r="AO28" s="272"/>
      <c r="AP28" s="272"/>
      <c r="AQ28" s="272"/>
      <c r="AR28" s="273"/>
      <c r="AS28" s="202"/>
      <c r="AT28" s="228" t="s">
        <v>52</v>
      </c>
      <c r="AU28" s="274"/>
      <c r="AV28" s="274"/>
      <c r="AW28" s="274"/>
      <c r="AX28" s="274"/>
      <c r="AY28" s="274"/>
      <c r="AZ28" s="27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261"/>
      <c r="BM28" s="30"/>
      <c r="BN28" s="30"/>
      <c r="BO28" s="30"/>
      <c r="BP28" s="43"/>
    </row>
    <row r="29" spans="1:80" ht="16.5" thickTop="1" x14ac:dyDescent="0.25">
      <c r="P29" s="256"/>
      <c r="Q29" s="210"/>
      <c r="R29" s="210"/>
      <c r="S29" s="210"/>
      <c r="T29" s="210"/>
      <c r="U29" s="210"/>
      <c r="V29" s="213"/>
      <c r="W29" s="256"/>
      <c r="X29" s="210"/>
      <c r="Y29" s="210"/>
      <c r="Z29" s="210"/>
      <c r="AA29" s="210"/>
      <c r="AB29" s="202"/>
      <c r="AC29" s="276"/>
      <c r="AD29" s="210"/>
      <c r="AE29" s="210"/>
      <c r="AF29" s="210"/>
      <c r="AG29" s="202"/>
      <c r="AH29" s="202"/>
      <c r="AI29" s="277" t="s">
        <v>4</v>
      </c>
      <c r="AJ29" s="249">
        <f>SUM(AJ19:AJ27)</f>
        <v>-3005</v>
      </c>
      <c r="AK29" s="210"/>
      <c r="AL29" s="278" t="s">
        <v>60</v>
      </c>
      <c r="AM29" s="279"/>
      <c r="AN29" s="280"/>
      <c r="AO29" s="202"/>
      <c r="AP29" s="278" t="s">
        <v>64</v>
      </c>
      <c r="AQ29" s="279"/>
      <c r="AR29" s="280"/>
      <c r="AS29" s="210"/>
      <c r="AT29" s="278" t="s">
        <v>56</v>
      </c>
      <c r="AU29" s="279"/>
      <c r="AV29" s="280"/>
      <c r="AW29" s="202"/>
      <c r="AX29" s="278" t="s">
        <v>53</v>
      </c>
      <c r="AY29" s="279"/>
      <c r="AZ29" s="28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43"/>
    </row>
    <row r="30" spans="1:80" x14ac:dyDescent="0.25">
      <c r="P30" s="256"/>
      <c r="Q30" s="210"/>
      <c r="R30" s="210"/>
      <c r="S30" s="210"/>
      <c r="T30" s="210"/>
      <c r="U30" s="210"/>
      <c r="V30" s="213"/>
      <c r="W30" s="256"/>
      <c r="X30" s="210"/>
      <c r="Y30" s="210"/>
      <c r="Z30" s="210"/>
      <c r="AA30" s="210"/>
      <c r="AB30" s="202"/>
      <c r="AC30" s="276"/>
      <c r="AD30" s="210"/>
      <c r="AE30" s="210"/>
      <c r="AF30" s="210"/>
      <c r="AG30" s="202"/>
      <c r="AH30" s="202"/>
      <c r="AI30" s="210"/>
      <c r="AJ30" s="210"/>
      <c r="AK30" s="210"/>
      <c r="AL30" s="237" t="s">
        <v>11</v>
      </c>
      <c r="AM30" s="237" t="s">
        <v>13</v>
      </c>
      <c r="AN30" s="237" t="s">
        <v>2</v>
      </c>
      <c r="AO30" s="202"/>
      <c r="AP30" s="237" t="s">
        <v>11</v>
      </c>
      <c r="AQ30" s="237" t="s">
        <v>13</v>
      </c>
      <c r="AR30" s="237" t="s">
        <v>2</v>
      </c>
      <c r="AS30" s="210"/>
      <c r="AT30" s="237" t="s">
        <v>11</v>
      </c>
      <c r="AU30" s="237" t="s">
        <v>13</v>
      </c>
      <c r="AV30" s="237" t="s">
        <v>2</v>
      </c>
      <c r="AW30" s="202"/>
      <c r="AX30" s="237" t="s">
        <v>11</v>
      </c>
      <c r="AY30" s="237" t="s">
        <v>13</v>
      </c>
      <c r="AZ30" s="237" t="s">
        <v>2</v>
      </c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253"/>
      <c r="BO30" s="27"/>
      <c r="BP30" s="27"/>
    </row>
    <row r="31" spans="1:80" s="142" customFormat="1" x14ac:dyDescent="0.25">
      <c r="A31" s="139"/>
      <c r="B31" s="8"/>
      <c r="C31" s="153"/>
      <c r="D31" s="8"/>
      <c r="E31" s="8"/>
      <c r="F31" s="8"/>
      <c r="G31" s="153"/>
      <c r="H31" s="7"/>
      <c r="I31" s="7"/>
      <c r="J31" s="7"/>
      <c r="K31" s="7"/>
      <c r="L31" s="7"/>
      <c r="M31" s="7"/>
      <c r="N31" s="7"/>
      <c r="O31" s="33"/>
      <c r="P31" s="256"/>
      <c r="Q31" s="210"/>
      <c r="R31" s="210"/>
      <c r="S31" s="210"/>
      <c r="T31" s="210"/>
      <c r="U31" s="210"/>
      <c r="V31" s="213"/>
      <c r="W31" s="256"/>
      <c r="X31" s="210"/>
      <c r="Y31" s="210"/>
      <c r="Z31" s="210"/>
      <c r="AA31" s="210"/>
      <c r="AB31" s="202"/>
      <c r="AC31" s="276"/>
      <c r="AD31" s="210"/>
      <c r="AE31" s="210"/>
      <c r="AF31" s="210"/>
      <c r="AG31" s="202"/>
      <c r="AH31" s="202"/>
      <c r="AI31" s="210"/>
      <c r="AJ31" s="210"/>
      <c r="AK31" s="210"/>
      <c r="AL31" s="241" t="s">
        <v>14</v>
      </c>
      <c r="AM31" s="241"/>
      <c r="AN31" s="241">
        <v>0</v>
      </c>
      <c r="AO31" s="202"/>
      <c r="AP31" s="241" t="s">
        <v>14</v>
      </c>
      <c r="AQ31" s="241"/>
      <c r="AR31" s="241">
        <v>0</v>
      </c>
      <c r="AS31" s="210"/>
      <c r="AT31" s="243" t="s">
        <v>14</v>
      </c>
      <c r="AU31" s="243"/>
      <c r="AV31" s="243">
        <v>0</v>
      </c>
      <c r="AW31" s="202"/>
      <c r="AX31" s="243" t="s">
        <v>14</v>
      </c>
      <c r="AY31" s="243"/>
      <c r="AZ31" s="243">
        <v>0</v>
      </c>
      <c r="BA31" s="30"/>
      <c r="BB31" s="281"/>
      <c r="BC31" s="281"/>
      <c r="BD31" s="281"/>
      <c r="BE31" s="30"/>
      <c r="BF31" s="281"/>
      <c r="BG31" s="281"/>
      <c r="BH31" s="281"/>
      <c r="BI31" s="30"/>
      <c r="BJ31" s="30"/>
      <c r="BK31" s="30"/>
      <c r="BL31" s="30"/>
      <c r="BM31" s="30"/>
      <c r="BN31" s="252"/>
      <c r="BO31" s="28"/>
      <c r="BP31" s="28"/>
      <c r="BQ31" s="141"/>
      <c r="BR31" s="141"/>
      <c r="BS31" s="141"/>
      <c r="BT31" s="141"/>
      <c r="BU31" s="141"/>
      <c r="BV31" s="141"/>
      <c r="BW31" s="141"/>
      <c r="BX31" s="141"/>
      <c r="BY31" s="141"/>
      <c r="BZ31" s="141"/>
      <c r="CA31" s="141"/>
      <c r="CB31" s="141"/>
    </row>
    <row r="32" spans="1:80" s="143" customFormat="1" ht="15.75" x14ac:dyDescent="0.25">
      <c r="A32" s="139"/>
      <c r="B32" s="8"/>
      <c r="C32" s="153"/>
      <c r="D32" s="8"/>
      <c r="E32" s="8"/>
      <c r="F32" s="8"/>
      <c r="G32" s="153"/>
      <c r="H32" s="7"/>
      <c r="I32" s="7"/>
      <c r="J32" s="7"/>
      <c r="K32" s="7"/>
      <c r="L32" s="7"/>
      <c r="M32" s="7"/>
      <c r="N32" s="7"/>
      <c r="O32" s="33"/>
      <c r="P32" s="256"/>
      <c r="Q32" s="210"/>
      <c r="R32" s="210"/>
      <c r="S32" s="210"/>
      <c r="T32" s="210"/>
      <c r="U32" s="210"/>
      <c r="V32" s="213"/>
      <c r="W32" s="256"/>
      <c r="X32" s="210"/>
      <c r="Y32" s="210"/>
      <c r="Z32" s="210"/>
      <c r="AA32" s="210"/>
      <c r="AB32" s="202"/>
      <c r="AC32" s="276"/>
      <c r="AD32" s="210"/>
      <c r="AE32" s="210"/>
      <c r="AF32" s="210"/>
      <c r="AG32" s="202"/>
      <c r="AH32" s="202"/>
      <c r="AI32" s="210"/>
      <c r="AJ32" s="210"/>
      <c r="AK32" s="210"/>
      <c r="AL32" s="19">
        <f>E4</f>
        <v>720</v>
      </c>
      <c r="AM32" s="19"/>
      <c r="AN32" s="241">
        <f>+AN31+SUM(AL32:AM32)</f>
        <v>720</v>
      </c>
      <c r="AO32" s="202"/>
      <c r="AP32" s="19">
        <f>E6</f>
        <v>425</v>
      </c>
      <c r="AQ32" s="19"/>
      <c r="AR32" s="241">
        <f>+AR31+SUM(AP32:AQ32)</f>
        <v>425</v>
      </c>
      <c r="AS32" s="210"/>
      <c r="AT32" s="19"/>
      <c r="AU32" s="19">
        <f>-Y4</f>
        <v>-1500</v>
      </c>
      <c r="AV32" s="243">
        <f>+AV31+SUM(AT32:AU32)</f>
        <v>-1500</v>
      </c>
      <c r="AW32" s="202"/>
      <c r="AX32" s="19"/>
      <c r="AY32" s="19">
        <f>-Y5</f>
        <v>-185</v>
      </c>
      <c r="AZ32" s="243">
        <f>+AZ31+SUM(AX32:AY32)</f>
        <v>-185</v>
      </c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236"/>
      <c r="BO32" s="29"/>
      <c r="BP32" s="43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</row>
    <row r="33" spans="1:80" ht="18.600000000000001" customHeight="1" x14ac:dyDescent="0.25">
      <c r="P33" s="256"/>
      <c r="Q33" s="210"/>
      <c r="R33" s="210"/>
      <c r="S33" s="210"/>
      <c r="T33" s="210"/>
      <c r="U33" s="210"/>
      <c r="V33" s="213"/>
      <c r="W33" s="256"/>
      <c r="X33" s="210"/>
      <c r="Y33" s="210"/>
      <c r="Z33" s="210"/>
      <c r="AA33" s="210"/>
      <c r="AB33" s="202"/>
      <c r="AC33" s="276"/>
      <c r="AD33" s="210"/>
      <c r="AE33" s="210"/>
      <c r="AF33" s="210"/>
      <c r="AG33" s="202"/>
      <c r="AH33" s="202"/>
      <c r="AI33" s="210"/>
      <c r="AJ33" s="210"/>
      <c r="AK33" s="210"/>
      <c r="AL33" s="19">
        <f>E5</f>
        <v>425</v>
      </c>
      <c r="AM33" s="19"/>
      <c r="AN33" s="241">
        <f>+AN32+SUM(AL33:AM33)</f>
        <v>1145</v>
      </c>
      <c r="AO33" s="202"/>
      <c r="AP33" s="19">
        <f>N7</f>
        <v>300</v>
      </c>
      <c r="AQ33" s="19"/>
      <c r="AR33" s="241">
        <f>+AR32+SUM(AP33:AQ33)</f>
        <v>725</v>
      </c>
      <c r="AS33" s="210"/>
      <c r="AT33" s="19"/>
      <c r="AU33" s="19">
        <f>-Y7</f>
        <v>-140</v>
      </c>
      <c r="AV33" s="243">
        <f t="shared" ref="AV33:AV37" si="4">+AV32+SUM(AT33:AU33)</f>
        <v>-1640</v>
      </c>
      <c r="AW33" s="202"/>
      <c r="AX33" s="19"/>
      <c r="AY33" s="19"/>
      <c r="AZ33" s="243">
        <f>+AZ32+SUM(AX33:AY33)</f>
        <v>-185</v>
      </c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43"/>
    </row>
    <row r="34" spans="1:80" ht="15.75" x14ac:dyDescent="0.25">
      <c r="P34" s="256"/>
      <c r="Q34" s="210"/>
      <c r="R34" s="210"/>
      <c r="S34" s="210"/>
      <c r="T34" s="210"/>
      <c r="U34" s="210"/>
      <c r="V34" s="213"/>
      <c r="W34" s="256"/>
      <c r="X34" s="210"/>
      <c r="Y34" s="210"/>
      <c r="Z34" s="210"/>
      <c r="AA34" s="210"/>
      <c r="AB34" s="202"/>
      <c r="AC34" s="276"/>
      <c r="AD34" s="210"/>
      <c r="AE34" s="210"/>
      <c r="AF34" s="210"/>
      <c r="AG34" s="202"/>
      <c r="AH34" s="202"/>
      <c r="AI34" s="210"/>
      <c r="AJ34" s="210"/>
      <c r="AK34" s="210"/>
      <c r="AL34" s="19"/>
      <c r="AM34" s="19">
        <f>-K10</f>
        <v>-425</v>
      </c>
      <c r="AN34" s="241">
        <f t="shared" ref="AN34:AN35" si="5">+AN33+SUM(AL34:AM34)</f>
        <v>720</v>
      </c>
      <c r="AO34" s="202"/>
      <c r="AP34" s="19"/>
      <c r="AQ34" s="19"/>
      <c r="AR34" s="241">
        <f t="shared" ref="AR34:AR35" si="6">+AR33+SUM(AP34:AQ34)</f>
        <v>725</v>
      </c>
      <c r="AS34" s="210"/>
      <c r="AT34" s="19"/>
      <c r="AU34" s="19"/>
      <c r="AV34" s="243">
        <f>+AV33+SUM(AT34:AU34)</f>
        <v>-1640</v>
      </c>
      <c r="AW34" s="202"/>
      <c r="AX34" s="19"/>
      <c r="AY34" s="19"/>
      <c r="AZ34" s="243">
        <f>+AZ33+SUM(AX34:AY34)</f>
        <v>-185</v>
      </c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43"/>
    </row>
    <row r="35" spans="1:80" x14ac:dyDescent="0.25">
      <c r="P35" s="256"/>
      <c r="Q35" s="210"/>
      <c r="R35" s="210"/>
      <c r="S35" s="210"/>
      <c r="T35" s="210"/>
      <c r="U35" s="210"/>
      <c r="V35" s="213"/>
      <c r="W35" s="256"/>
      <c r="X35" s="210"/>
      <c r="Y35" s="210"/>
      <c r="Z35" s="210"/>
      <c r="AA35" s="210"/>
      <c r="AB35" s="202"/>
      <c r="AC35" s="276"/>
      <c r="AD35" s="210"/>
      <c r="AE35" s="210"/>
      <c r="AF35" s="210"/>
      <c r="AG35" s="202"/>
      <c r="AH35" s="202"/>
      <c r="AI35" s="210"/>
      <c r="AJ35" s="210"/>
      <c r="AK35" s="210"/>
      <c r="AL35" s="19"/>
      <c r="AM35" s="19"/>
      <c r="AN35" s="241">
        <f t="shared" si="5"/>
        <v>720</v>
      </c>
      <c r="AO35" s="202"/>
      <c r="AP35" s="19"/>
      <c r="AQ35" s="19"/>
      <c r="AR35" s="241">
        <f t="shared" si="6"/>
        <v>725</v>
      </c>
      <c r="AS35" s="210"/>
      <c r="AT35" s="19"/>
      <c r="AU35" s="19"/>
      <c r="AV35" s="243">
        <f t="shared" si="4"/>
        <v>-1640</v>
      </c>
      <c r="AW35" s="202"/>
      <c r="AX35" s="202"/>
      <c r="AY35" s="202"/>
      <c r="AZ35" s="202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</row>
    <row r="36" spans="1:80" s="141" customFormat="1" x14ac:dyDescent="0.25">
      <c r="A36" s="139"/>
      <c r="B36" s="8"/>
      <c r="C36" s="153"/>
      <c r="D36" s="8"/>
      <c r="E36" s="8"/>
      <c r="F36" s="8"/>
      <c r="G36" s="153"/>
      <c r="H36" s="7"/>
      <c r="I36" s="7"/>
      <c r="J36" s="7"/>
      <c r="K36" s="7"/>
      <c r="L36" s="7"/>
      <c r="M36" s="7"/>
      <c r="N36" s="7"/>
      <c r="O36" s="33"/>
      <c r="P36" s="256"/>
      <c r="Q36" s="210"/>
      <c r="R36" s="210"/>
      <c r="S36" s="210"/>
      <c r="T36" s="210"/>
      <c r="U36" s="210"/>
      <c r="V36" s="213"/>
      <c r="W36" s="256"/>
      <c r="X36" s="210"/>
      <c r="Y36" s="210"/>
      <c r="Z36" s="210"/>
      <c r="AA36" s="210"/>
      <c r="AB36" s="202"/>
      <c r="AC36" s="281"/>
      <c r="AD36" s="281"/>
      <c r="AE36" s="281"/>
      <c r="AF36" s="281"/>
      <c r="AG36" s="202"/>
      <c r="AH36" s="202"/>
      <c r="AI36" s="210"/>
      <c r="AJ36" s="210"/>
      <c r="AK36" s="213"/>
      <c r="AL36" s="282"/>
      <c r="AM36" s="282"/>
      <c r="AN36" s="282"/>
      <c r="AO36" s="283"/>
      <c r="AP36" s="282"/>
      <c r="AQ36" s="282"/>
      <c r="AR36" s="282"/>
      <c r="AS36" s="210"/>
      <c r="AT36" s="19"/>
      <c r="AU36" s="19"/>
      <c r="AV36" s="243">
        <f t="shared" si="4"/>
        <v>-1640</v>
      </c>
      <c r="AW36" s="211"/>
      <c r="AX36" s="30"/>
      <c r="AY36" s="30"/>
      <c r="AZ36" s="28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253"/>
      <c r="BO36" s="27"/>
      <c r="BP36" s="27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</row>
    <row r="37" spans="1:80" x14ac:dyDescent="0.25">
      <c r="P37" s="256"/>
      <c r="Q37" s="210"/>
      <c r="R37" s="210"/>
      <c r="S37" s="210"/>
      <c r="T37" s="210"/>
      <c r="U37" s="210"/>
      <c r="V37" s="213"/>
      <c r="W37" s="256"/>
      <c r="X37" s="210"/>
      <c r="Y37" s="210"/>
      <c r="Z37" s="210"/>
      <c r="AA37" s="210"/>
      <c r="AB37" s="202"/>
      <c r="AC37" s="276"/>
      <c r="AD37" s="210"/>
      <c r="AE37" s="210"/>
      <c r="AF37" s="210"/>
      <c r="AG37" s="202"/>
      <c r="AH37" s="202"/>
      <c r="AI37" s="210"/>
      <c r="AJ37" s="210"/>
      <c r="AK37" s="210"/>
      <c r="AL37" s="285" t="s">
        <v>66</v>
      </c>
      <c r="AM37" s="286"/>
      <c r="AN37" s="287"/>
      <c r="AO37" s="202"/>
      <c r="AP37" s="285" t="s">
        <v>69</v>
      </c>
      <c r="AQ37" s="286"/>
      <c r="AR37" s="287"/>
      <c r="AS37" s="213"/>
      <c r="AT37" s="19"/>
      <c r="AU37" s="19"/>
      <c r="AV37" s="243">
        <f t="shared" si="4"/>
        <v>-1640</v>
      </c>
      <c r="AW37" s="211"/>
      <c r="AX37" s="30"/>
      <c r="AY37" s="30"/>
      <c r="AZ37" s="28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252"/>
      <c r="BO37" s="28"/>
      <c r="BP37" s="28"/>
    </row>
    <row r="38" spans="1:80" ht="28.5" x14ac:dyDescent="0.45">
      <c r="P38" s="256"/>
      <c r="Q38" s="210"/>
      <c r="R38" s="210"/>
      <c r="S38" s="210"/>
      <c r="T38" s="210"/>
      <c r="U38" s="210"/>
      <c r="V38" s="213"/>
      <c r="W38" s="256"/>
      <c r="X38" s="210"/>
      <c r="Y38" s="210"/>
      <c r="Z38" s="210"/>
      <c r="AA38" s="210"/>
      <c r="AB38" s="202"/>
      <c r="AC38" s="276"/>
      <c r="AD38" s="210"/>
      <c r="AE38" s="210"/>
      <c r="AF38" s="210"/>
      <c r="AG38" s="202"/>
      <c r="AH38" s="202"/>
      <c r="AI38" s="210"/>
      <c r="AJ38" s="210"/>
      <c r="AK38" s="210"/>
      <c r="AL38" s="237" t="s">
        <v>11</v>
      </c>
      <c r="AM38" s="237" t="s">
        <v>13</v>
      </c>
      <c r="AN38" s="237" t="s">
        <v>2</v>
      </c>
      <c r="AO38" s="283"/>
      <c r="AP38" s="237" t="s">
        <v>11</v>
      </c>
      <c r="AQ38" s="237" t="s">
        <v>13</v>
      </c>
      <c r="AR38" s="237" t="s">
        <v>2</v>
      </c>
      <c r="AS38" s="210"/>
      <c r="AT38" s="202"/>
      <c r="AU38" s="202"/>
      <c r="AV38" s="202"/>
      <c r="AW38" s="288"/>
      <c r="AX38" s="30"/>
      <c r="AY38" s="30"/>
      <c r="AZ38" s="284"/>
      <c r="BA38" s="30"/>
      <c r="BB38" s="30"/>
      <c r="BC38" s="30"/>
      <c r="BD38" s="30"/>
      <c r="BE38" s="30"/>
      <c r="BF38" s="30"/>
      <c r="BG38" s="30"/>
      <c r="BH38" s="30"/>
      <c r="BI38" s="30"/>
      <c r="BJ38" s="253"/>
      <c r="BK38" s="253"/>
      <c r="BL38" s="253"/>
      <c r="BM38" s="30"/>
      <c r="BN38" s="236"/>
      <c r="BO38" s="29"/>
      <c r="BP38" s="43"/>
    </row>
    <row r="39" spans="1:80" ht="15.75" x14ac:dyDescent="0.25">
      <c r="P39" s="256"/>
      <c r="Q39" s="210"/>
      <c r="R39" s="210"/>
      <c r="S39" s="210"/>
      <c r="T39" s="210"/>
      <c r="U39" s="210"/>
      <c r="V39" s="213"/>
      <c r="W39" s="256"/>
      <c r="X39" s="210"/>
      <c r="Y39" s="210"/>
      <c r="Z39" s="210"/>
      <c r="AA39" s="210"/>
      <c r="AB39" s="202"/>
      <c r="AC39" s="276"/>
      <c r="AD39" s="210"/>
      <c r="AE39" s="210"/>
      <c r="AF39" s="210"/>
      <c r="AG39" s="202"/>
      <c r="AH39" s="202"/>
      <c r="AI39" s="210"/>
      <c r="AJ39" s="210"/>
      <c r="AK39" s="210"/>
      <c r="AL39" s="241" t="s">
        <v>14</v>
      </c>
      <c r="AM39" s="241"/>
      <c r="AN39" s="241">
        <v>0</v>
      </c>
      <c r="AO39" s="202"/>
      <c r="AP39" s="241" t="s">
        <v>14</v>
      </c>
      <c r="AQ39" s="241"/>
      <c r="AR39" s="241">
        <v>0</v>
      </c>
      <c r="AS39" s="210"/>
      <c r="AT39" s="285" t="s">
        <v>57</v>
      </c>
      <c r="AU39" s="286"/>
      <c r="AV39" s="287"/>
      <c r="AW39" s="211"/>
      <c r="AX39" s="30"/>
      <c r="AY39" s="30"/>
      <c r="AZ39" s="284"/>
      <c r="BA39" s="30"/>
      <c r="BB39" s="30"/>
      <c r="BC39" s="30"/>
      <c r="BD39" s="30"/>
      <c r="BE39" s="30"/>
      <c r="BF39" s="30"/>
      <c r="BG39" s="30"/>
      <c r="BH39" s="30"/>
      <c r="BI39" s="30"/>
      <c r="BJ39" s="252"/>
      <c r="BK39" s="252"/>
      <c r="BL39" s="252"/>
      <c r="BM39" s="30"/>
      <c r="BN39" s="30"/>
      <c r="BO39" s="30"/>
      <c r="BP39" s="43"/>
    </row>
    <row r="40" spans="1:80" ht="15.75" x14ac:dyDescent="0.25">
      <c r="P40" s="256"/>
      <c r="Q40" s="210"/>
      <c r="R40" s="210"/>
      <c r="S40" s="210"/>
      <c r="T40" s="210"/>
      <c r="U40" s="210"/>
      <c r="V40" s="213"/>
      <c r="W40" s="256"/>
      <c r="X40" s="210"/>
      <c r="Y40" s="210"/>
      <c r="Z40" s="210"/>
      <c r="AA40" s="210"/>
      <c r="AB40" s="202"/>
      <c r="AC40" s="276"/>
      <c r="AD40" s="210"/>
      <c r="AE40" s="210"/>
      <c r="AF40" s="210"/>
      <c r="AG40" s="202"/>
      <c r="AH40" s="202"/>
      <c r="AI40" s="210"/>
      <c r="AJ40" s="210"/>
      <c r="AK40" s="210"/>
      <c r="AL40" s="19"/>
      <c r="AM40" s="19"/>
      <c r="AN40" s="241">
        <f>+AN39+SUM(AL40:AM40)</f>
        <v>0</v>
      </c>
      <c r="AO40" s="202"/>
      <c r="AP40" s="19">
        <f>E7</f>
        <v>500</v>
      </c>
      <c r="AQ40" s="19"/>
      <c r="AR40" s="241">
        <f>+AR39+SUM(AP40:AQ40)</f>
        <v>500</v>
      </c>
      <c r="AS40" s="210"/>
      <c r="AT40" s="237" t="s">
        <v>11</v>
      </c>
      <c r="AU40" s="237" t="s">
        <v>13</v>
      </c>
      <c r="AV40" s="237" t="s">
        <v>2</v>
      </c>
      <c r="AW40" s="211"/>
      <c r="AX40" s="30"/>
      <c r="AY40" s="30"/>
      <c r="AZ40" s="284"/>
      <c r="BA40" s="30"/>
      <c r="BB40" s="30"/>
      <c r="BC40" s="30"/>
      <c r="BD40" s="30"/>
      <c r="BE40" s="30"/>
      <c r="BF40" s="30"/>
      <c r="BG40" s="30"/>
      <c r="BH40" s="30"/>
      <c r="BI40" s="30"/>
      <c r="BJ40" s="236"/>
      <c r="BK40" s="260"/>
      <c r="BL40" s="261"/>
      <c r="BM40" s="30"/>
      <c r="BN40" s="30"/>
      <c r="BO40" s="30"/>
      <c r="BP40" s="43"/>
    </row>
    <row r="41" spans="1:80" ht="15.75" x14ac:dyDescent="0.25">
      <c r="P41" s="256"/>
      <c r="Q41" s="210"/>
      <c r="R41" s="210"/>
      <c r="S41" s="210"/>
      <c r="T41" s="210"/>
      <c r="U41" s="210"/>
      <c r="V41" s="213"/>
      <c r="W41" s="256"/>
      <c r="X41" s="210"/>
      <c r="Y41" s="210"/>
      <c r="Z41" s="210"/>
      <c r="AA41" s="210"/>
      <c r="AB41" s="202"/>
      <c r="AC41" s="276"/>
      <c r="AD41" s="210"/>
      <c r="AE41" s="210"/>
      <c r="AF41" s="210"/>
      <c r="AG41" s="202"/>
      <c r="AH41" s="202"/>
      <c r="AI41" s="210"/>
      <c r="AJ41" s="210"/>
      <c r="AK41" s="210"/>
      <c r="AL41" s="19"/>
      <c r="AM41" s="19"/>
      <c r="AN41" s="241">
        <f>+AN40+SUM(AL41:AM41)</f>
        <v>0</v>
      </c>
      <c r="AO41" s="202"/>
      <c r="AP41" s="19"/>
      <c r="AQ41" s="19">
        <f>-K9</f>
        <v>-150</v>
      </c>
      <c r="AR41" s="241">
        <f>+AR40+SUM(AP41:AQ41)</f>
        <v>350</v>
      </c>
      <c r="AS41" s="210"/>
      <c r="AT41" s="243" t="s">
        <v>14</v>
      </c>
      <c r="AU41" s="243"/>
      <c r="AV41" s="243">
        <v>0</v>
      </c>
      <c r="AW41" s="211"/>
      <c r="AX41" s="30"/>
      <c r="AY41" s="30"/>
      <c r="AZ41" s="28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261"/>
      <c r="BM41" s="30"/>
      <c r="BN41" s="211"/>
      <c r="BO41" s="31"/>
      <c r="BP41" s="31"/>
    </row>
    <row r="42" spans="1:80" ht="15.75" x14ac:dyDescent="0.25">
      <c r="P42" s="256"/>
      <c r="Q42" s="210"/>
      <c r="R42" s="210"/>
      <c r="S42" s="210"/>
      <c r="T42" s="210"/>
      <c r="U42" s="210"/>
      <c r="V42" s="213"/>
      <c r="W42" s="256"/>
      <c r="X42" s="210"/>
      <c r="Y42" s="210"/>
      <c r="Z42" s="210"/>
      <c r="AA42" s="210"/>
      <c r="AB42" s="202"/>
      <c r="AC42" s="276"/>
      <c r="AD42" s="210"/>
      <c r="AE42" s="210"/>
      <c r="AF42" s="210"/>
      <c r="AG42" s="202"/>
      <c r="AH42" s="202"/>
      <c r="AI42" s="210"/>
      <c r="AJ42" s="210"/>
      <c r="AK42" s="210"/>
      <c r="AL42" s="19"/>
      <c r="AM42" s="19"/>
      <c r="AN42" s="241">
        <f>+AN41+SUM(AL42:AM42)</f>
        <v>0</v>
      </c>
      <c r="AO42" s="202"/>
      <c r="AP42" s="19"/>
      <c r="AQ42" s="19"/>
      <c r="AR42" s="241">
        <f>+AR41+SUM(AP42:AQ42)</f>
        <v>350</v>
      </c>
      <c r="AS42" s="210"/>
      <c r="AT42" s="19"/>
      <c r="AU42" s="19">
        <f>-Y6</f>
        <v>-315</v>
      </c>
      <c r="AV42" s="243">
        <f>+AV41+SUM(AT42:AU42)</f>
        <v>-315</v>
      </c>
      <c r="AW42" s="211"/>
      <c r="AX42" s="30"/>
      <c r="AY42" s="30"/>
      <c r="AZ42" s="28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261"/>
      <c r="BM42" s="30"/>
      <c r="BN42" s="253"/>
      <c r="BO42" s="27"/>
      <c r="BP42" s="27"/>
    </row>
    <row r="43" spans="1:80" ht="18.600000000000001" customHeight="1" x14ac:dyDescent="0.25">
      <c r="P43" s="256"/>
      <c r="Q43" s="210"/>
      <c r="R43" s="210"/>
      <c r="S43" s="210"/>
      <c r="T43" s="210"/>
      <c r="U43" s="210"/>
      <c r="V43" s="213"/>
      <c r="W43" s="256"/>
      <c r="X43" s="210"/>
      <c r="Y43" s="210"/>
      <c r="Z43" s="210"/>
      <c r="AA43" s="210"/>
      <c r="AB43" s="202"/>
      <c r="AC43" s="276"/>
      <c r="AD43" s="210"/>
      <c r="AE43" s="210"/>
      <c r="AF43" s="210"/>
      <c r="AG43" s="202"/>
      <c r="AH43" s="202"/>
      <c r="AI43" s="210"/>
      <c r="AJ43" s="210"/>
      <c r="AK43" s="210"/>
      <c r="AL43" s="202"/>
      <c r="AM43" s="202"/>
      <c r="AN43" s="202"/>
      <c r="AO43" s="202"/>
      <c r="AP43" s="202"/>
      <c r="AQ43" s="202"/>
      <c r="AR43" s="202"/>
      <c r="AS43" s="210"/>
      <c r="AT43" s="19"/>
      <c r="AU43" s="19"/>
      <c r="AV43" s="243">
        <f>+AV42+SUM(AT43:AU43)</f>
        <v>-315</v>
      </c>
      <c r="AW43" s="211"/>
      <c r="AX43" s="30"/>
      <c r="AY43" s="30"/>
      <c r="AZ43" s="284"/>
      <c r="BA43" s="30"/>
      <c r="BB43" s="30"/>
      <c r="BC43" s="30"/>
      <c r="BD43" s="30"/>
      <c r="BE43" s="30"/>
      <c r="BF43" s="30"/>
      <c r="BG43" s="30"/>
      <c r="BH43" s="30"/>
      <c r="BI43" s="30"/>
      <c r="BJ43" s="211"/>
      <c r="BK43" s="211"/>
      <c r="BL43" s="211"/>
      <c r="BM43" s="30"/>
      <c r="BN43" s="252"/>
      <c r="BO43" s="28"/>
      <c r="BP43" s="28"/>
    </row>
    <row r="44" spans="1:80" ht="15.75" x14ac:dyDescent="0.25">
      <c r="P44" s="256"/>
      <c r="Q44" s="210"/>
      <c r="R44" s="210"/>
      <c r="S44" s="210"/>
      <c r="T44" s="210"/>
      <c r="U44" s="210"/>
      <c r="V44" s="213"/>
      <c r="W44" s="256"/>
      <c r="X44" s="210"/>
      <c r="Y44" s="210"/>
      <c r="Z44" s="210"/>
      <c r="AA44" s="210"/>
      <c r="AB44" s="202"/>
      <c r="AC44" s="276"/>
      <c r="AD44" s="210"/>
      <c r="AE44" s="210"/>
      <c r="AF44" s="210"/>
      <c r="AG44" s="202"/>
      <c r="AH44" s="202"/>
      <c r="AI44" s="210"/>
      <c r="AJ44" s="210"/>
      <c r="AK44" s="210"/>
      <c r="AL44" s="285" t="s">
        <v>71</v>
      </c>
      <c r="AM44" s="286"/>
      <c r="AN44" s="287"/>
      <c r="AO44" s="202"/>
      <c r="AP44" s="202"/>
      <c r="AQ44" s="202"/>
      <c r="AR44" s="202"/>
      <c r="AS44" s="210"/>
      <c r="AT44" s="19"/>
      <c r="AU44" s="19"/>
      <c r="AV44" s="243">
        <f>+AV43+SUM(AT44:AU44)</f>
        <v>-315</v>
      </c>
      <c r="AW44" s="211"/>
      <c r="AX44" s="30"/>
      <c r="AY44" s="30"/>
      <c r="AZ44" s="284"/>
      <c r="BA44" s="30"/>
      <c r="BB44" s="30"/>
      <c r="BC44" s="30"/>
      <c r="BD44" s="30"/>
      <c r="BE44" s="30"/>
      <c r="BF44" s="30"/>
      <c r="BG44" s="30"/>
      <c r="BH44" s="30"/>
      <c r="BI44" s="30"/>
      <c r="BJ44" s="253"/>
      <c r="BK44" s="253"/>
      <c r="BL44" s="253"/>
      <c r="BM44" s="30"/>
      <c r="BN44" s="236"/>
      <c r="BO44" s="29"/>
      <c r="BP44" s="43"/>
    </row>
    <row r="45" spans="1:80" ht="15.75" x14ac:dyDescent="0.25">
      <c r="P45" s="256"/>
      <c r="Q45" s="210"/>
      <c r="R45" s="210"/>
      <c r="S45" s="210"/>
      <c r="T45" s="210"/>
      <c r="U45" s="210"/>
      <c r="V45" s="213"/>
      <c r="W45" s="256"/>
      <c r="X45" s="210"/>
      <c r="Y45" s="210"/>
      <c r="Z45" s="210"/>
      <c r="AA45" s="210"/>
      <c r="AB45" s="202"/>
      <c r="AC45" s="276"/>
      <c r="AD45" s="210"/>
      <c r="AE45" s="210"/>
      <c r="AF45" s="210"/>
      <c r="AG45" s="202"/>
      <c r="AH45" s="202"/>
      <c r="AI45" s="210"/>
      <c r="AJ45" s="210"/>
      <c r="AK45" s="210"/>
      <c r="AL45" s="237" t="s">
        <v>11</v>
      </c>
      <c r="AM45" s="237" t="s">
        <v>13</v>
      </c>
      <c r="AN45" s="237" t="s">
        <v>2</v>
      </c>
      <c r="AO45" s="202"/>
      <c r="AP45" s="202"/>
      <c r="AQ45" s="202"/>
      <c r="AR45" s="202"/>
      <c r="AS45" s="210"/>
      <c r="AT45" s="30"/>
      <c r="AU45" s="30"/>
      <c r="AV45" s="284"/>
      <c r="AW45" s="211"/>
      <c r="AX45" s="30"/>
      <c r="AY45" s="30"/>
      <c r="AZ45" s="284"/>
      <c r="BA45" s="30"/>
      <c r="BB45" s="30"/>
      <c r="BC45" s="30"/>
      <c r="BD45" s="30"/>
      <c r="BE45" s="30"/>
      <c r="BF45" s="30"/>
      <c r="BG45" s="30"/>
      <c r="BH45" s="30"/>
      <c r="BI45" s="30"/>
      <c r="BJ45" s="252"/>
      <c r="BK45" s="252"/>
      <c r="BL45" s="252"/>
      <c r="BM45" s="30"/>
      <c r="BN45" s="30"/>
      <c r="BO45" s="30"/>
      <c r="BP45" s="43"/>
    </row>
    <row r="46" spans="1:80" ht="16.5" thickBot="1" x14ac:dyDescent="0.3">
      <c r="P46" s="256"/>
      <c r="Q46" s="210"/>
      <c r="R46" s="210"/>
      <c r="S46" s="210"/>
      <c r="T46" s="210"/>
      <c r="U46" s="210"/>
      <c r="V46" s="213"/>
      <c r="W46" s="256"/>
      <c r="X46" s="210"/>
      <c r="Y46" s="210"/>
      <c r="Z46" s="210"/>
      <c r="AA46" s="210"/>
      <c r="AB46" s="202"/>
      <c r="AC46" s="276"/>
      <c r="AD46" s="210"/>
      <c r="AE46" s="210"/>
      <c r="AF46" s="210"/>
      <c r="AG46" s="202"/>
      <c r="AH46" s="202"/>
      <c r="AI46" s="210"/>
      <c r="AJ46" s="210"/>
      <c r="AK46" s="210"/>
      <c r="AL46" s="241" t="s">
        <v>14</v>
      </c>
      <c r="AM46" s="241"/>
      <c r="AN46" s="241">
        <v>0</v>
      </c>
      <c r="AO46" s="202"/>
      <c r="AP46" s="202"/>
      <c r="AQ46" s="202"/>
      <c r="AR46" s="202"/>
      <c r="AS46" s="210"/>
      <c r="AT46" s="282" t="s">
        <v>54</v>
      </c>
      <c r="AU46" s="202"/>
      <c r="AV46" s="202"/>
      <c r="AW46" s="211"/>
      <c r="AX46" s="211"/>
      <c r="AY46" s="211"/>
      <c r="AZ46" s="289">
        <f>+AZ34+AV37+AV44+AZ41+AZ48</f>
        <v>-2140</v>
      </c>
      <c r="BA46" s="30"/>
      <c r="BB46" s="30"/>
      <c r="BC46" s="30"/>
      <c r="BD46" s="30"/>
      <c r="BE46" s="30"/>
      <c r="BF46" s="30"/>
      <c r="BG46" s="30"/>
      <c r="BH46" s="30"/>
      <c r="BI46" s="30"/>
      <c r="BJ46" s="236"/>
      <c r="BK46" s="260"/>
      <c r="BL46" s="261"/>
      <c r="BM46" s="30"/>
      <c r="BN46" s="30"/>
      <c r="BO46" s="30"/>
      <c r="BP46" s="43"/>
    </row>
    <row r="47" spans="1:80" ht="16.5" thickTop="1" x14ac:dyDescent="0.25">
      <c r="P47" s="256"/>
      <c r="Q47" s="210"/>
      <c r="R47" s="210"/>
      <c r="S47" s="210"/>
      <c r="T47" s="210"/>
      <c r="U47" s="210"/>
      <c r="V47" s="213"/>
      <c r="W47" s="256"/>
      <c r="X47" s="210"/>
      <c r="Y47" s="210"/>
      <c r="Z47" s="210"/>
      <c r="AA47" s="210"/>
      <c r="AB47" s="202"/>
      <c r="AC47" s="276"/>
      <c r="AD47" s="210"/>
      <c r="AE47" s="210"/>
      <c r="AF47" s="210"/>
      <c r="AG47" s="202"/>
      <c r="AH47" s="202"/>
      <c r="AI47" s="210"/>
      <c r="AJ47" s="210"/>
      <c r="AK47" s="210"/>
      <c r="AL47" s="19">
        <f>N8</f>
        <v>500</v>
      </c>
      <c r="AM47" s="19"/>
      <c r="AN47" s="241">
        <f>+AN46+SUM(AL47:AM47)</f>
        <v>500</v>
      </c>
      <c r="AO47" s="202"/>
      <c r="AP47" s="202"/>
      <c r="AQ47" s="202"/>
      <c r="AR47" s="202"/>
      <c r="AS47" s="210"/>
      <c r="AT47" s="210"/>
      <c r="AU47" s="210"/>
      <c r="AV47" s="21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261"/>
      <c r="BM47" s="30"/>
      <c r="BN47" s="30"/>
      <c r="BO47" s="30"/>
      <c r="BP47" s="43"/>
    </row>
    <row r="48" spans="1:80" ht="15.75" x14ac:dyDescent="0.25">
      <c r="P48" s="256"/>
      <c r="Q48" s="210"/>
      <c r="R48" s="210"/>
      <c r="S48" s="210"/>
      <c r="T48" s="210"/>
      <c r="U48" s="210"/>
      <c r="V48" s="213"/>
      <c r="W48" s="256"/>
      <c r="X48" s="210"/>
      <c r="Y48" s="210"/>
      <c r="Z48" s="210"/>
      <c r="AA48" s="210"/>
      <c r="AB48" s="202"/>
      <c r="AC48" s="276"/>
      <c r="AD48" s="210"/>
      <c r="AE48" s="210"/>
      <c r="AF48" s="210"/>
      <c r="AG48" s="202"/>
      <c r="AH48" s="202"/>
      <c r="AI48" s="213"/>
      <c r="AJ48" s="213"/>
      <c r="AK48" s="210"/>
      <c r="AL48" s="19"/>
      <c r="AM48" s="19"/>
      <c r="AN48" s="241">
        <f>+AN47+SUM(AL48:AM48)</f>
        <v>500</v>
      </c>
      <c r="AO48" s="202"/>
      <c r="AP48" s="202"/>
      <c r="AQ48" s="202"/>
      <c r="AR48" s="202"/>
      <c r="AS48" s="210"/>
      <c r="AT48" s="210"/>
      <c r="AU48" s="210"/>
      <c r="AV48" s="21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261"/>
      <c r="BM48" s="30"/>
      <c r="BN48" s="30"/>
    </row>
    <row r="49" spans="16:68" x14ac:dyDescent="0.25">
      <c r="P49" s="256"/>
      <c r="Q49" s="210"/>
      <c r="R49" s="210"/>
      <c r="S49" s="210"/>
      <c r="T49" s="210"/>
      <c r="U49" s="210"/>
      <c r="V49" s="213"/>
      <c r="W49" s="256"/>
      <c r="X49" s="210"/>
      <c r="Y49" s="210"/>
      <c r="Z49" s="210"/>
      <c r="AA49" s="210"/>
      <c r="AB49" s="202"/>
      <c r="AC49" s="276"/>
      <c r="AD49" s="210"/>
      <c r="AE49" s="210"/>
      <c r="AF49" s="210"/>
      <c r="AG49" s="202"/>
      <c r="AH49" s="202"/>
      <c r="AI49" s="210"/>
      <c r="AJ49" s="210"/>
      <c r="AK49" s="210"/>
      <c r="AL49" s="19"/>
      <c r="AM49" s="19"/>
      <c r="AN49" s="241">
        <f>+AN48+SUM(AL49:AM49)</f>
        <v>500</v>
      </c>
      <c r="AO49" s="202"/>
      <c r="AP49" s="202"/>
      <c r="AQ49" s="202"/>
      <c r="AR49" s="202"/>
      <c r="AS49" s="210"/>
      <c r="AT49" s="210"/>
      <c r="AU49" s="210"/>
      <c r="AV49" s="21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</row>
    <row r="50" spans="16:68" x14ac:dyDescent="0.25">
      <c r="P50" s="256"/>
      <c r="Q50" s="210"/>
      <c r="R50" s="210"/>
      <c r="S50" s="210"/>
      <c r="T50" s="210"/>
      <c r="U50" s="210"/>
      <c r="V50" s="213"/>
      <c r="W50" s="256"/>
      <c r="X50" s="210"/>
      <c r="Y50" s="210"/>
      <c r="Z50" s="210"/>
      <c r="AA50" s="210"/>
      <c r="AB50" s="202"/>
      <c r="AC50" s="276"/>
      <c r="AD50" s="210"/>
      <c r="AE50" s="210"/>
      <c r="AF50" s="210"/>
      <c r="AG50" s="202"/>
      <c r="AH50" s="202"/>
      <c r="AI50" s="210"/>
      <c r="AJ50" s="210"/>
      <c r="AK50" s="210"/>
      <c r="AL50" s="202"/>
      <c r="AM50" s="202"/>
      <c r="AN50" s="202"/>
      <c r="AO50" s="202"/>
      <c r="AP50" s="202"/>
      <c r="AQ50" s="202"/>
      <c r="AR50" s="202"/>
      <c r="AS50" s="210"/>
      <c r="AT50" s="210"/>
      <c r="AU50" s="210"/>
      <c r="AV50" s="21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</row>
    <row r="51" spans="16:68" ht="15.75" thickBot="1" x14ac:dyDescent="0.3">
      <c r="P51" s="256"/>
      <c r="Q51" s="210"/>
      <c r="R51" s="210"/>
      <c r="S51" s="210"/>
      <c r="T51" s="210"/>
      <c r="U51" s="210"/>
      <c r="V51" s="213"/>
      <c r="W51" s="256"/>
      <c r="X51" s="210"/>
      <c r="Y51" s="210"/>
      <c r="Z51" s="210"/>
      <c r="AA51" s="210"/>
      <c r="AB51" s="202"/>
      <c r="AC51" s="276"/>
      <c r="AD51" s="210"/>
      <c r="AE51" s="210"/>
      <c r="AF51" s="210"/>
      <c r="AG51" s="202"/>
      <c r="AH51" s="202"/>
      <c r="AI51" s="210"/>
      <c r="AJ51" s="210"/>
      <c r="AK51" s="210"/>
      <c r="AL51" s="282" t="s">
        <v>55</v>
      </c>
      <c r="AM51" s="202"/>
      <c r="AN51" s="202"/>
      <c r="AO51" s="202"/>
      <c r="AP51" s="202"/>
      <c r="AQ51" s="202"/>
      <c r="AR51" s="290">
        <f>+AN35+AR35+AN42+AR42+AN49+AR49</f>
        <v>2295</v>
      </c>
      <c r="AS51" s="210"/>
      <c r="AT51" s="210"/>
      <c r="AU51" s="210"/>
      <c r="AV51" s="21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</row>
    <row r="52" spans="16:68" ht="15.75" thickTop="1" x14ac:dyDescent="0.25">
      <c r="P52" s="256"/>
      <c r="Q52" s="210"/>
      <c r="R52" s="210"/>
      <c r="S52" s="210"/>
      <c r="T52" s="210"/>
      <c r="U52" s="210"/>
      <c r="V52" s="213"/>
      <c r="W52" s="256"/>
      <c r="X52" s="210"/>
      <c r="Y52" s="210"/>
      <c r="Z52" s="210"/>
      <c r="AA52" s="210"/>
      <c r="AB52" s="202"/>
      <c r="AC52" s="276"/>
      <c r="AD52" s="210"/>
      <c r="AE52" s="210"/>
      <c r="AF52" s="210"/>
      <c r="AG52" s="202"/>
      <c r="AH52" s="202"/>
      <c r="AI52" s="210"/>
      <c r="AJ52" s="210"/>
      <c r="AK52" s="210"/>
      <c r="AL52" s="210"/>
      <c r="AM52" s="210"/>
      <c r="AN52" s="210"/>
      <c r="AO52" s="210"/>
      <c r="AP52" s="210"/>
      <c r="AQ52" s="210"/>
      <c r="AR52" s="210"/>
      <c r="AS52" s="210"/>
      <c r="AT52" s="210"/>
      <c r="AU52" s="210"/>
      <c r="AV52" s="21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</row>
    <row r="53" spans="16:68" x14ac:dyDescent="0.25">
      <c r="P53" s="256"/>
      <c r="Q53" s="210"/>
      <c r="R53" s="210"/>
      <c r="S53" s="210"/>
      <c r="T53" s="210"/>
      <c r="U53" s="210"/>
      <c r="V53" s="213"/>
      <c r="W53" s="256"/>
      <c r="X53" s="210"/>
      <c r="Y53" s="210"/>
      <c r="Z53" s="210"/>
      <c r="AA53" s="210"/>
      <c r="AB53" s="202"/>
      <c r="AC53" s="276"/>
      <c r="AD53" s="210"/>
      <c r="AE53" s="210"/>
      <c r="AF53" s="210"/>
      <c r="AG53" s="202"/>
      <c r="AH53" s="202"/>
      <c r="AI53" s="210"/>
      <c r="AJ53" s="210"/>
      <c r="AK53" s="210"/>
      <c r="AL53" s="210"/>
      <c r="AM53" s="210"/>
      <c r="AN53" s="210"/>
      <c r="AO53" s="210"/>
      <c r="AP53" s="210"/>
      <c r="AQ53" s="210"/>
      <c r="AR53" s="210"/>
      <c r="AS53" s="210"/>
      <c r="AT53" s="210"/>
      <c r="AU53" s="210"/>
      <c r="AV53" s="21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</row>
    <row r="55" spans="16:68" x14ac:dyDescent="0.25">
      <c r="BJ55" s="11" t="str">
        <f>+AI25</f>
        <v>Depreciation Expense - Auto</v>
      </c>
      <c r="BK55" s="11"/>
      <c r="BL55" s="39"/>
    </row>
    <row r="56" spans="16:68" x14ac:dyDescent="0.25">
      <c r="BJ56" s="12" t="s">
        <v>11</v>
      </c>
      <c r="BK56" s="12" t="s">
        <v>13</v>
      </c>
      <c r="BL56" s="40" t="s">
        <v>2</v>
      </c>
    </row>
    <row r="57" spans="16:68" ht="15.75" x14ac:dyDescent="0.25">
      <c r="BJ57" s="37" t="s">
        <v>14</v>
      </c>
      <c r="BK57" s="14"/>
      <c r="BL57" s="26">
        <v>0</v>
      </c>
      <c r="BN57" s="27"/>
      <c r="BO57" s="27"/>
      <c r="BP57" s="27"/>
    </row>
    <row r="58" spans="16:68" ht="15.75" x14ac:dyDescent="0.25">
      <c r="BJ58" s="19"/>
      <c r="BK58" s="19"/>
      <c r="BL58" s="26">
        <f>+BL57+SUM(BJ58:BK58)</f>
        <v>0</v>
      </c>
      <c r="BN58" s="28"/>
      <c r="BO58" s="28"/>
      <c r="BP58" s="28"/>
    </row>
    <row r="59" spans="16:68" ht="15.75" x14ac:dyDescent="0.25">
      <c r="BF59" s="30"/>
      <c r="BG59" s="30"/>
      <c r="BH59" s="43"/>
      <c r="BJ59" s="19"/>
      <c r="BK59" s="19"/>
      <c r="BL59" s="26">
        <f t="shared" ref="BL59:BL60" si="7">+BL58+SUM(BJ59:BK59)</f>
        <v>0</v>
      </c>
      <c r="BN59" s="42"/>
      <c r="BO59" s="29"/>
      <c r="BP59" s="43"/>
    </row>
    <row r="60" spans="16:68" ht="15.75" x14ac:dyDescent="0.25">
      <c r="BJ60" s="19"/>
      <c r="BK60" s="19"/>
      <c r="BL60" s="26">
        <f t="shared" si="7"/>
        <v>0</v>
      </c>
      <c r="BN60" s="30"/>
      <c r="BO60" s="30"/>
      <c r="BP60" s="43"/>
    </row>
    <row r="61" spans="16:68" ht="15.75" x14ac:dyDescent="0.25">
      <c r="BN61" s="30"/>
      <c r="BO61" s="30"/>
      <c r="BP61" s="43"/>
    </row>
    <row r="62" spans="16:68" x14ac:dyDescent="0.25">
      <c r="BJ62" s="11" t="s">
        <v>47</v>
      </c>
      <c r="BK62" s="11"/>
      <c r="BL62" s="39"/>
      <c r="BN62" s="31"/>
      <c r="BO62" s="31"/>
      <c r="BP62" s="31"/>
    </row>
    <row r="63" spans="16:68" x14ac:dyDescent="0.25">
      <c r="BJ63" s="12" t="s">
        <v>11</v>
      </c>
      <c r="BK63" s="12" t="s">
        <v>13</v>
      </c>
      <c r="BL63" s="40" t="s">
        <v>2</v>
      </c>
      <c r="BN63" s="27"/>
      <c r="BO63" s="27"/>
      <c r="BP63" s="27"/>
    </row>
    <row r="64" spans="16:68" ht="15.75" x14ac:dyDescent="0.25">
      <c r="BJ64" s="37" t="s">
        <v>14</v>
      </c>
      <c r="BK64" s="14"/>
      <c r="BL64" s="26">
        <v>0</v>
      </c>
      <c r="BN64" s="28"/>
      <c r="BO64" s="28"/>
      <c r="BP64" s="28"/>
    </row>
    <row r="65" spans="50:80" ht="15.75" x14ac:dyDescent="0.25">
      <c r="BJ65" s="19"/>
      <c r="BK65" s="19"/>
      <c r="BL65" s="26">
        <f>+BL64+SUM(BJ65:BK65)</f>
        <v>0</v>
      </c>
      <c r="BN65" s="42"/>
      <c r="BO65" s="29"/>
      <c r="BP65" s="43"/>
    </row>
    <row r="66" spans="50:80" ht="15.75" x14ac:dyDescent="0.25">
      <c r="AX66" s="27"/>
      <c r="AY66" s="27"/>
      <c r="AZ66" s="27"/>
      <c r="BJ66" s="19"/>
      <c r="BK66" s="19"/>
      <c r="BL66" s="26">
        <f t="shared" ref="BL66:BL67" si="8">+BL65+SUM(BJ66:BK66)</f>
        <v>0</v>
      </c>
      <c r="BN66" s="30"/>
      <c r="BO66" s="30"/>
      <c r="BP66" s="43"/>
    </row>
    <row r="67" spans="50:80" ht="15.75" x14ac:dyDescent="0.25">
      <c r="AX67" s="28"/>
      <c r="AY67" s="28"/>
      <c r="AZ67" s="28"/>
      <c r="BJ67" s="19"/>
      <c r="BK67" s="19"/>
      <c r="BL67" s="26">
        <f t="shared" si="8"/>
        <v>0</v>
      </c>
      <c r="BN67" s="30"/>
      <c r="BO67" s="30"/>
      <c r="BP67" s="43"/>
    </row>
    <row r="68" spans="50:80" ht="15.75" x14ac:dyDescent="0.25">
      <c r="AX68" s="42"/>
      <c r="AY68" s="29"/>
      <c r="AZ68" s="43"/>
      <c r="BN68" s="30"/>
      <c r="BO68" s="30"/>
      <c r="BP68" s="43"/>
    </row>
    <row r="69" spans="50:80" ht="15.75" x14ac:dyDescent="0.25">
      <c r="AX69" s="30"/>
      <c r="AY69" s="30"/>
      <c r="AZ69" s="43"/>
      <c r="BF69" s="27"/>
      <c r="BG69" s="27"/>
      <c r="BH69" s="27"/>
    </row>
    <row r="70" spans="50:80" ht="15.75" x14ac:dyDescent="0.25">
      <c r="AX70" s="30"/>
      <c r="AY70" s="30"/>
      <c r="AZ70" s="43"/>
      <c r="BF70" s="28"/>
      <c r="BG70" s="28"/>
      <c r="BH70" s="28"/>
    </row>
    <row r="71" spans="50:80" ht="15.75" x14ac:dyDescent="0.25">
      <c r="AX71" s="31"/>
      <c r="AY71" s="31"/>
      <c r="AZ71" s="31"/>
      <c r="BF71" s="42"/>
      <c r="BG71" s="29"/>
      <c r="BH71" s="43"/>
    </row>
    <row r="72" spans="50:80" ht="15.75" x14ac:dyDescent="0.25">
      <c r="AX72" s="27"/>
      <c r="AY72" s="27"/>
      <c r="AZ72" s="27"/>
      <c r="BF72" s="30"/>
      <c r="BG72" s="30"/>
      <c r="BH72" s="43"/>
    </row>
    <row r="73" spans="50:80" ht="15.75" x14ac:dyDescent="0.25">
      <c r="AX73" s="28"/>
      <c r="AY73" s="28"/>
      <c r="AZ73" s="28"/>
      <c r="BF73" s="30"/>
      <c r="BG73" s="30"/>
      <c r="BH73" s="43"/>
    </row>
    <row r="74" spans="50:80" ht="15.75" x14ac:dyDescent="0.25">
      <c r="AX74" s="42"/>
      <c r="AY74" s="29"/>
      <c r="AZ74" s="43"/>
      <c r="BF74" s="31"/>
      <c r="BG74" s="31"/>
      <c r="BH74" s="31"/>
    </row>
    <row r="75" spans="50:80" ht="15.75" x14ac:dyDescent="0.25">
      <c r="AX75" s="30"/>
      <c r="AY75" s="30"/>
      <c r="AZ75" s="43"/>
      <c r="BF75" s="27"/>
      <c r="BG75" s="27"/>
      <c r="BH75" s="27"/>
    </row>
    <row r="76" spans="50:80" ht="15.75" x14ac:dyDescent="0.25">
      <c r="AX76" s="30"/>
      <c r="AY76" s="30"/>
      <c r="AZ76" s="43"/>
      <c r="BB76" s="27"/>
      <c r="BC76" s="27"/>
      <c r="BD76" s="27"/>
      <c r="BF76" s="28"/>
      <c r="BG76" s="28"/>
      <c r="BH76" s="28"/>
      <c r="BT76" s="34"/>
      <c r="BU76" s="34"/>
      <c r="BV76" s="34"/>
      <c r="BW76" s="34"/>
      <c r="BX76" s="34"/>
      <c r="BY76" s="34"/>
      <c r="BZ76" s="34"/>
      <c r="CA76" s="34"/>
      <c r="CB76" s="34"/>
    </row>
    <row r="77" spans="50:80" ht="15.75" x14ac:dyDescent="0.25">
      <c r="AX77" s="30"/>
      <c r="AY77" s="30"/>
      <c r="AZ77" s="43"/>
      <c r="BB77" s="28"/>
      <c r="BC77" s="28"/>
      <c r="BD77" s="28"/>
      <c r="BF77" s="42"/>
      <c r="BG77" s="29"/>
      <c r="BH77" s="43"/>
      <c r="BT77" s="34"/>
      <c r="BU77" s="34"/>
      <c r="BV77" s="34"/>
      <c r="BW77" s="34"/>
      <c r="BX77" s="34"/>
      <c r="BY77" s="34"/>
      <c r="BZ77" s="34"/>
      <c r="CA77" s="34"/>
      <c r="CB77" s="34"/>
    </row>
    <row r="78" spans="50:80" ht="15.75" x14ac:dyDescent="0.25">
      <c r="BB78" s="42"/>
      <c r="BC78" s="29"/>
      <c r="BD78" s="43"/>
      <c r="BT78" s="34"/>
      <c r="BU78" s="34"/>
      <c r="BV78" s="34"/>
      <c r="BW78" s="34"/>
      <c r="BX78" s="34"/>
      <c r="BY78" s="34"/>
      <c r="BZ78" s="34"/>
      <c r="CA78" s="34"/>
      <c r="CB78" s="34"/>
    </row>
    <row r="79" spans="50:80" ht="15.75" x14ac:dyDescent="0.25">
      <c r="BB79" s="30"/>
      <c r="BC79" s="30"/>
      <c r="BD79" s="43"/>
      <c r="BT79" s="34"/>
      <c r="BU79" s="34"/>
      <c r="BV79" s="34"/>
      <c r="BW79" s="34"/>
      <c r="BX79" s="34"/>
      <c r="BY79" s="34"/>
      <c r="BZ79" s="34"/>
      <c r="CA79" s="34"/>
      <c r="CB79" s="34"/>
    </row>
    <row r="80" spans="50:80" ht="15.75" x14ac:dyDescent="0.25">
      <c r="BB80" s="30"/>
      <c r="BC80" s="30"/>
      <c r="BD80" s="43"/>
      <c r="BT80" s="34"/>
      <c r="BU80" s="34"/>
      <c r="BV80" s="34"/>
      <c r="BW80" s="34"/>
      <c r="BX80" s="34"/>
      <c r="BY80" s="34"/>
      <c r="BZ80" s="34"/>
      <c r="CA80" s="34"/>
      <c r="CB80" s="34"/>
    </row>
    <row r="81" spans="1:80" s="34" customFormat="1" x14ac:dyDescent="0.25">
      <c r="A81" s="139"/>
      <c r="B81" s="8"/>
      <c r="C81" s="153"/>
      <c r="D81" s="8"/>
      <c r="E81" s="8"/>
      <c r="F81" s="8"/>
      <c r="G81" s="153"/>
      <c r="H81" s="7"/>
      <c r="I81" s="7"/>
      <c r="J81" s="7"/>
      <c r="K81" s="7"/>
      <c r="L81" s="7"/>
      <c r="M81" s="7"/>
      <c r="N81" s="7"/>
      <c r="O81" s="33"/>
      <c r="P81" s="135"/>
      <c r="Q81" s="7"/>
      <c r="R81" s="7"/>
      <c r="S81" s="7"/>
      <c r="T81" s="7"/>
      <c r="U81" s="7"/>
      <c r="V81" s="33"/>
      <c r="W81" s="135"/>
      <c r="X81" s="7"/>
      <c r="Y81" s="7"/>
      <c r="Z81" s="7"/>
      <c r="AA81" s="7"/>
      <c r="AB81" s="8"/>
      <c r="AC81" s="136"/>
      <c r="AD81" s="7"/>
      <c r="AE81" s="7"/>
      <c r="AF81" s="7"/>
      <c r="AG81" s="8"/>
      <c r="AH81" s="8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BB81" s="31"/>
      <c r="BC81" s="31"/>
      <c r="BD81" s="31"/>
      <c r="BQ81" s="8"/>
      <c r="BR81" s="8"/>
      <c r="BS81" s="8"/>
    </row>
    <row r="82" spans="1:80" s="34" customFormat="1" x14ac:dyDescent="0.25">
      <c r="A82" s="139"/>
      <c r="B82" s="8"/>
      <c r="C82" s="153"/>
      <c r="D82" s="8"/>
      <c r="E82" s="8"/>
      <c r="F82" s="8"/>
      <c r="G82" s="153"/>
      <c r="H82" s="7"/>
      <c r="I82" s="7"/>
      <c r="J82" s="7"/>
      <c r="K82" s="7"/>
      <c r="L82" s="7"/>
      <c r="M82" s="7"/>
      <c r="N82" s="7"/>
      <c r="O82" s="33"/>
      <c r="P82" s="135"/>
      <c r="Q82" s="7"/>
      <c r="R82" s="7"/>
      <c r="S82" s="7"/>
      <c r="T82" s="7"/>
      <c r="U82" s="7"/>
      <c r="V82" s="33"/>
      <c r="W82" s="135"/>
      <c r="X82" s="7"/>
      <c r="Y82" s="7"/>
      <c r="Z82" s="7"/>
      <c r="AA82" s="7"/>
      <c r="AB82" s="8"/>
      <c r="AC82" s="136"/>
      <c r="AD82" s="7"/>
      <c r="AE82" s="7"/>
      <c r="AF82" s="7"/>
      <c r="AG82" s="8"/>
      <c r="AH82" s="8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BB82" s="27"/>
      <c r="BC82" s="27"/>
      <c r="BD82" s="27"/>
      <c r="BQ82" s="8"/>
      <c r="BR82" s="8"/>
      <c r="BS82" s="8"/>
    </row>
    <row r="83" spans="1:80" s="34" customFormat="1" x14ac:dyDescent="0.25">
      <c r="A83" s="139"/>
      <c r="B83" s="8"/>
      <c r="C83" s="153"/>
      <c r="D83" s="8"/>
      <c r="E83" s="8"/>
      <c r="F83" s="8"/>
      <c r="G83" s="153"/>
      <c r="H83" s="7"/>
      <c r="I83" s="7"/>
      <c r="J83" s="7"/>
      <c r="K83" s="7"/>
      <c r="L83" s="7"/>
      <c r="M83" s="7"/>
      <c r="N83" s="7"/>
      <c r="O83" s="33"/>
      <c r="P83" s="135"/>
      <c r="Q83" s="7"/>
      <c r="R83" s="7"/>
      <c r="S83" s="7"/>
      <c r="T83" s="7"/>
      <c r="U83" s="7"/>
      <c r="V83" s="33"/>
      <c r="W83" s="135"/>
      <c r="X83" s="7"/>
      <c r="Y83" s="7"/>
      <c r="Z83" s="7"/>
      <c r="AA83" s="7"/>
      <c r="AB83" s="8"/>
      <c r="AC83" s="136"/>
      <c r="AD83" s="7"/>
      <c r="AE83" s="7"/>
      <c r="AF83" s="7"/>
      <c r="AG83" s="8"/>
      <c r="AH83" s="8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BB83" s="28"/>
      <c r="BC83" s="28"/>
      <c r="BD83" s="28"/>
      <c r="BQ83" s="8"/>
      <c r="BR83" s="8"/>
      <c r="BS83" s="8"/>
    </row>
    <row r="84" spans="1:80" s="34" customFormat="1" ht="15.75" x14ac:dyDescent="0.25">
      <c r="A84" s="139"/>
      <c r="B84" s="8"/>
      <c r="C84" s="153"/>
      <c r="D84" s="8"/>
      <c r="E84" s="8"/>
      <c r="F84" s="8"/>
      <c r="G84" s="153"/>
      <c r="H84" s="7"/>
      <c r="I84" s="7"/>
      <c r="J84" s="7"/>
      <c r="K84" s="7"/>
      <c r="L84" s="7"/>
      <c r="M84" s="7"/>
      <c r="N84" s="7"/>
      <c r="O84" s="33"/>
      <c r="P84" s="135"/>
      <c r="Q84" s="7"/>
      <c r="R84" s="7"/>
      <c r="S84" s="7"/>
      <c r="T84" s="7"/>
      <c r="U84" s="7"/>
      <c r="V84" s="33"/>
      <c r="W84" s="135"/>
      <c r="X84" s="7"/>
      <c r="Y84" s="7"/>
      <c r="Z84" s="7"/>
      <c r="AA84" s="7"/>
      <c r="AB84" s="8"/>
      <c r="AC84" s="136"/>
      <c r="AD84" s="7"/>
      <c r="AE84" s="7"/>
      <c r="AF84" s="7"/>
      <c r="AG84" s="8"/>
      <c r="AH84" s="8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BB84" s="42"/>
      <c r="BC84" s="29"/>
      <c r="BD84" s="43"/>
      <c r="BQ84" s="8"/>
      <c r="BR84" s="8"/>
      <c r="BS84" s="8"/>
    </row>
    <row r="85" spans="1:80" s="34" customFormat="1" ht="15.75" x14ac:dyDescent="0.25">
      <c r="A85" s="139"/>
      <c r="B85" s="8"/>
      <c r="C85" s="153"/>
      <c r="D85" s="8"/>
      <c r="E85" s="8"/>
      <c r="F85" s="8"/>
      <c r="G85" s="153"/>
      <c r="H85" s="7"/>
      <c r="I85" s="7"/>
      <c r="J85" s="7"/>
      <c r="K85" s="7"/>
      <c r="L85" s="7"/>
      <c r="M85" s="7"/>
      <c r="N85" s="7"/>
      <c r="O85" s="33"/>
      <c r="P85" s="135"/>
      <c r="Q85" s="7"/>
      <c r="R85" s="7"/>
      <c r="S85" s="7"/>
      <c r="T85" s="7"/>
      <c r="U85" s="7"/>
      <c r="V85" s="33"/>
      <c r="W85" s="135"/>
      <c r="X85" s="7"/>
      <c r="Y85" s="7"/>
      <c r="Z85" s="7"/>
      <c r="AA85" s="7"/>
      <c r="AB85" s="8"/>
      <c r="AC85" s="136"/>
      <c r="AD85" s="7"/>
      <c r="AE85" s="7"/>
      <c r="AF85" s="7"/>
      <c r="AG85" s="8"/>
      <c r="AH85" s="8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BB85" s="30"/>
      <c r="BC85" s="30"/>
      <c r="BD85" s="43"/>
      <c r="BQ85" s="8"/>
      <c r="BR85" s="8"/>
      <c r="BS85" s="8"/>
    </row>
    <row r="86" spans="1:80" s="34" customFormat="1" ht="15.75" x14ac:dyDescent="0.25">
      <c r="A86" s="139"/>
      <c r="B86" s="8"/>
      <c r="C86" s="153"/>
      <c r="D86" s="8"/>
      <c r="E86" s="8"/>
      <c r="F86" s="8"/>
      <c r="G86" s="153"/>
      <c r="H86" s="7"/>
      <c r="I86" s="7"/>
      <c r="J86" s="7"/>
      <c r="K86" s="7"/>
      <c r="L86" s="7"/>
      <c r="M86" s="7"/>
      <c r="N86" s="7"/>
      <c r="O86" s="33"/>
      <c r="P86" s="135"/>
      <c r="Q86" s="7"/>
      <c r="R86" s="7"/>
      <c r="S86" s="7"/>
      <c r="T86" s="7"/>
      <c r="U86" s="7"/>
      <c r="V86" s="33"/>
      <c r="W86" s="135"/>
      <c r="X86" s="7"/>
      <c r="Y86" s="7"/>
      <c r="Z86" s="7"/>
      <c r="AA86" s="7"/>
      <c r="AB86" s="8"/>
      <c r="AC86" s="136"/>
      <c r="AD86" s="7"/>
      <c r="AE86" s="7"/>
      <c r="AF86" s="7"/>
      <c r="AG86" s="8"/>
      <c r="AH86" s="8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BB86" s="30"/>
      <c r="BC86" s="30"/>
      <c r="BD86" s="43"/>
      <c r="BQ86" s="8"/>
      <c r="BR86" s="8"/>
      <c r="BS86" s="8"/>
    </row>
    <row r="87" spans="1:80" s="34" customFormat="1" ht="15.75" x14ac:dyDescent="0.25">
      <c r="A87" s="139"/>
      <c r="B87" s="8"/>
      <c r="C87" s="153"/>
      <c r="D87" s="8"/>
      <c r="E87" s="8"/>
      <c r="F87" s="8"/>
      <c r="G87" s="153"/>
      <c r="H87" s="7"/>
      <c r="I87" s="7"/>
      <c r="J87" s="7"/>
      <c r="K87" s="7"/>
      <c r="L87" s="7"/>
      <c r="M87" s="7"/>
      <c r="N87" s="7"/>
      <c r="O87" s="33"/>
      <c r="P87" s="135"/>
      <c r="Q87" s="7"/>
      <c r="R87" s="7"/>
      <c r="S87" s="7"/>
      <c r="T87" s="7"/>
      <c r="U87" s="7"/>
      <c r="V87" s="33"/>
      <c r="W87" s="135"/>
      <c r="X87" s="7"/>
      <c r="Y87" s="7"/>
      <c r="Z87" s="7"/>
      <c r="AA87" s="7"/>
      <c r="AB87" s="8"/>
      <c r="AC87" s="136"/>
      <c r="AD87" s="7"/>
      <c r="AE87" s="7"/>
      <c r="AF87" s="7"/>
      <c r="AG87" s="8"/>
      <c r="AH87" s="8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BB87" s="30"/>
      <c r="BC87" s="30"/>
      <c r="BD87" s="43"/>
      <c r="BQ87" s="8"/>
      <c r="BR87" s="8"/>
      <c r="BS87" s="8"/>
    </row>
    <row r="88" spans="1:80" s="34" customFormat="1" x14ac:dyDescent="0.25">
      <c r="A88" s="139"/>
      <c r="B88" s="8"/>
      <c r="C88" s="153"/>
      <c r="D88" s="8"/>
      <c r="E88" s="8"/>
      <c r="F88" s="8"/>
      <c r="G88" s="153"/>
      <c r="H88" s="7"/>
      <c r="I88" s="7"/>
      <c r="J88" s="7"/>
      <c r="K88" s="7"/>
      <c r="L88" s="7"/>
      <c r="M88" s="7"/>
      <c r="N88" s="7"/>
      <c r="O88" s="33"/>
      <c r="P88" s="135"/>
      <c r="Q88" s="7"/>
      <c r="R88" s="7"/>
      <c r="S88" s="7"/>
      <c r="T88" s="7"/>
      <c r="U88" s="7"/>
      <c r="V88" s="33"/>
      <c r="W88" s="135"/>
      <c r="X88" s="7"/>
      <c r="Y88" s="7"/>
      <c r="Z88" s="7"/>
      <c r="AA88" s="7"/>
      <c r="AB88" s="8"/>
      <c r="AC88" s="136"/>
      <c r="AD88" s="7"/>
      <c r="AE88" s="7"/>
      <c r="AF88" s="7"/>
      <c r="AG88" s="8"/>
      <c r="AH88" s="8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</row>
    <row r="89" spans="1:80" s="34" customFormat="1" x14ac:dyDescent="0.25">
      <c r="A89" s="139"/>
      <c r="B89" s="8"/>
      <c r="C89" s="153"/>
      <c r="D89" s="8"/>
      <c r="E89" s="8"/>
      <c r="F89" s="8"/>
      <c r="G89" s="153"/>
      <c r="H89" s="7"/>
      <c r="I89" s="7"/>
      <c r="J89" s="7"/>
      <c r="K89" s="7"/>
      <c r="L89" s="7"/>
      <c r="M89" s="7"/>
      <c r="N89" s="7"/>
      <c r="O89" s="33"/>
      <c r="P89" s="135"/>
      <c r="Q89" s="7"/>
      <c r="R89" s="7"/>
      <c r="S89" s="7"/>
      <c r="T89" s="7"/>
      <c r="U89" s="7"/>
      <c r="V89" s="33"/>
      <c r="W89" s="135"/>
      <c r="X89" s="7"/>
      <c r="Y89" s="7"/>
      <c r="Z89" s="7"/>
      <c r="AA89" s="7"/>
      <c r="AB89" s="8"/>
      <c r="AC89" s="136"/>
      <c r="AD89" s="7"/>
      <c r="AE89" s="7"/>
      <c r="AF89" s="7"/>
      <c r="AG89" s="8"/>
      <c r="AH89" s="8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</row>
    <row r="90" spans="1:80" s="34" customFormat="1" x14ac:dyDescent="0.25">
      <c r="A90" s="139"/>
      <c r="B90" s="8"/>
      <c r="C90" s="153"/>
      <c r="D90" s="8"/>
      <c r="E90" s="8"/>
      <c r="F90" s="8"/>
      <c r="G90" s="153"/>
      <c r="H90" s="7"/>
      <c r="I90" s="7"/>
      <c r="J90" s="7"/>
      <c r="K90" s="7"/>
      <c r="L90" s="7"/>
      <c r="M90" s="7"/>
      <c r="N90" s="7"/>
      <c r="O90" s="33"/>
      <c r="P90" s="135"/>
      <c r="Q90" s="7"/>
      <c r="R90" s="7"/>
      <c r="S90" s="7"/>
      <c r="T90" s="7"/>
      <c r="U90" s="7"/>
      <c r="V90" s="33"/>
      <c r="W90" s="135"/>
      <c r="X90" s="7"/>
      <c r="Y90" s="7"/>
      <c r="Z90" s="7"/>
      <c r="AA90" s="7"/>
      <c r="AB90" s="8"/>
      <c r="AC90" s="136"/>
      <c r="AD90" s="7"/>
      <c r="AE90" s="7"/>
      <c r="AF90" s="7"/>
      <c r="AG90" s="8"/>
      <c r="AH90" s="8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</row>
    <row r="91" spans="1:80" s="34" customFormat="1" x14ac:dyDescent="0.25">
      <c r="A91" s="139"/>
      <c r="B91" s="8"/>
      <c r="C91" s="153"/>
      <c r="D91" s="8"/>
      <c r="E91" s="8"/>
      <c r="F91" s="8"/>
      <c r="G91" s="153"/>
      <c r="H91" s="7"/>
      <c r="I91" s="7"/>
      <c r="J91" s="7"/>
      <c r="K91" s="7"/>
      <c r="L91" s="7"/>
      <c r="M91" s="7"/>
      <c r="N91" s="7"/>
      <c r="O91" s="33"/>
      <c r="P91" s="135"/>
      <c r="Q91" s="7"/>
      <c r="R91" s="7"/>
      <c r="S91" s="7"/>
      <c r="T91" s="7"/>
      <c r="U91" s="7"/>
      <c r="V91" s="33"/>
      <c r="W91" s="135"/>
      <c r="X91" s="7"/>
      <c r="Y91" s="7"/>
      <c r="Z91" s="7"/>
      <c r="AA91" s="7"/>
      <c r="AB91" s="8"/>
      <c r="AC91" s="136"/>
      <c r="AD91" s="7"/>
      <c r="AE91" s="7"/>
      <c r="AF91" s="7"/>
      <c r="AG91" s="8"/>
      <c r="AH91" s="8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</row>
    <row r="92" spans="1:80" s="34" customFormat="1" x14ac:dyDescent="0.25">
      <c r="A92" s="139"/>
      <c r="B92" s="8"/>
      <c r="C92" s="153"/>
      <c r="D92" s="8"/>
      <c r="E92" s="8"/>
      <c r="F92" s="8"/>
      <c r="G92" s="153"/>
      <c r="H92" s="7"/>
      <c r="I92" s="7"/>
      <c r="J92" s="7"/>
      <c r="K92" s="7"/>
      <c r="L92" s="7"/>
      <c r="M92" s="7"/>
      <c r="N92" s="7"/>
      <c r="O92" s="33"/>
      <c r="P92" s="135"/>
      <c r="Q92" s="7"/>
      <c r="R92" s="7"/>
      <c r="S92" s="7"/>
      <c r="T92" s="7"/>
      <c r="U92" s="7"/>
      <c r="V92" s="33"/>
      <c r="W92" s="135"/>
      <c r="X92" s="7"/>
      <c r="Y92" s="7"/>
      <c r="Z92" s="7"/>
      <c r="AA92" s="7"/>
      <c r="AB92" s="8"/>
      <c r="AC92" s="136"/>
      <c r="AD92" s="7"/>
      <c r="AE92" s="7"/>
      <c r="AF92" s="7"/>
      <c r="AG92" s="8"/>
      <c r="AH92" s="8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</row>
    <row r="102" spans="1:80" x14ac:dyDescent="0.25">
      <c r="AP102" s="33"/>
      <c r="AQ102" s="33"/>
      <c r="AR102" s="33"/>
      <c r="BT102" s="7"/>
      <c r="BU102" s="7"/>
      <c r="BV102" s="7"/>
      <c r="BW102" s="7"/>
      <c r="BX102" s="7"/>
      <c r="BY102" s="7"/>
      <c r="BZ102" s="7"/>
      <c r="CA102" s="7"/>
      <c r="CB102" s="7"/>
    </row>
    <row r="107" spans="1:80" s="7" customFormat="1" x14ac:dyDescent="0.25">
      <c r="A107" s="139"/>
      <c r="B107" s="8"/>
      <c r="C107" s="153"/>
      <c r="D107" s="8"/>
      <c r="E107" s="8"/>
      <c r="F107" s="8"/>
      <c r="G107" s="153"/>
      <c r="O107" s="33"/>
      <c r="P107" s="135"/>
      <c r="V107" s="33"/>
      <c r="W107" s="135"/>
      <c r="AB107" s="8"/>
      <c r="AC107" s="136"/>
      <c r="AG107" s="8"/>
      <c r="AH107" s="8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</row>
  </sheetData>
  <sheetProtection algorithmName="SHA-512" hashValue="2/ftS/5PgJalnQPLBABWHsa52vLxr7rtrO8Tytn9Zk7DVpfgK79NNhsPaW3jzzoUDT/MIeTRj6BP7J6k92yUhQ==" saltValue="gb53BhGXbVJAP4meODj0Zg==" spinCount="100000" sheet="1" formatCells="0" formatColumns="0" formatRows="0" insertColumns="0" insertRows="0" insertHyperlinks="0" deleteColumns="0" deleteRows="0" selectLockedCells="1" sort="0" autoFilter="0" pivotTables="0"/>
  <mergeCells count="12">
    <mergeCell ref="AT29:AV29"/>
    <mergeCell ref="AX29:AZ29"/>
    <mergeCell ref="AL37:AN37"/>
    <mergeCell ref="AP37:AR37"/>
    <mergeCell ref="AT39:AV39"/>
    <mergeCell ref="AL44:AN44"/>
    <mergeCell ref="AK1:AL1"/>
    <mergeCell ref="AK2:AL2"/>
    <mergeCell ref="AJ3:AJ4"/>
    <mergeCell ref="AK3:AN3"/>
    <mergeCell ref="AL29:AN29"/>
    <mergeCell ref="AP29:AR29"/>
  </mergeCells>
  <conditionalFormatting sqref="AJ28">
    <cfRule type="cellIs" dxfId="17" priority="10" operator="lessThan">
      <formula>-1</formula>
    </cfRule>
    <cfRule type="cellIs" dxfId="16" priority="11" operator="greaterThan">
      <formula>1</formula>
    </cfRule>
    <cfRule type="cellIs" dxfId="15" priority="12" operator="between">
      <formula>-1</formula>
      <formula>1</formula>
    </cfRule>
  </conditionalFormatting>
  <conditionalFormatting sqref="AN5">
    <cfRule type="cellIs" dxfId="14" priority="7" operator="lessThan">
      <formula>-1</formula>
    </cfRule>
    <cfRule type="cellIs" dxfId="13" priority="8" operator="greaterThan">
      <formula>1</formula>
    </cfRule>
    <cfRule type="cellIs" dxfId="12" priority="9" operator="equal">
      <formula>0</formula>
    </cfRule>
  </conditionalFormatting>
  <conditionalFormatting sqref="AK3">
    <cfRule type="cellIs" dxfId="11" priority="13" operator="greaterThan">
      <formula>$AI$2</formula>
    </cfRule>
    <cfRule type="cellIs" dxfId="10" priority="14" operator="lessThan">
      <formula>$AI$2</formula>
    </cfRule>
    <cfRule type="cellIs" dxfId="9" priority="15" operator="lessThan">
      <formula>$AI$2</formula>
    </cfRule>
  </conditionalFormatting>
  <conditionalFormatting sqref="AK3">
    <cfRule type="cellIs" dxfId="8" priority="16" operator="lessThan">
      <formula>$AI$2</formula>
    </cfRule>
    <cfRule type="cellIs" dxfId="7" priority="17" operator="greaterThan">
      <formula>$AI$2</formula>
    </cfRule>
    <cfRule type="cellIs" dxfId="6" priority="18" operator="equal">
      <formula>$AI$2</formula>
    </cfRule>
  </conditionalFormatting>
  <conditionalFormatting sqref="AR51">
    <cfRule type="cellIs" dxfId="5" priority="4" operator="lessThan">
      <formula>$AJ$6</formula>
    </cfRule>
    <cfRule type="cellIs" dxfId="4" priority="5" operator="greaterThan">
      <formula>$AJ$6</formula>
    </cfRule>
    <cfRule type="cellIs" dxfId="3" priority="6" operator="equal">
      <formula>$AJ$6</formula>
    </cfRule>
  </conditionalFormatting>
  <conditionalFormatting sqref="AZ46">
    <cfRule type="cellIs" dxfId="2" priority="1" operator="lessThan">
      <formula>$AJ$13</formula>
    </cfRule>
    <cfRule type="cellIs" dxfId="1" priority="2" operator="greaterThan">
      <formula>$AJ$13</formula>
    </cfRule>
    <cfRule type="cellIs" dxfId="0" priority="3" operator="equal">
      <formula>$AJ$13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8"/>
  <sheetViews>
    <sheetView workbookViewId="0">
      <selection activeCell="Q4" sqref="Q4"/>
    </sheetView>
  </sheetViews>
  <sheetFormatPr defaultRowHeight="15" x14ac:dyDescent="0.25"/>
  <cols>
    <col min="1" max="1" width="30.140625" bestFit="1" customWidth="1"/>
    <col min="2" max="2" width="9.28515625" bestFit="1" customWidth="1"/>
  </cols>
  <sheetData>
    <row r="2" spans="1:2" ht="15.75" x14ac:dyDescent="0.25">
      <c r="A2" s="61"/>
      <c r="B2" s="9"/>
    </row>
    <row r="3" spans="1:2" ht="15.75" x14ac:dyDescent="0.25">
      <c r="A3" s="61"/>
      <c r="B3" s="9"/>
    </row>
    <row r="4" spans="1:2" ht="15.75" x14ac:dyDescent="0.25">
      <c r="A4" s="61"/>
      <c r="B4" s="9"/>
    </row>
    <row r="5" spans="1:2" ht="15.75" x14ac:dyDescent="0.25">
      <c r="A5" s="61"/>
      <c r="B5" s="9"/>
    </row>
    <row r="6" spans="1:2" ht="15.75" x14ac:dyDescent="0.25">
      <c r="A6" s="61"/>
      <c r="B6" s="9"/>
    </row>
    <row r="7" spans="1:2" ht="15.75" x14ac:dyDescent="0.25">
      <c r="A7" s="61"/>
      <c r="B7" s="9"/>
    </row>
    <row r="8" spans="1:2" ht="15.75" x14ac:dyDescent="0.25">
      <c r="A8" s="61"/>
      <c r="B8" s="9"/>
    </row>
    <row r="9" spans="1:2" ht="15.75" x14ac:dyDescent="0.25">
      <c r="A9" s="61"/>
      <c r="B9" s="9"/>
    </row>
    <row r="10" spans="1:2" ht="15.75" x14ac:dyDescent="0.25">
      <c r="A10" s="10"/>
      <c r="B10" s="9"/>
    </row>
    <row r="11" spans="1:2" ht="15.75" x14ac:dyDescent="0.25">
      <c r="A11" s="10"/>
      <c r="B11" s="9"/>
    </row>
    <row r="12" spans="1:2" ht="15.75" x14ac:dyDescent="0.25">
      <c r="A12" s="10"/>
      <c r="B12" s="9"/>
    </row>
    <row r="13" spans="1:2" ht="15.75" x14ac:dyDescent="0.25">
      <c r="A13" s="10"/>
      <c r="B13" s="9"/>
    </row>
    <row r="14" spans="1:2" ht="15.75" x14ac:dyDescent="0.25">
      <c r="A14" s="10"/>
      <c r="B14" s="9"/>
    </row>
    <row r="15" spans="1:2" ht="15.75" x14ac:dyDescent="0.25">
      <c r="A15" s="10"/>
      <c r="B15" s="13"/>
    </row>
    <row r="16" spans="1:2" ht="15.75" x14ac:dyDescent="0.25">
      <c r="A16" s="10"/>
      <c r="B16" s="13"/>
    </row>
    <row r="17" spans="1:2" ht="15.75" x14ac:dyDescent="0.25">
      <c r="A17" s="10"/>
      <c r="B17" s="13"/>
    </row>
    <row r="18" spans="1:2" ht="15.75" x14ac:dyDescent="0.25">
      <c r="A18" s="10"/>
      <c r="B18" s="13"/>
    </row>
    <row r="19" spans="1:2" ht="15.75" x14ac:dyDescent="0.25">
      <c r="A19" s="20"/>
      <c r="B19" s="21"/>
    </row>
    <row r="20" spans="1:2" ht="15.75" x14ac:dyDescent="0.25">
      <c r="A20" s="20"/>
      <c r="B20" s="21"/>
    </row>
    <row r="21" spans="1:2" ht="15.75" x14ac:dyDescent="0.25">
      <c r="A21" s="10"/>
      <c r="B21" s="22"/>
    </row>
    <row r="22" spans="1:2" ht="15.75" x14ac:dyDescent="0.25">
      <c r="A22" s="10"/>
      <c r="B22" s="22"/>
    </row>
    <row r="23" spans="1:2" ht="15.75" x14ac:dyDescent="0.25">
      <c r="A23" s="10"/>
      <c r="B23" s="22"/>
    </row>
    <row r="24" spans="1:2" ht="15.75" x14ac:dyDescent="0.25">
      <c r="A24" s="10"/>
      <c r="B24" s="22"/>
    </row>
    <row r="25" spans="1:2" ht="15.75" x14ac:dyDescent="0.25">
      <c r="A25" s="10"/>
      <c r="B25" s="22"/>
    </row>
    <row r="26" spans="1:2" ht="15.75" x14ac:dyDescent="0.25">
      <c r="A26" s="10"/>
      <c r="B26" s="22"/>
    </row>
    <row r="27" spans="1:2" ht="15.75" x14ac:dyDescent="0.25">
      <c r="A27" s="10"/>
      <c r="B27" s="22"/>
    </row>
    <row r="28" spans="1:2" ht="15.75" x14ac:dyDescent="0.25">
      <c r="A28" s="10"/>
      <c r="B28" s="22"/>
    </row>
    <row r="29" spans="1:2" ht="15.75" x14ac:dyDescent="0.25">
      <c r="A29" s="10"/>
      <c r="B29" s="22"/>
    </row>
    <row r="30" spans="1:2" ht="15.75" x14ac:dyDescent="0.25">
      <c r="A30" s="10"/>
      <c r="B30" s="22"/>
    </row>
    <row r="31" spans="1:2" ht="15.75" x14ac:dyDescent="0.25">
      <c r="A31" s="10"/>
      <c r="B31" s="22"/>
    </row>
    <row r="32" spans="1:2" ht="15.75" x14ac:dyDescent="0.25">
      <c r="A32" s="10"/>
      <c r="B32" s="22"/>
    </row>
    <row r="33" spans="1:2" ht="15.75" x14ac:dyDescent="0.25">
      <c r="A33" s="10"/>
      <c r="B33" s="22"/>
    </row>
    <row r="34" spans="1:2" ht="15.75" x14ac:dyDescent="0.25">
      <c r="A34" s="10"/>
      <c r="B34" s="22"/>
    </row>
    <row r="35" spans="1:2" ht="15.75" x14ac:dyDescent="0.25">
      <c r="A35" s="10"/>
      <c r="B35" s="22"/>
    </row>
    <row r="36" spans="1:2" ht="15.75" x14ac:dyDescent="0.25">
      <c r="A36" s="10"/>
      <c r="B36" s="22"/>
    </row>
    <row r="37" spans="1:2" ht="15.75" x14ac:dyDescent="0.25">
      <c r="A37" s="10"/>
      <c r="B37" s="22"/>
    </row>
    <row r="38" spans="1:2" x14ac:dyDescent="0.25">
      <c r="B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07"/>
  <sheetViews>
    <sheetView zoomScale="90" zoomScaleNormal="90" workbookViewId="0">
      <selection activeCell="Q4" sqref="Q4"/>
    </sheetView>
  </sheetViews>
  <sheetFormatPr defaultRowHeight="15" x14ac:dyDescent="0.25"/>
  <cols>
    <col min="1" max="1" width="63.85546875" style="60" customWidth="1"/>
    <col min="2" max="2" width="5.5703125" style="1" customWidth="1"/>
    <col min="3" max="3" width="20.7109375" style="2" customWidth="1"/>
    <col min="4" max="5" width="8" style="2" customWidth="1"/>
    <col min="6" max="6" width="1.140625" customWidth="1"/>
    <col min="7" max="7" width="5.28515625" style="1" customWidth="1"/>
    <col min="8" max="8" width="25.28515625" style="2" customWidth="1"/>
    <col min="9" max="10" width="8" style="2" customWidth="1"/>
    <col min="11" max="11" width="1.140625" customWidth="1"/>
    <col min="12" max="12" width="5.28515625" style="1" customWidth="1"/>
    <col min="13" max="13" width="27.42578125" style="2" customWidth="1"/>
    <col min="14" max="15" width="8" style="2" customWidth="1"/>
    <col min="16" max="16" width="1.140625" customWidth="1"/>
    <col min="17" max="17" width="26.7109375" style="2" customWidth="1"/>
    <col min="18" max="18" width="8.5703125" style="2" customWidth="1"/>
    <col min="19" max="19" width="1.5703125" style="2" customWidth="1"/>
    <col min="20" max="21" width="9.28515625" style="7" customWidth="1"/>
    <col min="22" max="22" width="8" style="7" customWidth="1"/>
    <col min="23" max="23" width="1.5703125" style="7" customWidth="1"/>
    <col min="24" max="26" width="7.7109375" style="7" customWidth="1"/>
    <col min="27" max="27" width="1.5703125" style="7" customWidth="1"/>
    <col min="28" max="30" width="7.7109375" style="7" customWidth="1"/>
    <col min="31" max="31" width="1.5703125" style="34" customWidth="1"/>
    <col min="32" max="34" width="7.7109375" style="34" customWidth="1"/>
    <col min="35" max="35" width="1.5703125" style="34" customWidth="1"/>
    <col min="36" max="38" width="7.7109375" style="34" customWidth="1"/>
    <col min="39" max="39" width="1.5703125" style="34" customWidth="1"/>
    <col min="40" max="42" width="7.7109375" style="34" customWidth="1"/>
    <col min="43" max="43" width="1.5703125" style="34" customWidth="1"/>
    <col min="44" max="46" width="7.7109375" style="34" customWidth="1"/>
    <col min="47" max="47" width="1.5703125" style="34" customWidth="1"/>
    <col min="48" max="49" width="9.28515625" style="34" customWidth="1"/>
    <col min="50" max="50" width="9.85546875" style="34" bestFit="1" customWidth="1"/>
  </cols>
  <sheetData>
    <row r="1" spans="1:50" ht="35.65" customHeight="1" x14ac:dyDescent="0.25">
      <c r="A1" s="56"/>
      <c r="Q1" s="5" t="s">
        <v>5</v>
      </c>
      <c r="R1" s="6" t="s">
        <v>6</v>
      </c>
      <c r="S1" s="192" t="s">
        <v>7</v>
      </c>
      <c r="T1" s="192"/>
      <c r="U1" s="6" t="s">
        <v>8</v>
      </c>
      <c r="V1" s="36" t="s">
        <v>9</v>
      </c>
      <c r="X1" s="8"/>
      <c r="Y1" s="8"/>
      <c r="Z1" s="8"/>
      <c r="AB1" s="8"/>
      <c r="AC1" s="8"/>
      <c r="AD1" s="8"/>
      <c r="AF1" s="31"/>
      <c r="AG1" s="31"/>
      <c r="AH1" s="31"/>
      <c r="AJ1" s="31"/>
      <c r="AK1" s="31"/>
      <c r="AL1" s="31"/>
      <c r="AN1" s="31"/>
      <c r="AO1" s="31"/>
      <c r="AP1" s="31"/>
      <c r="AR1" s="31"/>
      <c r="AS1" s="31"/>
      <c r="AT1" s="31"/>
      <c r="AV1" s="31"/>
      <c r="AW1" s="31"/>
      <c r="AX1" s="31"/>
    </row>
    <row r="2" spans="1:50" ht="15" customHeight="1" thickBot="1" x14ac:dyDescent="0.3">
      <c r="A2" s="56"/>
      <c r="Q2" s="5">
        <f>SUM(R5:R12)</f>
        <v>14785</v>
      </c>
      <c r="R2" s="6" t="s">
        <v>6</v>
      </c>
      <c r="S2" s="193">
        <f>-SUM(R13:R16)</f>
        <v>10250</v>
      </c>
      <c r="T2" s="193"/>
      <c r="U2" s="6" t="s">
        <v>8</v>
      </c>
      <c r="V2" s="36">
        <f>-SUM(R17:R27)</f>
        <v>4535</v>
      </c>
      <c r="X2" s="8"/>
      <c r="Y2" s="8"/>
      <c r="Z2" s="8"/>
      <c r="AB2" s="8"/>
      <c r="AC2" s="8"/>
      <c r="AD2" s="8"/>
      <c r="AF2" s="31"/>
      <c r="AG2" s="31"/>
      <c r="AH2" s="31"/>
      <c r="AJ2" s="31"/>
      <c r="AK2" s="31"/>
      <c r="AL2" s="31"/>
      <c r="AN2" s="31"/>
      <c r="AO2" s="31"/>
      <c r="AP2" s="31"/>
      <c r="AR2" s="31"/>
      <c r="AS2" s="31"/>
      <c r="AT2" s="31"/>
      <c r="AV2" s="31"/>
      <c r="AW2" s="31"/>
      <c r="AX2" s="31"/>
    </row>
    <row r="3" spans="1:50" ht="15.75" thickBot="1" x14ac:dyDescent="0.3">
      <c r="A3" s="57"/>
      <c r="B3" s="125" t="s">
        <v>95</v>
      </c>
      <c r="C3" s="126"/>
      <c r="D3" s="126"/>
      <c r="E3" s="126"/>
      <c r="F3" s="85"/>
      <c r="G3" s="125" t="s">
        <v>95</v>
      </c>
      <c r="H3" s="126"/>
      <c r="I3" s="126"/>
      <c r="J3" s="126"/>
      <c r="K3" s="85"/>
      <c r="L3" s="125" t="s">
        <v>95</v>
      </c>
      <c r="M3" s="126"/>
      <c r="N3" s="126"/>
      <c r="O3" s="126"/>
      <c r="P3" s="85"/>
      <c r="Q3" s="121"/>
      <c r="R3" s="197" t="s">
        <v>0</v>
      </c>
      <c r="S3" s="194">
        <f>S2+V2</f>
        <v>14785</v>
      </c>
      <c r="T3" s="195"/>
      <c r="U3" s="195"/>
      <c r="V3" s="196"/>
      <c r="X3" s="8"/>
      <c r="Y3" s="8"/>
      <c r="Z3" s="8"/>
      <c r="AB3" s="8"/>
      <c r="AC3" s="8"/>
      <c r="AD3" s="8"/>
      <c r="AF3" s="31"/>
      <c r="AG3" s="31"/>
      <c r="AH3" s="31"/>
      <c r="AJ3" s="31"/>
      <c r="AK3" s="31"/>
      <c r="AL3" s="31"/>
      <c r="AN3" s="31"/>
      <c r="AO3" s="31"/>
      <c r="AP3" s="31"/>
      <c r="AR3" s="31"/>
      <c r="AS3" s="31"/>
      <c r="AT3" s="31"/>
      <c r="AV3" s="31"/>
      <c r="AW3" s="31"/>
      <c r="AX3" s="31"/>
    </row>
    <row r="4" spans="1:50" ht="21.75" thickBot="1" x14ac:dyDescent="0.4">
      <c r="A4" s="57"/>
      <c r="B4" s="123" t="s">
        <v>19</v>
      </c>
      <c r="C4" s="123" t="s">
        <v>10</v>
      </c>
      <c r="D4" s="123" t="s">
        <v>11</v>
      </c>
      <c r="E4" s="123" t="s">
        <v>12</v>
      </c>
      <c r="F4" s="85"/>
      <c r="G4" s="123" t="s">
        <v>19</v>
      </c>
      <c r="H4" s="123" t="s">
        <v>10</v>
      </c>
      <c r="I4" s="123" t="s">
        <v>11</v>
      </c>
      <c r="J4" s="123" t="s">
        <v>12</v>
      </c>
      <c r="K4" s="85"/>
      <c r="L4" s="123" t="s">
        <v>19</v>
      </c>
      <c r="M4" s="123" t="s">
        <v>10</v>
      </c>
      <c r="N4" s="123" t="s">
        <v>11</v>
      </c>
      <c r="O4" s="123" t="s">
        <v>12</v>
      </c>
      <c r="P4" s="85"/>
      <c r="Q4" s="122" t="s">
        <v>10</v>
      </c>
      <c r="R4" s="198"/>
      <c r="T4" s="118" t="s">
        <v>1</v>
      </c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20"/>
      <c r="AU4" s="62"/>
      <c r="AV4" s="62"/>
      <c r="AW4" s="62"/>
      <c r="AX4" s="62"/>
    </row>
    <row r="5" spans="1:50" ht="16.5" thickBot="1" x14ac:dyDescent="0.3">
      <c r="A5" s="57"/>
      <c r="B5" s="35">
        <v>42186</v>
      </c>
      <c r="C5" s="3" t="s">
        <v>30</v>
      </c>
      <c r="D5" s="3">
        <v>3000</v>
      </c>
      <c r="E5" s="3"/>
      <c r="G5" s="35">
        <v>42200</v>
      </c>
      <c r="H5" s="3" t="s">
        <v>37</v>
      </c>
      <c r="I5" s="3">
        <v>75</v>
      </c>
      <c r="J5" s="3"/>
      <c r="L5" s="35">
        <v>42211</v>
      </c>
      <c r="M5" s="3" t="s">
        <v>3</v>
      </c>
      <c r="N5" s="3">
        <v>150</v>
      </c>
      <c r="O5" s="3"/>
      <c r="Q5" s="114" t="s">
        <v>30</v>
      </c>
      <c r="R5" s="113">
        <f>+V26</f>
        <v>6160</v>
      </c>
      <c r="T5" s="7" t="s">
        <v>16</v>
      </c>
      <c r="V5" s="7">
        <f>+V26+Z18+Z24+AD12+AD18+AD24+AD30+AH17+AH23+AH29+AL12+AL19+AL25+AP15+AP21+AP27+AT10+AT16+AT22+AT65+AT72+Z30</f>
        <v>0</v>
      </c>
      <c r="X5" s="8"/>
      <c r="Y5" s="8"/>
      <c r="Z5" s="8"/>
      <c r="AB5" s="8"/>
      <c r="AC5" s="8"/>
      <c r="AD5" s="8"/>
      <c r="AF5" s="31"/>
      <c r="AG5" s="31"/>
      <c r="AH5" s="31"/>
      <c r="AJ5" s="31"/>
      <c r="AK5" s="31"/>
      <c r="AL5" s="31"/>
      <c r="AR5" s="31"/>
      <c r="AS5" s="31"/>
      <c r="AT5" s="31"/>
      <c r="AV5" s="31"/>
      <c r="AW5" s="31"/>
      <c r="AX5" s="31"/>
    </row>
    <row r="6" spans="1:50" ht="16.5" thickBot="1" x14ac:dyDescent="0.3">
      <c r="A6" s="58"/>
      <c r="B6" s="35"/>
      <c r="C6" s="3" t="s">
        <v>40</v>
      </c>
      <c r="D6" s="3"/>
      <c r="E6" s="3">
        <v>-3000</v>
      </c>
      <c r="G6" s="35"/>
      <c r="H6" s="3" t="s">
        <v>30</v>
      </c>
      <c r="I6" s="3"/>
      <c r="J6" s="3">
        <v>-75</v>
      </c>
      <c r="L6" s="35"/>
      <c r="M6" s="3" t="s">
        <v>42</v>
      </c>
      <c r="N6" s="3"/>
      <c r="O6" s="3">
        <f>-N5</f>
        <v>-150</v>
      </c>
      <c r="Q6" s="114" t="s">
        <v>3</v>
      </c>
      <c r="R6" s="113">
        <f>+Z18</f>
        <v>800</v>
      </c>
      <c r="T6" s="100" t="str">
        <f>+Q5</f>
        <v>Cash-Checking</v>
      </c>
      <c r="U6" s="100"/>
      <c r="V6" s="103"/>
      <c r="X6" s="100" t="str">
        <f>+Q6</f>
        <v>Accounts Receivable</v>
      </c>
      <c r="Y6" s="100"/>
      <c r="Z6" s="103"/>
      <c r="AB6" s="100" t="str">
        <f>+Q9</f>
        <v>Auto</v>
      </c>
      <c r="AC6" s="100"/>
      <c r="AD6" s="103"/>
      <c r="AF6" s="97" t="str">
        <f>+Q13</f>
        <v xml:space="preserve">Accounts Payable </v>
      </c>
      <c r="AG6" s="97"/>
      <c r="AH6" s="104"/>
      <c r="AJ6" s="97" t="str">
        <f>+Q16</f>
        <v>Unearned Revenue</v>
      </c>
      <c r="AK6" s="97"/>
      <c r="AL6" s="104"/>
      <c r="AN6" s="110" t="str">
        <f>+Q19</f>
        <v>Revenue</v>
      </c>
      <c r="AO6" s="111"/>
      <c r="AP6" s="112"/>
      <c r="AR6" s="110" t="str">
        <f>+Q22</f>
        <v>Advertising Expense</v>
      </c>
      <c r="AS6" s="111"/>
      <c r="AT6" s="112"/>
      <c r="AV6" s="42"/>
      <c r="AW6" s="29"/>
      <c r="AX6" s="43"/>
    </row>
    <row r="7" spans="1:50" ht="15.75" x14ac:dyDescent="0.25">
      <c r="A7" s="58"/>
      <c r="B7" s="35"/>
      <c r="C7" s="3"/>
      <c r="D7" s="3"/>
      <c r="E7" s="3"/>
      <c r="G7" s="35"/>
      <c r="H7" s="3"/>
      <c r="I7" s="3"/>
      <c r="J7" s="3"/>
      <c r="L7" s="35"/>
      <c r="M7" s="3"/>
      <c r="N7" s="3"/>
      <c r="O7" s="3"/>
      <c r="Q7" s="114" t="s">
        <v>31</v>
      </c>
      <c r="R7" s="113">
        <f>+Z24</f>
        <v>325</v>
      </c>
      <c r="T7" s="12" t="s">
        <v>11</v>
      </c>
      <c r="U7" s="12" t="s">
        <v>13</v>
      </c>
      <c r="V7" s="12" t="s">
        <v>2</v>
      </c>
      <c r="X7" s="12" t="s">
        <v>11</v>
      </c>
      <c r="Y7" s="12" t="s">
        <v>13</v>
      </c>
      <c r="Z7" s="12" t="s">
        <v>2</v>
      </c>
      <c r="AB7" s="12" t="s">
        <v>11</v>
      </c>
      <c r="AC7" s="12" t="s">
        <v>13</v>
      </c>
      <c r="AD7" s="40" t="s">
        <v>2</v>
      </c>
      <c r="AF7" s="12" t="s">
        <v>11</v>
      </c>
      <c r="AG7" s="12" t="s">
        <v>13</v>
      </c>
      <c r="AH7" s="40" t="s">
        <v>2</v>
      </c>
      <c r="AJ7" s="12" t="s">
        <v>11</v>
      </c>
      <c r="AK7" s="12" t="s">
        <v>13</v>
      </c>
      <c r="AL7" s="40" t="s">
        <v>2</v>
      </c>
      <c r="AN7" s="105" t="s">
        <v>11</v>
      </c>
      <c r="AO7" s="105" t="s">
        <v>13</v>
      </c>
      <c r="AP7" s="106" t="s">
        <v>2</v>
      </c>
      <c r="AR7" s="12" t="s">
        <v>11</v>
      </c>
      <c r="AS7" s="12" t="s">
        <v>13</v>
      </c>
      <c r="AT7" s="40" t="s">
        <v>2</v>
      </c>
      <c r="AV7" s="30"/>
      <c r="AW7" s="30"/>
      <c r="AX7" s="43"/>
    </row>
    <row r="8" spans="1:50" ht="15.75" x14ac:dyDescent="0.25">
      <c r="A8" s="58"/>
      <c r="B8" s="35">
        <v>42186</v>
      </c>
      <c r="C8" s="3" t="s">
        <v>30</v>
      </c>
      <c r="D8" s="3">
        <v>8000</v>
      </c>
      <c r="E8" s="3"/>
      <c r="G8" s="35">
        <v>42201</v>
      </c>
      <c r="H8" s="3" t="s">
        <v>85</v>
      </c>
      <c r="I8" s="3">
        <v>1000</v>
      </c>
      <c r="J8" s="3"/>
      <c r="L8" s="35">
        <v>42211</v>
      </c>
      <c r="M8" s="3" t="s">
        <v>30</v>
      </c>
      <c r="N8" s="3">
        <v>720</v>
      </c>
      <c r="O8" s="3"/>
      <c r="Q8" s="114" t="s">
        <v>85</v>
      </c>
      <c r="R8" s="113">
        <f>+Z30</f>
        <v>1000</v>
      </c>
      <c r="T8" s="14" t="s">
        <v>14</v>
      </c>
      <c r="U8" s="14"/>
      <c r="V8" s="14">
        <f>+'Beg Bal'!B2</f>
        <v>0</v>
      </c>
      <c r="X8" s="14" t="s">
        <v>14</v>
      </c>
      <c r="Y8" s="14"/>
      <c r="Z8" s="14">
        <f>+'Beg Bal'!B4</f>
        <v>0</v>
      </c>
      <c r="AB8" s="14" t="s">
        <v>14</v>
      </c>
      <c r="AC8" s="14"/>
      <c r="AD8" s="41">
        <f>+'Beg Bal'!B8</f>
        <v>0</v>
      </c>
      <c r="AF8" s="63" t="s">
        <v>14</v>
      </c>
      <c r="AG8" s="14"/>
      <c r="AH8" s="67">
        <f>+'Beg Bal'!B12</f>
        <v>0</v>
      </c>
      <c r="AJ8" s="15" t="s">
        <v>14</v>
      </c>
      <c r="AK8" s="14"/>
      <c r="AL8" s="16">
        <f>+'Beg Bal'!B15</f>
        <v>0</v>
      </c>
      <c r="AN8" s="17" t="s">
        <v>14</v>
      </c>
      <c r="AO8" s="18"/>
      <c r="AP8" s="18">
        <f>+'Beg Bal'!B19</f>
        <v>0</v>
      </c>
      <c r="AR8" s="37" t="s">
        <v>14</v>
      </c>
      <c r="AS8" s="14"/>
      <c r="AT8" s="26">
        <v>0</v>
      </c>
      <c r="AV8" s="30"/>
      <c r="AW8" s="30"/>
      <c r="AX8" s="43"/>
    </row>
    <row r="9" spans="1:50" ht="15.75" x14ac:dyDescent="0.25">
      <c r="A9" s="58"/>
      <c r="B9" s="35"/>
      <c r="C9" s="3" t="s">
        <v>49</v>
      </c>
      <c r="D9" s="3"/>
      <c r="E9" s="3">
        <v>-8000</v>
      </c>
      <c r="G9" s="35"/>
      <c r="H9" s="3" t="s">
        <v>30</v>
      </c>
      <c r="I9" s="3"/>
      <c r="J9" s="3">
        <v>-1000</v>
      </c>
      <c r="L9" s="35"/>
      <c r="M9" s="3" t="s">
        <v>3</v>
      </c>
      <c r="N9" s="3"/>
      <c r="O9" s="3">
        <f>-N8</f>
        <v>-720</v>
      </c>
      <c r="Q9" s="114" t="s">
        <v>39</v>
      </c>
      <c r="R9" s="113">
        <f>+AD12</f>
        <v>5000</v>
      </c>
      <c r="T9" s="19">
        <f>D5</f>
        <v>3000</v>
      </c>
      <c r="U9" s="19"/>
      <c r="V9" s="14">
        <f>+V8+SUM(T9:U9)</f>
        <v>3000</v>
      </c>
      <c r="X9" s="19">
        <f>I11</f>
        <v>720</v>
      </c>
      <c r="Y9" s="19"/>
      <c r="Z9" s="14">
        <f>+Z8+SUM(X9:Y9)</f>
        <v>720</v>
      </c>
      <c r="AB9" s="19">
        <f>D11</f>
        <v>5000</v>
      </c>
      <c r="AC9" s="19"/>
      <c r="AD9" s="41">
        <f>+AD8+SUM(AB9:AC9)</f>
        <v>5000</v>
      </c>
      <c r="AF9" s="19"/>
      <c r="AG9" s="19">
        <f>E15</f>
        <v>-1500</v>
      </c>
      <c r="AH9" s="67">
        <f>+AH8+SUM(AF9:AG9)</f>
        <v>-1500</v>
      </c>
      <c r="AJ9" s="19"/>
      <c r="AK9" s="19">
        <f>E27</f>
        <v>-360</v>
      </c>
      <c r="AL9" s="16">
        <f>+AL8+SUM(AJ9:AK9)</f>
        <v>-360</v>
      </c>
      <c r="AN9" s="19"/>
      <c r="AO9" s="19">
        <f>J12</f>
        <v>-720</v>
      </c>
      <c r="AP9" s="18">
        <f>+AP8+SUM(AN9:AO9)</f>
        <v>-720</v>
      </c>
      <c r="AR9" s="19">
        <f>D23</f>
        <v>315</v>
      </c>
      <c r="AS9" s="19"/>
      <c r="AT9" s="26">
        <f>+AT8+SUM(AR9:AS9)</f>
        <v>315</v>
      </c>
      <c r="AV9" s="28"/>
      <c r="AW9" s="28"/>
      <c r="AX9" s="28"/>
    </row>
    <row r="10" spans="1:50" ht="15.75" x14ac:dyDescent="0.25">
      <c r="A10" s="58"/>
      <c r="B10" s="35"/>
      <c r="C10" s="3"/>
      <c r="D10" s="3"/>
      <c r="E10" s="3"/>
      <c r="G10" s="35"/>
      <c r="H10" s="3"/>
      <c r="I10" s="3"/>
      <c r="J10" s="3"/>
      <c r="L10" s="35"/>
      <c r="M10" s="3"/>
      <c r="N10" s="3"/>
      <c r="O10" s="3"/>
      <c r="Q10" s="114" t="s">
        <v>45</v>
      </c>
      <c r="R10" s="113">
        <f>+AD18</f>
        <v>0</v>
      </c>
      <c r="T10" s="19">
        <f>D8</f>
        <v>8000</v>
      </c>
      <c r="U10" s="19"/>
      <c r="V10" s="14">
        <f>+V9+SUM(T10:U10)</f>
        <v>11000</v>
      </c>
      <c r="X10" s="19">
        <f>I18</f>
        <v>300</v>
      </c>
      <c r="Y10" s="19"/>
      <c r="Z10" s="14">
        <f t="shared" ref="Z10:Z18" si="0">+Z9+SUM(X10:Y10)</f>
        <v>1020</v>
      </c>
      <c r="AB10" s="19"/>
      <c r="AC10" s="19"/>
      <c r="AD10" s="41">
        <f t="shared" ref="AD10:AD12" si="1">+AD9+SUM(AB10:AC10)</f>
        <v>5000</v>
      </c>
      <c r="AF10" s="19"/>
      <c r="AG10" s="19">
        <f>E18</f>
        <v>-185</v>
      </c>
      <c r="AH10" s="67">
        <f t="shared" ref="AH10:AH17" si="2">+AH9+SUM(AF10:AG10)</f>
        <v>-1685</v>
      </c>
      <c r="AJ10" s="19"/>
      <c r="AK10" s="19"/>
      <c r="AL10" s="16">
        <f t="shared" ref="AL10:AL12" si="3">+AL9+SUM(AJ10:AK10)</f>
        <v>-360</v>
      </c>
      <c r="AN10" s="19"/>
      <c r="AO10" s="19">
        <f>J19</f>
        <v>-550</v>
      </c>
      <c r="AP10" s="18">
        <f t="shared" ref="AP10:AP15" si="4">+AP9+SUM(AN10:AO10)</f>
        <v>-1270</v>
      </c>
      <c r="AR10" s="19"/>
      <c r="AS10" s="19"/>
      <c r="AT10" s="26">
        <f>+AT9+SUM(AR10:AS10)</f>
        <v>315</v>
      </c>
      <c r="AV10" s="27"/>
      <c r="AW10" s="27"/>
      <c r="AX10" s="27"/>
    </row>
    <row r="11" spans="1:50" ht="16.5" thickBot="1" x14ac:dyDescent="0.3">
      <c r="A11" s="58"/>
      <c r="B11" s="35">
        <v>42190</v>
      </c>
      <c r="C11" s="3" t="s">
        <v>39</v>
      </c>
      <c r="D11" s="3">
        <v>5000</v>
      </c>
      <c r="E11" s="3"/>
      <c r="G11" s="35">
        <v>42202</v>
      </c>
      <c r="H11" s="3" t="s">
        <v>3</v>
      </c>
      <c r="I11" s="3">
        <v>720</v>
      </c>
      <c r="J11" s="3"/>
      <c r="L11" s="35">
        <v>42212</v>
      </c>
      <c r="M11" s="3" t="s">
        <v>30</v>
      </c>
      <c r="N11" s="3">
        <v>200</v>
      </c>
      <c r="O11" s="3"/>
      <c r="Q11" s="114" t="s">
        <v>32</v>
      </c>
      <c r="R11" s="113">
        <f>+AD24</f>
        <v>1500</v>
      </c>
      <c r="T11" s="19"/>
      <c r="U11" s="19">
        <f>E12</f>
        <v>-5000</v>
      </c>
      <c r="V11" s="14">
        <f>+V10+SUM(T11:U11)</f>
        <v>6000</v>
      </c>
      <c r="X11" s="19">
        <f>I27</f>
        <v>425</v>
      </c>
      <c r="Y11" s="19"/>
      <c r="Z11" s="14">
        <f t="shared" si="0"/>
        <v>1445</v>
      </c>
      <c r="AB11" s="19"/>
      <c r="AC11" s="19"/>
      <c r="AD11" s="41">
        <f t="shared" si="1"/>
        <v>5000</v>
      </c>
      <c r="AF11" s="19"/>
      <c r="AG11" s="19">
        <f>E24</f>
        <v>-315</v>
      </c>
      <c r="AH11" s="67">
        <f t="shared" si="2"/>
        <v>-2000</v>
      </c>
      <c r="AJ11" s="19"/>
      <c r="AK11" s="19"/>
      <c r="AL11" s="16">
        <f t="shared" si="3"/>
        <v>-360</v>
      </c>
      <c r="AN11" s="19"/>
      <c r="AO11" s="19">
        <f>J28</f>
        <v>-425</v>
      </c>
      <c r="AP11" s="18">
        <f t="shared" si="4"/>
        <v>-1695</v>
      </c>
      <c r="AV11" s="28"/>
      <c r="AW11" s="28"/>
      <c r="AX11" s="28"/>
    </row>
    <row r="12" spans="1:50" ht="16.5" thickBot="1" x14ac:dyDescent="0.3">
      <c r="A12" s="58"/>
      <c r="B12" s="35"/>
      <c r="C12" s="3" t="s">
        <v>30</v>
      </c>
      <c r="D12" s="3"/>
      <c r="E12" s="3">
        <v>-5000</v>
      </c>
      <c r="G12" s="35"/>
      <c r="H12" s="3" t="s">
        <v>42</v>
      </c>
      <c r="I12" s="3"/>
      <c r="J12" s="3">
        <v>-720</v>
      </c>
      <c r="L12" s="35"/>
      <c r="M12" s="3" t="s">
        <v>3</v>
      </c>
      <c r="N12" s="3">
        <v>500</v>
      </c>
      <c r="O12" s="3"/>
      <c r="Q12" s="114" t="s">
        <v>46</v>
      </c>
      <c r="R12" s="113">
        <f>+AD30</f>
        <v>0</v>
      </c>
      <c r="T12" s="19"/>
      <c r="U12" s="19">
        <f>E21</f>
        <v>-80</v>
      </c>
      <c r="V12" s="14">
        <f>+V11+SUM(T12:U12)</f>
        <v>5920</v>
      </c>
      <c r="W12" s="7" t="s">
        <v>17</v>
      </c>
      <c r="X12" s="19">
        <f>N5</f>
        <v>150</v>
      </c>
      <c r="Y12" s="19"/>
      <c r="Z12" s="14">
        <f t="shared" si="0"/>
        <v>1595</v>
      </c>
      <c r="AB12" s="19"/>
      <c r="AC12" s="19"/>
      <c r="AD12" s="41">
        <f t="shared" si="1"/>
        <v>5000</v>
      </c>
      <c r="AF12" s="19"/>
      <c r="AG12" s="19">
        <f>J15</f>
        <v>-140</v>
      </c>
      <c r="AH12" s="67">
        <f t="shared" si="2"/>
        <v>-2140</v>
      </c>
      <c r="AJ12" s="19"/>
      <c r="AK12" s="19"/>
      <c r="AL12" s="16">
        <f t="shared" si="3"/>
        <v>-360</v>
      </c>
      <c r="AN12" s="19"/>
      <c r="AO12" s="19">
        <f>O6</f>
        <v>-150</v>
      </c>
      <c r="AP12" s="18">
        <f t="shared" si="4"/>
        <v>-1845</v>
      </c>
      <c r="AR12" s="110" t="str">
        <f>+Q23</f>
        <v>Equipment Rental Expense</v>
      </c>
      <c r="AS12" s="111"/>
      <c r="AT12" s="112"/>
      <c r="AV12" s="42"/>
      <c r="AW12" s="29"/>
      <c r="AX12" s="43"/>
    </row>
    <row r="13" spans="1:50" ht="16.5" thickBot="1" x14ac:dyDescent="0.3">
      <c r="A13" s="58"/>
      <c r="B13" s="35"/>
      <c r="C13" s="3"/>
      <c r="D13" s="3"/>
      <c r="E13" s="3"/>
      <c r="G13" s="35"/>
      <c r="H13" s="3"/>
      <c r="I13" s="3"/>
      <c r="J13" s="3"/>
      <c r="L13" s="35"/>
      <c r="M13" s="3" t="s">
        <v>42</v>
      </c>
      <c r="N13" s="3"/>
      <c r="O13" s="3">
        <f>-SUM(N11:O12)</f>
        <v>-700</v>
      </c>
      <c r="Q13" s="117" t="s">
        <v>33</v>
      </c>
      <c r="R13" s="13">
        <f>+AH17</f>
        <v>-1890</v>
      </c>
      <c r="T13" s="19">
        <f>D26</f>
        <v>360</v>
      </c>
      <c r="U13" s="19"/>
      <c r="V13" s="14">
        <f t="shared" ref="V13:V26" si="5">+V12+SUM(T13:U13)</f>
        <v>6280</v>
      </c>
      <c r="X13" s="19"/>
      <c r="Y13" s="19">
        <f>O9</f>
        <v>-720</v>
      </c>
      <c r="Z13" s="14">
        <f t="shared" si="0"/>
        <v>875</v>
      </c>
      <c r="AF13" s="19">
        <f>I21</f>
        <v>175</v>
      </c>
      <c r="AG13" s="19"/>
      <c r="AH13" s="67">
        <f t="shared" si="2"/>
        <v>-1965</v>
      </c>
      <c r="AJ13" s="8"/>
      <c r="AK13" s="8"/>
      <c r="AL13" s="8"/>
      <c r="AN13" s="19"/>
      <c r="AO13" s="19">
        <f>O13</f>
        <v>-700</v>
      </c>
      <c r="AP13" s="18">
        <f t="shared" si="4"/>
        <v>-2545</v>
      </c>
      <c r="AR13" s="12" t="s">
        <v>11</v>
      </c>
      <c r="AS13" s="12" t="s">
        <v>13</v>
      </c>
      <c r="AT13" s="40" t="s">
        <v>2</v>
      </c>
      <c r="AV13" s="30"/>
      <c r="AW13" s="30"/>
      <c r="AX13" s="43"/>
    </row>
    <row r="14" spans="1:50" ht="16.5" thickBot="1" x14ac:dyDescent="0.3">
      <c r="A14" s="58"/>
      <c r="B14" s="35">
        <v>42190</v>
      </c>
      <c r="C14" s="3" t="s">
        <v>32</v>
      </c>
      <c r="D14" s="3">
        <v>1500</v>
      </c>
      <c r="E14" s="3"/>
      <c r="G14" s="35">
        <v>42203</v>
      </c>
      <c r="H14" s="3" t="s">
        <v>31</v>
      </c>
      <c r="I14" s="3">
        <v>140</v>
      </c>
      <c r="J14" s="3"/>
      <c r="L14" s="35"/>
      <c r="M14" s="3"/>
      <c r="N14" s="3"/>
      <c r="O14" s="3"/>
      <c r="Q14" s="117" t="s">
        <v>49</v>
      </c>
      <c r="R14" s="13">
        <f>+AH23</f>
        <v>-8000</v>
      </c>
      <c r="T14" s="19"/>
      <c r="U14" s="19">
        <f>J6</f>
        <v>-75</v>
      </c>
      <c r="V14" s="14">
        <f t="shared" si="5"/>
        <v>6205</v>
      </c>
      <c r="X14" s="19">
        <f>N12</f>
        <v>500</v>
      </c>
      <c r="Y14" s="19"/>
      <c r="Z14" s="14">
        <f t="shared" si="0"/>
        <v>1375</v>
      </c>
      <c r="AB14" s="100" t="str">
        <f>+Q10</f>
        <v>Acc. Depr. - Auto</v>
      </c>
      <c r="AC14" s="100"/>
      <c r="AD14" s="103"/>
      <c r="AF14" s="19">
        <f>N18</f>
        <v>75</v>
      </c>
      <c r="AG14" s="19"/>
      <c r="AH14" s="67">
        <f t="shared" si="2"/>
        <v>-1890</v>
      </c>
      <c r="AJ14" s="107" t="str">
        <f>+Q17</f>
        <v>Capital</v>
      </c>
      <c r="AK14" s="108"/>
      <c r="AL14" s="109"/>
      <c r="AN14" s="19"/>
      <c r="AO14" s="19"/>
      <c r="AP14" s="18">
        <f t="shared" si="4"/>
        <v>-2545</v>
      </c>
      <c r="AR14" s="37" t="s">
        <v>14</v>
      </c>
      <c r="AS14" s="14"/>
      <c r="AT14" s="26">
        <v>0</v>
      </c>
      <c r="AV14" s="30"/>
      <c r="AW14" s="30"/>
      <c r="AX14" s="43"/>
    </row>
    <row r="15" spans="1:50" ht="15.75" x14ac:dyDescent="0.25">
      <c r="A15" s="58"/>
      <c r="B15" s="35"/>
      <c r="C15" s="3" t="s">
        <v>33</v>
      </c>
      <c r="D15" s="3"/>
      <c r="E15" s="3">
        <v>-1500</v>
      </c>
      <c r="G15" s="35"/>
      <c r="H15" s="3" t="s">
        <v>33</v>
      </c>
      <c r="I15" s="3"/>
      <c r="J15" s="3">
        <v>-140</v>
      </c>
      <c r="L15" s="35">
        <v>42212</v>
      </c>
      <c r="M15" s="3" t="s">
        <v>30</v>
      </c>
      <c r="N15" s="3">
        <v>150</v>
      </c>
      <c r="O15" s="3"/>
      <c r="Q15" s="117" t="s">
        <v>34</v>
      </c>
      <c r="R15" s="13">
        <f>+AH29</f>
        <v>0</v>
      </c>
      <c r="T15" s="19"/>
      <c r="U15" s="19">
        <f>J9</f>
        <v>-1000</v>
      </c>
      <c r="V15" s="14">
        <f t="shared" si="5"/>
        <v>5205</v>
      </c>
      <c r="X15" s="19"/>
      <c r="Y15" s="19">
        <f>O16</f>
        <v>-150</v>
      </c>
      <c r="Z15" s="14">
        <f t="shared" si="0"/>
        <v>1225</v>
      </c>
      <c r="AB15" s="12" t="s">
        <v>11</v>
      </c>
      <c r="AC15" s="12" t="s">
        <v>13</v>
      </c>
      <c r="AD15" s="40" t="s">
        <v>2</v>
      </c>
      <c r="AF15" s="19"/>
      <c r="AG15" s="19"/>
      <c r="AH15" s="67">
        <f t="shared" si="2"/>
        <v>-1890</v>
      </c>
      <c r="AJ15" s="105" t="s">
        <v>11</v>
      </c>
      <c r="AK15" s="105" t="s">
        <v>13</v>
      </c>
      <c r="AL15" s="106" t="s">
        <v>2</v>
      </c>
      <c r="AN15" s="19"/>
      <c r="AO15" s="19"/>
      <c r="AP15" s="18">
        <f t="shared" si="4"/>
        <v>-2545</v>
      </c>
      <c r="AR15" s="19">
        <f>I5</f>
        <v>75</v>
      </c>
      <c r="AS15" s="19"/>
      <c r="AT15" s="26">
        <f>+AT14+SUM(AR15:AS15)</f>
        <v>75</v>
      </c>
      <c r="AV15" s="30"/>
      <c r="AW15" s="30"/>
      <c r="AX15" s="43"/>
    </row>
    <row r="16" spans="1:50" ht="16.5" thickBot="1" x14ac:dyDescent="0.3">
      <c r="A16" s="58"/>
      <c r="B16" s="35"/>
      <c r="C16" s="3"/>
      <c r="D16" s="3"/>
      <c r="E16" s="3"/>
      <c r="G16" s="35"/>
      <c r="H16" s="3"/>
      <c r="I16" s="3"/>
      <c r="J16" s="3"/>
      <c r="L16" s="35"/>
      <c r="M16" s="3" t="s">
        <v>3</v>
      </c>
      <c r="N16" s="3"/>
      <c r="O16" s="3">
        <f>-N15</f>
        <v>-150</v>
      </c>
      <c r="Q16" s="117" t="s">
        <v>35</v>
      </c>
      <c r="R16" s="13">
        <f>+AL12</f>
        <v>-360</v>
      </c>
      <c r="T16" s="19">
        <f>I17</f>
        <v>250</v>
      </c>
      <c r="U16" s="19"/>
      <c r="V16" s="14">
        <f t="shared" si="5"/>
        <v>5455</v>
      </c>
      <c r="X16" s="19"/>
      <c r="Y16" s="19">
        <f>O22</f>
        <v>-425</v>
      </c>
      <c r="Z16" s="14">
        <f t="shared" si="0"/>
        <v>800</v>
      </c>
      <c r="AB16" s="14" t="s">
        <v>14</v>
      </c>
      <c r="AC16" s="14"/>
      <c r="AD16" s="41">
        <f>+'Beg Bal'!B9</f>
        <v>0</v>
      </c>
      <c r="AF16" s="19"/>
      <c r="AG16" s="19"/>
      <c r="AH16" s="67">
        <f t="shared" si="2"/>
        <v>-1890</v>
      </c>
      <c r="AJ16" s="17" t="s">
        <v>14</v>
      </c>
      <c r="AK16" s="14"/>
      <c r="AL16" s="18">
        <f>+'Beg Bal'!B16</f>
        <v>0</v>
      </c>
      <c r="AN16" s="7"/>
      <c r="AO16" s="7"/>
      <c r="AP16" s="7"/>
      <c r="AR16" s="19"/>
      <c r="AS16" s="19"/>
      <c r="AT16" s="26">
        <f>+AT15+SUM(AR16:AS16)</f>
        <v>75</v>
      </c>
      <c r="AV16" s="27"/>
      <c r="AW16" s="27"/>
      <c r="AX16" s="27"/>
    </row>
    <row r="17" spans="1:50" ht="16.5" thickBot="1" x14ac:dyDescent="0.3">
      <c r="A17" s="58"/>
      <c r="B17" s="35">
        <v>42191</v>
      </c>
      <c r="C17" s="3" t="s">
        <v>31</v>
      </c>
      <c r="D17" s="3">
        <v>185</v>
      </c>
      <c r="E17" s="3"/>
      <c r="G17" s="35">
        <v>42205</v>
      </c>
      <c r="H17" s="3" t="s">
        <v>30</v>
      </c>
      <c r="I17" s="3">
        <v>250</v>
      </c>
      <c r="J17" s="3"/>
      <c r="L17" s="35"/>
      <c r="M17" s="3"/>
      <c r="N17" s="3"/>
      <c r="O17" s="3"/>
      <c r="Q17" s="115" t="s">
        <v>40</v>
      </c>
      <c r="R17" s="21">
        <f>+AL19</f>
        <v>-3000</v>
      </c>
      <c r="T17" s="19"/>
      <c r="U17" s="19">
        <f>J22</f>
        <v>-175</v>
      </c>
      <c r="V17" s="14">
        <f t="shared" si="5"/>
        <v>5280</v>
      </c>
      <c r="X17" s="19"/>
      <c r="Y17" s="19"/>
      <c r="Z17" s="14">
        <f t="shared" si="0"/>
        <v>800</v>
      </c>
      <c r="AB17" s="19"/>
      <c r="AC17" s="19"/>
      <c r="AD17" s="41">
        <f>+AD16+SUM(AB17:AC17)</f>
        <v>0</v>
      </c>
      <c r="AF17" s="19"/>
      <c r="AG17" s="19"/>
      <c r="AH17" s="67">
        <f t="shared" si="2"/>
        <v>-1890</v>
      </c>
      <c r="AJ17" s="19"/>
      <c r="AK17" s="19">
        <f>E6</f>
        <v>-3000</v>
      </c>
      <c r="AL17" s="18">
        <f>+AL16+SUM(AJ17:AK17)</f>
        <v>-3000</v>
      </c>
      <c r="AN17" s="110" t="s">
        <v>92</v>
      </c>
      <c r="AO17" s="111"/>
      <c r="AP17" s="112"/>
      <c r="AV17" s="28"/>
      <c r="AW17" s="28"/>
      <c r="AX17" s="28"/>
    </row>
    <row r="18" spans="1:50" ht="16.5" thickBot="1" x14ac:dyDescent="0.3">
      <c r="A18" s="59"/>
      <c r="B18" s="35"/>
      <c r="C18" s="3" t="s">
        <v>33</v>
      </c>
      <c r="D18" s="3"/>
      <c r="E18" s="3">
        <v>-185</v>
      </c>
      <c r="G18" s="35"/>
      <c r="H18" s="3" t="s">
        <v>3</v>
      </c>
      <c r="I18" s="3">
        <v>300</v>
      </c>
      <c r="J18" s="3"/>
      <c r="L18" s="35">
        <v>42213</v>
      </c>
      <c r="M18" s="3" t="s">
        <v>33</v>
      </c>
      <c r="N18" s="3">
        <v>75</v>
      </c>
      <c r="O18" s="3"/>
      <c r="Q18" s="115" t="s">
        <v>41</v>
      </c>
      <c r="R18" s="21">
        <f>+AL25</f>
        <v>500</v>
      </c>
      <c r="T18" s="19"/>
      <c r="U18" s="19">
        <f>J25</f>
        <v>-40</v>
      </c>
      <c r="V18" s="14">
        <f t="shared" si="5"/>
        <v>5240</v>
      </c>
      <c r="X18" s="19"/>
      <c r="Y18" s="19"/>
      <c r="Z18" s="14">
        <f t="shared" si="0"/>
        <v>800</v>
      </c>
      <c r="AB18" s="19"/>
      <c r="AC18" s="19"/>
      <c r="AD18" s="41">
        <f>+AD17+SUM(AB18:AC18)</f>
        <v>0</v>
      </c>
      <c r="AJ18" s="19"/>
      <c r="AK18" s="19"/>
      <c r="AL18" s="18">
        <f t="shared" ref="AL18:AL19" si="6">+AL17+SUM(AJ18:AK18)</f>
        <v>-3000</v>
      </c>
      <c r="AN18" s="12" t="s">
        <v>11</v>
      </c>
      <c r="AO18" s="12" t="s">
        <v>13</v>
      </c>
      <c r="AP18" s="40" t="s">
        <v>2</v>
      </c>
      <c r="AR18" s="110" t="str">
        <f>+Q24</f>
        <v>Insurance Expense</v>
      </c>
      <c r="AS18" s="111"/>
      <c r="AT18" s="112"/>
      <c r="AV18" s="42"/>
      <c r="AW18" s="29"/>
      <c r="AX18" s="43"/>
    </row>
    <row r="19" spans="1:50" ht="16.149999999999999" customHeight="1" thickBot="1" x14ac:dyDescent="0.3">
      <c r="A19" s="59"/>
      <c r="B19" s="35"/>
      <c r="C19" s="3"/>
      <c r="D19" s="3"/>
      <c r="E19" s="3"/>
      <c r="G19" s="35"/>
      <c r="H19" s="3" t="s">
        <v>42</v>
      </c>
      <c r="I19" s="3"/>
      <c r="J19" s="3">
        <f>-SUM(I17:J18)</f>
        <v>-550</v>
      </c>
      <c r="L19" s="35"/>
      <c r="M19" s="3" t="s">
        <v>30</v>
      </c>
      <c r="N19" s="3"/>
      <c r="O19" s="3">
        <v>-75</v>
      </c>
      <c r="Q19" s="116" t="s">
        <v>42</v>
      </c>
      <c r="R19" s="22">
        <f>+AP15</f>
        <v>-2545</v>
      </c>
      <c r="T19" s="19">
        <f>N8</f>
        <v>720</v>
      </c>
      <c r="U19" s="19"/>
      <c r="V19" s="14">
        <f t="shared" si="5"/>
        <v>5960</v>
      </c>
      <c r="AF19" s="97" t="str">
        <f>+Q14</f>
        <v>Notes payable</v>
      </c>
      <c r="AG19" s="97"/>
      <c r="AH19" s="104"/>
      <c r="AJ19" s="19"/>
      <c r="AK19" s="19"/>
      <c r="AL19" s="18">
        <f t="shared" si="6"/>
        <v>-3000</v>
      </c>
      <c r="AN19" s="37" t="s">
        <v>14</v>
      </c>
      <c r="AO19" s="38"/>
      <c r="AP19" s="26">
        <f>+'Beg Bal'!B21</f>
        <v>0</v>
      </c>
      <c r="AR19" s="12" t="s">
        <v>11</v>
      </c>
      <c r="AS19" s="12" t="s">
        <v>13</v>
      </c>
      <c r="AT19" s="40" t="s">
        <v>2</v>
      </c>
      <c r="AV19" s="30"/>
      <c r="AW19" s="30"/>
      <c r="AX19" s="43"/>
    </row>
    <row r="20" spans="1:50" ht="16.5" thickBot="1" x14ac:dyDescent="0.3">
      <c r="A20" s="59"/>
      <c r="B20" s="35">
        <v>42193</v>
      </c>
      <c r="C20" s="3" t="s">
        <v>43</v>
      </c>
      <c r="D20" s="3">
        <v>80</v>
      </c>
      <c r="E20" s="3"/>
      <c r="G20" s="35"/>
      <c r="H20" s="3"/>
      <c r="I20" s="3"/>
      <c r="J20" s="3"/>
      <c r="L20" s="35"/>
      <c r="M20" s="3"/>
      <c r="N20" s="3"/>
      <c r="O20" s="3"/>
      <c r="Q20" s="116" t="s">
        <v>36</v>
      </c>
      <c r="R20" s="22">
        <f>+AP21</f>
        <v>0</v>
      </c>
      <c r="T20" s="19">
        <f>N11</f>
        <v>200</v>
      </c>
      <c r="U20" s="19"/>
      <c r="V20" s="14">
        <f t="shared" si="5"/>
        <v>6160</v>
      </c>
      <c r="X20" s="100" t="str">
        <f>+Q7</f>
        <v>Landscaping Supplies</v>
      </c>
      <c r="Y20" s="100"/>
      <c r="Z20" s="103"/>
      <c r="AB20" s="100" t="str">
        <f>+Q11</f>
        <v>Lawn Equipment</v>
      </c>
      <c r="AC20" s="100"/>
      <c r="AD20" s="103"/>
      <c r="AF20" s="12" t="s">
        <v>11</v>
      </c>
      <c r="AG20" s="12" t="s">
        <v>13</v>
      </c>
      <c r="AH20" s="40" t="s">
        <v>2</v>
      </c>
      <c r="AN20" s="19"/>
      <c r="AO20" s="19"/>
      <c r="AP20" s="26">
        <f>+AP19+SUM(AN20:AO20)</f>
        <v>0</v>
      </c>
      <c r="AR20" s="37" t="s">
        <v>14</v>
      </c>
      <c r="AS20" s="14"/>
      <c r="AT20" s="26">
        <v>0</v>
      </c>
      <c r="AV20" s="30"/>
      <c r="AW20" s="30"/>
      <c r="AX20" s="43"/>
    </row>
    <row r="21" spans="1:50" ht="16.5" thickBot="1" x14ac:dyDescent="0.3">
      <c r="B21" s="35"/>
      <c r="C21" s="3" t="s">
        <v>30</v>
      </c>
      <c r="D21" s="3"/>
      <c r="E21" s="3">
        <v>-80</v>
      </c>
      <c r="G21" s="35">
        <v>42207</v>
      </c>
      <c r="H21" s="3" t="s">
        <v>33</v>
      </c>
      <c r="I21" s="3">
        <v>175</v>
      </c>
      <c r="J21" s="3"/>
      <c r="L21" s="35">
        <v>42215</v>
      </c>
      <c r="M21" s="3" t="s">
        <v>30</v>
      </c>
      <c r="N21" s="3">
        <v>425</v>
      </c>
      <c r="O21" s="3"/>
      <c r="Q21" s="116" t="s">
        <v>43</v>
      </c>
      <c r="R21" s="22">
        <f>+AP27</f>
        <v>120</v>
      </c>
      <c r="T21" s="19">
        <f>N15</f>
        <v>150</v>
      </c>
      <c r="U21" s="19"/>
      <c r="V21" s="14">
        <f t="shared" si="5"/>
        <v>6310</v>
      </c>
      <c r="X21" s="12" t="s">
        <v>11</v>
      </c>
      <c r="Y21" s="12" t="s">
        <v>13</v>
      </c>
      <c r="Z21" s="12" t="s">
        <v>2</v>
      </c>
      <c r="AB21" s="12" t="s">
        <v>11</v>
      </c>
      <c r="AC21" s="12" t="s">
        <v>13</v>
      </c>
      <c r="AD21" s="40" t="s">
        <v>2</v>
      </c>
      <c r="AF21" s="63" t="s">
        <v>14</v>
      </c>
      <c r="AG21" s="14"/>
      <c r="AH21" s="16">
        <f>+'Beg Bal'!B13</f>
        <v>0</v>
      </c>
      <c r="AJ21" s="107" t="str">
        <f>+Q18</f>
        <v>Drawing</v>
      </c>
      <c r="AK21" s="108"/>
      <c r="AL21" s="109"/>
      <c r="AN21" s="19"/>
      <c r="AO21" s="19"/>
      <c r="AP21" s="26">
        <f>+AP20+SUM(AN21:AO21)</f>
        <v>0</v>
      </c>
      <c r="AR21" s="19"/>
      <c r="AS21" s="19"/>
      <c r="AT21" s="26">
        <f>+AT20+SUM(AR21:AS21)</f>
        <v>0</v>
      </c>
      <c r="AV21" s="30"/>
      <c r="AW21" s="30"/>
      <c r="AX21" s="43"/>
    </row>
    <row r="22" spans="1:50" ht="16.5" thickBot="1" x14ac:dyDescent="0.3">
      <c r="B22" s="35"/>
      <c r="C22" s="3"/>
      <c r="D22" s="3"/>
      <c r="E22" s="3"/>
      <c r="G22" s="35"/>
      <c r="H22" s="3" t="s">
        <v>30</v>
      </c>
      <c r="I22" s="3"/>
      <c r="J22" s="3">
        <v>-175</v>
      </c>
      <c r="L22" s="35"/>
      <c r="M22" s="3" t="s">
        <v>3</v>
      </c>
      <c r="N22" s="3"/>
      <c r="O22" s="3">
        <f>-N21</f>
        <v>-425</v>
      </c>
      <c r="Q22" s="116" t="s">
        <v>28</v>
      </c>
      <c r="R22" s="22">
        <f>+AT10</f>
        <v>315</v>
      </c>
      <c r="T22" s="19"/>
      <c r="U22" s="19">
        <f>O19</f>
        <v>-75</v>
      </c>
      <c r="V22" s="14">
        <f t="shared" si="5"/>
        <v>6235</v>
      </c>
      <c r="X22" s="14" t="s">
        <v>14</v>
      </c>
      <c r="Y22" s="14"/>
      <c r="Z22" s="14">
        <f>+'Beg Bal'!B7</f>
        <v>0</v>
      </c>
      <c r="AB22" s="14" t="s">
        <v>14</v>
      </c>
      <c r="AC22" s="14"/>
      <c r="AD22" s="41">
        <f>+'Beg Bal'!B10</f>
        <v>0</v>
      </c>
      <c r="AF22" s="19"/>
      <c r="AG22" s="19">
        <f>E9</f>
        <v>-8000</v>
      </c>
      <c r="AH22" s="16">
        <f>+AH21+SUM(AF22:AG22)</f>
        <v>-8000</v>
      </c>
      <c r="AJ22" s="12" t="s">
        <v>11</v>
      </c>
      <c r="AK22" s="12" t="s">
        <v>13</v>
      </c>
      <c r="AL22" s="40" t="s">
        <v>2</v>
      </c>
      <c r="AN22" s="28"/>
      <c r="AO22" s="28"/>
      <c r="AP22" s="28"/>
      <c r="AR22" s="19"/>
      <c r="AS22" s="19"/>
      <c r="AT22" s="26">
        <f>+AT21+SUM(AR22:AS22)</f>
        <v>0</v>
      </c>
      <c r="AV22" s="27"/>
      <c r="AW22" s="27"/>
      <c r="AX22" s="27"/>
    </row>
    <row r="23" spans="1:50" ht="16.5" thickBot="1" x14ac:dyDescent="0.3">
      <c r="B23" s="35">
        <v>42193</v>
      </c>
      <c r="C23" s="3" t="s">
        <v>28</v>
      </c>
      <c r="D23" s="3">
        <v>315</v>
      </c>
      <c r="E23" s="3"/>
      <c r="G23" s="35"/>
      <c r="H23" s="3"/>
      <c r="I23" s="3"/>
      <c r="J23" s="3"/>
      <c r="L23" s="35"/>
      <c r="M23" s="3"/>
      <c r="N23" s="3"/>
      <c r="O23" s="3"/>
      <c r="Q23" s="116" t="s">
        <v>37</v>
      </c>
      <c r="R23" s="22">
        <f>+AT16</f>
        <v>75</v>
      </c>
      <c r="T23" s="19">
        <f>N21</f>
        <v>425</v>
      </c>
      <c r="U23" s="19"/>
      <c r="V23" s="14">
        <f t="shared" si="5"/>
        <v>6660</v>
      </c>
      <c r="X23" s="19">
        <f>D17</f>
        <v>185</v>
      </c>
      <c r="Y23" s="19"/>
      <c r="Z23" s="14">
        <f>+Z22+SUM(X23:Y23)</f>
        <v>185</v>
      </c>
      <c r="AB23" s="19">
        <f>D14</f>
        <v>1500</v>
      </c>
      <c r="AC23" s="19"/>
      <c r="AD23" s="41">
        <f>+AD22+SUM(AB23:AC23)</f>
        <v>1500</v>
      </c>
      <c r="AF23" s="19"/>
      <c r="AG23" s="19"/>
      <c r="AH23" s="16">
        <f>+AH22+SUM(AF23:AG23)</f>
        <v>-8000</v>
      </c>
      <c r="AJ23" s="17" t="s">
        <v>14</v>
      </c>
      <c r="AK23" s="64"/>
      <c r="AL23" s="18">
        <f>+'Beg Bal'!B17</f>
        <v>0</v>
      </c>
      <c r="AN23" s="110" t="str">
        <f>+Q21</f>
        <v>Auto Expense</v>
      </c>
      <c r="AO23" s="111"/>
      <c r="AP23" s="112"/>
      <c r="AR23" s="42"/>
      <c r="AS23" s="29"/>
      <c r="AT23" s="43"/>
      <c r="AV23" s="28"/>
      <c r="AW23" s="28"/>
      <c r="AX23" s="28"/>
    </row>
    <row r="24" spans="1:50" ht="16.5" thickBot="1" x14ac:dyDescent="0.3">
      <c r="B24" s="35"/>
      <c r="C24" s="3" t="s">
        <v>33</v>
      </c>
      <c r="D24" s="3"/>
      <c r="E24" s="3">
        <v>-315</v>
      </c>
      <c r="G24" s="35">
        <v>42209</v>
      </c>
      <c r="H24" s="3" t="s">
        <v>43</v>
      </c>
      <c r="I24" s="3">
        <v>40</v>
      </c>
      <c r="J24" s="3"/>
      <c r="L24" s="35">
        <v>42215</v>
      </c>
      <c r="M24" s="3" t="s">
        <v>41</v>
      </c>
      <c r="N24" s="3">
        <f>-O25</f>
        <v>500</v>
      </c>
      <c r="O24" s="3"/>
      <c r="Q24" s="116" t="s">
        <v>18</v>
      </c>
      <c r="R24" s="22">
        <f>+AT22</f>
        <v>0</v>
      </c>
      <c r="T24" s="19"/>
      <c r="U24" s="19">
        <f>O25</f>
        <v>-500</v>
      </c>
      <c r="V24" s="14">
        <f t="shared" si="5"/>
        <v>6160</v>
      </c>
      <c r="X24" s="19">
        <f>I14</f>
        <v>140</v>
      </c>
      <c r="Y24" s="19"/>
      <c r="Z24" s="14">
        <f>+Z23+SUM(X24:Y24)</f>
        <v>325</v>
      </c>
      <c r="AB24" s="19"/>
      <c r="AC24" s="19"/>
      <c r="AD24" s="41">
        <f>+AD23+SUM(AB24:AC24)</f>
        <v>1500</v>
      </c>
      <c r="AJ24" s="19">
        <f>N24</f>
        <v>500</v>
      </c>
      <c r="AK24" s="19"/>
      <c r="AL24" s="18">
        <f>+AL23+SUM(AJ24:AK24)</f>
        <v>500</v>
      </c>
      <c r="AN24" s="12" t="s">
        <v>11</v>
      </c>
      <c r="AO24" s="12" t="s">
        <v>13</v>
      </c>
      <c r="AP24" s="40" t="s">
        <v>2</v>
      </c>
      <c r="AR24" s="110" t="str">
        <f>+Q27</f>
        <v>Interest Expense</v>
      </c>
      <c r="AS24" s="111"/>
      <c r="AT24" s="112"/>
      <c r="AV24" s="42"/>
      <c r="AW24" s="29"/>
      <c r="AX24" s="43"/>
    </row>
    <row r="25" spans="1:50" ht="16.5" thickBot="1" x14ac:dyDescent="0.3">
      <c r="B25" s="35"/>
      <c r="C25" s="3"/>
      <c r="D25" s="3"/>
      <c r="E25" s="3"/>
      <c r="G25" s="35"/>
      <c r="H25" s="3" t="s">
        <v>30</v>
      </c>
      <c r="I25" s="3"/>
      <c r="J25" s="3">
        <v>-40</v>
      </c>
      <c r="L25" s="35"/>
      <c r="M25" s="3" t="s">
        <v>30</v>
      </c>
      <c r="N25" s="3"/>
      <c r="O25" s="3">
        <v>-500</v>
      </c>
      <c r="Q25" s="116" t="s">
        <v>44</v>
      </c>
      <c r="R25" s="22">
        <f>+AT65</f>
        <v>0</v>
      </c>
      <c r="T25" s="19"/>
      <c r="U25" s="19"/>
      <c r="V25" s="14">
        <f t="shared" si="5"/>
        <v>6160</v>
      </c>
      <c r="AB25" s="8"/>
      <c r="AC25" s="8"/>
      <c r="AD25" s="8"/>
      <c r="AF25" s="97" t="str">
        <f>+Q15</f>
        <v>Interest Payable</v>
      </c>
      <c r="AG25" s="97"/>
      <c r="AH25" s="104"/>
      <c r="AJ25" s="19"/>
      <c r="AK25" s="19"/>
      <c r="AL25" s="18">
        <f>+AL24+SUM(AJ25:AK25)</f>
        <v>500</v>
      </c>
      <c r="AN25" s="37" t="s">
        <v>14</v>
      </c>
      <c r="AO25" s="14"/>
      <c r="AP25" s="26">
        <v>0</v>
      </c>
      <c r="AR25" s="12" t="s">
        <v>11</v>
      </c>
      <c r="AS25" s="12" t="s">
        <v>13</v>
      </c>
      <c r="AT25" s="40" t="s">
        <v>2</v>
      </c>
      <c r="AV25" s="30"/>
      <c r="AW25" s="30"/>
      <c r="AX25" s="43"/>
    </row>
    <row r="26" spans="1:50" ht="16.5" thickBot="1" x14ac:dyDescent="0.3">
      <c r="B26" s="35">
        <v>42194</v>
      </c>
      <c r="C26" s="3" t="s">
        <v>30</v>
      </c>
      <c r="D26" s="3">
        <v>360</v>
      </c>
      <c r="E26" s="3"/>
      <c r="G26" s="35"/>
      <c r="H26" s="3"/>
      <c r="I26" s="3"/>
      <c r="J26" s="3"/>
      <c r="L26" s="35"/>
      <c r="M26" s="3"/>
      <c r="N26" s="3"/>
      <c r="O26" s="3"/>
      <c r="Q26" s="116" t="s">
        <v>38</v>
      </c>
      <c r="R26" s="22">
        <f>+AT72</f>
        <v>0</v>
      </c>
      <c r="T26" s="19"/>
      <c r="U26" s="19"/>
      <c r="V26" s="14">
        <f t="shared" si="5"/>
        <v>6160</v>
      </c>
      <c r="X26" s="100" t="str">
        <f>+Q8</f>
        <v>Prepaid insurance</v>
      </c>
      <c r="Y26" s="100"/>
      <c r="Z26" s="103"/>
      <c r="AB26" s="100" t="s">
        <v>93</v>
      </c>
      <c r="AC26" s="100"/>
      <c r="AD26" s="103"/>
      <c r="AF26" s="12" t="s">
        <v>11</v>
      </c>
      <c r="AG26" s="12" t="s">
        <v>13</v>
      </c>
      <c r="AH26" s="40" t="s">
        <v>2</v>
      </c>
      <c r="AN26" s="19">
        <f>D20</f>
        <v>80</v>
      </c>
      <c r="AO26" s="19"/>
      <c r="AP26" s="26">
        <f>+AP25+SUM(AN26:AO26)</f>
        <v>80</v>
      </c>
      <c r="AR26" s="37" t="s">
        <v>14</v>
      </c>
      <c r="AS26" s="14"/>
      <c r="AT26" s="26">
        <v>0</v>
      </c>
      <c r="AV26" s="30"/>
      <c r="AW26" s="30"/>
      <c r="AX26" s="43"/>
    </row>
    <row r="27" spans="1:50" ht="15.75" x14ac:dyDescent="0.25">
      <c r="B27" s="35"/>
      <c r="C27" s="3" t="s">
        <v>35</v>
      </c>
      <c r="D27" s="3"/>
      <c r="E27" s="3">
        <v>-360</v>
      </c>
      <c r="G27" s="35">
        <v>42209</v>
      </c>
      <c r="H27" s="3" t="s">
        <v>3</v>
      </c>
      <c r="I27" s="3">
        <v>425</v>
      </c>
      <c r="J27" s="3"/>
      <c r="L27" s="35"/>
      <c r="M27" s="3"/>
      <c r="N27" s="3"/>
      <c r="O27" s="3"/>
      <c r="Q27" s="116" t="s">
        <v>29</v>
      </c>
      <c r="R27" s="22">
        <f>+AT28</f>
        <v>0</v>
      </c>
      <c r="X27" s="12" t="s">
        <v>11</v>
      </c>
      <c r="Y27" s="12" t="s">
        <v>13</v>
      </c>
      <c r="Z27" s="12" t="s">
        <v>2</v>
      </c>
      <c r="AB27" s="12" t="s">
        <v>11</v>
      </c>
      <c r="AC27" s="12" t="s">
        <v>13</v>
      </c>
      <c r="AD27" s="40" t="s">
        <v>2</v>
      </c>
      <c r="AF27" s="63" t="s">
        <v>14</v>
      </c>
      <c r="AG27" s="14"/>
      <c r="AH27" s="16">
        <f>+'Beg Bal'!B14</f>
        <v>0</v>
      </c>
      <c r="AN27" s="19">
        <f>I24</f>
        <v>40</v>
      </c>
      <c r="AO27" s="19"/>
      <c r="AP27" s="26">
        <f>+AP26+SUM(AN27:AO27)</f>
        <v>120</v>
      </c>
      <c r="AR27" s="19"/>
      <c r="AS27" s="19"/>
      <c r="AT27" s="26">
        <f>+AT26+SUM(AR27:AS27)</f>
        <v>0</v>
      </c>
      <c r="AV27" s="30"/>
      <c r="AW27" s="30"/>
      <c r="AX27" s="43"/>
    </row>
    <row r="28" spans="1:50" ht="16.5" thickBot="1" x14ac:dyDescent="0.3">
      <c r="B28" s="35"/>
      <c r="C28" s="3"/>
      <c r="D28" s="3"/>
      <c r="E28" s="3"/>
      <c r="G28" s="35"/>
      <c r="H28" s="3" t="s">
        <v>42</v>
      </c>
      <c r="I28" s="3"/>
      <c r="J28" s="3">
        <f>-I27</f>
        <v>-425</v>
      </c>
      <c r="L28" s="35"/>
      <c r="M28" s="3"/>
      <c r="N28" s="3"/>
      <c r="O28" s="3"/>
      <c r="Q28" s="23" t="s">
        <v>15</v>
      </c>
      <c r="R28" s="24">
        <f>+SUM(R5:R27)</f>
        <v>0</v>
      </c>
      <c r="X28" s="14" t="s">
        <v>14</v>
      </c>
      <c r="Y28" s="14"/>
      <c r="Z28" s="14">
        <v>0</v>
      </c>
      <c r="AB28" s="14" t="s">
        <v>14</v>
      </c>
      <c r="AC28" s="14"/>
      <c r="AD28" s="41">
        <f>+'Beg Bal'!B11</f>
        <v>0</v>
      </c>
      <c r="AF28" s="19"/>
      <c r="AG28" s="19"/>
      <c r="AH28" s="16">
        <f>+AH27+SUM(AF28:AG28)</f>
        <v>0</v>
      </c>
      <c r="AN28" s="7"/>
      <c r="AO28" s="7"/>
      <c r="AP28" s="7"/>
      <c r="AR28" s="19"/>
      <c r="AS28" s="19"/>
      <c r="AT28" s="26">
        <f>+AT27+SUM(AR28:AS28)</f>
        <v>0</v>
      </c>
      <c r="AV28" s="27"/>
      <c r="AW28" s="27"/>
      <c r="AX28" s="27"/>
    </row>
    <row r="29" spans="1:50" ht="16.5" thickTop="1" x14ac:dyDescent="0.25">
      <c r="Q29" s="25" t="s">
        <v>4</v>
      </c>
      <c r="R29" s="26">
        <f>SUM(R19:R27)</f>
        <v>-2035</v>
      </c>
      <c r="X29" s="19">
        <f>I8</f>
        <v>1000</v>
      </c>
      <c r="Y29" s="19"/>
      <c r="Z29" s="14">
        <f>+Z28+SUM(X29:Y29)</f>
        <v>1000</v>
      </c>
      <c r="AB29" s="19"/>
      <c r="AC29" s="19"/>
      <c r="AD29" s="41">
        <f>+AD28+SUM(AB29:AC29)</f>
        <v>0</v>
      </c>
      <c r="AF29" s="19"/>
      <c r="AG29" s="19"/>
      <c r="AH29" s="16">
        <f>+AH28+SUM(AF29:AG29)</f>
        <v>0</v>
      </c>
      <c r="AR29" s="42"/>
      <c r="AS29" s="29"/>
      <c r="AT29" s="43"/>
      <c r="AV29" s="28"/>
      <c r="AW29" s="28"/>
      <c r="AX29" s="28"/>
    </row>
    <row r="30" spans="1:50" ht="15.75" x14ac:dyDescent="0.25">
      <c r="T30" s="4"/>
      <c r="U30" s="4"/>
      <c r="V30" s="4"/>
      <c r="X30" s="19"/>
      <c r="Y30" s="19"/>
      <c r="Z30" s="14">
        <f>+Z29+SUM(X30:Y30)</f>
        <v>1000</v>
      </c>
      <c r="AB30" s="19"/>
      <c r="AC30" s="19"/>
      <c r="AD30" s="41">
        <f>+AD29+SUM(AB30:AC30)</f>
        <v>0</v>
      </c>
      <c r="AR30" s="30"/>
      <c r="AS30" s="30"/>
      <c r="AT30" s="43"/>
      <c r="AV30" s="42"/>
      <c r="AW30" s="29"/>
      <c r="AX30" s="43"/>
    </row>
    <row r="31" spans="1:50" s="92" customFormat="1" ht="15.75" x14ac:dyDescent="0.25">
      <c r="A31" s="60"/>
      <c r="B31" s="1"/>
      <c r="C31" s="2"/>
      <c r="D31" s="2"/>
      <c r="E31" s="2"/>
      <c r="F31"/>
      <c r="G31" s="1"/>
      <c r="H31" s="2"/>
      <c r="I31" s="2"/>
      <c r="J31" s="2"/>
      <c r="K31"/>
      <c r="L31" s="1"/>
      <c r="M31" s="2"/>
      <c r="N31" s="2"/>
      <c r="O31" s="2"/>
      <c r="P31"/>
      <c r="Q31" s="2"/>
      <c r="R31" s="2"/>
      <c r="S31" s="2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5"/>
      <c r="AS31" s="95"/>
      <c r="AT31" s="96"/>
      <c r="AU31" s="94"/>
      <c r="AV31" s="95"/>
      <c r="AW31" s="95"/>
      <c r="AX31" s="96"/>
    </row>
    <row r="32" spans="1:50" s="91" customFormat="1" ht="16.5" thickBot="1" x14ac:dyDescent="0.3">
      <c r="A32" s="60"/>
      <c r="B32" s="1"/>
      <c r="C32" s="2"/>
      <c r="D32" s="2"/>
      <c r="E32" s="2"/>
      <c r="F32"/>
      <c r="G32" s="1"/>
      <c r="H32" s="2"/>
      <c r="I32" s="2"/>
      <c r="J32" s="2"/>
      <c r="K32"/>
      <c r="L32" s="1"/>
      <c r="M32" s="2"/>
      <c r="N32" s="2"/>
      <c r="O32" s="2"/>
      <c r="P32"/>
      <c r="Q32" s="2"/>
      <c r="R32" s="2"/>
      <c r="S32" s="2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90"/>
      <c r="AS32" s="90"/>
      <c r="AT32" s="84"/>
      <c r="AU32" s="89"/>
      <c r="AV32" s="90"/>
      <c r="AW32" s="90"/>
      <c r="AX32" s="84"/>
    </row>
    <row r="33" spans="1:50" ht="18.600000000000001" customHeight="1" thickBot="1" x14ac:dyDescent="0.3">
      <c r="T33" s="100" t="s">
        <v>51</v>
      </c>
      <c r="U33" s="101"/>
      <c r="V33" s="101"/>
      <c r="W33" s="101"/>
      <c r="X33" s="101"/>
      <c r="Y33" s="101"/>
      <c r="Z33" s="102"/>
      <c r="AA33"/>
      <c r="AB33" s="97" t="s">
        <v>52</v>
      </c>
      <c r="AC33" s="98"/>
      <c r="AD33" s="98"/>
      <c r="AE33" s="98"/>
      <c r="AF33" s="98"/>
      <c r="AG33" s="98"/>
      <c r="AH33" s="99"/>
      <c r="AR33" s="30"/>
      <c r="AS33" s="30"/>
      <c r="AT33" s="43"/>
      <c r="AV33" s="30"/>
      <c r="AW33" s="30"/>
      <c r="AX33" s="43"/>
    </row>
    <row r="34" spans="1:50" ht="15.75" x14ac:dyDescent="0.25">
      <c r="T34" s="186" t="s">
        <v>60</v>
      </c>
      <c r="U34" s="187"/>
      <c r="V34" s="188"/>
      <c r="W34" s="68"/>
      <c r="X34" s="186" t="s">
        <v>64</v>
      </c>
      <c r="Y34" s="187"/>
      <c r="Z34" s="188"/>
      <c r="AB34" s="186" t="s">
        <v>56</v>
      </c>
      <c r="AC34" s="187"/>
      <c r="AD34" s="188"/>
      <c r="AE34" s="68"/>
      <c r="AF34" s="186" t="s">
        <v>53</v>
      </c>
      <c r="AG34" s="187"/>
      <c r="AH34" s="188"/>
      <c r="AV34" s="30"/>
      <c r="AW34" s="30"/>
      <c r="AX34" s="43"/>
    </row>
    <row r="35" spans="1:50" x14ac:dyDescent="0.25">
      <c r="T35" s="69" t="s">
        <v>11</v>
      </c>
      <c r="U35" s="69" t="s">
        <v>13</v>
      </c>
      <c r="V35" s="69" t="s">
        <v>2</v>
      </c>
      <c r="W35" s="68"/>
      <c r="X35" s="69" t="s">
        <v>11</v>
      </c>
      <c r="Y35" s="69" t="s">
        <v>13</v>
      </c>
      <c r="Z35" s="69" t="s">
        <v>2</v>
      </c>
      <c r="AB35" s="69" t="s">
        <v>11</v>
      </c>
      <c r="AC35" s="69" t="s">
        <v>13</v>
      </c>
      <c r="AD35" s="69" t="s">
        <v>2</v>
      </c>
      <c r="AE35" s="68"/>
      <c r="AF35" s="69" t="s">
        <v>11</v>
      </c>
      <c r="AG35" s="69" t="s">
        <v>13</v>
      </c>
      <c r="AH35" s="69" t="s">
        <v>2</v>
      </c>
      <c r="AV35" s="27"/>
      <c r="AW35" s="27"/>
      <c r="AX35" s="27"/>
    </row>
    <row r="36" spans="1:50" s="4" customFormat="1" x14ac:dyDescent="0.25">
      <c r="A36" s="60"/>
      <c r="F36"/>
      <c r="K36"/>
      <c r="P36"/>
      <c r="Q36" s="2"/>
      <c r="R36" s="2"/>
      <c r="S36" s="32"/>
      <c r="T36" s="70" t="s">
        <v>14</v>
      </c>
      <c r="U36" s="70"/>
      <c r="V36" s="71">
        <v>0</v>
      </c>
      <c r="W36" s="68"/>
      <c r="X36" s="70" t="s">
        <v>14</v>
      </c>
      <c r="Y36" s="70"/>
      <c r="Z36" s="71">
        <v>0</v>
      </c>
      <c r="AA36" s="7"/>
      <c r="AB36" s="72" t="s">
        <v>14</v>
      </c>
      <c r="AC36" s="72"/>
      <c r="AD36" s="73">
        <v>0</v>
      </c>
      <c r="AE36" s="68"/>
      <c r="AF36" s="72" t="s">
        <v>14</v>
      </c>
      <c r="AG36" s="72"/>
      <c r="AH36" s="73">
        <v>0</v>
      </c>
      <c r="AI36" s="34"/>
      <c r="AM36" s="34"/>
      <c r="AQ36" s="34"/>
      <c r="AR36" s="34"/>
      <c r="AS36" s="34"/>
      <c r="AT36" s="34"/>
      <c r="AU36" s="34"/>
      <c r="AV36" s="28"/>
      <c r="AW36" s="28"/>
      <c r="AX36" s="28"/>
    </row>
    <row r="37" spans="1:50" ht="15.75" x14ac:dyDescent="0.25">
      <c r="T37" s="74">
        <f>X9</f>
        <v>720</v>
      </c>
      <c r="U37" s="74"/>
      <c r="V37" s="71">
        <f>+V36+SUM(T37:U37)</f>
        <v>720</v>
      </c>
      <c r="W37" s="68"/>
      <c r="X37" s="74">
        <f>X10</f>
        <v>300</v>
      </c>
      <c r="Y37" s="74"/>
      <c r="Z37" s="71">
        <f>+Z36+SUM(X37:Y37)</f>
        <v>300</v>
      </c>
      <c r="AB37" s="74"/>
      <c r="AC37" s="74">
        <f>AG9</f>
        <v>-1500</v>
      </c>
      <c r="AD37" s="73">
        <f>+AD36+SUM(AB37:AC37)</f>
        <v>-1500</v>
      </c>
      <c r="AE37" s="68"/>
      <c r="AF37" s="74"/>
      <c r="AG37" s="74">
        <f>AG10</f>
        <v>-185</v>
      </c>
      <c r="AH37" s="73">
        <f>+AH36+SUM(AF37:AG37)</f>
        <v>-185</v>
      </c>
      <c r="AV37" s="42"/>
      <c r="AW37" s="29"/>
      <c r="AX37" s="43"/>
    </row>
    <row r="38" spans="1:50" ht="15.75" x14ac:dyDescent="0.25">
      <c r="T38" s="74">
        <f>X11</f>
        <v>425</v>
      </c>
      <c r="U38" s="74"/>
      <c r="V38" s="71">
        <f>+V37+SUM(T38:U38)</f>
        <v>1145</v>
      </c>
      <c r="W38" s="68"/>
      <c r="X38" s="74"/>
      <c r="Y38" s="74"/>
      <c r="Z38" s="71">
        <f>+Z37+SUM(X38:Y38)</f>
        <v>300</v>
      </c>
      <c r="AB38" s="74"/>
      <c r="AC38" s="74">
        <f>AG12</f>
        <v>-140</v>
      </c>
      <c r="AD38" s="73">
        <f t="shared" ref="AD38:AD42" si="7">+AD37+SUM(AB38:AC38)</f>
        <v>-1640</v>
      </c>
      <c r="AE38" s="68"/>
      <c r="AF38" s="74"/>
      <c r="AG38" s="74"/>
      <c r="AH38" s="73">
        <f>+AH37+SUM(AF38:AG38)</f>
        <v>-185</v>
      </c>
      <c r="AV38" s="30"/>
      <c r="AW38" s="30"/>
      <c r="AX38" s="43"/>
    </row>
    <row r="39" spans="1:50" ht="15.75" x14ac:dyDescent="0.25">
      <c r="T39" s="74"/>
      <c r="U39" s="74">
        <f>Y13</f>
        <v>-720</v>
      </c>
      <c r="V39" s="71">
        <f t="shared" ref="V39:V40" si="8">+V38+SUM(T39:U39)</f>
        <v>425</v>
      </c>
      <c r="W39" s="68"/>
      <c r="X39" s="74"/>
      <c r="Y39" s="74"/>
      <c r="Z39" s="71">
        <f t="shared" ref="Z39:Z40" si="9">+Z38+SUM(X39:Y39)</f>
        <v>300</v>
      </c>
      <c r="AB39" s="74">
        <f>AF13</f>
        <v>175</v>
      </c>
      <c r="AC39" s="74"/>
      <c r="AD39" s="73">
        <f>+AD38+SUM(AB39:AC39)</f>
        <v>-1465</v>
      </c>
      <c r="AE39" s="68"/>
      <c r="AF39" s="74"/>
      <c r="AG39" s="74"/>
      <c r="AH39" s="73">
        <f>+AH38+SUM(AF39:AG39)</f>
        <v>-185</v>
      </c>
      <c r="AV39" s="30"/>
      <c r="AW39" s="30"/>
      <c r="AX39" s="43"/>
    </row>
    <row r="40" spans="1:50" x14ac:dyDescent="0.25">
      <c r="T40" s="74"/>
      <c r="U40" s="74">
        <f>Y16</f>
        <v>-425</v>
      </c>
      <c r="V40" s="71">
        <f t="shared" si="8"/>
        <v>0</v>
      </c>
      <c r="W40" s="68"/>
      <c r="X40" s="74"/>
      <c r="Y40" s="74"/>
      <c r="Z40" s="71">
        <f t="shared" si="9"/>
        <v>300</v>
      </c>
      <c r="AB40" s="74">
        <f>AF14</f>
        <v>75</v>
      </c>
      <c r="AC40" s="74"/>
      <c r="AD40" s="73">
        <f t="shared" si="7"/>
        <v>-1390</v>
      </c>
      <c r="AE40" s="68"/>
      <c r="AF40" s="68"/>
      <c r="AG40" s="68"/>
      <c r="AH40" s="68"/>
    </row>
    <row r="41" spans="1:50" x14ac:dyDescent="0.25">
      <c r="T41" s="75"/>
      <c r="U41" s="75"/>
      <c r="V41" s="75"/>
      <c r="W41" s="76"/>
      <c r="X41" s="75"/>
      <c r="Y41" s="75"/>
      <c r="Z41" s="75"/>
      <c r="AB41" s="74"/>
      <c r="AC41" s="74"/>
      <c r="AD41" s="73">
        <f t="shared" si="7"/>
        <v>-1390</v>
      </c>
      <c r="AE41" s="77"/>
      <c r="AF41" s="80"/>
      <c r="AG41" s="80"/>
      <c r="AH41" s="81"/>
      <c r="AV41" s="27"/>
      <c r="AW41" s="27"/>
      <c r="AX41" s="27"/>
    </row>
    <row r="42" spans="1:50" x14ac:dyDescent="0.25">
      <c r="T42" s="189" t="s">
        <v>66</v>
      </c>
      <c r="U42" s="190"/>
      <c r="V42" s="191"/>
      <c r="W42"/>
      <c r="X42" s="189" t="s">
        <v>69</v>
      </c>
      <c r="Y42" s="190"/>
      <c r="Z42" s="191"/>
      <c r="AA42" s="33"/>
      <c r="AB42" s="74"/>
      <c r="AC42" s="74"/>
      <c r="AD42" s="73">
        <f t="shared" si="7"/>
        <v>-1390</v>
      </c>
      <c r="AE42" s="78"/>
      <c r="AF42" s="80"/>
      <c r="AG42" s="80"/>
      <c r="AH42" s="81"/>
      <c r="AV42" s="28"/>
      <c r="AW42" s="28"/>
      <c r="AX42" s="28"/>
    </row>
    <row r="43" spans="1:50" ht="18.600000000000001" customHeight="1" x14ac:dyDescent="0.45">
      <c r="T43" s="69" t="s">
        <v>11</v>
      </c>
      <c r="U43" s="69" t="s">
        <v>13</v>
      </c>
      <c r="V43" s="69" t="s">
        <v>2</v>
      </c>
      <c r="W43" s="76"/>
      <c r="X43" s="69" t="s">
        <v>11</v>
      </c>
      <c r="Y43" s="69" t="s">
        <v>13</v>
      </c>
      <c r="Z43" s="69" t="s">
        <v>2</v>
      </c>
      <c r="AB43" s="68"/>
      <c r="AC43" s="68"/>
      <c r="AD43" s="68"/>
      <c r="AE43" s="79"/>
      <c r="AF43" s="80"/>
      <c r="AG43" s="80"/>
      <c r="AH43" s="81"/>
      <c r="AR43" s="27"/>
      <c r="AS43" s="27"/>
      <c r="AT43" s="27"/>
      <c r="AV43" s="42"/>
      <c r="AW43" s="29"/>
      <c r="AX43" s="43"/>
    </row>
    <row r="44" spans="1:50" ht="15.75" x14ac:dyDescent="0.25">
      <c r="T44" s="70" t="s">
        <v>14</v>
      </c>
      <c r="U44" s="70"/>
      <c r="V44" s="71">
        <v>0</v>
      </c>
      <c r="W44"/>
      <c r="X44" s="70" t="s">
        <v>14</v>
      </c>
      <c r="Y44" s="70"/>
      <c r="Z44" s="71">
        <v>0</v>
      </c>
      <c r="AB44" s="189" t="s">
        <v>57</v>
      </c>
      <c r="AC44" s="190"/>
      <c r="AD44" s="191"/>
      <c r="AE44" s="78"/>
      <c r="AF44" s="80"/>
      <c r="AG44" s="80"/>
      <c r="AH44" s="81"/>
      <c r="AR44" s="28"/>
      <c r="AS44" s="28"/>
      <c r="AT44" s="28"/>
      <c r="AV44" s="30"/>
      <c r="AW44" s="30"/>
      <c r="AX44" s="43"/>
    </row>
    <row r="45" spans="1:50" ht="15.75" x14ac:dyDescent="0.25">
      <c r="T45" s="74"/>
      <c r="U45" s="74"/>
      <c r="V45" s="71">
        <f>+V44+SUM(T45:U45)</f>
        <v>0</v>
      </c>
      <c r="W45"/>
      <c r="X45" s="74">
        <f>X12</f>
        <v>150</v>
      </c>
      <c r="Y45" s="74"/>
      <c r="Z45" s="71">
        <f>+Z44+SUM(X45:Y45)</f>
        <v>150</v>
      </c>
      <c r="AB45" s="69" t="s">
        <v>11</v>
      </c>
      <c r="AC45" s="69" t="s">
        <v>13</v>
      </c>
      <c r="AD45" s="69" t="s">
        <v>2</v>
      </c>
      <c r="AE45" s="78"/>
      <c r="AF45" s="80"/>
      <c r="AG45" s="80"/>
      <c r="AH45" s="81"/>
      <c r="AR45" s="42"/>
      <c r="AS45" s="29"/>
      <c r="AT45" s="43"/>
      <c r="AV45" s="30"/>
      <c r="AW45" s="30"/>
      <c r="AX45" s="43"/>
    </row>
    <row r="46" spans="1:50" ht="15.75" x14ac:dyDescent="0.25">
      <c r="T46" s="74"/>
      <c r="U46" s="74"/>
      <c r="V46" s="71">
        <f>+V45+SUM(T46:U46)</f>
        <v>0</v>
      </c>
      <c r="W46"/>
      <c r="X46" s="74"/>
      <c r="Y46" s="74">
        <f>Y15</f>
        <v>-150</v>
      </c>
      <c r="Z46" s="71">
        <f>+Z45+SUM(X46:Y46)</f>
        <v>0</v>
      </c>
      <c r="AB46" s="72" t="s">
        <v>14</v>
      </c>
      <c r="AC46" s="72"/>
      <c r="AD46" s="73">
        <v>0</v>
      </c>
      <c r="AE46" s="78"/>
      <c r="AF46" s="80"/>
      <c r="AG46" s="80"/>
      <c r="AH46" s="81"/>
      <c r="AR46" s="30"/>
      <c r="AS46" s="30"/>
      <c r="AT46" s="43"/>
      <c r="AV46" s="31"/>
      <c r="AW46" s="31"/>
      <c r="AX46" s="31"/>
    </row>
    <row r="47" spans="1:50" ht="15.75" x14ac:dyDescent="0.25">
      <c r="T47" s="74"/>
      <c r="U47" s="74"/>
      <c r="V47" s="71">
        <f>+V46+SUM(T47:U47)</f>
        <v>0</v>
      </c>
      <c r="W47"/>
      <c r="X47" s="74"/>
      <c r="Y47" s="74"/>
      <c r="Z47" s="71">
        <f>+Z46+SUM(X47:Y47)</f>
        <v>0</v>
      </c>
      <c r="AB47" s="74"/>
      <c r="AC47" s="74">
        <f>AG11</f>
        <v>-315</v>
      </c>
      <c r="AD47" s="73">
        <f>+AD46+SUM(AB47:AC47)</f>
        <v>-315</v>
      </c>
      <c r="AE47" s="78"/>
      <c r="AF47" s="80"/>
      <c r="AG47" s="80"/>
      <c r="AH47" s="81"/>
      <c r="AR47" s="30"/>
      <c r="AS47" s="30"/>
      <c r="AT47" s="43"/>
      <c r="AV47" s="27"/>
      <c r="AW47" s="27"/>
      <c r="AX47" s="27"/>
    </row>
    <row r="48" spans="1:50" x14ac:dyDescent="0.25">
      <c r="Q48" s="32"/>
      <c r="R48" s="32"/>
      <c r="T48"/>
      <c r="U48"/>
      <c r="V48"/>
      <c r="W48"/>
      <c r="X48"/>
      <c r="Y48"/>
      <c r="Z48"/>
      <c r="AB48" s="74"/>
      <c r="AC48" s="74"/>
      <c r="AD48" s="73">
        <f>+AD47+SUM(AB48:AC48)</f>
        <v>-315</v>
      </c>
      <c r="AE48" s="78"/>
      <c r="AF48" s="80"/>
      <c r="AG48" s="80"/>
      <c r="AH48" s="81"/>
      <c r="AR48" s="31"/>
      <c r="AS48" s="31"/>
      <c r="AT48" s="31"/>
      <c r="AV48" s="28"/>
      <c r="AW48" s="28"/>
      <c r="AX48" s="28"/>
    </row>
    <row r="49" spans="20:50" ht="15.75" x14ac:dyDescent="0.25">
      <c r="T49" s="189" t="s">
        <v>71</v>
      </c>
      <c r="U49" s="190"/>
      <c r="V49" s="191"/>
      <c r="W49"/>
      <c r="X49" s="68"/>
      <c r="Y49" s="68"/>
      <c r="Z49" s="68"/>
      <c r="AB49" s="74"/>
      <c r="AC49" s="74"/>
      <c r="AD49" s="73">
        <f>+AD48+SUM(AB49:AC49)</f>
        <v>-315</v>
      </c>
      <c r="AE49" s="78"/>
      <c r="AF49" s="80"/>
      <c r="AG49" s="80"/>
      <c r="AH49" s="81"/>
      <c r="AR49" s="27"/>
      <c r="AS49" s="27"/>
      <c r="AT49" s="27"/>
      <c r="AV49" s="42"/>
      <c r="AW49" s="29"/>
      <c r="AX49" s="43"/>
    </row>
    <row r="50" spans="20:50" ht="15.75" x14ac:dyDescent="0.25">
      <c r="T50" s="69" t="s">
        <v>11</v>
      </c>
      <c r="U50" s="69" t="s">
        <v>13</v>
      </c>
      <c r="V50" s="69" t="s">
        <v>2</v>
      </c>
      <c r="W50"/>
      <c r="X50" s="68"/>
      <c r="Y50" s="68"/>
      <c r="Z50" s="68"/>
      <c r="AB50" s="80"/>
      <c r="AC50" s="80"/>
      <c r="AD50" s="81"/>
      <c r="AE50" s="78"/>
      <c r="AF50" s="80"/>
      <c r="AG50" s="80"/>
      <c r="AH50" s="81"/>
      <c r="AR50" s="28"/>
      <c r="AS50" s="28"/>
      <c r="AT50" s="28"/>
      <c r="AV50" s="30"/>
      <c r="AW50" s="30"/>
      <c r="AX50" s="43"/>
    </row>
    <row r="51" spans="20:50" ht="16.5" thickBot="1" x14ac:dyDescent="0.3">
      <c r="T51" s="70" t="s">
        <v>14</v>
      </c>
      <c r="U51" s="70"/>
      <c r="V51" s="71">
        <v>0</v>
      </c>
      <c r="W51"/>
      <c r="X51" s="68"/>
      <c r="Y51" s="68"/>
      <c r="Z51" s="68"/>
      <c r="AB51" s="75" t="s">
        <v>54</v>
      </c>
      <c r="AC51" s="68"/>
      <c r="AD51" s="68"/>
      <c r="AE51" s="78"/>
      <c r="AF51" s="78"/>
      <c r="AG51" s="78"/>
      <c r="AH51" s="82">
        <f>+AH39+AD42+AD49+AH46+AH53</f>
        <v>-1890</v>
      </c>
      <c r="AR51" s="42"/>
      <c r="AS51" s="29"/>
      <c r="AT51" s="43"/>
      <c r="AV51" s="30"/>
      <c r="AW51" s="30"/>
      <c r="AX51" s="43"/>
    </row>
    <row r="52" spans="20:50" ht="16.5" thickTop="1" x14ac:dyDescent="0.25">
      <c r="T52" s="74">
        <f>X14</f>
        <v>500</v>
      </c>
      <c r="U52" s="74"/>
      <c r="V52" s="71">
        <f>+V51+SUM(T52:U52)</f>
        <v>500</v>
      </c>
      <c r="W52"/>
      <c r="X52" s="68"/>
      <c r="Y52" s="68"/>
      <c r="Z52" s="68"/>
      <c r="AR52" s="30"/>
      <c r="AS52" s="30"/>
      <c r="AT52" s="43"/>
      <c r="AV52" s="30"/>
      <c r="AW52" s="30"/>
      <c r="AX52" s="43"/>
    </row>
    <row r="53" spans="20:50" ht="15.75" x14ac:dyDescent="0.25">
      <c r="T53" s="74"/>
      <c r="U53" s="74"/>
      <c r="V53" s="71">
        <f>+V52+SUM(T53:U53)</f>
        <v>500</v>
      </c>
      <c r="W53" s="68"/>
      <c r="X53" s="68"/>
      <c r="Y53" s="68"/>
      <c r="Z53" s="68"/>
      <c r="AR53" s="30"/>
      <c r="AS53" s="30"/>
      <c r="AT53" s="43"/>
    </row>
    <row r="54" spans="20:50" x14ac:dyDescent="0.25">
      <c r="T54" s="74"/>
      <c r="U54" s="74"/>
      <c r="V54" s="71">
        <f>+V53+SUM(T54:U54)</f>
        <v>500</v>
      </c>
      <c r="W54"/>
      <c r="X54" s="68"/>
      <c r="Y54" s="68"/>
      <c r="Z54" s="68"/>
    </row>
    <row r="55" spans="20:50" x14ac:dyDescent="0.25">
      <c r="T55" s="68"/>
      <c r="U55" s="68"/>
      <c r="V55" s="68"/>
      <c r="W55" s="68"/>
      <c r="X55" s="68"/>
      <c r="Y55" s="68"/>
      <c r="Z55" s="68"/>
    </row>
    <row r="56" spans="20:50" ht="15.75" thickBot="1" x14ac:dyDescent="0.3">
      <c r="T56" s="75" t="s">
        <v>55</v>
      </c>
      <c r="U56"/>
      <c r="V56"/>
      <c r="W56"/>
      <c r="X56"/>
      <c r="Y56"/>
      <c r="Z56" s="83">
        <f>+V40+Z40+V47+Z47+V54+Z54</f>
        <v>800</v>
      </c>
    </row>
    <row r="57" spans="20:50" ht="15.75" thickTop="1" x14ac:dyDescent="0.25"/>
    <row r="60" spans="20:50" x14ac:dyDescent="0.25">
      <c r="AR60" s="11" t="str">
        <f>+Q25</f>
        <v>Depreciation Expense - Auto</v>
      </c>
      <c r="AS60" s="11"/>
      <c r="AT60" s="39"/>
    </row>
    <row r="61" spans="20:50" x14ac:dyDescent="0.25">
      <c r="AR61" s="12" t="s">
        <v>11</v>
      </c>
      <c r="AS61" s="12" t="s">
        <v>13</v>
      </c>
      <c r="AT61" s="40" t="s">
        <v>2</v>
      </c>
    </row>
    <row r="62" spans="20:50" ht="15.75" x14ac:dyDescent="0.25">
      <c r="AR62" s="37" t="s">
        <v>14</v>
      </c>
      <c r="AS62" s="14"/>
      <c r="AT62" s="26">
        <v>0</v>
      </c>
      <c r="AV62" s="27"/>
      <c r="AW62" s="27"/>
      <c r="AX62" s="27"/>
    </row>
    <row r="63" spans="20:50" ht="15.75" x14ac:dyDescent="0.25">
      <c r="AR63" s="19"/>
      <c r="AS63" s="19"/>
      <c r="AT63" s="26">
        <f>+AT62+SUM(AR63:AS63)</f>
        <v>0</v>
      </c>
      <c r="AV63" s="28"/>
      <c r="AW63" s="28"/>
      <c r="AX63" s="28"/>
    </row>
    <row r="64" spans="20:50" ht="15.75" x14ac:dyDescent="0.25">
      <c r="AN64" s="30"/>
      <c r="AO64" s="30"/>
      <c r="AP64" s="43"/>
      <c r="AR64" s="19"/>
      <c r="AS64" s="19"/>
      <c r="AT64" s="26">
        <f t="shared" ref="AT64:AT65" si="10">+AT63+SUM(AR64:AS64)</f>
        <v>0</v>
      </c>
      <c r="AV64" s="42"/>
      <c r="AW64" s="29"/>
      <c r="AX64" s="43"/>
    </row>
    <row r="65" spans="32:50" ht="15.75" x14ac:dyDescent="0.25">
      <c r="AR65" s="19"/>
      <c r="AS65" s="19"/>
      <c r="AT65" s="26">
        <f t="shared" si="10"/>
        <v>0</v>
      </c>
      <c r="AV65" s="30"/>
      <c r="AW65" s="30"/>
      <c r="AX65" s="43"/>
    </row>
    <row r="66" spans="32:50" ht="15.75" x14ac:dyDescent="0.25">
      <c r="AV66" s="30"/>
      <c r="AW66" s="30"/>
      <c r="AX66" s="43"/>
    </row>
    <row r="67" spans="32:50" x14ac:dyDescent="0.25">
      <c r="AR67" s="11" t="s">
        <v>47</v>
      </c>
      <c r="AS67" s="11"/>
      <c r="AT67" s="39"/>
      <c r="AV67" s="31"/>
      <c r="AW67" s="31"/>
      <c r="AX67" s="31"/>
    </row>
    <row r="68" spans="32:50" x14ac:dyDescent="0.25">
      <c r="AR68" s="12" t="s">
        <v>11</v>
      </c>
      <c r="AS68" s="12" t="s">
        <v>13</v>
      </c>
      <c r="AT68" s="40" t="s">
        <v>2</v>
      </c>
      <c r="AV68" s="27"/>
      <c r="AW68" s="27"/>
      <c r="AX68" s="27"/>
    </row>
    <row r="69" spans="32:50" ht="15.75" x14ac:dyDescent="0.25">
      <c r="AR69" s="37" t="s">
        <v>14</v>
      </c>
      <c r="AS69" s="14"/>
      <c r="AT69" s="26">
        <v>0</v>
      </c>
      <c r="AV69" s="28"/>
      <c r="AW69" s="28"/>
      <c r="AX69" s="28"/>
    </row>
    <row r="70" spans="32:50" ht="15.75" x14ac:dyDescent="0.25">
      <c r="AR70" s="19"/>
      <c r="AS70" s="19"/>
      <c r="AT70" s="26">
        <f>+AT69+SUM(AR70:AS70)</f>
        <v>0</v>
      </c>
      <c r="AV70" s="42"/>
      <c r="AW70" s="29"/>
      <c r="AX70" s="43"/>
    </row>
    <row r="71" spans="32:50" ht="15.75" x14ac:dyDescent="0.25">
      <c r="AF71" s="27"/>
      <c r="AG71" s="27"/>
      <c r="AH71" s="27"/>
      <c r="AR71" s="19"/>
      <c r="AS71" s="19"/>
      <c r="AT71" s="26">
        <f t="shared" ref="AT71:AT72" si="11">+AT70+SUM(AR71:AS71)</f>
        <v>0</v>
      </c>
      <c r="AV71" s="30"/>
      <c r="AW71" s="30"/>
      <c r="AX71" s="43"/>
    </row>
    <row r="72" spans="32:50" ht="15.75" x14ac:dyDescent="0.25">
      <c r="AF72" s="28"/>
      <c r="AG72" s="28"/>
      <c r="AH72" s="28"/>
      <c r="AR72" s="19"/>
      <c r="AS72" s="19"/>
      <c r="AT72" s="26">
        <f t="shared" si="11"/>
        <v>0</v>
      </c>
      <c r="AV72" s="30"/>
      <c r="AW72" s="30"/>
      <c r="AX72" s="43"/>
    </row>
    <row r="73" spans="32:50" ht="15.75" x14ac:dyDescent="0.25">
      <c r="AF73" s="42"/>
      <c r="AG73" s="29"/>
      <c r="AH73" s="43"/>
      <c r="AV73" s="30"/>
      <c r="AW73" s="30"/>
      <c r="AX73" s="43"/>
    </row>
    <row r="74" spans="32:50" ht="15.75" x14ac:dyDescent="0.25">
      <c r="AF74" s="30"/>
      <c r="AG74" s="30"/>
      <c r="AH74" s="43"/>
      <c r="AN74" s="27"/>
      <c r="AO74" s="27"/>
      <c r="AP74" s="27"/>
    </row>
    <row r="75" spans="32:50" ht="15.75" x14ac:dyDescent="0.25">
      <c r="AF75" s="30"/>
      <c r="AG75" s="30"/>
      <c r="AH75" s="43"/>
      <c r="AN75" s="28"/>
      <c r="AO75" s="28"/>
      <c r="AP75" s="28"/>
    </row>
    <row r="76" spans="32:50" ht="15.75" x14ac:dyDescent="0.25">
      <c r="AF76" s="31"/>
      <c r="AG76" s="31"/>
      <c r="AH76" s="31"/>
      <c r="AN76" s="42"/>
      <c r="AO76" s="29"/>
      <c r="AP76" s="43"/>
    </row>
    <row r="77" spans="32:50" ht="15.75" x14ac:dyDescent="0.25">
      <c r="AF77" s="27"/>
      <c r="AG77" s="27"/>
      <c r="AH77" s="27"/>
      <c r="AN77" s="30"/>
      <c r="AO77" s="30"/>
      <c r="AP77" s="43"/>
    </row>
    <row r="78" spans="32:50" ht="15.75" x14ac:dyDescent="0.25">
      <c r="AF78" s="28"/>
      <c r="AG78" s="28"/>
      <c r="AH78" s="28"/>
      <c r="AN78" s="30"/>
      <c r="AO78" s="30"/>
      <c r="AP78" s="43"/>
    </row>
    <row r="79" spans="32:50" ht="15.75" x14ac:dyDescent="0.25">
      <c r="AF79" s="42"/>
      <c r="AG79" s="29"/>
      <c r="AH79" s="43"/>
      <c r="AN79" s="31"/>
      <c r="AO79" s="31"/>
      <c r="AP79" s="31"/>
    </row>
    <row r="80" spans="32:50" ht="15.75" x14ac:dyDescent="0.25">
      <c r="AF80" s="30"/>
      <c r="AG80" s="30"/>
      <c r="AH80" s="43"/>
      <c r="AN80" s="27"/>
      <c r="AO80" s="27"/>
      <c r="AP80" s="27"/>
    </row>
    <row r="81" spans="32:42" ht="15.75" x14ac:dyDescent="0.25">
      <c r="AF81" s="30"/>
      <c r="AG81" s="30"/>
      <c r="AH81" s="43"/>
      <c r="AJ81" s="27"/>
      <c r="AK81" s="27"/>
      <c r="AL81" s="27"/>
      <c r="AN81" s="28"/>
      <c r="AO81" s="28"/>
      <c r="AP81" s="28"/>
    </row>
    <row r="82" spans="32:42" ht="15.75" x14ac:dyDescent="0.25">
      <c r="AF82" s="30"/>
      <c r="AG82" s="30"/>
      <c r="AH82" s="43"/>
      <c r="AJ82" s="28"/>
      <c r="AK82" s="28"/>
      <c r="AL82" s="28"/>
      <c r="AN82" s="42"/>
      <c r="AO82" s="29"/>
      <c r="AP82" s="43"/>
    </row>
    <row r="83" spans="32:42" ht="15.75" x14ac:dyDescent="0.25">
      <c r="AJ83" s="42"/>
      <c r="AK83" s="29"/>
      <c r="AL83" s="43"/>
    </row>
    <row r="84" spans="32:42" ht="15.75" x14ac:dyDescent="0.25">
      <c r="AJ84" s="30"/>
      <c r="AK84" s="30"/>
      <c r="AL84" s="43"/>
    </row>
    <row r="85" spans="32:42" ht="15.75" x14ac:dyDescent="0.25">
      <c r="AJ85" s="30"/>
      <c r="AK85" s="30"/>
      <c r="AL85" s="43"/>
    </row>
    <row r="86" spans="32:42" x14ac:dyDescent="0.25">
      <c r="AJ86" s="31"/>
      <c r="AK86" s="31"/>
      <c r="AL86" s="31"/>
    </row>
    <row r="87" spans="32:42" x14ac:dyDescent="0.25">
      <c r="AJ87" s="27"/>
      <c r="AK87" s="27"/>
      <c r="AL87" s="27"/>
    </row>
    <row r="88" spans="32:42" x14ac:dyDescent="0.25">
      <c r="AJ88" s="28"/>
      <c r="AK88" s="28"/>
      <c r="AL88" s="28"/>
    </row>
    <row r="89" spans="32:42" ht="15.75" x14ac:dyDescent="0.25">
      <c r="AJ89" s="42"/>
      <c r="AK89" s="29"/>
      <c r="AL89" s="43"/>
    </row>
    <row r="90" spans="32:42" ht="15.75" x14ac:dyDescent="0.25">
      <c r="AJ90" s="30"/>
      <c r="AK90" s="30"/>
      <c r="AL90" s="43"/>
    </row>
    <row r="91" spans="32:42" ht="15.75" x14ac:dyDescent="0.25">
      <c r="AJ91" s="30"/>
      <c r="AK91" s="30"/>
      <c r="AL91" s="43"/>
    </row>
    <row r="92" spans="32:42" ht="15.75" x14ac:dyDescent="0.25">
      <c r="AJ92" s="30"/>
      <c r="AK92" s="30"/>
      <c r="AL92" s="43"/>
    </row>
    <row r="107" spans="24:26" x14ac:dyDescent="0.25">
      <c r="X107" s="33"/>
      <c r="Y107" s="33"/>
      <c r="Z107" s="33"/>
    </row>
  </sheetData>
  <mergeCells count="12">
    <mergeCell ref="T49:V49"/>
    <mergeCell ref="S1:T1"/>
    <mergeCell ref="S2:T2"/>
    <mergeCell ref="S3:V3"/>
    <mergeCell ref="R3:R4"/>
    <mergeCell ref="AB34:AD34"/>
    <mergeCell ref="AF34:AH34"/>
    <mergeCell ref="AB44:AD44"/>
    <mergeCell ref="T34:V34"/>
    <mergeCell ref="X34:Z34"/>
    <mergeCell ref="T42:V42"/>
    <mergeCell ref="X42:Z42"/>
  </mergeCells>
  <conditionalFormatting sqref="R28">
    <cfRule type="cellIs" dxfId="161" priority="10" operator="lessThan">
      <formula>-1</formula>
    </cfRule>
    <cfRule type="cellIs" dxfId="160" priority="11" operator="greaterThan">
      <formula>1</formula>
    </cfRule>
    <cfRule type="cellIs" dxfId="159" priority="12" operator="between">
      <formula>-1</formula>
      <formula>1</formula>
    </cfRule>
  </conditionalFormatting>
  <conditionalFormatting sqref="V5">
    <cfRule type="cellIs" dxfId="158" priority="7" operator="lessThan">
      <formula>-1</formula>
    </cfRule>
    <cfRule type="cellIs" dxfId="157" priority="8" operator="greaterThan">
      <formula>1</formula>
    </cfRule>
    <cfRule type="cellIs" dxfId="156" priority="9" operator="equal">
      <formula>0</formula>
    </cfRule>
  </conditionalFormatting>
  <conditionalFormatting sqref="S3">
    <cfRule type="cellIs" dxfId="155" priority="13" operator="greaterThan">
      <formula>$Q$2</formula>
    </cfRule>
    <cfRule type="cellIs" dxfId="154" priority="14" operator="lessThan">
      <formula>$Q$2</formula>
    </cfRule>
    <cfRule type="cellIs" dxfId="153" priority="15" operator="lessThan">
      <formula>$Q$2</formula>
    </cfRule>
  </conditionalFormatting>
  <conditionalFormatting sqref="S3">
    <cfRule type="cellIs" dxfId="152" priority="16" operator="lessThan">
      <formula>$Q$2</formula>
    </cfRule>
    <cfRule type="cellIs" dxfId="151" priority="17" operator="greaterThan">
      <formula>$Q$2</formula>
    </cfRule>
    <cfRule type="cellIs" dxfId="150" priority="18" operator="equal">
      <formula>$Q$2</formula>
    </cfRule>
  </conditionalFormatting>
  <conditionalFormatting sqref="Z56">
    <cfRule type="cellIs" dxfId="149" priority="4" operator="lessThan">
      <formula>$R$6</formula>
    </cfRule>
    <cfRule type="cellIs" dxfId="148" priority="5" operator="greaterThan">
      <formula>$R$6</formula>
    </cfRule>
    <cfRule type="cellIs" dxfId="147" priority="6" operator="equal">
      <formula>$R$6</formula>
    </cfRule>
  </conditionalFormatting>
  <conditionalFormatting sqref="AH51">
    <cfRule type="cellIs" dxfId="146" priority="1" operator="lessThan">
      <formula>$R$13</formula>
    </cfRule>
    <cfRule type="cellIs" dxfId="145" priority="2" operator="greaterThan">
      <formula>$R$13</formula>
    </cfRule>
    <cfRule type="cellIs" dxfId="144" priority="3" operator="equal">
      <formula>$R$13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51E75-0F70-472D-80FD-BD3A249925CD}">
  <dimension ref="A1:BY107"/>
  <sheetViews>
    <sheetView zoomScale="90" zoomScaleNormal="90" workbookViewId="0">
      <selection activeCell="Q4" sqref="Q4"/>
    </sheetView>
  </sheetViews>
  <sheetFormatPr defaultRowHeight="15" x14ac:dyDescent="0.25"/>
  <cols>
    <col min="1" max="1" width="63.85546875" style="139" customWidth="1"/>
    <col min="2" max="2" width="3.42578125" style="8" customWidth="1"/>
    <col min="3" max="3" width="19" style="153" customWidth="1"/>
    <col min="4" max="5" width="19" style="8" customWidth="1"/>
    <col min="6" max="6" width="2.7109375" style="8" customWidth="1"/>
    <col min="7" max="7" width="19" style="153" customWidth="1"/>
    <col min="8" max="12" width="19" style="7" customWidth="1"/>
    <col min="13" max="13" width="2.7109375" style="33" customWidth="1"/>
    <col min="14" max="14" width="19" style="135" customWidth="1"/>
    <col min="15" max="18" width="19" style="7" customWidth="1"/>
    <col min="19" max="19" width="2.7109375" style="33" customWidth="1"/>
    <col min="20" max="20" width="19" style="135" customWidth="1"/>
    <col min="21" max="24" width="19" style="7" customWidth="1"/>
    <col min="25" max="25" width="3.85546875" style="8" customWidth="1"/>
    <col min="26" max="26" width="5.5703125" style="136" customWidth="1"/>
    <col min="27" max="27" width="20.7109375" style="7" customWidth="1"/>
    <col min="28" max="29" width="8" style="7" customWidth="1"/>
    <col min="30" max="30" width="1.140625" style="8" customWidth="1"/>
    <col min="31" max="31" width="5.28515625" style="136" customWidth="1"/>
    <col min="32" max="32" width="25.28515625" style="7" customWidth="1"/>
    <col min="33" max="34" width="8" style="7" customWidth="1"/>
    <col min="35" max="35" width="1.140625" style="8" customWidth="1"/>
    <col min="36" max="36" width="5.28515625" style="136" customWidth="1"/>
    <col min="37" max="37" width="27.42578125" style="7" customWidth="1"/>
    <col min="38" max="39" width="8" style="7" customWidth="1"/>
    <col min="40" max="40" width="1.140625" style="8" customWidth="1"/>
    <col min="41" max="41" width="26.7109375" style="7" customWidth="1"/>
    <col min="42" max="42" width="8.5703125" style="7" customWidth="1"/>
    <col min="43" max="43" width="1.5703125" style="7" customWidth="1"/>
    <col min="44" max="45" width="9.28515625" style="7" customWidth="1"/>
    <col min="46" max="46" width="8" style="7" customWidth="1"/>
    <col min="47" max="47" width="1.5703125" style="7" customWidth="1"/>
    <col min="48" max="50" width="7.7109375" style="7" customWidth="1"/>
    <col min="51" max="51" width="1.5703125" style="7" customWidth="1"/>
    <col min="52" max="54" width="7.7109375" style="7" customWidth="1"/>
    <col min="55" max="55" width="1.5703125" style="34" customWidth="1"/>
    <col min="56" max="58" width="7.7109375" style="34" customWidth="1"/>
    <col min="59" max="59" width="1.5703125" style="34" customWidth="1"/>
    <col min="60" max="62" width="7.7109375" style="34" customWidth="1"/>
    <col min="63" max="63" width="1.5703125" style="34" customWidth="1"/>
    <col min="64" max="66" width="7.7109375" style="34" customWidth="1"/>
    <col min="67" max="67" width="1.5703125" style="34" customWidth="1"/>
    <col min="68" max="70" width="7.7109375" style="34" customWidth="1"/>
    <col min="71" max="71" width="1.5703125" style="34" customWidth="1"/>
    <col min="72" max="73" width="9.28515625" style="34" customWidth="1"/>
    <col min="74" max="74" width="9.85546875" style="34" bestFit="1" customWidth="1"/>
    <col min="75" max="16384" width="9.140625" style="8"/>
  </cols>
  <sheetData>
    <row r="1" spans="1:74" ht="35.65" customHeight="1" x14ac:dyDescent="0.5">
      <c r="A1" s="134"/>
      <c r="C1" s="165" t="s">
        <v>115</v>
      </c>
      <c r="D1" s="166"/>
      <c r="E1" s="166"/>
      <c r="G1" s="165" t="s">
        <v>116</v>
      </c>
      <c r="H1" s="166"/>
      <c r="I1" s="166"/>
      <c r="J1" s="165"/>
      <c r="K1" s="166"/>
      <c r="L1" s="166"/>
      <c r="N1" s="165" t="s">
        <v>117</v>
      </c>
      <c r="O1" s="166"/>
      <c r="P1" s="166"/>
      <c r="Q1" s="165"/>
      <c r="R1" s="166"/>
      <c r="T1" s="165" t="s">
        <v>123</v>
      </c>
      <c r="U1" s="166"/>
      <c r="V1" s="166"/>
      <c r="W1" s="165"/>
      <c r="X1" s="166"/>
      <c r="AO1" s="5" t="s">
        <v>5</v>
      </c>
      <c r="AP1" s="6" t="s">
        <v>6</v>
      </c>
      <c r="AQ1" s="192" t="s">
        <v>7</v>
      </c>
      <c r="AR1" s="192"/>
      <c r="AS1" s="6" t="s">
        <v>8</v>
      </c>
      <c r="AT1" s="36" t="s">
        <v>9</v>
      </c>
      <c r="AV1" s="8"/>
      <c r="AW1" s="8"/>
      <c r="AX1" s="8"/>
      <c r="AZ1" s="8"/>
      <c r="BA1" s="8"/>
      <c r="BB1" s="8"/>
      <c r="BD1" s="31"/>
      <c r="BE1" s="31"/>
      <c r="BF1" s="31"/>
      <c r="BH1" s="31"/>
      <c r="BI1" s="31"/>
      <c r="BJ1" s="31"/>
      <c r="BL1" s="31"/>
      <c r="BM1" s="31"/>
      <c r="BN1" s="31"/>
      <c r="BP1" s="31"/>
      <c r="BQ1" s="31"/>
      <c r="BR1" s="31"/>
      <c r="BT1" s="31"/>
      <c r="BU1" s="31"/>
      <c r="BV1" s="31"/>
    </row>
    <row r="2" spans="1:74" ht="15" customHeight="1" thickBot="1" x14ac:dyDescent="0.3">
      <c r="A2" s="134"/>
      <c r="C2" s="130"/>
      <c r="D2" s="131"/>
      <c r="E2" s="131"/>
      <c r="G2" s="130"/>
      <c r="H2" s="156"/>
      <c r="I2" s="156"/>
      <c r="J2" s="156"/>
      <c r="K2" s="156" t="s">
        <v>3</v>
      </c>
      <c r="L2" s="156"/>
      <c r="M2" s="157"/>
      <c r="N2" s="130"/>
      <c r="O2" s="156"/>
      <c r="P2" s="156" t="s">
        <v>10</v>
      </c>
      <c r="Q2" s="156" t="s">
        <v>111</v>
      </c>
      <c r="R2" s="156"/>
      <c r="S2" s="157"/>
      <c r="T2" s="130"/>
      <c r="U2" s="156"/>
      <c r="V2" s="156" t="s">
        <v>119</v>
      </c>
      <c r="W2" s="156" t="s">
        <v>111</v>
      </c>
      <c r="X2" s="156"/>
      <c r="AO2" s="5">
        <f>SUM(AP5:AP12)</f>
        <v>14785</v>
      </c>
      <c r="AP2" s="6" t="s">
        <v>6</v>
      </c>
      <c r="AQ2" s="193">
        <f>-SUM(AP13:AP16)</f>
        <v>10250</v>
      </c>
      <c r="AR2" s="193"/>
      <c r="AS2" s="6" t="s">
        <v>8</v>
      </c>
      <c r="AT2" s="36">
        <f>-SUM(AP17:AP27)</f>
        <v>4535</v>
      </c>
      <c r="AV2" s="8"/>
      <c r="AW2" s="8"/>
      <c r="AX2" s="8"/>
      <c r="AZ2" s="8"/>
      <c r="BA2" s="8"/>
      <c r="BB2" s="8"/>
      <c r="BD2" s="31"/>
      <c r="BE2" s="31"/>
      <c r="BF2" s="31"/>
      <c r="BH2" s="31"/>
      <c r="BI2" s="31"/>
      <c r="BJ2" s="31"/>
      <c r="BL2" s="31"/>
      <c r="BM2" s="31"/>
      <c r="BN2" s="31"/>
      <c r="BP2" s="31"/>
      <c r="BQ2" s="31"/>
      <c r="BR2" s="31"/>
      <c r="BT2" s="31"/>
      <c r="BU2" s="31"/>
      <c r="BV2" s="31"/>
    </row>
    <row r="3" spans="1:74" ht="15.75" thickBot="1" x14ac:dyDescent="0.3">
      <c r="A3" s="137"/>
      <c r="C3" s="130" t="s">
        <v>19</v>
      </c>
      <c r="D3" s="131" t="s">
        <v>97</v>
      </c>
      <c r="E3" s="131" t="s">
        <v>96</v>
      </c>
      <c r="G3" s="130" t="s">
        <v>19</v>
      </c>
      <c r="H3" s="156" t="s">
        <v>99</v>
      </c>
      <c r="I3" s="156" t="s">
        <v>100</v>
      </c>
      <c r="J3" s="156" t="s">
        <v>101</v>
      </c>
      <c r="K3" s="156" t="s">
        <v>110</v>
      </c>
      <c r="L3" s="156" t="s">
        <v>107</v>
      </c>
      <c r="M3" s="157"/>
      <c r="N3" s="130" t="s">
        <v>19</v>
      </c>
      <c r="O3" s="156" t="s">
        <v>100</v>
      </c>
      <c r="P3" s="156" t="s">
        <v>118</v>
      </c>
      <c r="Q3" s="156" t="s">
        <v>112</v>
      </c>
      <c r="R3" s="156" t="s">
        <v>113</v>
      </c>
      <c r="S3" s="157"/>
      <c r="T3" s="130" t="s">
        <v>19</v>
      </c>
      <c r="U3" s="156" t="s">
        <v>114</v>
      </c>
      <c r="V3" s="156" t="s">
        <v>120</v>
      </c>
      <c r="W3" s="156" t="s">
        <v>112</v>
      </c>
      <c r="X3" s="156" t="s">
        <v>113</v>
      </c>
      <c r="Z3" s="125" t="s">
        <v>95</v>
      </c>
      <c r="AA3" s="126"/>
      <c r="AB3" s="126"/>
      <c r="AC3" s="126"/>
      <c r="AE3" s="125" t="s">
        <v>95</v>
      </c>
      <c r="AF3" s="126"/>
      <c r="AG3" s="126"/>
      <c r="AH3" s="126"/>
      <c r="AJ3" s="125" t="s">
        <v>95</v>
      </c>
      <c r="AK3" s="126"/>
      <c r="AL3" s="126"/>
      <c r="AM3" s="126"/>
      <c r="AO3" s="124"/>
      <c r="AP3" s="197" t="s">
        <v>0</v>
      </c>
      <c r="AQ3" s="194">
        <f>AQ2+AT2</f>
        <v>14785</v>
      </c>
      <c r="AR3" s="195"/>
      <c r="AS3" s="195"/>
      <c r="AT3" s="196"/>
      <c r="AV3" s="8"/>
      <c r="AW3" s="8"/>
      <c r="AX3" s="8"/>
      <c r="AZ3" s="8"/>
      <c r="BA3" s="8"/>
      <c r="BB3" s="8"/>
      <c r="BD3" s="31"/>
      <c r="BE3" s="31"/>
      <c r="BF3" s="31"/>
      <c r="BH3" s="31"/>
      <c r="BI3" s="31"/>
      <c r="BJ3" s="31"/>
      <c r="BL3" s="31"/>
      <c r="BM3" s="31"/>
      <c r="BN3" s="31"/>
      <c r="BP3" s="31"/>
      <c r="BQ3" s="31"/>
      <c r="BR3" s="31"/>
      <c r="BT3" s="31"/>
      <c r="BU3" s="31"/>
      <c r="BV3" s="31"/>
    </row>
    <row r="4" spans="1:74" ht="21.75" thickBot="1" x14ac:dyDescent="0.4">
      <c r="A4" s="137"/>
      <c r="C4" s="161">
        <v>43298</v>
      </c>
      <c r="D4" s="162" t="s">
        <v>98</v>
      </c>
      <c r="E4" s="162">
        <v>720</v>
      </c>
      <c r="G4" s="161">
        <v>43282</v>
      </c>
      <c r="H4" s="163" t="s">
        <v>40</v>
      </c>
      <c r="I4" s="163" t="s">
        <v>103</v>
      </c>
      <c r="J4" s="163">
        <v>3000</v>
      </c>
      <c r="K4" s="163"/>
      <c r="L4" s="163">
        <v>3000</v>
      </c>
      <c r="N4" s="161">
        <v>43286</v>
      </c>
      <c r="O4" s="163"/>
      <c r="P4" s="163"/>
      <c r="Q4" s="163"/>
      <c r="R4" s="163">
        <v>5000</v>
      </c>
      <c r="T4" s="161">
        <v>43286</v>
      </c>
      <c r="U4" s="163"/>
      <c r="V4" s="163">
        <v>1500</v>
      </c>
      <c r="W4" s="163"/>
      <c r="X4" s="163"/>
      <c r="Z4" s="123" t="s">
        <v>19</v>
      </c>
      <c r="AA4" s="123" t="s">
        <v>10</v>
      </c>
      <c r="AB4" s="123" t="s">
        <v>11</v>
      </c>
      <c r="AC4" s="123" t="s">
        <v>12</v>
      </c>
      <c r="AE4" s="123" t="s">
        <v>19</v>
      </c>
      <c r="AF4" s="123" t="s">
        <v>10</v>
      </c>
      <c r="AG4" s="123" t="s">
        <v>11</v>
      </c>
      <c r="AH4" s="123" t="s">
        <v>12</v>
      </c>
      <c r="AJ4" s="123" t="s">
        <v>19</v>
      </c>
      <c r="AK4" s="123" t="s">
        <v>10</v>
      </c>
      <c r="AL4" s="123" t="s">
        <v>11</v>
      </c>
      <c r="AM4" s="123" t="s">
        <v>12</v>
      </c>
      <c r="AO4" s="128" t="s">
        <v>10</v>
      </c>
      <c r="AP4" s="198"/>
      <c r="AR4" s="118" t="s">
        <v>1</v>
      </c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20"/>
      <c r="BS4" s="62"/>
      <c r="BT4" s="62"/>
      <c r="BU4" s="62"/>
      <c r="BV4" s="62"/>
    </row>
    <row r="5" spans="1:74" ht="16.5" thickBot="1" x14ac:dyDescent="0.3">
      <c r="A5" s="137"/>
      <c r="C5" s="161">
        <v>43305</v>
      </c>
      <c r="D5" s="162" t="s">
        <v>98</v>
      </c>
      <c r="E5" s="162">
        <v>425</v>
      </c>
      <c r="G5" s="161">
        <v>43282</v>
      </c>
      <c r="H5" s="163" t="s">
        <v>104</v>
      </c>
      <c r="I5" s="163" t="s">
        <v>105</v>
      </c>
      <c r="J5" s="163">
        <v>8000</v>
      </c>
      <c r="K5" s="163"/>
      <c r="L5" s="163">
        <v>8000</v>
      </c>
      <c r="N5" s="161">
        <v>43289</v>
      </c>
      <c r="O5" s="163"/>
      <c r="P5" s="163"/>
      <c r="Q5" s="163"/>
      <c r="R5" s="163">
        <v>80</v>
      </c>
      <c r="T5" s="161">
        <v>43287</v>
      </c>
      <c r="U5" s="163"/>
      <c r="V5" s="163"/>
      <c r="W5" s="163">
        <v>185</v>
      </c>
      <c r="X5" s="163"/>
      <c r="Z5" s="158">
        <v>42186</v>
      </c>
      <c r="AA5" s="132" t="s">
        <v>30</v>
      </c>
      <c r="AB5" s="132">
        <v>3000</v>
      </c>
      <c r="AC5" s="132"/>
      <c r="AE5" s="154">
        <v>42200</v>
      </c>
      <c r="AF5" s="155" t="s">
        <v>37</v>
      </c>
      <c r="AG5" s="155">
        <v>75</v>
      </c>
      <c r="AH5" s="155"/>
      <c r="AJ5" s="154">
        <v>42211</v>
      </c>
      <c r="AK5" s="155" t="s">
        <v>3</v>
      </c>
      <c r="AL5" s="155">
        <v>150</v>
      </c>
      <c r="AM5" s="155"/>
      <c r="AO5" s="114" t="s">
        <v>30</v>
      </c>
      <c r="AP5" s="113">
        <f>+AT26</f>
        <v>6160</v>
      </c>
      <c r="AR5" s="7" t="s">
        <v>16</v>
      </c>
      <c r="AT5" s="7">
        <f>+AT26+AX18+AX24+BB12+BB18+BB24+BB30+BF17+BF23+BF29+BJ12+BJ19+BJ25+BN15+BN21+BN27+BR10+BR16+BR22+BR65+BR72+AX30</f>
        <v>0</v>
      </c>
      <c r="AV5" s="8"/>
      <c r="AW5" s="8"/>
      <c r="AX5" s="8"/>
      <c r="AZ5" s="8"/>
      <c r="BA5" s="8"/>
      <c r="BB5" s="8"/>
      <c r="BD5" s="31"/>
      <c r="BE5" s="31"/>
      <c r="BF5" s="31"/>
      <c r="BH5" s="31"/>
      <c r="BI5" s="31"/>
      <c r="BJ5" s="31"/>
      <c r="BP5" s="31"/>
      <c r="BQ5" s="31"/>
      <c r="BR5" s="31"/>
      <c r="BT5" s="31"/>
      <c r="BU5" s="31"/>
      <c r="BV5" s="31"/>
    </row>
    <row r="6" spans="1:74" ht="16.5" thickBot="1" x14ac:dyDescent="0.3">
      <c r="A6" s="138"/>
      <c r="C6" s="161">
        <v>43311</v>
      </c>
      <c r="D6" s="162" t="s">
        <v>64</v>
      </c>
      <c r="E6" s="162">
        <v>425</v>
      </c>
      <c r="G6" s="161">
        <v>43290</v>
      </c>
      <c r="H6" s="163" t="s">
        <v>35</v>
      </c>
      <c r="I6" s="163" t="s">
        <v>106</v>
      </c>
      <c r="J6" s="163">
        <v>360</v>
      </c>
      <c r="K6" s="163"/>
      <c r="L6" s="163">
        <v>360</v>
      </c>
      <c r="N6" s="161">
        <v>43296</v>
      </c>
      <c r="O6" s="163"/>
      <c r="P6" s="163"/>
      <c r="Q6" s="163"/>
      <c r="R6" s="163">
        <v>75</v>
      </c>
      <c r="T6" s="161">
        <v>43289</v>
      </c>
      <c r="U6" s="163"/>
      <c r="V6" s="163"/>
      <c r="W6" s="163"/>
      <c r="X6" s="163">
        <v>315</v>
      </c>
      <c r="Z6" s="158"/>
      <c r="AA6" s="132" t="s">
        <v>40</v>
      </c>
      <c r="AB6" s="132"/>
      <c r="AC6" s="132">
        <v>-3000</v>
      </c>
      <c r="AE6" s="154"/>
      <c r="AF6" s="155" t="s">
        <v>30</v>
      </c>
      <c r="AG6" s="155"/>
      <c r="AH6" s="155">
        <v>-75</v>
      </c>
      <c r="AJ6" s="154"/>
      <c r="AK6" s="155" t="s">
        <v>42</v>
      </c>
      <c r="AL6" s="155"/>
      <c r="AM6" s="155">
        <f>-AL5</f>
        <v>-150</v>
      </c>
      <c r="AO6" s="114" t="s">
        <v>3</v>
      </c>
      <c r="AP6" s="113">
        <f>+AX18</f>
        <v>800</v>
      </c>
      <c r="AR6" s="100" t="str">
        <f>+AO5</f>
        <v>Cash-Checking</v>
      </c>
      <c r="AS6" s="100"/>
      <c r="AT6" s="103"/>
      <c r="AV6" s="100" t="str">
        <f>+AO6</f>
        <v>Accounts Receivable</v>
      </c>
      <c r="AW6" s="100"/>
      <c r="AX6" s="103"/>
      <c r="AZ6" s="100" t="str">
        <f>+AO9</f>
        <v>Auto</v>
      </c>
      <c r="BA6" s="100"/>
      <c r="BB6" s="103"/>
      <c r="BD6" s="97" t="str">
        <f>+AO13</f>
        <v xml:space="preserve">Accounts Payable </v>
      </c>
      <c r="BE6" s="97"/>
      <c r="BF6" s="104"/>
      <c r="BH6" s="97" t="str">
        <f>+AO16</f>
        <v>Unearned Revenue</v>
      </c>
      <c r="BI6" s="97"/>
      <c r="BJ6" s="104"/>
      <c r="BL6" s="110" t="str">
        <f>+AO19</f>
        <v>Revenue</v>
      </c>
      <c r="BM6" s="111"/>
      <c r="BN6" s="112"/>
      <c r="BP6" s="110" t="str">
        <f>+AO22</f>
        <v>Advertising Expense</v>
      </c>
      <c r="BQ6" s="111"/>
      <c r="BR6" s="112"/>
      <c r="BT6" s="42"/>
      <c r="BU6" s="29"/>
      <c r="BV6" s="43"/>
    </row>
    <row r="7" spans="1:74" ht="15.75" x14ac:dyDescent="0.25">
      <c r="A7" s="138"/>
      <c r="C7" s="161">
        <v>43311</v>
      </c>
      <c r="D7" s="162" t="s">
        <v>69</v>
      </c>
      <c r="E7" s="167">
        <v>500</v>
      </c>
      <c r="G7" s="161">
        <v>43301</v>
      </c>
      <c r="H7" s="163" t="s">
        <v>102</v>
      </c>
      <c r="I7" s="163" t="s">
        <v>108</v>
      </c>
      <c r="J7" s="163">
        <v>250</v>
      </c>
      <c r="K7" s="163"/>
      <c r="L7" s="163">
        <v>300</v>
      </c>
      <c r="N7" s="161">
        <v>43297</v>
      </c>
      <c r="O7" s="163"/>
      <c r="P7" s="163"/>
      <c r="Q7" s="163"/>
      <c r="R7" s="163">
        <v>1000</v>
      </c>
      <c r="T7" s="161">
        <v>43299</v>
      </c>
      <c r="U7" s="163"/>
      <c r="V7" s="163">
        <v>140</v>
      </c>
      <c r="W7" s="163"/>
      <c r="X7" s="163"/>
      <c r="Z7" s="159"/>
      <c r="AA7" s="3"/>
      <c r="AB7" s="3"/>
      <c r="AC7" s="3"/>
      <c r="AE7" s="35"/>
      <c r="AF7" s="3"/>
      <c r="AG7" s="3"/>
      <c r="AH7" s="3"/>
      <c r="AJ7" s="35"/>
      <c r="AK7" s="3"/>
      <c r="AL7" s="3"/>
      <c r="AM7" s="3"/>
      <c r="AO7" s="114" t="s">
        <v>31</v>
      </c>
      <c r="AP7" s="113">
        <f>+AX24</f>
        <v>325</v>
      </c>
      <c r="AR7" s="12" t="s">
        <v>11</v>
      </c>
      <c r="AS7" s="12" t="s">
        <v>13</v>
      </c>
      <c r="AT7" s="12" t="s">
        <v>2</v>
      </c>
      <c r="AV7" s="12" t="s">
        <v>11</v>
      </c>
      <c r="AW7" s="12" t="s">
        <v>13</v>
      </c>
      <c r="AX7" s="12" t="s">
        <v>2</v>
      </c>
      <c r="AZ7" s="12" t="s">
        <v>11</v>
      </c>
      <c r="BA7" s="12" t="s">
        <v>13</v>
      </c>
      <c r="BB7" s="40" t="s">
        <v>2</v>
      </c>
      <c r="BD7" s="12" t="s">
        <v>11</v>
      </c>
      <c r="BE7" s="12" t="s">
        <v>13</v>
      </c>
      <c r="BF7" s="40" t="s">
        <v>2</v>
      </c>
      <c r="BH7" s="12" t="s">
        <v>11</v>
      </c>
      <c r="BI7" s="12" t="s">
        <v>13</v>
      </c>
      <c r="BJ7" s="40" t="s">
        <v>2</v>
      </c>
      <c r="BL7" s="105" t="s">
        <v>11</v>
      </c>
      <c r="BM7" s="105" t="s">
        <v>13</v>
      </c>
      <c r="BN7" s="106" t="s">
        <v>2</v>
      </c>
      <c r="BP7" s="12" t="s">
        <v>11</v>
      </c>
      <c r="BQ7" s="12" t="s">
        <v>13</v>
      </c>
      <c r="BR7" s="40" t="s">
        <v>2</v>
      </c>
      <c r="BT7" s="30"/>
      <c r="BU7" s="30"/>
      <c r="BV7" s="43"/>
    </row>
    <row r="8" spans="1:74" ht="15.75" x14ac:dyDescent="0.25">
      <c r="A8" s="138"/>
      <c r="C8" s="161" t="s">
        <v>124</v>
      </c>
      <c r="D8" s="162"/>
      <c r="E8" s="168">
        <f>SUM(E4:E7)</f>
        <v>2070</v>
      </c>
      <c r="G8" s="161">
        <v>43307</v>
      </c>
      <c r="H8" s="163" t="s">
        <v>3</v>
      </c>
      <c r="I8" s="163" t="s">
        <v>109</v>
      </c>
      <c r="J8" s="163">
        <v>720</v>
      </c>
      <c r="K8" s="163">
        <v>720</v>
      </c>
      <c r="L8" s="163"/>
      <c r="N8" s="161">
        <v>43303</v>
      </c>
      <c r="O8" s="163"/>
      <c r="P8" s="163">
        <v>175</v>
      </c>
      <c r="Q8" s="163"/>
      <c r="R8" s="163"/>
      <c r="T8" s="161">
        <v>43305</v>
      </c>
      <c r="U8" s="163"/>
      <c r="V8" s="163"/>
      <c r="W8" s="163"/>
      <c r="X8" s="163"/>
      <c r="Z8" s="158">
        <v>42186</v>
      </c>
      <c r="AA8" s="132" t="s">
        <v>30</v>
      </c>
      <c r="AB8" s="132">
        <v>8000</v>
      </c>
      <c r="AC8" s="132"/>
      <c r="AE8" s="154">
        <v>42201</v>
      </c>
      <c r="AF8" s="155" t="s">
        <v>85</v>
      </c>
      <c r="AG8" s="155">
        <v>1000</v>
      </c>
      <c r="AH8" s="155"/>
      <c r="AJ8" s="133">
        <v>42211</v>
      </c>
      <c r="AK8" s="132" t="s">
        <v>30</v>
      </c>
      <c r="AL8" s="132">
        <v>720</v>
      </c>
      <c r="AM8" s="132"/>
      <c r="AO8" s="114" t="s">
        <v>85</v>
      </c>
      <c r="AP8" s="113">
        <f>+AX30</f>
        <v>1000</v>
      </c>
      <c r="AR8" s="14" t="s">
        <v>14</v>
      </c>
      <c r="AS8" s="14"/>
      <c r="AT8" s="14">
        <f>+'Beg Bal'!B2</f>
        <v>0</v>
      </c>
      <c r="AV8" s="14" t="s">
        <v>14</v>
      </c>
      <c r="AW8" s="14"/>
      <c r="AX8" s="14">
        <f>+'Beg Bal'!B4</f>
        <v>0</v>
      </c>
      <c r="AZ8" s="14" t="s">
        <v>14</v>
      </c>
      <c r="BA8" s="14"/>
      <c r="BB8" s="41">
        <f>+'Beg Bal'!B8</f>
        <v>0</v>
      </c>
      <c r="BD8" s="63" t="s">
        <v>14</v>
      </c>
      <c r="BE8" s="14"/>
      <c r="BF8" s="67">
        <f>+'Beg Bal'!B12</f>
        <v>0</v>
      </c>
      <c r="BH8" s="15" t="s">
        <v>14</v>
      </c>
      <c r="BI8" s="14"/>
      <c r="BJ8" s="16">
        <f>+'Beg Bal'!B15</f>
        <v>0</v>
      </c>
      <c r="BL8" s="17" t="s">
        <v>14</v>
      </c>
      <c r="BM8" s="18"/>
      <c r="BN8" s="18">
        <f>+'Beg Bal'!B19</f>
        <v>0</v>
      </c>
      <c r="BP8" s="37" t="s">
        <v>14</v>
      </c>
      <c r="BQ8" s="14"/>
      <c r="BR8" s="26">
        <v>0</v>
      </c>
      <c r="BT8" s="30"/>
      <c r="BU8" s="30"/>
      <c r="BV8" s="43"/>
    </row>
    <row r="9" spans="1:74" ht="15.75" x14ac:dyDescent="0.25">
      <c r="A9" s="138"/>
      <c r="G9" s="161">
        <v>43308</v>
      </c>
      <c r="H9" s="163" t="s">
        <v>102</v>
      </c>
      <c r="I9" s="163" t="s">
        <v>108</v>
      </c>
      <c r="J9" s="163">
        <v>200</v>
      </c>
      <c r="K9" s="163">
        <v>500</v>
      </c>
      <c r="L9" s="163"/>
      <c r="N9" s="161">
        <v>43305</v>
      </c>
      <c r="O9" s="163"/>
      <c r="P9" s="163"/>
      <c r="Q9" s="163"/>
      <c r="R9" s="163">
        <v>40</v>
      </c>
      <c r="T9" s="164" t="s">
        <v>124</v>
      </c>
      <c r="U9" s="163"/>
      <c r="V9" s="170">
        <f>SUM(V4:V8)</f>
        <v>1640</v>
      </c>
      <c r="W9" s="170">
        <f t="shared" ref="W9:X9" si="0">SUM(W4:W8)</f>
        <v>185</v>
      </c>
      <c r="X9" s="170">
        <f t="shared" si="0"/>
        <v>315</v>
      </c>
      <c r="Z9" s="158"/>
      <c r="AA9" s="132" t="s">
        <v>49</v>
      </c>
      <c r="AB9" s="132"/>
      <c r="AC9" s="132">
        <v>-8000</v>
      </c>
      <c r="AE9" s="154"/>
      <c r="AF9" s="155" t="s">
        <v>30</v>
      </c>
      <c r="AG9" s="155"/>
      <c r="AH9" s="155">
        <v>-1000</v>
      </c>
      <c r="AJ9" s="133"/>
      <c r="AK9" s="132" t="s">
        <v>3</v>
      </c>
      <c r="AL9" s="132"/>
      <c r="AM9" s="132">
        <f>-AL8</f>
        <v>-720</v>
      </c>
      <c r="AO9" s="114" t="s">
        <v>39</v>
      </c>
      <c r="AP9" s="113">
        <f>+BB12</f>
        <v>5000</v>
      </c>
      <c r="AR9" s="19">
        <f>AB5</f>
        <v>3000</v>
      </c>
      <c r="AS9" s="19"/>
      <c r="AT9" s="14">
        <f>+AT8+SUM(AR9:AS9)</f>
        <v>3000</v>
      </c>
      <c r="AV9" s="19">
        <f>AG11</f>
        <v>720</v>
      </c>
      <c r="AW9" s="19"/>
      <c r="AX9" s="14">
        <f>+AX8+SUM(AV9:AW9)</f>
        <v>720</v>
      </c>
      <c r="AZ9" s="19">
        <f>AB11</f>
        <v>5000</v>
      </c>
      <c r="BA9" s="19"/>
      <c r="BB9" s="41">
        <f>+BB8+SUM(AZ9:BA9)</f>
        <v>5000</v>
      </c>
      <c r="BD9" s="19"/>
      <c r="BE9" s="19">
        <f>AC15</f>
        <v>-1500</v>
      </c>
      <c r="BF9" s="67">
        <f>+BF8+SUM(BD9:BE9)</f>
        <v>-1500</v>
      </c>
      <c r="BH9" s="19"/>
      <c r="BI9" s="19">
        <f>AC27</f>
        <v>-360</v>
      </c>
      <c r="BJ9" s="16">
        <f>+BJ8+SUM(BH9:BI9)</f>
        <v>-360</v>
      </c>
      <c r="BL9" s="19"/>
      <c r="BM9" s="19">
        <f>AH12</f>
        <v>-720</v>
      </c>
      <c r="BN9" s="18">
        <f>+BN8+SUM(BL9:BM9)</f>
        <v>-720</v>
      </c>
      <c r="BP9" s="19">
        <f>AB23</f>
        <v>315</v>
      </c>
      <c r="BQ9" s="19"/>
      <c r="BR9" s="26">
        <f>+BR8+SUM(BP9:BQ9)</f>
        <v>315</v>
      </c>
      <c r="BT9" s="28"/>
      <c r="BU9" s="28"/>
      <c r="BV9" s="28"/>
    </row>
    <row r="10" spans="1:74" ht="15.75" x14ac:dyDescent="0.25">
      <c r="A10" s="138"/>
      <c r="G10" s="161">
        <v>43308</v>
      </c>
      <c r="H10" s="163" t="s">
        <v>102</v>
      </c>
      <c r="I10" s="163" t="s">
        <v>108</v>
      </c>
      <c r="J10" s="163">
        <v>150</v>
      </c>
      <c r="K10" s="163"/>
      <c r="L10" s="163"/>
      <c r="N10" s="161">
        <v>43309</v>
      </c>
      <c r="O10" s="163"/>
      <c r="P10" s="163">
        <v>75</v>
      </c>
      <c r="Q10" s="163"/>
      <c r="R10" s="163"/>
      <c r="T10" s="164"/>
      <c r="U10" s="163"/>
      <c r="V10" s="163"/>
      <c r="W10" s="163"/>
      <c r="X10" s="163"/>
      <c r="Z10" s="159"/>
      <c r="AA10" s="3"/>
      <c r="AB10" s="3"/>
      <c r="AC10" s="3"/>
      <c r="AE10" s="35"/>
      <c r="AF10" s="3"/>
      <c r="AG10" s="3"/>
      <c r="AH10" s="3"/>
      <c r="AJ10" s="35"/>
      <c r="AK10" s="3"/>
      <c r="AL10" s="3"/>
      <c r="AM10" s="3"/>
      <c r="AO10" s="114" t="s">
        <v>45</v>
      </c>
      <c r="AP10" s="113">
        <f>+BB18</f>
        <v>0</v>
      </c>
      <c r="AR10" s="19">
        <f>AB8</f>
        <v>8000</v>
      </c>
      <c r="AS10" s="19"/>
      <c r="AT10" s="14">
        <f>+AT9+SUM(AR10:AS10)</f>
        <v>11000</v>
      </c>
      <c r="AV10" s="19">
        <f>AG18</f>
        <v>300</v>
      </c>
      <c r="AW10" s="19"/>
      <c r="AX10" s="14">
        <f t="shared" ref="AX10:AX18" si="1">+AX9+SUM(AV10:AW10)</f>
        <v>1020</v>
      </c>
      <c r="AZ10" s="19"/>
      <c r="BA10" s="19"/>
      <c r="BB10" s="41">
        <f t="shared" ref="BB10:BB12" si="2">+BB9+SUM(AZ10:BA10)</f>
        <v>5000</v>
      </c>
      <c r="BD10" s="19"/>
      <c r="BE10" s="19">
        <f>AC18</f>
        <v>-185</v>
      </c>
      <c r="BF10" s="67">
        <f t="shared" ref="BF10:BF17" si="3">+BF9+SUM(BD10:BE10)</f>
        <v>-1685</v>
      </c>
      <c r="BH10" s="19"/>
      <c r="BI10" s="19"/>
      <c r="BJ10" s="16">
        <f t="shared" ref="BJ10:BJ12" si="4">+BJ9+SUM(BH10:BI10)</f>
        <v>-360</v>
      </c>
      <c r="BL10" s="19"/>
      <c r="BM10" s="19">
        <f>AH19</f>
        <v>-550</v>
      </c>
      <c r="BN10" s="18">
        <f t="shared" ref="BN10:BN15" si="5">+BN9+SUM(BL10:BM10)</f>
        <v>-1270</v>
      </c>
      <c r="BP10" s="19"/>
      <c r="BQ10" s="19"/>
      <c r="BR10" s="26">
        <f>+BR9+SUM(BP10:BQ10)</f>
        <v>315</v>
      </c>
      <c r="BT10" s="27"/>
      <c r="BU10" s="27"/>
      <c r="BV10" s="27"/>
    </row>
    <row r="11" spans="1:74" ht="16.5" thickBot="1" x14ac:dyDescent="0.3">
      <c r="A11" s="138"/>
      <c r="G11" s="161">
        <v>43311</v>
      </c>
      <c r="H11" s="163" t="s">
        <v>102</v>
      </c>
      <c r="I11" s="163" t="s">
        <v>108</v>
      </c>
      <c r="J11" s="169">
        <v>425</v>
      </c>
      <c r="K11" s="169">
        <v>425</v>
      </c>
      <c r="L11" s="169"/>
      <c r="N11" s="161">
        <v>43311</v>
      </c>
      <c r="O11" s="163"/>
      <c r="P11" s="169"/>
      <c r="Q11" s="169"/>
      <c r="R11" s="169">
        <v>500</v>
      </c>
      <c r="T11" s="164"/>
      <c r="U11" s="163"/>
      <c r="V11" s="163"/>
      <c r="W11" s="163"/>
      <c r="X11" s="163"/>
      <c r="Z11" s="160">
        <v>42190</v>
      </c>
      <c r="AA11" s="155" t="s">
        <v>39</v>
      </c>
      <c r="AB11" s="155">
        <v>5000</v>
      </c>
      <c r="AC11" s="155"/>
      <c r="AE11" s="154">
        <v>42202</v>
      </c>
      <c r="AF11" s="155" t="s">
        <v>3</v>
      </c>
      <c r="AG11" s="155">
        <v>720</v>
      </c>
      <c r="AH11" s="155"/>
      <c r="AJ11" s="133">
        <v>42212</v>
      </c>
      <c r="AK11" s="132" t="s">
        <v>30</v>
      </c>
      <c r="AL11" s="132">
        <v>200</v>
      </c>
      <c r="AM11" s="132"/>
      <c r="AO11" s="114" t="s">
        <v>32</v>
      </c>
      <c r="AP11" s="113">
        <f>+BB24</f>
        <v>1500</v>
      </c>
      <c r="AR11" s="19"/>
      <c r="AS11" s="19">
        <f>AC12</f>
        <v>-5000</v>
      </c>
      <c r="AT11" s="14">
        <f>+AT10+SUM(AR11:AS11)</f>
        <v>6000</v>
      </c>
      <c r="AV11" s="19">
        <f>AG27</f>
        <v>425</v>
      </c>
      <c r="AW11" s="19"/>
      <c r="AX11" s="14">
        <f t="shared" si="1"/>
        <v>1445</v>
      </c>
      <c r="AZ11" s="19"/>
      <c r="BA11" s="19"/>
      <c r="BB11" s="41">
        <f t="shared" si="2"/>
        <v>5000</v>
      </c>
      <c r="BD11" s="19"/>
      <c r="BE11" s="19">
        <f>AC24</f>
        <v>-315</v>
      </c>
      <c r="BF11" s="67">
        <f t="shared" si="3"/>
        <v>-2000</v>
      </c>
      <c r="BH11" s="19"/>
      <c r="BI11" s="19"/>
      <c r="BJ11" s="16">
        <f t="shared" si="4"/>
        <v>-360</v>
      </c>
      <c r="BL11" s="19"/>
      <c r="BM11" s="19">
        <f>AH28</f>
        <v>-425</v>
      </c>
      <c r="BN11" s="18">
        <f t="shared" si="5"/>
        <v>-1695</v>
      </c>
      <c r="BT11" s="28"/>
      <c r="BU11" s="28"/>
      <c r="BV11" s="28"/>
    </row>
    <row r="12" spans="1:74" ht="16.5" thickBot="1" x14ac:dyDescent="0.3">
      <c r="A12" s="138"/>
      <c r="G12" s="161" t="s">
        <v>124</v>
      </c>
      <c r="H12" s="163"/>
      <c r="I12" s="163"/>
      <c r="J12" s="170">
        <f>SUM(J4:J11)</f>
        <v>13105</v>
      </c>
      <c r="K12" s="170">
        <f t="shared" ref="K12:L12" si="6">SUM(K4:K11)</f>
        <v>1645</v>
      </c>
      <c r="L12" s="170">
        <f t="shared" si="6"/>
        <v>11660</v>
      </c>
      <c r="N12" s="164" t="s">
        <v>124</v>
      </c>
      <c r="O12" s="163"/>
      <c r="P12" s="170">
        <f>SUM(P4:P11)</f>
        <v>250</v>
      </c>
      <c r="Q12" s="170">
        <f t="shared" ref="Q12:R12" si="7">SUM(Q4:Q11)</f>
        <v>0</v>
      </c>
      <c r="R12" s="170">
        <f t="shared" si="7"/>
        <v>6695</v>
      </c>
      <c r="T12" s="164"/>
      <c r="U12" s="163"/>
      <c r="V12" s="163"/>
      <c r="W12" s="163"/>
      <c r="X12" s="163"/>
      <c r="Z12" s="160"/>
      <c r="AA12" s="155" t="s">
        <v>30</v>
      </c>
      <c r="AB12" s="155"/>
      <c r="AC12" s="155">
        <v>-5000</v>
      </c>
      <c r="AE12" s="154"/>
      <c r="AF12" s="155" t="s">
        <v>42</v>
      </c>
      <c r="AG12" s="155"/>
      <c r="AH12" s="155">
        <v>-720</v>
      </c>
      <c r="AJ12" s="133"/>
      <c r="AK12" s="132" t="s">
        <v>3</v>
      </c>
      <c r="AL12" s="132">
        <v>500</v>
      </c>
      <c r="AM12" s="132"/>
      <c r="AO12" s="114" t="s">
        <v>46</v>
      </c>
      <c r="AP12" s="113">
        <f>+BB30</f>
        <v>0</v>
      </c>
      <c r="AR12" s="19"/>
      <c r="AS12" s="19">
        <f>AC21</f>
        <v>-80</v>
      </c>
      <c r="AT12" s="14">
        <f>+AT11+SUM(AR12:AS12)</f>
        <v>5920</v>
      </c>
      <c r="AU12" s="7" t="s">
        <v>17</v>
      </c>
      <c r="AV12" s="19">
        <f>AL5</f>
        <v>150</v>
      </c>
      <c r="AW12" s="19"/>
      <c r="AX12" s="14">
        <f t="shared" si="1"/>
        <v>1595</v>
      </c>
      <c r="AZ12" s="19"/>
      <c r="BA12" s="19"/>
      <c r="BB12" s="41">
        <f t="shared" si="2"/>
        <v>5000</v>
      </c>
      <c r="BD12" s="19"/>
      <c r="BE12" s="19">
        <f>AH15</f>
        <v>-140</v>
      </c>
      <c r="BF12" s="67">
        <f t="shared" si="3"/>
        <v>-2140</v>
      </c>
      <c r="BH12" s="19"/>
      <c r="BI12" s="19"/>
      <c r="BJ12" s="16">
        <f t="shared" si="4"/>
        <v>-360</v>
      </c>
      <c r="BL12" s="19"/>
      <c r="BM12" s="19">
        <f>AM6</f>
        <v>-150</v>
      </c>
      <c r="BN12" s="18">
        <f t="shared" si="5"/>
        <v>-1845</v>
      </c>
      <c r="BP12" s="110" t="str">
        <f>+AO23</f>
        <v>Equipment Rental Expense</v>
      </c>
      <c r="BQ12" s="111"/>
      <c r="BR12" s="112"/>
      <c r="BT12" s="42"/>
      <c r="BU12" s="29"/>
      <c r="BV12" s="43"/>
    </row>
    <row r="13" spans="1:74" ht="16.5" thickBot="1" x14ac:dyDescent="0.3">
      <c r="A13" s="138"/>
      <c r="G13" s="161"/>
      <c r="H13" s="163"/>
      <c r="I13" s="163"/>
      <c r="J13" s="163"/>
      <c r="K13" s="163"/>
      <c r="L13" s="163"/>
      <c r="N13" s="164"/>
      <c r="O13" s="163"/>
      <c r="P13" s="163"/>
      <c r="Q13" s="163"/>
      <c r="R13" s="163"/>
      <c r="T13" s="164"/>
      <c r="U13" s="163"/>
      <c r="V13" s="163"/>
      <c r="W13" s="163"/>
      <c r="X13" s="163"/>
      <c r="Z13" s="159"/>
      <c r="AA13" s="3"/>
      <c r="AB13" s="3"/>
      <c r="AC13" s="3"/>
      <c r="AE13" s="35"/>
      <c r="AF13" s="3"/>
      <c r="AG13" s="3"/>
      <c r="AH13" s="3"/>
      <c r="AJ13" s="133"/>
      <c r="AK13" s="132" t="s">
        <v>42</v>
      </c>
      <c r="AL13" s="132"/>
      <c r="AM13" s="132">
        <f>-SUM(AL11:AM12)</f>
        <v>-700</v>
      </c>
      <c r="AO13" s="117" t="s">
        <v>33</v>
      </c>
      <c r="AP13" s="13">
        <f>+BF17</f>
        <v>-1890</v>
      </c>
      <c r="AR13" s="19">
        <f>AB26</f>
        <v>360</v>
      </c>
      <c r="AS13" s="19"/>
      <c r="AT13" s="14">
        <f t="shared" ref="AT13:AT26" si="8">+AT12+SUM(AR13:AS13)</f>
        <v>6280</v>
      </c>
      <c r="AV13" s="19"/>
      <c r="AW13" s="19">
        <f>AM9</f>
        <v>-720</v>
      </c>
      <c r="AX13" s="14">
        <f t="shared" si="1"/>
        <v>875</v>
      </c>
      <c r="BD13" s="19">
        <f>AG21</f>
        <v>175</v>
      </c>
      <c r="BE13" s="19"/>
      <c r="BF13" s="67">
        <f t="shared" si="3"/>
        <v>-1965</v>
      </c>
      <c r="BH13" s="8"/>
      <c r="BI13" s="8"/>
      <c r="BJ13" s="8"/>
      <c r="BL13" s="19"/>
      <c r="BM13" s="19">
        <f>AM13</f>
        <v>-700</v>
      </c>
      <c r="BN13" s="18">
        <f t="shared" si="5"/>
        <v>-2545</v>
      </c>
      <c r="BP13" s="12" t="s">
        <v>11</v>
      </c>
      <c r="BQ13" s="12" t="s">
        <v>13</v>
      </c>
      <c r="BR13" s="40" t="s">
        <v>2</v>
      </c>
      <c r="BT13" s="30"/>
      <c r="BU13" s="30"/>
      <c r="BV13" s="43"/>
    </row>
    <row r="14" spans="1:74" ht="16.5" thickBot="1" x14ac:dyDescent="0.3">
      <c r="A14" s="138"/>
      <c r="Z14" s="154">
        <v>42190</v>
      </c>
      <c r="AA14" s="155" t="s">
        <v>32</v>
      </c>
      <c r="AB14" s="155">
        <v>1500</v>
      </c>
      <c r="AC14" s="155"/>
      <c r="AE14" s="154">
        <v>42203</v>
      </c>
      <c r="AF14" s="155" t="s">
        <v>31</v>
      </c>
      <c r="AG14" s="155">
        <v>140</v>
      </c>
      <c r="AH14" s="155"/>
      <c r="AJ14" s="35"/>
      <c r="AK14" s="3"/>
      <c r="AL14" s="3"/>
      <c r="AM14" s="3"/>
      <c r="AO14" s="117" t="s">
        <v>49</v>
      </c>
      <c r="AP14" s="13">
        <f>+BF23</f>
        <v>-8000</v>
      </c>
      <c r="AR14" s="19"/>
      <c r="AS14" s="19">
        <f>AH6</f>
        <v>-75</v>
      </c>
      <c r="AT14" s="14">
        <f t="shared" si="8"/>
        <v>6205</v>
      </c>
      <c r="AV14" s="19">
        <f>AL12</f>
        <v>500</v>
      </c>
      <c r="AW14" s="19"/>
      <c r="AX14" s="14">
        <f t="shared" si="1"/>
        <v>1375</v>
      </c>
      <c r="AZ14" s="100" t="str">
        <f>+AO10</f>
        <v>Acc. Depr. - Auto</v>
      </c>
      <c r="BA14" s="100"/>
      <c r="BB14" s="103"/>
      <c r="BD14" s="19">
        <f>AL18</f>
        <v>75</v>
      </c>
      <c r="BE14" s="19"/>
      <c r="BF14" s="67">
        <f t="shared" si="3"/>
        <v>-1890</v>
      </c>
      <c r="BH14" s="107" t="str">
        <f>+AO17</f>
        <v>Capital</v>
      </c>
      <c r="BI14" s="108"/>
      <c r="BJ14" s="109"/>
      <c r="BL14" s="19"/>
      <c r="BM14" s="19"/>
      <c r="BN14" s="18">
        <f t="shared" si="5"/>
        <v>-2545</v>
      </c>
      <c r="BP14" s="37" t="s">
        <v>14</v>
      </c>
      <c r="BQ14" s="14"/>
      <c r="BR14" s="26">
        <v>0</v>
      </c>
      <c r="BT14" s="30"/>
      <c r="BU14" s="30"/>
      <c r="BV14" s="43"/>
    </row>
    <row r="15" spans="1:74" ht="15.75" x14ac:dyDescent="0.25">
      <c r="A15" s="138"/>
      <c r="Z15" s="154"/>
      <c r="AA15" s="155" t="s">
        <v>33</v>
      </c>
      <c r="AB15" s="155"/>
      <c r="AC15" s="155">
        <v>-1500</v>
      </c>
      <c r="AE15" s="154"/>
      <c r="AF15" s="155" t="s">
        <v>33</v>
      </c>
      <c r="AG15" s="155"/>
      <c r="AH15" s="155">
        <v>-140</v>
      </c>
      <c r="AJ15" s="133">
        <v>42212</v>
      </c>
      <c r="AK15" s="132" t="s">
        <v>30</v>
      </c>
      <c r="AL15" s="132">
        <v>150</v>
      </c>
      <c r="AM15" s="132"/>
      <c r="AO15" s="117" t="s">
        <v>34</v>
      </c>
      <c r="AP15" s="13">
        <f>+BF29</f>
        <v>0</v>
      </c>
      <c r="AR15" s="19"/>
      <c r="AS15" s="19">
        <f>AH9</f>
        <v>-1000</v>
      </c>
      <c r="AT15" s="14">
        <f t="shared" si="8"/>
        <v>5205</v>
      </c>
      <c r="AV15" s="19"/>
      <c r="AW15" s="19">
        <f>AM16</f>
        <v>-150</v>
      </c>
      <c r="AX15" s="14">
        <f t="shared" si="1"/>
        <v>1225</v>
      </c>
      <c r="AZ15" s="12" t="s">
        <v>11</v>
      </c>
      <c r="BA15" s="12" t="s">
        <v>13</v>
      </c>
      <c r="BB15" s="40" t="s">
        <v>2</v>
      </c>
      <c r="BD15" s="19"/>
      <c r="BE15" s="19"/>
      <c r="BF15" s="67">
        <f t="shared" si="3"/>
        <v>-1890</v>
      </c>
      <c r="BH15" s="105" t="s">
        <v>11</v>
      </c>
      <c r="BI15" s="105" t="s">
        <v>13</v>
      </c>
      <c r="BJ15" s="106" t="s">
        <v>2</v>
      </c>
      <c r="BL15" s="19"/>
      <c r="BM15" s="19"/>
      <c r="BN15" s="18">
        <f t="shared" si="5"/>
        <v>-2545</v>
      </c>
      <c r="BP15" s="19">
        <f>AG5</f>
        <v>75</v>
      </c>
      <c r="BQ15" s="19"/>
      <c r="BR15" s="26">
        <f>+BR14+SUM(BP15:BQ15)</f>
        <v>75</v>
      </c>
      <c r="BT15" s="30"/>
      <c r="BU15" s="30"/>
      <c r="BV15" s="43"/>
    </row>
    <row r="16" spans="1:74" ht="16.5" thickBot="1" x14ac:dyDescent="0.3">
      <c r="A16" s="138"/>
      <c r="Z16" s="35"/>
      <c r="AA16" s="3"/>
      <c r="AB16" s="3"/>
      <c r="AC16" s="3"/>
      <c r="AE16" s="35"/>
      <c r="AF16" s="3"/>
      <c r="AG16" s="3"/>
      <c r="AH16" s="3"/>
      <c r="AJ16" s="133"/>
      <c r="AK16" s="132" t="s">
        <v>3</v>
      </c>
      <c r="AL16" s="132"/>
      <c r="AM16" s="132">
        <f>-AL15</f>
        <v>-150</v>
      </c>
      <c r="AO16" s="117" t="s">
        <v>35</v>
      </c>
      <c r="AP16" s="13">
        <f>+BJ12</f>
        <v>-360</v>
      </c>
      <c r="AR16" s="19">
        <f>AG17</f>
        <v>250</v>
      </c>
      <c r="AS16" s="19"/>
      <c r="AT16" s="14">
        <f t="shared" si="8"/>
        <v>5455</v>
      </c>
      <c r="AV16" s="19"/>
      <c r="AW16" s="19">
        <f>AM22</f>
        <v>-425</v>
      </c>
      <c r="AX16" s="14">
        <f t="shared" si="1"/>
        <v>800</v>
      </c>
      <c r="AZ16" s="14" t="s">
        <v>14</v>
      </c>
      <c r="BA16" s="14"/>
      <c r="BB16" s="41">
        <f>+'Beg Bal'!B9</f>
        <v>0</v>
      </c>
      <c r="BD16" s="19"/>
      <c r="BE16" s="19"/>
      <c r="BF16" s="67">
        <f t="shared" si="3"/>
        <v>-1890</v>
      </c>
      <c r="BH16" s="17" t="s">
        <v>14</v>
      </c>
      <c r="BI16" s="14"/>
      <c r="BJ16" s="18">
        <f>+'Beg Bal'!B16</f>
        <v>0</v>
      </c>
      <c r="BL16" s="7"/>
      <c r="BM16" s="7"/>
      <c r="BN16" s="7"/>
      <c r="BP16" s="19"/>
      <c r="BQ16" s="19"/>
      <c r="BR16" s="26">
        <f>+BR15+SUM(BP16:BQ16)</f>
        <v>75</v>
      </c>
      <c r="BT16" s="27"/>
      <c r="BU16" s="27"/>
      <c r="BV16" s="27"/>
    </row>
    <row r="17" spans="1:74" ht="16.5" thickBot="1" x14ac:dyDescent="0.3">
      <c r="A17" s="138"/>
      <c r="Z17" s="154">
        <v>42191</v>
      </c>
      <c r="AA17" s="155" t="s">
        <v>31</v>
      </c>
      <c r="AB17" s="155">
        <v>185</v>
      </c>
      <c r="AC17" s="155"/>
      <c r="AE17" s="133">
        <v>42205</v>
      </c>
      <c r="AF17" s="132" t="s">
        <v>30</v>
      </c>
      <c r="AG17" s="132">
        <v>250</v>
      </c>
      <c r="AH17" s="132"/>
      <c r="AJ17" s="35"/>
      <c r="AK17" s="3"/>
      <c r="AL17" s="3"/>
      <c r="AM17" s="3"/>
      <c r="AO17" s="115" t="s">
        <v>40</v>
      </c>
      <c r="AP17" s="21">
        <f>+BJ19</f>
        <v>-3000</v>
      </c>
      <c r="AR17" s="19"/>
      <c r="AS17" s="19">
        <f>AH22</f>
        <v>-175</v>
      </c>
      <c r="AT17" s="14">
        <f t="shared" si="8"/>
        <v>5280</v>
      </c>
      <c r="AV17" s="19"/>
      <c r="AW17" s="19"/>
      <c r="AX17" s="14">
        <f t="shared" si="1"/>
        <v>800</v>
      </c>
      <c r="AZ17" s="19"/>
      <c r="BA17" s="19"/>
      <c r="BB17" s="41">
        <f>+BB16+SUM(AZ17:BA17)</f>
        <v>0</v>
      </c>
      <c r="BD17" s="19"/>
      <c r="BE17" s="19"/>
      <c r="BF17" s="67">
        <f t="shared" si="3"/>
        <v>-1890</v>
      </c>
      <c r="BH17" s="19"/>
      <c r="BI17" s="19">
        <f>AC6</f>
        <v>-3000</v>
      </c>
      <c r="BJ17" s="18">
        <f>+BJ16+SUM(BH17:BI17)</f>
        <v>-3000</v>
      </c>
      <c r="BL17" s="110" t="s">
        <v>92</v>
      </c>
      <c r="BM17" s="111"/>
      <c r="BN17" s="112"/>
      <c r="BT17" s="28"/>
      <c r="BU17" s="28"/>
      <c r="BV17" s="28"/>
    </row>
    <row r="18" spans="1:74" ht="16.5" thickBot="1" x14ac:dyDescent="0.3">
      <c r="A18" s="59"/>
      <c r="Z18" s="154"/>
      <c r="AA18" s="155" t="s">
        <v>33</v>
      </c>
      <c r="AB18" s="155"/>
      <c r="AC18" s="155">
        <v>-185</v>
      </c>
      <c r="AE18" s="133"/>
      <c r="AF18" s="132" t="s">
        <v>3</v>
      </c>
      <c r="AG18" s="132">
        <v>300</v>
      </c>
      <c r="AH18" s="132"/>
      <c r="AJ18" s="154">
        <v>42213</v>
      </c>
      <c r="AK18" s="155" t="s">
        <v>33</v>
      </c>
      <c r="AL18" s="155">
        <v>75</v>
      </c>
      <c r="AM18" s="155"/>
      <c r="AO18" s="115" t="s">
        <v>41</v>
      </c>
      <c r="AP18" s="21">
        <f>+BJ25</f>
        <v>500</v>
      </c>
      <c r="AR18" s="19"/>
      <c r="AS18" s="19">
        <f>AH25</f>
        <v>-40</v>
      </c>
      <c r="AT18" s="14">
        <f t="shared" si="8"/>
        <v>5240</v>
      </c>
      <c r="AV18" s="19"/>
      <c r="AW18" s="19"/>
      <c r="AX18" s="14">
        <f t="shared" si="1"/>
        <v>800</v>
      </c>
      <c r="AZ18" s="19"/>
      <c r="BA18" s="19"/>
      <c r="BB18" s="41">
        <f>+BB17+SUM(AZ18:BA18)</f>
        <v>0</v>
      </c>
      <c r="BH18" s="19"/>
      <c r="BI18" s="19"/>
      <c r="BJ18" s="18">
        <f t="shared" ref="BJ18:BJ19" si="9">+BJ17+SUM(BH18:BI18)</f>
        <v>-3000</v>
      </c>
      <c r="BL18" s="12" t="s">
        <v>11</v>
      </c>
      <c r="BM18" s="12" t="s">
        <v>13</v>
      </c>
      <c r="BN18" s="40" t="s">
        <v>2</v>
      </c>
      <c r="BP18" s="110" t="str">
        <f>+AO24</f>
        <v>Insurance Expense</v>
      </c>
      <c r="BQ18" s="111"/>
      <c r="BR18" s="112"/>
      <c r="BT18" s="42"/>
      <c r="BU18" s="29"/>
      <c r="BV18" s="43"/>
    </row>
    <row r="19" spans="1:74" ht="16.149999999999999" customHeight="1" thickBot="1" x14ac:dyDescent="0.3">
      <c r="A19" s="59"/>
      <c r="Z19" s="35"/>
      <c r="AA19" s="3"/>
      <c r="AB19" s="3"/>
      <c r="AC19" s="3"/>
      <c r="AE19" s="133"/>
      <c r="AF19" s="132" t="s">
        <v>42</v>
      </c>
      <c r="AG19" s="132"/>
      <c r="AH19" s="132">
        <f>-SUM(AG17:AH18)</f>
        <v>-550</v>
      </c>
      <c r="AJ19" s="154"/>
      <c r="AK19" s="155" t="s">
        <v>30</v>
      </c>
      <c r="AL19" s="155"/>
      <c r="AM19" s="155">
        <v>-75</v>
      </c>
      <c r="AO19" s="116" t="s">
        <v>42</v>
      </c>
      <c r="AP19" s="22">
        <f>+BN15</f>
        <v>-2545</v>
      </c>
      <c r="AR19" s="19">
        <f>AL8</f>
        <v>720</v>
      </c>
      <c r="AS19" s="19"/>
      <c r="AT19" s="14">
        <f t="shared" si="8"/>
        <v>5960</v>
      </c>
      <c r="BD19" s="97" t="str">
        <f>+AO14</f>
        <v>Notes payable</v>
      </c>
      <c r="BE19" s="97"/>
      <c r="BF19" s="104"/>
      <c r="BH19" s="19"/>
      <c r="BI19" s="19"/>
      <c r="BJ19" s="18">
        <f t="shared" si="9"/>
        <v>-3000</v>
      </c>
      <c r="BL19" s="37" t="s">
        <v>14</v>
      </c>
      <c r="BM19" s="38"/>
      <c r="BN19" s="26">
        <f>+'Beg Bal'!B21</f>
        <v>0</v>
      </c>
      <c r="BP19" s="12" t="s">
        <v>11</v>
      </c>
      <c r="BQ19" s="12" t="s">
        <v>13</v>
      </c>
      <c r="BR19" s="40" t="s">
        <v>2</v>
      </c>
      <c r="BT19" s="30"/>
      <c r="BU19" s="30"/>
      <c r="BV19" s="43"/>
    </row>
    <row r="20" spans="1:74" ht="16.5" thickBot="1" x14ac:dyDescent="0.3">
      <c r="A20" s="59"/>
      <c r="Z20" s="154">
        <v>42193</v>
      </c>
      <c r="AA20" s="155" t="s">
        <v>43</v>
      </c>
      <c r="AB20" s="155">
        <v>80</v>
      </c>
      <c r="AC20" s="155"/>
      <c r="AE20" s="35"/>
      <c r="AF20" s="3"/>
      <c r="AG20" s="3"/>
      <c r="AH20" s="3"/>
      <c r="AJ20" s="35"/>
      <c r="AK20" s="3"/>
      <c r="AL20" s="3"/>
      <c r="AM20" s="3"/>
      <c r="AO20" s="116" t="s">
        <v>36</v>
      </c>
      <c r="AP20" s="22">
        <f>+BN21</f>
        <v>0</v>
      </c>
      <c r="AR20" s="19">
        <f>AL11</f>
        <v>200</v>
      </c>
      <c r="AS20" s="19"/>
      <c r="AT20" s="14">
        <f t="shared" si="8"/>
        <v>6160</v>
      </c>
      <c r="AV20" s="100" t="str">
        <f>+AO7</f>
        <v>Landscaping Supplies</v>
      </c>
      <c r="AW20" s="100"/>
      <c r="AX20" s="103"/>
      <c r="AZ20" s="100" t="str">
        <f>+AO11</f>
        <v>Lawn Equipment</v>
      </c>
      <c r="BA20" s="100"/>
      <c r="BB20" s="103"/>
      <c r="BD20" s="12" t="s">
        <v>11</v>
      </c>
      <c r="BE20" s="12" t="s">
        <v>13</v>
      </c>
      <c r="BF20" s="40" t="s">
        <v>2</v>
      </c>
      <c r="BL20" s="19"/>
      <c r="BM20" s="19"/>
      <c r="BN20" s="26">
        <f>+BN19+SUM(BL20:BM20)</f>
        <v>0</v>
      </c>
      <c r="BP20" s="37" t="s">
        <v>14</v>
      </c>
      <c r="BQ20" s="14"/>
      <c r="BR20" s="26">
        <v>0</v>
      </c>
      <c r="BT20" s="30"/>
      <c r="BU20" s="30"/>
      <c r="BV20" s="43"/>
    </row>
    <row r="21" spans="1:74" ht="16.5" thickBot="1" x14ac:dyDescent="0.3">
      <c r="Z21" s="154"/>
      <c r="AA21" s="155" t="s">
        <v>30</v>
      </c>
      <c r="AB21" s="155"/>
      <c r="AC21" s="155">
        <v>-80</v>
      </c>
      <c r="AE21" s="154">
        <v>42207</v>
      </c>
      <c r="AF21" s="155" t="s">
        <v>33</v>
      </c>
      <c r="AG21" s="155">
        <v>175</v>
      </c>
      <c r="AH21" s="155"/>
      <c r="AJ21" s="133">
        <v>42215</v>
      </c>
      <c r="AK21" s="132" t="s">
        <v>30</v>
      </c>
      <c r="AL21" s="132">
        <v>425</v>
      </c>
      <c r="AM21" s="132"/>
      <c r="AO21" s="116" t="s">
        <v>43</v>
      </c>
      <c r="AP21" s="22">
        <f>+BN27</f>
        <v>120</v>
      </c>
      <c r="AR21" s="19">
        <f>AL15</f>
        <v>150</v>
      </c>
      <c r="AS21" s="19"/>
      <c r="AT21" s="14">
        <f t="shared" si="8"/>
        <v>6310</v>
      </c>
      <c r="AV21" s="12" t="s">
        <v>11</v>
      </c>
      <c r="AW21" s="12" t="s">
        <v>13</v>
      </c>
      <c r="AX21" s="12" t="s">
        <v>2</v>
      </c>
      <c r="AZ21" s="12" t="s">
        <v>11</v>
      </c>
      <c r="BA21" s="12" t="s">
        <v>13</v>
      </c>
      <c r="BB21" s="40" t="s">
        <v>2</v>
      </c>
      <c r="BD21" s="63" t="s">
        <v>14</v>
      </c>
      <c r="BE21" s="14"/>
      <c r="BF21" s="16">
        <f>+'Beg Bal'!B13</f>
        <v>0</v>
      </c>
      <c r="BH21" s="107" t="str">
        <f>+AO18</f>
        <v>Drawing</v>
      </c>
      <c r="BI21" s="108"/>
      <c r="BJ21" s="109"/>
      <c r="BL21" s="19"/>
      <c r="BM21" s="19"/>
      <c r="BN21" s="26">
        <f>+BN20+SUM(BL21:BM21)</f>
        <v>0</v>
      </c>
      <c r="BP21" s="19"/>
      <c r="BQ21" s="19"/>
      <c r="BR21" s="26">
        <f>+BR20+SUM(BP21:BQ21)</f>
        <v>0</v>
      </c>
      <c r="BT21" s="30"/>
      <c r="BU21" s="30"/>
      <c r="BV21" s="43"/>
    </row>
    <row r="22" spans="1:74" ht="16.5" thickBot="1" x14ac:dyDescent="0.3">
      <c r="Z22" s="35"/>
      <c r="AA22" s="3"/>
      <c r="AB22" s="3"/>
      <c r="AC22" s="3"/>
      <c r="AE22" s="154"/>
      <c r="AF22" s="155" t="s">
        <v>30</v>
      </c>
      <c r="AG22" s="155"/>
      <c r="AH22" s="155">
        <v>-175</v>
      </c>
      <c r="AJ22" s="133"/>
      <c r="AK22" s="132" t="s">
        <v>3</v>
      </c>
      <c r="AL22" s="132"/>
      <c r="AM22" s="132">
        <f>-AL21</f>
        <v>-425</v>
      </c>
      <c r="AO22" s="116" t="s">
        <v>28</v>
      </c>
      <c r="AP22" s="22">
        <f>+BR10</f>
        <v>315</v>
      </c>
      <c r="AR22" s="19"/>
      <c r="AS22" s="19">
        <f>AM19</f>
        <v>-75</v>
      </c>
      <c r="AT22" s="14">
        <f t="shared" si="8"/>
        <v>6235</v>
      </c>
      <c r="AV22" s="14" t="s">
        <v>14</v>
      </c>
      <c r="AW22" s="14"/>
      <c r="AX22" s="14">
        <f>+'Beg Bal'!B7</f>
        <v>0</v>
      </c>
      <c r="AZ22" s="14" t="s">
        <v>14</v>
      </c>
      <c r="BA22" s="14"/>
      <c r="BB22" s="41">
        <f>+'Beg Bal'!B10</f>
        <v>0</v>
      </c>
      <c r="BD22" s="19"/>
      <c r="BE22" s="19">
        <f>AC9</f>
        <v>-8000</v>
      </c>
      <c r="BF22" s="16">
        <f>+BF21+SUM(BD22:BE22)</f>
        <v>-8000</v>
      </c>
      <c r="BH22" s="12" t="s">
        <v>11</v>
      </c>
      <c r="BI22" s="12" t="s">
        <v>13</v>
      </c>
      <c r="BJ22" s="40" t="s">
        <v>2</v>
      </c>
      <c r="BL22" s="28"/>
      <c r="BM22" s="28"/>
      <c r="BN22" s="28"/>
      <c r="BP22" s="19"/>
      <c r="BQ22" s="19"/>
      <c r="BR22" s="26">
        <f>+BR21+SUM(BP22:BQ22)</f>
        <v>0</v>
      </c>
      <c r="BT22" s="27"/>
      <c r="BU22" s="27"/>
      <c r="BV22" s="27"/>
    </row>
    <row r="23" spans="1:74" ht="16.5" thickBot="1" x14ac:dyDescent="0.3">
      <c r="Z23" s="154">
        <v>42193</v>
      </c>
      <c r="AA23" s="155" t="s">
        <v>28</v>
      </c>
      <c r="AB23" s="155">
        <v>315</v>
      </c>
      <c r="AC23" s="155"/>
      <c r="AE23" s="35"/>
      <c r="AF23" s="3"/>
      <c r="AG23" s="3"/>
      <c r="AH23" s="3"/>
      <c r="AJ23" s="35"/>
      <c r="AK23" s="3"/>
      <c r="AL23" s="3"/>
      <c r="AM23" s="3"/>
      <c r="AO23" s="116" t="s">
        <v>37</v>
      </c>
      <c r="AP23" s="22">
        <f>+BR16</f>
        <v>75</v>
      </c>
      <c r="AR23" s="19">
        <f>AL21</f>
        <v>425</v>
      </c>
      <c r="AS23" s="19"/>
      <c r="AT23" s="14">
        <f t="shared" si="8"/>
        <v>6660</v>
      </c>
      <c r="AV23" s="19">
        <f>AB17</f>
        <v>185</v>
      </c>
      <c r="AW23" s="19"/>
      <c r="AX23" s="14">
        <f>+AX22+SUM(AV23:AW23)</f>
        <v>185</v>
      </c>
      <c r="AZ23" s="19">
        <f>AB14</f>
        <v>1500</v>
      </c>
      <c r="BA23" s="19"/>
      <c r="BB23" s="41">
        <f>+BB22+SUM(AZ23:BA23)</f>
        <v>1500</v>
      </c>
      <c r="BD23" s="19"/>
      <c r="BE23" s="19"/>
      <c r="BF23" s="16">
        <f>+BF22+SUM(BD23:BE23)</f>
        <v>-8000</v>
      </c>
      <c r="BH23" s="17" t="s">
        <v>14</v>
      </c>
      <c r="BI23" s="64"/>
      <c r="BJ23" s="18">
        <f>+'Beg Bal'!B17</f>
        <v>0</v>
      </c>
      <c r="BL23" s="110" t="str">
        <f>+AO21</f>
        <v>Auto Expense</v>
      </c>
      <c r="BM23" s="111"/>
      <c r="BN23" s="112"/>
      <c r="BP23" s="42"/>
      <c r="BQ23" s="29"/>
      <c r="BR23" s="43"/>
      <c r="BT23" s="28"/>
      <c r="BU23" s="28"/>
      <c r="BV23" s="28"/>
    </row>
    <row r="24" spans="1:74" ht="16.5" thickBot="1" x14ac:dyDescent="0.3">
      <c r="Z24" s="154"/>
      <c r="AA24" s="155" t="s">
        <v>33</v>
      </c>
      <c r="AB24" s="155"/>
      <c r="AC24" s="155">
        <v>-315</v>
      </c>
      <c r="AE24" s="154">
        <v>42209</v>
      </c>
      <c r="AF24" s="155" t="s">
        <v>43</v>
      </c>
      <c r="AG24" s="155">
        <v>40</v>
      </c>
      <c r="AH24" s="155"/>
      <c r="AJ24" s="154">
        <v>42215</v>
      </c>
      <c r="AK24" s="155" t="s">
        <v>41</v>
      </c>
      <c r="AL24" s="155">
        <f>-AM25</f>
        <v>500</v>
      </c>
      <c r="AM24" s="155"/>
      <c r="AO24" s="116" t="s">
        <v>18</v>
      </c>
      <c r="AP24" s="22">
        <f>+BR22</f>
        <v>0</v>
      </c>
      <c r="AR24" s="19"/>
      <c r="AS24" s="19">
        <f>AM25</f>
        <v>-500</v>
      </c>
      <c r="AT24" s="14">
        <f t="shared" si="8"/>
        <v>6160</v>
      </c>
      <c r="AV24" s="19">
        <f>AG14</f>
        <v>140</v>
      </c>
      <c r="AW24" s="19"/>
      <c r="AX24" s="14">
        <f>+AX23+SUM(AV24:AW24)</f>
        <v>325</v>
      </c>
      <c r="AZ24" s="19"/>
      <c r="BA24" s="19"/>
      <c r="BB24" s="41">
        <f>+BB23+SUM(AZ24:BA24)</f>
        <v>1500</v>
      </c>
      <c r="BH24" s="19">
        <f>AL24</f>
        <v>500</v>
      </c>
      <c r="BI24" s="19"/>
      <c r="BJ24" s="18">
        <f>+BJ23+SUM(BH24:BI24)</f>
        <v>500</v>
      </c>
      <c r="BL24" s="12" t="s">
        <v>11</v>
      </c>
      <c r="BM24" s="12" t="s">
        <v>13</v>
      </c>
      <c r="BN24" s="40" t="s">
        <v>2</v>
      </c>
      <c r="BP24" s="110" t="str">
        <f>+AO27</f>
        <v>Interest Expense</v>
      </c>
      <c r="BQ24" s="111"/>
      <c r="BR24" s="112"/>
      <c r="BT24" s="42"/>
      <c r="BU24" s="29"/>
      <c r="BV24" s="43"/>
    </row>
    <row r="25" spans="1:74" ht="16.5" thickBot="1" x14ac:dyDescent="0.3">
      <c r="Z25" s="35"/>
      <c r="AA25" s="3"/>
      <c r="AB25" s="3"/>
      <c r="AC25" s="3"/>
      <c r="AE25" s="154"/>
      <c r="AF25" s="155" t="s">
        <v>30</v>
      </c>
      <c r="AG25" s="155"/>
      <c r="AH25" s="155">
        <v>-40</v>
      </c>
      <c r="AJ25" s="154"/>
      <c r="AK25" s="155" t="s">
        <v>30</v>
      </c>
      <c r="AL25" s="155"/>
      <c r="AM25" s="155">
        <v>-500</v>
      </c>
      <c r="AO25" s="116" t="s">
        <v>44</v>
      </c>
      <c r="AP25" s="22">
        <f>+BR65</f>
        <v>0</v>
      </c>
      <c r="AR25" s="19"/>
      <c r="AS25" s="19"/>
      <c r="AT25" s="14">
        <f t="shared" si="8"/>
        <v>6160</v>
      </c>
      <c r="AZ25" s="8"/>
      <c r="BA25" s="8"/>
      <c r="BB25" s="8"/>
      <c r="BD25" s="97" t="str">
        <f>+AO15</f>
        <v>Interest Payable</v>
      </c>
      <c r="BE25" s="97"/>
      <c r="BF25" s="104"/>
      <c r="BH25" s="19"/>
      <c r="BI25" s="19"/>
      <c r="BJ25" s="18">
        <f>+BJ24+SUM(BH25:BI25)</f>
        <v>500</v>
      </c>
      <c r="BL25" s="37" t="s">
        <v>14</v>
      </c>
      <c r="BM25" s="14"/>
      <c r="BN25" s="26">
        <v>0</v>
      </c>
      <c r="BP25" s="12" t="s">
        <v>11</v>
      </c>
      <c r="BQ25" s="12" t="s">
        <v>13</v>
      </c>
      <c r="BR25" s="40" t="s">
        <v>2</v>
      </c>
      <c r="BT25" s="30"/>
      <c r="BU25" s="30"/>
      <c r="BV25" s="43"/>
    </row>
    <row r="26" spans="1:74" ht="16.5" thickBot="1" x14ac:dyDescent="0.3">
      <c r="Z26" s="133">
        <v>42194</v>
      </c>
      <c r="AA26" s="132" t="s">
        <v>30</v>
      </c>
      <c r="AB26" s="132">
        <v>360</v>
      </c>
      <c r="AC26" s="132"/>
      <c r="AE26" s="35"/>
      <c r="AF26" s="3"/>
      <c r="AG26" s="3"/>
      <c r="AH26" s="3"/>
      <c r="AJ26" s="35"/>
      <c r="AK26" s="3"/>
      <c r="AL26" s="3"/>
      <c r="AM26" s="3"/>
      <c r="AO26" s="116" t="s">
        <v>38</v>
      </c>
      <c r="AP26" s="22">
        <f>+BR72</f>
        <v>0</v>
      </c>
      <c r="AR26" s="19"/>
      <c r="AS26" s="19"/>
      <c r="AT26" s="14">
        <f t="shared" si="8"/>
        <v>6160</v>
      </c>
      <c r="AV26" s="100" t="str">
        <f>+AO8</f>
        <v>Prepaid insurance</v>
      </c>
      <c r="AW26" s="100"/>
      <c r="AX26" s="103"/>
      <c r="AZ26" s="100" t="s">
        <v>93</v>
      </c>
      <c r="BA26" s="100"/>
      <c r="BB26" s="103"/>
      <c r="BD26" s="12" t="s">
        <v>11</v>
      </c>
      <c r="BE26" s="12" t="s">
        <v>13</v>
      </c>
      <c r="BF26" s="40" t="s">
        <v>2</v>
      </c>
      <c r="BL26" s="19">
        <f>AB20</f>
        <v>80</v>
      </c>
      <c r="BM26" s="19"/>
      <c r="BN26" s="26">
        <f>+BN25+SUM(BL26:BM26)</f>
        <v>80</v>
      </c>
      <c r="BP26" s="37" t="s">
        <v>14</v>
      </c>
      <c r="BQ26" s="14"/>
      <c r="BR26" s="26">
        <v>0</v>
      </c>
      <c r="BT26" s="30"/>
      <c r="BU26" s="30"/>
      <c r="BV26" s="43"/>
    </row>
    <row r="27" spans="1:74" ht="15.75" x14ac:dyDescent="0.25">
      <c r="Z27" s="133"/>
      <c r="AA27" s="132" t="s">
        <v>35</v>
      </c>
      <c r="AB27" s="132"/>
      <c r="AC27" s="132">
        <v>-360</v>
      </c>
      <c r="AE27" s="154">
        <v>42209</v>
      </c>
      <c r="AF27" s="155" t="s">
        <v>3</v>
      </c>
      <c r="AG27" s="155">
        <v>425</v>
      </c>
      <c r="AH27" s="155"/>
      <c r="AJ27" s="35"/>
      <c r="AK27" s="3"/>
      <c r="AL27" s="3"/>
      <c r="AM27" s="3"/>
      <c r="AO27" s="116" t="s">
        <v>29</v>
      </c>
      <c r="AP27" s="22">
        <f>+BR28</f>
        <v>0</v>
      </c>
      <c r="AV27" s="12" t="s">
        <v>11</v>
      </c>
      <c r="AW27" s="12" t="s">
        <v>13</v>
      </c>
      <c r="AX27" s="12" t="s">
        <v>2</v>
      </c>
      <c r="AZ27" s="12" t="s">
        <v>11</v>
      </c>
      <c r="BA27" s="12" t="s">
        <v>13</v>
      </c>
      <c r="BB27" s="40" t="s">
        <v>2</v>
      </c>
      <c r="BD27" s="63" t="s">
        <v>14</v>
      </c>
      <c r="BE27" s="14"/>
      <c r="BF27" s="16">
        <f>+'Beg Bal'!B14</f>
        <v>0</v>
      </c>
      <c r="BL27" s="19">
        <f>AG24</f>
        <v>40</v>
      </c>
      <c r="BM27" s="19"/>
      <c r="BN27" s="26">
        <f>+BN26+SUM(BL27:BM27)</f>
        <v>120</v>
      </c>
      <c r="BP27" s="19"/>
      <c r="BQ27" s="19"/>
      <c r="BR27" s="26">
        <f>+BR26+SUM(BP27:BQ27)</f>
        <v>0</v>
      </c>
      <c r="BT27" s="30"/>
      <c r="BU27" s="30"/>
      <c r="BV27" s="43"/>
    </row>
    <row r="28" spans="1:74" ht="16.5" thickBot="1" x14ac:dyDescent="0.3">
      <c r="Z28" s="35"/>
      <c r="AA28" s="3"/>
      <c r="AB28" s="3"/>
      <c r="AC28" s="3"/>
      <c r="AE28" s="154"/>
      <c r="AF28" s="155" t="s">
        <v>42</v>
      </c>
      <c r="AG28" s="155"/>
      <c r="AH28" s="155">
        <f>-AG27</f>
        <v>-425</v>
      </c>
      <c r="AJ28" s="35"/>
      <c r="AK28" s="3"/>
      <c r="AL28" s="3"/>
      <c r="AM28" s="3"/>
      <c r="AO28" s="23" t="s">
        <v>15</v>
      </c>
      <c r="AP28" s="24">
        <f>+SUM(AP5:AP27)</f>
        <v>0</v>
      </c>
      <c r="AV28" s="14" t="s">
        <v>14</v>
      </c>
      <c r="AW28" s="14"/>
      <c r="AX28" s="14">
        <v>0</v>
      </c>
      <c r="AZ28" s="14" t="s">
        <v>14</v>
      </c>
      <c r="BA28" s="14"/>
      <c r="BB28" s="41">
        <f>+'Beg Bal'!B11</f>
        <v>0</v>
      </c>
      <c r="BD28" s="19"/>
      <c r="BE28" s="19"/>
      <c r="BF28" s="16">
        <f>+BF27+SUM(BD28:BE28)</f>
        <v>0</v>
      </c>
      <c r="BL28" s="7"/>
      <c r="BM28" s="7"/>
      <c r="BN28" s="7"/>
      <c r="BP28" s="19"/>
      <c r="BQ28" s="19"/>
      <c r="BR28" s="26">
        <f>+BR27+SUM(BP28:BQ28)</f>
        <v>0</v>
      </c>
      <c r="BT28" s="27"/>
      <c r="BU28" s="27"/>
      <c r="BV28" s="27"/>
    </row>
    <row r="29" spans="1:74" ht="16.5" thickTop="1" x14ac:dyDescent="0.25">
      <c r="AO29" s="140" t="s">
        <v>4</v>
      </c>
      <c r="AP29" s="26">
        <f>SUM(AP19:AP27)</f>
        <v>-2035</v>
      </c>
      <c r="AV29" s="19">
        <f>AG8</f>
        <v>1000</v>
      </c>
      <c r="AW29" s="19"/>
      <c r="AX29" s="14">
        <f>+AX28+SUM(AV29:AW29)</f>
        <v>1000</v>
      </c>
      <c r="AZ29" s="19"/>
      <c r="BA29" s="19"/>
      <c r="BB29" s="41">
        <f>+BB28+SUM(AZ29:BA29)</f>
        <v>0</v>
      </c>
      <c r="BD29" s="19"/>
      <c r="BE29" s="19"/>
      <c r="BF29" s="16">
        <f>+BF28+SUM(BD29:BE29)</f>
        <v>0</v>
      </c>
      <c r="BP29" s="42"/>
      <c r="BQ29" s="29"/>
      <c r="BR29" s="43"/>
      <c r="BT29" s="28"/>
      <c r="BU29" s="28"/>
      <c r="BV29" s="28"/>
    </row>
    <row r="30" spans="1:74" ht="15.75" x14ac:dyDescent="0.25">
      <c r="AR30" s="141"/>
      <c r="AS30" s="141"/>
      <c r="AT30" s="141"/>
      <c r="AV30" s="19"/>
      <c r="AW30" s="19"/>
      <c r="AX30" s="14">
        <f>+AX29+SUM(AV30:AW30)</f>
        <v>1000</v>
      </c>
      <c r="AZ30" s="19"/>
      <c r="BA30" s="19"/>
      <c r="BB30" s="41">
        <f>+BB29+SUM(AZ30:BA30)</f>
        <v>0</v>
      </c>
      <c r="BP30" s="30"/>
      <c r="BQ30" s="30"/>
      <c r="BR30" s="43"/>
      <c r="BT30" s="42"/>
      <c r="BU30" s="29"/>
      <c r="BV30" s="43"/>
    </row>
    <row r="31" spans="1:74" s="142" customFormat="1" ht="15.75" x14ac:dyDescent="0.25">
      <c r="A31" s="139"/>
      <c r="B31" s="8"/>
      <c r="C31" s="153"/>
      <c r="D31" s="8"/>
      <c r="E31" s="8"/>
      <c r="F31" s="8"/>
      <c r="G31" s="153"/>
      <c r="H31" s="7"/>
      <c r="I31" s="7"/>
      <c r="J31" s="7"/>
      <c r="K31" s="7"/>
      <c r="L31" s="7"/>
      <c r="M31" s="33"/>
      <c r="N31" s="135"/>
      <c r="O31" s="7"/>
      <c r="P31" s="7"/>
      <c r="Q31" s="7"/>
      <c r="R31" s="7"/>
      <c r="S31" s="33"/>
      <c r="T31" s="135"/>
      <c r="U31" s="7"/>
      <c r="V31" s="7"/>
      <c r="W31" s="7"/>
      <c r="X31" s="7"/>
      <c r="Y31" s="8"/>
      <c r="Z31" s="136"/>
      <c r="AA31" s="7"/>
      <c r="AB31" s="7"/>
      <c r="AC31" s="7"/>
      <c r="AD31" s="8"/>
      <c r="AE31" s="136"/>
      <c r="AF31" s="7"/>
      <c r="AG31" s="7"/>
      <c r="AH31" s="7"/>
      <c r="AI31" s="8"/>
      <c r="AJ31" s="136"/>
      <c r="AK31" s="7"/>
      <c r="AL31" s="7"/>
      <c r="AM31" s="7"/>
      <c r="AN31" s="8"/>
      <c r="AO31" s="7"/>
      <c r="AP31" s="7"/>
      <c r="AQ31" s="7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5"/>
      <c r="BQ31" s="95"/>
      <c r="BR31" s="96"/>
      <c r="BS31" s="94"/>
      <c r="BT31" s="95"/>
      <c r="BU31" s="95"/>
      <c r="BV31" s="96"/>
    </row>
    <row r="32" spans="1:74" s="143" customFormat="1" ht="16.5" thickBot="1" x14ac:dyDescent="0.3">
      <c r="A32" s="139"/>
      <c r="B32" s="8"/>
      <c r="C32" s="153"/>
      <c r="D32" s="8"/>
      <c r="E32" s="8"/>
      <c r="F32" s="8"/>
      <c r="G32" s="153"/>
      <c r="H32" s="7"/>
      <c r="I32" s="7"/>
      <c r="J32" s="7"/>
      <c r="K32" s="7"/>
      <c r="L32" s="7"/>
      <c r="M32" s="33"/>
      <c r="N32" s="135"/>
      <c r="O32" s="7"/>
      <c r="P32" s="7"/>
      <c r="Q32" s="7"/>
      <c r="R32" s="7"/>
      <c r="S32" s="33"/>
      <c r="T32" s="135"/>
      <c r="U32" s="7"/>
      <c r="V32" s="7"/>
      <c r="W32" s="7"/>
      <c r="X32" s="7"/>
      <c r="Y32" s="8"/>
      <c r="Z32" s="136"/>
      <c r="AA32" s="7"/>
      <c r="AB32" s="7"/>
      <c r="AC32" s="7"/>
      <c r="AD32" s="8"/>
      <c r="AE32" s="136"/>
      <c r="AF32" s="7"/>
      <c r="AG32" s="7"/>
      <c r="AH32" s="7"/>
      <c r="AI32" s="8"/>
      <c r="AJ32" s="136"/>
      <c r="AK32" s="7"/>
      <c r="AL32" s="7"/>
      <c r="AM32" s="7"/>
      <c r="AN32" s="8"/>
      <c r="AO32" s="7"/>
      <c r="AP32" s="7"/>
      <c r="AQ32" s="7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90"/>
      <c r="BQ32" s="90"/>
      <c r="BR32" s="84"/>
      <c r="BS32" s="89"/>
      <c r="BT32" s="90"/>
      <c r="BU32" s="90"/>
      <c r="BV32" s="84"/>
    </row>
    <row r="33" spans="1:74" ht="18.600000000000001" customHeight="1" thickBot="1" x14ac:dyDescent="0.3">
      <c r="AR33" s="100" t="s">
        <v>51</v>
      </c>
      <c r="AS33" s="101"/>
      <c r="AT33" s="101"/>
      <c r="AU33" s="101"/>
      <c r="AV33" s="101"/>
      <c r="AW33" s="101"/>
      <c r="AX33" s="102"/>
      <c r="AY33" s="8"/>
      <c r="AZ33" s="97" t="s">
        <v>52</v>
      </c>
      <c r="BA33" s="98"/>
      <c r="BB33" s="98"/>
      <c r="BC33" s="98"/>
      <c r="BD33" s="98"/>
      <c r="BE33" s="98"/>
      <c r="BF33" s="99"/>
      <c r="BP33" s="30"/>
      <c r="BQ33" s="30"/>
      <c r="BR33" s="43"/>
      <c r="BT33" s="30"/>
      <c r="BU33" s="30"/>
      <c r="BV33" s="43"/>
    </row>
    <row r="34" spans="1:74" ht="15.75" x14ac:dyDescent="0.25">
      <c r="AR34" s="186" t="s">
        <v>60</v>
      </c>
      <c r="AS34" s="187"/>
      <c r="AT34" s="188"/>
      <c r="AU34" s="144"/>
      <c r="AV34" s="186" t="s">
        <v>64</v>
      </c>
      <c r="AW34" s="187"/>
      <c r="AX34" s="188"/>
      <c r="AZ34" s="186" t="s">
        <v>56</v>
      </c>
      <c r="BA34" s="187"/>
      <c r="BB34" s="188"/>
      <c r="BC34" s="144"/>
      <c r="BD34" s="186" t="s">
        <v>53</v>
      </c>
      <c r="BE34" s="187"/>
      <c r="BF34" s="188"/>
      <c r="BT34" s="30"/>
      <c r="BU34" s="30"/>
      <c r="BV34" s="43"/>
    </row>
    <row r="35" spans="1:74" x14ac:dyDescent="0.25">
      <c r="AR35" s="145" t="s">
        <v>11</v>
      </c>
      <c r="AS35" s="145" t="s">
        <v>13</v>
      </c>
      <c r="AT35" s="145" t="s">
        <v>2</v>
      </c>
      <c r="AU35" s="144"/>
      <c r="AV35" s="145" t="s">
        <v>11</v>
      </c>
      <c r="AW35" s="145" t="s">
        <v>13</v>
      </c>
      <c r="AX35" s="145" t="s">
        <v>2</v>
      </c>
      <c r="AZ35" s="145" t="s">
        <v>11</v>
      </c>
      <c r="BA35" s="145" t="s">
        <v>13</v>
      </c>
      <c r="BB35" s="145" t="s">
        <v>2</v>
      </c>
      <c r="BC35" s="144"/>
      <c r="BD35" s="145" t="s">
        <v>11</v>
      </c>
      <c r="BE35" s="145" t="s">
        <v>13</v>
      </c>
      <c r="BF35" s="145" t="s">
        <v>2</v>
      </c>
      <c r="BT35" s="27"/>
      <c r="BU35" s="27"/>
      <c r="BV35" s="27"/>
    </row>
    <row r="36" spans="1:74" s="141" customFormat="1" x14ac:dyDescent="0.25">
      <c r="A36" s="139"/>
      <c r="B36" s="8"/>
      <c r="C36" s="153"/>
      <c r="D36" s="8"/>
      <c r="E36" s="8"/>
      <c r="F36" s="8"/>
      <c r="G36" s="153"/>
      <c r="H36" s="7"/>
      <c r="I36" s="7"/>
      <c r="J36" s="7"/>
      <c r="K36" s="7"/>
      <c r="L36" s="7"/>
      <c r="M36" s="33"/>
      <c r="N36" s="135"/>
      <c r="O36" s="7"/>
      <c r="P36" s="7"/>
      <c r="Q36" s="7"/>
      <c r="R36" s="7"/>
      <c r="S36" s="33"/>
      <c r="T36" s="135"/>
      <c r="U36" s="7"/>
      <c r="V36" s="7"/>
      <c r="W36" s="7"/>
      <c r="X36" s="7"/>
      <c r="Y36" s="8"/>
      <c r="AD36" s="8"/>
      <c r="AI36" s="8"/>
      <c r="AN36" s="8"/>
      <c r="AO36" s="7"/>
      <c r="AP36" s="7"/>
      <c r="AQ36" s="33"/>
      <c r="AR36" s="71" t="s">
        <v>14</v>
      </c>
      <c r="AS36" s="71"/>
      <c r="AT36" s="71">
        <v>0</v>
      </c>
      <c r="AU36" s="144"/>
      <c r="AV36" s="71" t="s">
        <v>14</v>
      </c>
      <c r="AW36" s="71"/>
      <c r="AX36" s="71">
        <v>0</v>
      </c>
      <c r="AY36" s="7"/>
      <c r="AZ36" s="73" t="s">
        <v>14</v>
      </c>
      <c r="BA36" s="73"/>
      <c r="BB36" s="73">
        <v>0</v>
      </c>
      <c r="BC36" s="144"/>
      <c r="BD36" s="73" t="s">
        <v>14</v>
      </c>
      <c r="BE36" s="73"/>
      <c r="BF36" s="73">
        <v>0</v>
      </c>
      <c r="BG36" s="34"/>
      <c r="BK36" s="34"/>
      <c r="BO36" s="34"/>
      <c r="BP36" s="34"/>
      <c r="BQ36" s="34"/>
      <c r="BR36" s="34"/>
      <c r="BS36" s="34"/>
      <c r="BT36" s="28"/>
      <c r="BU36" s="28"/>
      <c r="BV36" s="28"/>
    </row>
    <row r="37" spans="1:74" ht="15.75" x14ac:dyDescent="0.25">
      <c r="AR37" s="146">
        <f>AV9</f>
        <v>720</v>
      </c>
      <c r="AS37" s="146"/>
      <c r="AT37" s="71">
        <f>+AT36+SUM(AR37:AS37)</f>
        <v>720</v>
      </c>
      <c r="AU37" s="144"/>
      <c r="AV37" s="146">
        <f>AV10</f>
        <v>300</v>
      </c>
      <c r="AW37" s="146"/>
      <c r="AX37" s="71">
        <f>+AX36+SUM(AV37:AW37)</f>
        <v>300</v>
      </c>
      <c r="AZ37" s="146"/>
      <c r="BA37" s="146">
        <f>BE9</f>
        <v>-1500</v>
      </c>
      <c r="BB37" s="73">
        <f>+BB36+SUM(AZ37:BA37)</f>
        <v>-1500</v>
      </c>
      <c r="BC37" s="144"/>
      <c r="BD37" s="146"/>
      <c r="BE37" s="146">
        <f>BE10</f>
        <v>-185</v>
      </c>
      <c r="BF37" s="73">
        <f>+BF36+SUM(BD37:BE37)</f>
        <v>-185</v>
      </c>
      <c r="BT37" s="42"/>
      <c r="BU37" s="29"/>
      <c r="BV37" s="43"/>
    </row>
    <row r="38" spans="1:74" ht="15.75" x14ac:dyDescent="0.25">
      <c r="AR38" s="146">
        <f>AV11</f>
        <v>425</v>
      </c>
      <c r="AS38" s="146"/>
      <c r="AT38" s="71">
        <f>+AT37+SUM(AR38:AS38)</f>
        <v>1145</v>
      </c>
      <c r="AU38" s="144"/>
      <c r="AV38" s="146"/>
      <c r="AW38" s="146"/>
      <c r="AX38" s="71">
        <f>+AX37+SUM(AV38:AW38)</f>
        <v>300</v>
      </c>
      <c r="AZ38" s="146"/>
      <c r="BA38" s="146">
        <f>BE12</f>
        <v>-140</v>
      </c>
      <c r="BB38" s="73">
        <f t="shared" ref="BB38:BB42" si="10">+BB37+SUM(AZ38:BA38)</f>
        <v>-1640</v>
      </c>
      <c r="BC38" s="144"/>
      <c r="BD38" s="146"/>
      <c r="BE38" s="146"/>
      <c r="BF38" s="73">
        <f>+BF37+SUM(BD38:BE38)</f>
        <v>-185</v>
      </c>
      <c r="BT38" s="30"/>
      <c r="BU38" s="30"/>
      <c r="BV38" s="43"/>
    </row>
    <row r="39" spans="1:74" ht="15.75" x14ac:dyDescent="0.25">
      <c r="AR39" s="146"/>
      <c r="AS39" s="146">
        <f>AW13</f>
        <v>-720</v>
      </c>
      <c r="AT39" s="71">
        <f t="shared" ref="AT39:AT40" si="11">+AT38+SUM(AR39:AS39)</f>
        <v>425</v>
      </c>
      <c r="AU39" s="144"/>
      <c r="AV39" s="146"/>
      <c r="AW39" s="146"/>
      <c r="AX39" s="71">
        <f t="shared" ref="AX39:AX40" si="12">+AX38+SUM(AV39:AW39)</f>
        <v>300</v>
      </c>
      <c r="AZ39" s="146">
        <f>BD13</f>
        <v>175</v>
      </c>
      <c r="BA39" s="146"/>
      <c r="BB39" s="73">
        <f>+BB38+SUM(AZ39:BA39)</f>
        <v>-1465</v>
      </c>
      <c r="BC39" s="144"/>
      <c r="BD39" s="146"/>
      <c r="BE39" s="146"/>
      <c r="BF39" s="73">
        <f>+BF38+SUM(BD39:BE39)</f>
        <v>-185</v>
      </c>
      <c r="BT39" s="30"/>
      <c r="BU39" s="30"/>
      <c r="BV39" s="43"/>
    </row>
    <row r="40" spans="1:74" x14ac:dyDescent="0.25">
      <c r="AR40" s="146"/>
      <c r="AS40" s="146">
        <f>AW16</f>
        <v>-425</v>
      </c>
      <c r="AT40" s="71">
        <f t="shared" si="11"/>
        <v>0</v>
      </c>
      <c r="AU40" s="144"/>
      <c r="AV40" s="146"/>
      <c r="AW40" s="146"/>
      <c r="AX40" s="71">
        <f t="shared" si="12"/>
        <v>300</v>
      </c>
      <c r="AZ40" s="146">
        <f>BD14</f>
        <v>75</v>
      </c>
      <c r="BA40" s="146"/>
      <c r="BB40" s="73">
        <f t="shared" si="10"/>
        <v>-1390</v>
      </c>
      <c r="BC40" s="144"/>
      <c r="BD40" s="144"/>
      <c r="BE40" s="144"/>
      <c r="BF40" s="144"/>
    </row>
    <row r="41" spans="1:74" x14ac:dyDescent="0.25">
      <c r="AR41" s="147"/>
      <c r="AS41" s="147"/>
      <c r="AT41" s="147"/>
      <c r="AU41" s="148"/>
      <c r="AV41" s="147"/>
      <c r="AW41" s="147"/>
      <c r="AX41" s="147"/>
      <c r="AZ41" s="146"/>
      <c r="BA41" s="146"/>
      <c r="BB41" s="73">
        <f t="shared" si="10"/>
        <v>-1390</v>
      </c>
      <c r="BC41" s="31"/>
      <c r="BD41" s="149"/>
      <c r="BE41" s="149"/>
      <c r="BF41" s="81"/>
      <c r="BT41" s="27"/>
      <c r="BU41" s="27"/>
      <c r="BV41" s="27"/>
    </row>
    <row r="42" spans="1:74" x14ac:dyDescent="0.25">
      <c r="AR42" s="189" t="s">
        <v>66</v>
      </c>
      <c r="AS42" s="190"/>
      <c r="AT42" s="191"/>
      <c r="AU42" s="8"/>
      <c r="AV42" s="189" t="s">
        <v>69</v>
      </c>
      <c r="AW42" s="190"/>
      <c r="AX42" s="191"/>
      <c r="AY42" s="33"/>
      <c r="AZ42" s="146"/>
      <c r="BA42" s="146"/>
      <c r="BB42" s="73">
        <f t="shared" si="10"/>
        <v>-1390</v>
      </c>
      <c r="BC42" s="150"/>
      <c r="BD42" s="149"/>
      <c r="BE42" s="149"/>
      <c r="BF42" s="81"/>
      <c r="BT42" s="28"/>
      <c r="BU42" s="28"/>
      <c r="BV42" s="28"/>
    </row>
    <row r="43" spans="1:74" ht="18.600000000000001" customHeight="1" x14ac:dyDescent="0.45">
      <c r="AR43" s="145" t="s">
        <v>11</v>
      </c>
      <c r="AS43" s="145" t="s">
        <v>13</v>
      </c>
      <c r="AT43" s="145" t="s">
        <v>2</v>
      </c>
      <c r="AU43" s="148"/>
      <c r="AV43" s="145" t="s">
        <v>11</v>
      </c>
      <c r="AW43" s="145" t="s">
        <v>13</v>
      </c>
      <c r="AX43" s="145" t="s">
        <v>2</v>
      </c>
      <c r="AZ43" s="144"/>
      <c r="BA43" s="144"/>
      <c r="BB43" s="144"/>
      <c r="BC43" s="79"/>
      <c r="BD43" s="149"/>
      <c r="BE43" s="149"/>
      <c r="BF43" s="81"/>
      <c r="BP43" s="27"/>
      <c r="BQ43" s="27"/>
      <c r="BR43" s="27"/>
      <c r="BT43" s="42"/>
      <c r="BU43" s="29"/>
      <c r="BV43" s="43"/>
    </row>
    <row r="44" spans="1:74" ht="15.75" x14ac:dyDescent="0.25">
      <c r="AR44" s="71" t="s">
        <v>14</v>
      </c>
      <c r="AS44" s="71"/>
      <c r="AT44" s="71">
        <v>0</v>
      </c>
      <c r="AU44" s="8"/>
      <c r="AV44" s="71" t="s">
        <v>14</v>
      </c>
      <c r="AW44" s="71"/>
      <c r="AX44" s="71">
        <v>0</v>
      </c>
      <c r="AZ44" s="189" t="s">
        <v>57</v>
      </c>
      <c r="BA44" s="190"/>
      <c r="BB44" s="191"/>
      <c r="BC44" s="150"/>
      <c r="BD44" s="149"/>
      <c r="BE44" s="149"/>
      <c r="BF44" s="81"/>
      <c r="BP44" s="28"/>
      <c r="BQ44" s="28"/>
      <c r="BR44" s="28"/>
      <c r="BT44" s="30"/>
      <c r="BU44" s="30"/>
      <c r="BV44" s="43"/>
    </row>
    <row r="45" spans="1:74" ht="15.75" x14ac:dyDescent="0.25">
      <c r="AR45" s="146"/>
      <c r="AS45" s="146"/>
      <c r="AT45" s="71">
        <f>+AT44+SUM(AR45:AS45)</f>
        <v>0</v>
      </c>
      <c r="AU45" s="8"/>
      <c r="AV45" s="146">
        <f>AV12</f>
        <v>150</v>
      </c>
      <c r="AW45" s="146"/>
      <c r="AX45" s="71">
        <f>+AX44+SUM(AV45:AW45)</f>
        <v>150</v>
      </c>
      <c r="AZ45" s="145" t="s">
        <v>11</v>
      </c>
      <c r="BA45" s="145" t="s">
        <v>13</v>
      </c>
      <c r="BB45" s="145" t="s">
        <v>2</v>
      </c>
      <c r="BC45" s="150"/>
      <c r="BD45" s="149"/>
      <c r="BE45" s="149"/>
      <c r="BF45" s="81"/>
      <c r="BP45" s="42"/>
      <c r="BQ45" s="29"/>
      <c r="BR45" s="43"/>
      <c r="BT45" s="30"/>
      <c r="BU45" s="30"/>
      <c r="BV45" s="43"/>
    </row>
    <row r="46" spans="1:74" ht="15.75" x14ac:dyDescent="0.25">
      <c r="AR46" s="146"/>
      <c r="AS46" s="146"/>
      <c r="AT46" s="71">
        <f>+AT45+SUM(AR46:AS46)</f>
        <v>0</v>
      </c>
      <c r="AU46" s="8"/>
      <c r="AV46" s="146"/>
      <c r="AW46" s="146">
        <f>AW15</f>
        <v>-150</v>
      </c>
      <c r="AX46" s="71">
        <f>+AX45+SUM(AV46:AW46)</f>
        <v>0</v>
      </c>
      <c r="AZ46" s="73" t="s">
        <v>14</v>
      </c>
      <c r="BA46" s="73"/>
      <c r="BB46" s="73">
        <v>0</v>
      </c>
      <c r="BC46" s="150"/>
      <c r="BD46" s="149"/>
      <c r="BE46" s="149"/>
      <c r="BF46" s="81"/>
      <c r="BP46" s="30"/>
      <c r="BQ46" s="30"/>
      <c r="BR46" s="43"/>
      <c r="BT46" s="31"/>
      <c r="BU46" s="31"/>
      <c r="BV46" s="31"/>
    </row>
    <row r="47" spans="1:74" ht="15.75" x14ac:dyDescent="0.25">
      <c r="AR47" s="146"/>
      <c r="AS47" s="146"/>
      <c r="AT47" s="71">
        <f>+AT46+SUM(AR47:AS47)</f>
        <v>0</v>
      </c>
      <c r="AU47" s="8"/>
      <c r="AV47" s="146"/>
      <c r="AW47" s="146"/>
      <c r="AX47" s="71">
        <f>+AX46+SUM(AV47:AW47)</f>
        <v>0</v>
      </c>
      <c r="AZ47" s="146"/>
      <c r="BA47" s="146">
        <f>BE11</f>
        <v>-315</v>
      </c>
      <c r="BB47" s="73">
        <f>+BB46+SUM(AZ47:BA47)</f>
        <v>-315</v>
      </c>
      <c r="BC47" s="150"/>
      <c r="BD47" s="149"/>
      <c r="BE47" s="149"/>
      <c r="BF47" s="81"/>
      <c r="BP47" s="30"/>
      <c r="BQ47" s="30"/>
      <c r="BR47" s="43"/>
      <c r="BT47" s="27"/>
      <c r="BU47" s="27"/>
      <c r="BV47" s="27"/>
    </row>
    <row r="48" spans="1:74" x14ac:dyDescent="0.25">
      <c r="AO48" s="33"/>
      <c r="AP48" s="33"/>
      <c r="AR48" s="8"/>
      <c r="AS48" s="8"/>
      <c r="AT48" s="8"/>
      <c r="AU48" s="8"/>
      <c r="AV48" s="8"/>
      <c r="AW48" s="8"/>
      <c r="AX48" s="8"/>
      <c r="AZ48" s="146"/>
      <c r="BA48" s="146"/>
      <c r="BB48" s="73">
        <f>+BB47+SUM(AZ48:BA48)</f>
        <v>-315</v>
      </c>
      <c r="BC48" s="150"/>
      <c r="BD48" s="149"/>
      <c r="BE48" s="149"/>
      <c r="BF48" s="81"/>
      <c r="BP48" s="31"/>
      <c r="BQ48" s="31"/>
      <c r="BR48" s="31"/>
      <c r="BT48" s="28"/>
      <c r="BU48" s="28"/>
      <c r="BV48" s="28"/>
    </row>
    <row r="49" spans="44:74" ht="15.75" x14ac:dyDescent="0.25">
      <c r="AR49" s="189" t="s">
        <v>71</v>
      </c>
      <c r="AS49" s="190"/>
      <c r="AT49" s="191"/>
      <c r="AU49" s="8"/>
      <c r="AV49" s="144"/>
      <c r="AW49" s="144"/>
      <c r="AX49" s="144"/>
      <c r="AZ49" s="146"/>
      <c r="BA49" s="146"/>
      <c r="BB49" s="73">
        <f>+BB48+SUM(AZ49:BA49)</f>
        <v>-315</v>
      </c>
      <c r="BC49" s="150"/>
      <c r="BD49" s="149"/>
      <c r="BE49" s="149"/>
      <c r="BF49" s="81"/>
      <c r="BP49" s="27"/>
      <c r="BQ49" s="27"/>
      <c r="BR49" s="27"/>
      <c r="BT49" s="42"/>
      <c r="BU49" s="29"/>
      <c r="BV49" s="43"/>
    </row>
    <row r="50" spans="44:74" ht="15.75" x14ac:dyDescent="0.25">
      <c r="AR50" s="145" t="s">
        <v>11</v>
      </c>
      <c r="AS50" s="145" t="s">
        <v>13</v>
      </c>
      <c r="AT50" s="145" t="s">
        <v>2</v>
      </c>
      <c r="AU50" s="8"/>
      <c r="AV50" s="144"/>
      <c r="AW50" s="144"/>
      <c r="AX50" s="144"/>
      <c r="AZ50" s="149"/>
      <c r="BA50" s="149"/>
      <c r="BB50" s="81"/>
      <c r="BC50" s="150"/>
      <c r="BD50" s="149"/>
      <c r="BE50" s="149"/>
      <c r="BF50" s="81"/>
      <c r="BP50" s="28"/>
      <c r="BQ50" s="28"/>
      <c r="BR50" s="28"/>
      <c r="BT50" s="30"/>
      <c r="BU50" s="30"/>
      <c r="BV50" s="43"/>
    </row>
    <row r="51" spans="44:74" ht="16.5" thickBot="1" x14ac:dyDescent="0.3">
      <c r="AR51" s="71" t="s">
        <v>14</v>
      </c>
      <c r="AS51" s="71"/>
      <c r="AT51" s="71">
        <v>0</v>
      </c>
      <c r="AU51" s="8"/>
      <c r="AV51" s="144"/>
      <c r="AW51" s="144"/>
      <c r="AX51" s="144"/>
      <c r="AZ51" s="147" t="s">
        <v>54</v>
      </c>
      <c r="BA51" s="144"/>
      <c r="BB51" s="144"/>
      <c r="BC51" s="150"/>
      <c r="BD51" s="150"/>
      <c r="BE51" s="150"/>
      <c r="BF51" s="151">
        <f>+BF39+BB42+BB49+BF46+BF53</f>
        <v>-1890</v>
      </c>
      <c r="BP51" s="42"/>
      <c r="BQ51" s="29"/>
      <c r="BR51" s="43"/>
      <c r="BT51" s="30"/>
      <c r="BU51" s="30"/>
      <c r="BV51" s="43"/>
    </row>
    <row r="52" spans="44:74" ht="16.5" thickTop="1" x14ac:dyDescent="0.25">
      <c r="AR52" s="146">
        <f>AV14</f>
        <v>500</v>
      </c>
      <c r="AS52" s="146"/>
      <c r="AT52" s="71">
        <f>+AT51+SUM(AR52:AS52)</f>
        <v>500</v>
      </c>
      <c r="AU52" s="8"/>
      <c r="AV52" s="144"/>
      <c r="AW52" s="144"/>
      <c r="AX52" s="144"/>
      <c r="BP52" s="30"/>
      <c r="BQ52" s="30"/>
      <c r="BR52" s="43"/>
      <c r="BT52" s="30"/>
      <c r="BU52" s="30"/>
      <c r="BV52" s="43"/>
    </row>
    <row r="53" spans="44:74" ht="15.75" x14ac:dyDescent="0.25">
      <c r="AR53" s="146"/>
      <c r="AS53" s="146"/>
      <c r="AT53" s="71">
        <f>+AT52+SUM(AR53:AS53)</f>
        <v>500</v>
      </c>
      <c r="AU53" s="144"/>
      <c r="AV53" s="144"/>
      <c r="AW53" s="144"/>
      <c r="AX53" s="144"/>
      <c r="BP53" s="30"/>
      <c r="BQ53" s="30"/>
      <c r="BR53" s="43"/>
    </row>
    <row r="54" spans="44:74" x14ac:dyDescent="0.25">
      <c r="AR54" s="146"/>
      <c r="AS54" s="146"/>
      <c r="AT54" s="71">
        <f>+AT53+SUM(AR54:AS54)</f>
        <v>500</v>
      </c>
      <c r="AU54" s="8"/>
      <c r="AV54" s="144"/>
      <c r="AW54" s="144"/>
      <c r="AX54" s="144"/>
    </row>
    <row r="55" spans="44:74" x14ac:dyDescent="0.25">
      <c r="AR55" s="144"/>
      <c r="AS55" s="144"/>
      <c r="AT55" s="144"/>
      <c r="AU55" s="144"/>
      <c r="AV55" s="144"/>
      <c r="AW55" s="144"/>
      <c r="AX55" s="144"/>
    </row>
    <row r="56" spans="44:74" ht="15.75" thickBot="1" x14ac:dyDescent="0.3">
      <c r="AR56" s="147" t="s">
        <v>55</v>
      </c>
      <c r="AS56" s="8"/>
      <c r="AT56" s="8"/>
      <c r="AU56" s="8"/>
      <c r="AV56" s="8"/>
      <c r="AW56" s="8"/>
      <c r="AX56" s="152">
        <f>+AT40+AX40+AT47+AX47+AT54+AX54</f>
        <v>800</v>
      </c>
    </row>
    <row r="57" spans="44:74" ht="15.75" thickTop="1" x14ac:dyDescent="0.25"/>
    <row r="60" spans="44:74" x14ac:dyDescent="0.25">
      <c r="BP60" s="11" t="str">
        <f>+AO25</f>
        <v>Depreciation Expense - Auto</v>
      </c>
      <c r="BQ60" s="11"/>
      <c r="BR60" s="39"/>
    </row>
    <row r="61" spans="44:74" x14ac:dyDescent="0.25">
      <c r="BP61" s="12" t="s">
        <v>11</v>
      </c>
      <c r="BQ61" s="12" t="s">
        <v>13</v>
      </c>
      <c r="BR61" s="40" t="s">
        <v>2</v>
      </c>
    </row>
    <row r="62" spans="44:74" ht="15.75" x14ac:dyDescent="0.25">
      <c r="BP62" s="37" t="s">
        <v>14</v>
      </c>
      <c r="BQ62" s="14"/>
      <c r="BR62" s="26">
        <v>0</v>
      </c>
      <c r="BT62" s="27"/>
      <c r="BU62" s="27"/>
      <c r="BV62" s="27"/>
    </row>
    <row r="63" spans="44:74" ht="15.75" x14ac:dyDescent="0.25">
      <c r="BP63" s="19"/>
      <c r="BQ63" s="19"/>
      <c r="BR63" s="26">
        <f>+BR62+SUM(BP63:BQ63)</f>
        <v>0</v>
      </c>
      <c r="BT63" s="28"/>
      <c r="BU63" s="28"/>
      <c r="BV63" s="28"/>
    </row>
    <row r="64" spans="44:74" ht="15.75" x14ac:dyDescent="0.25">
      <c r="BL64" s="30"/>
      <c r="BM64" s="30"/>
      <c r="BN64" s="43"/>
      <c r="BP64" s="19"/>
      <c r="BQ64" s="19"/>
      <c r="BR64" s="26">
        <f t="shared" ref="BR64:BR65" si="13">+BR63+SUM(BP64:BQ64)</f>
        <v>0</v>
      </c>
      <c r="BT64" s="42"/>
      <c r="BU64" s="29"/>
      <c r="BV64" s="43"/>
    </row>
    <row r="65" spans="56:74" ht="15.75" x14ac:dyDescent="0.25">
      <c r="BP65" s="19"/>
      <c r="BQ65" s="19"/>
      <c r="BR65" s="26">
        <f t="shared" si="13"/>
        <v>0</v>
      </c>
      <c r="BT65" s="30"/>
      <c r="BU65" s="30"/>
      <c r="BV65" s="43"/>
    </row>
    <row r="66" spans="56:74" ht="15.75" x14ac:dyDescent="0.25">
      <c r="BT66" s="30"/>
      <c r="BU66" s="30"/>
      <c r="BV66" s="43"/>
    </row>
    <row r="67" spans="56:74" x14ac:dyDescent="0.25">
      <c r="BP67" s="11" t="s">
        <v>47</v>
      </c>
      <c r="BQ67" s="11"/>
      <c r="BR67" s="39"/>
      <c r="BT67" s="31"/>
      <c r="BU67" s="31"/>
      <c r="BV67" s="31"/>
    </row>
    <row r="68" spans="56:74" x14ac:dyDescent="0.25">
      <c r="BP68" s="12" t="s">
        <v>11</v>
      </c>
      <c r="BQ68" s="12" t="s">
        <v>13</v>
      </c>
      <c r="BR68" s="40" t="s">
        <v>2</v>
      </c>
      <c r="BT68" s="27"/>
      <c r="BU68" s="27"/>
      <c r="BV68" s="27"/>
    </row>
    <row r="69" spans="56:74" ht="15.75" x14ac:dyDescent="0.25">
      <c r="BP69" s="37" t="s">
        <v>14</v>
      </c>
      <c r="BQ69" s="14"/>
      <c r="BR69" s="26">
        <v>0</v>
      </c>
      <c r="BT69" s="28"/>
      <c r="BU69" s="28"/>
      <c r="BV69" s="28"/>
    </row>
    <row r="70" spans="56:74" ht="15.75" x14ac:dyDescent="0.25">
      <c r="BP70" s="19"/>
      <c r="BQ70" s="19"/>
      <c r="BR70" s="26">
        <f>+BR69+SUM(BP70:BQ70)</f>
        <v>0</v>
      </c>
      <c r="BT70" s="42"/>
      <c r="BU70" s="29"/>
      <c r="BV70" s="43"/>
    </row>
    <row r="71" spans="56:74" ht="15.75" x14ac:dyDescent="0.25">
      <c r="BD71" s="27"/>
      <c r="BE71" s="27"/>
      <c r="BF71" s="27"/>
      <c r="BP71" s="19"/>
      <c r="BQ71" s="19"/>
      <c r="BR71" s="26">
        <f t="shared" ref="BR71:BR72" si="14">+BR70+SUM(BP71:BQ71)</f>
        <v>0</v>
      </c>
      <c r="BT71" s="30"/>
      <c r="BU71" s="30"/>
      <c r="BV71" s="43"/>
    </row>
    <row r="72" spans="56:74" ht="15.75" x14ac:dyDescent="0.25">
      <c r="BD72" s="28"/>
      <c r="BE72" s="28"/>
      <c r="BF72" s="28"/>
      <c r="BP72" s="19"/>
      <c r="BQ72" s="19"/>
      <c r="BR72" s="26">
        <f t="shared" si="14"/>
        <v>0</v>
      </c>
      <c r="BT72" s="30"/>
      <c r="BU72" s="30"/>
      <c r="BV72" s="43"/>
    </row>
    <row r="73" spans="56:74" ht="15.75" x14ac:dyDescent="0.25">
      <c r="BD73" s="42"/>
      <c r="BE73" s="29"/>
      <c r="BF73" s="43"/>
      <c r="BT73" s="30"/>
      <c r="BU73" s="30"/>
      <c r="BV73" s="43"/>
    </row>
    <row r="74" spans="56:74" ht="15.75" x14ac:dyDescent="0.25">
      <c r="BD74" s="30"/>
      <c r="BE74" s="30"/>
      <c r="BF74" s="43"/>
      <c r="BL74" s="27"/>
      <c r="BM74" s="27"/>
      <c r="BN74" s="27"/>
    </row>
    <row r="75" spans="56:74" ht="15.75" x14ac:dyDescent="0.25">
      <c r="BD75" s="30"/>
      <c r="BE75" s="30"/>
      <c r="BF75" s="43"/>
      <c r="BL75" s="28"/>
      <c r="BM75" s="28"/>
      <c r="BN75" s="28"/>
    </row>
    <row r="76" spans="56:74" ht="15.75" x14ac:dyDescent="0.25">
      <c r="BD76" s="31"/>
      <c r="BE76" s="31"/>
      <c r="BF76" s="31"/>
      <c r="BL76" s="42"/>
      <c r="BM76" s="29"/>
      <c r="BN76" s="43"/>
    </row>
    <row r="77" spans="56:74" ht="15.75" x14ac:dyDescent="0.25">
      <c r="BD77" s="27"/>
      <c r="BE77" s="27"/>
      <c r="BF77" s="27"/>
      <c r="BL77" s="30"/>
      <c r="BM77" s="30"/>
      <c r="BN77" s="43"/>
    </row>
    <row r="78" spans="56:74" ht="15.75" x14ac:dyDescent="0.25">
      <c r="BD78" s="28"/>
      <c r="BE78" s="28"/>
      <c r="BF78" s="28"/>
      <c r="BL78" s="30"/>
      <c r="BM78" s="30"/>
      <c r="BN78" s="43"/>
    </row>
    <row r="79" spans="56:74" ht="15.75" x14ac:dyDescent="0.25">
      <c r="BD79" s="42"/>
      <c r="BE79" s="29"/>
      <c r="BF79" s="43"/>
      <c r="BL79" s="31"/>
      <c r="BM79" s="31"/>
      <c r="BN79" s="31"/>
    </row>
    <row r="80" spans="56:74" ht="15.75" x14ac:dyDescent="0.25">
      <c r="BD80" s="30"/>
      <c r="BE80" s="30"/>
      <c r="BF80" s="43"/>
      <c r="BL80" s="27"/>
      <c r="BM80" s="27"/>
      <c r="BN80" s="27"/>
    </row>
    <row r="81" spans="1:77" s="34" customFormat="1" ht="15.75" x14ac:dyDescent="0.25">
      <c r="A81" s="139"/>
      <c r="B81" s="8"/>
      <c r="C81" s="153"/>
      <c r="D81" s="8"/>
      <c r="E81" s="8"/>
      <c r="F81" s="8"/>
      <c r="G81" s="153"/>
      <c r="H81" s="7"/>
      <c r="I81" s="7"/>
      <c r="J81" s="7"/>
      <c r="K81" s="7"/>
      <c r="L81" s="7"/>
      <c r="M81" s="33"/>
      <c r="N81" s="135"/>
      <c r="O81" s="7"/>
      <c r="P81" s="7"/>
      <c r="Q81" s="7"/>
      <c r="R81" s="7"/>
      <c r="S81" s="33"/>
      <c r="T81" s="135"/>
      <c r="U81" s="7"/>
      <c r="V81" s="7"/>
      <c r="W81" s="7"/>
      <c r="X81" s="7"/>
      <c r="Y81" s="8"/>
      <c r="Z81" s="136"/>
      <c r="AA81" s="7"/>
      <c r="AB81" s="7"/>
      <c r="AC81" s="7"/>
      <c r="AD81" s="8"/>
      <c r="AE81" s="136"/>
      <c r="AF81" s="7"/>
      <c r="AG81" s="7"/>
      <c r="AH81" s="7"/>
      <c r="AI81" s="8"/>
      <c r="AJ81" s="136"/>
      <c r="AK81" s="7"/>
      <c r="AL81" s="7"/>
      <c r="AM81" s="7"/>
      <c r="AN81" s="8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D81" s="30"/>
      <c r="BE81" s="30"/>
      <c r="BF81" s="43"/>
      <c r="BH81" s="27"/>
      <c r="BI81" s="27"/>
      <c r="BJ81" s="27"/>
      <c r="BL81" s="28"/>
      <c r="BM81" s="28"/>
      <c r="BN81" s="28"/>
      <c r="BW81" s="8"/>
      <c r="BX81" s="8"/>
      <c r="BY81" s="8"/>
    </row>
    <row r="82" spans="1:77" s="34" customFormat="1" ht="15.75" x14ac:dyDescent="0.25">
      <c r="A82" s="139"/>
      <c r="B82" s="8"/>
      <c r="C82" s="153"/>
      <c r="D82" s="8"/>
      <c r="E82" s="8"/>
      <c r="F82" s="8"/>
      <c r="G82" s="153"/>
      <c r="H82" s="7"/>
      <c r="I82" s="7"/>
      <c r="J82" s="7"/>
      <c r="K82" s="7"/>
      <c r="L82" s="7"/>
      <c r="M82" s="33"/>
      <c r="N82" s="135"/>
      <c r="O82" s="7"/>
      <c r="P82" s="7"/>
      <c r="Q82" s="7"/>
      <c r="R82" s="7"/>
      <c r="S82" s="33"/>
      <c r="T82" s="135"/>
      <c r="U82" s="7"/>
      <c r="V82" s="7"/>
      <c r="W82" s="7"/>
      <c r="X82" s="7"/>
      <c r="Y82" s="8"/>
      <c r="Z82" s="136"/>
      <c r="AA82" s="7"/>
      <c r="AB82" s="7"/>
      <c r="AC82" s="7"/>
      <c r="AD82" s="8"/>
      <c r="AE82" s="136"/>
      <c r="AF82" s="7"/>
      <c r="AG82" s="7"/>
      <c r="AH82" s="7"/>
      <c r="AI82" s="8"/>
      <c r="AJ82" s="136"/>
      <c r="AK82" s="7"/>
      <c r="AL82" s="7"/>
      <c r="AM82" s="7"/>
      <c r="AN82" s="8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D82" s="30"/>
      <c r="BE82" s="30"/>
      <c r="BF82" s="43"/>
      <c r="BH82" s="28"/>
      <c r="BI82" s="28"/>
      <c r="BJ82" s="28"/>
      <c r="BL82" s="42"/>
      <c r="BM82" s="29"/>
      <c r="BN82" s="43"/>
      <c r="BW82" s="8"/>
      <c r="BX82" s="8"/>
      <c r="BY82" s="8"/>
    </row>
    <row r="83" spans="1:77" s="34" customFormat="1" ht="15.75" x14ac:dyDescent="0.25">
      <c r="A83" s="139"/>
      <c r="B83" s="8"/>
      <c r="C83" s="153"/>
      <c r="D83" s="8"/>
      <c r="E83" s="8"/>
      <c r="F83" s="8"/>
      <c r="G83" s="153"/>
      <c r="H83" s="7"/>
      <c r="I83" s="7"/>
      <c r="J83" s="7"/>
      <c r="K83" s="7"/>
      <c r="L83" s="7"/>
      <c r="M83" s="33"/>
      <c r="N83" s="135"/>
      <c r="O83" s="7"/>
      <c r="P83" s="7"/>
      <c r="Q83" s="7"/>
      <c r="R83" s="7"/>
      <c r="S83" s="33"/>
      <c r="T83" s="135"/>
      <c r="U83" s="7"/>
      <c r="V83" s="7"/>
      <c r="W83" s="7"/>
      <c r="X83" s="7"/>
      <c r="Y83" s="8"/>
      <c r="Z83" s="136"/>
      <c r="AA83" s="7"/>
      <c r="AB83" s="7"/>
      <c r="AC83" s="7"/>
      <c r="AD83" s="8"/>
      <c r="AE83" s="136"/>
      <c r="AF83" s="7"/>
      <c r="AG83" s="7"/>
      <c r="AH83" s="7"/>
      <c r="AI83" s="8"/>
      <c r="AJ83" s="136"/>
      <c r="AK83" s="7"/>
      <c r="AL83" s="7"/>
      <c r="AM83" s="7"/>
      <c r="AN83" s="8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H83" s="42"/>
      <c r="BI83" s="29"/>
      <c r="BJ83" s="43"/>
      <c r="BW83" s="8"/>
      <c r="BX83" s="8"/>
      <c r="BY83" s="8"/>
    </row>
    <row r="84" spans="1:77" s="34" customFormat="1" ht="15.75" x14ac:dyDescent="0.25">
      <c r="A84" s="139"/>
      <c r="B84" s="8"/>
      <c r="C84" s="153"/>
      <c r="D84" s="8"/>
      <c r="E84" s="8"/>
      <c r="F84" s="8"/>
      <c r="G84" s="153"/>
      <c r="H84" s="7"/>
      <c r="I84" s="7"/>
      <c r="J84" s="7"/>
      <c r="K84" s="7"/>
      <c r="L84" s="7"/>
      <c r="M84" s="33"/>
      <c r="N84" s="135"/>
      <c r="O84" s="7"/>
      <c r="P84" s="7"/>
      <c r="Q84" s="7"/>
      <c r="R84" s="7"/>
      <c r="S84" s="33"/>
      <c r="T84" s="135"/>
      <c r="U84" s="7"/>
      <c r="V84" s="7"/>
      <c r="W84" s="7"/>
      <c r="X84" s="7"/>
      <c r="Y84" s="8"/>
      <c r="Z84" s="136"/>
      <c r="AA84" s="7"/>
      <c r="AB84" s="7"/>
      <c r="AC84" s="7"/>
      <c r="AD84" s="8"/>
      <c r="AE84" s="136"/>
      <c r="AF84" s="7"/>
      <c r="AG84" s="7"/>
      <c r="AH84" s="7"/>
      <c r="AI84" s="8"/>
      <c r="AJ84" s="136"/>
      <c r="AK84" s="7"/>
      <c r="AL84" s="7"/>
      <c r="AM84" s="7"/>
      <c r="AN84" s="8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H84" s="30"/>
      <c r="BI84" s="30"/>
      <c r="BJ84" s="43"/>
      <c r="BW84" s="8"/>
      <c r="BX84" s="8"/>
      <c r="BY84" s="8"/>
    </row>
    <row r="85" spans="1:77" s="34" customFormat="1" ht="15.75" x14ac:dyDescent="0.25">
      <c r="A85" s="139"/>
      <c r="B85" s="8"/>
      <c r="C85" s="153"/>
      <c r="D85" s="8"/>
      <c r="E85" s="8"/>
      <c r="F85" s="8"/>
      <c r="G85" s="153"/>
      <c r="H85" s="7"/>
      <c r="I85" s="7"/>
      <c r="J85" s="7"/>
      <c r="K85" s="7"/>
      <c r="L85" s="7"/>
      <c r="M85" s="33"/>
      <c r="N85" s="135"/>
      <c r="O85" s="7"/>
      <c r="P85" s="7"/>
      <c r="Q85" s="7"/>
      <c r="R85" s="7"/>
      <c r="S85" s="33"/>
      <c r="T85" s="135"/>
      <c r="U85" s="7"/>
      <c r="V85" s="7"/>
      <c r="W85" s="7"/>
      <c r="X85" s="7"/>
      <c r="Y85" s="8"/>
      <c r="Z85" s="136"/>
      <c r="AA85" s="7"/>
      <c r="AB85" s="7"/>
      <c r="AC85" s="7"/>
      <c r="AD85" s="8"/>
      <c r="AE85" s="136"/>
      <c r="AF85" s="7"/>
      <c r="AG85" s="7"/>
      <c r="AH85" s="7"/>
      <c r="AI85" s="8"/>
      <c r="AJ85" s="136"/>
      <c r="AK85" s="7"/>
      <c r="AL85" s="7"/>
      <c r="AM85" s="7"/>
      <c r="AN85" s="8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H85" s="30"/>
      <c r="BI85" s="30"/>
      <c r="BJ85" s="43"/>
      <c r="BW85" s="8"/>
      <c r="BX85" s="8"/>
      <c r="BY85" s="8"/>
    </row>
    <row r="86" spans="1:77" s="34" customFormat="1" x14ac:dyDescent="0.25">
      <c r="A86" s="139"/>
      <c r="B86" s="8"/>
      <c r="C86" s="153"/>
      <c r="D86" s="8"/>
      <c r="E86" s="8"/>
      <c r="F86" s="8"/>
      <c r="G86" s="153"/>
      <c r="H86" s="7"/>
      <c r="I86" s="7"/>
      <c r="J86" s="7"/>
      <c r="K86" s="7"/>
      <c r="L86" s="7"/>
      <c r="M86" s="33"/>
      <c r="N86" s="135"/>
      <c r="O86" s="7"/>
      <c r="P86" s="7"/>
      <c r="Q86" s="7"/>
      <c r="R86" s="7"/>
      <c r="S86" s="33"/>
      <c r="T86" s="135"/>
      <c r="U86" s="7"/>
      <c r="V86" s="7"/>
      <c r="W86" s="7"/>
      <c r="X86" s="7"/>
      <c r="Y86" s="8"/>
      <c r="Z86" s="136"/>
      <c r="AA86" s="7"/>
      <c r="AB86" s="7"/>
      <c r="AC86" s="7"/>
      <c r="AD86" s="8"/>
      <c r="AE86" s="136"/>
      <c r="AF86" s="7"/>
      <c r="AG86" s="7"/>
      <c r="AH86" s="7"/>
      <c r="AI86" s="8"/>
      <c r="AJ86" s="136"/>
      <c r="AK86" s="7"/>
      <c r="AL86" s="7"/>
      <c r="AM86" s="7"/>
      <c r="AN86" s="8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H86" s="31"/>
      <c r="BI86" s="31"/>
      <c r="BJ86" s="31"/>
      <c r="BW86" s="8"/>
      <c r="BX86" s="8"/>
      <c r="BY86" s="8"/>
    </row>
    <row r="87" spans="1:77" s="34" customFormat="1" x14ac:dyDescent="0.25">
      <c r="A87" s="139"/>
      <c r="B87" s="8"/>
      <c r="C87" s="153"/>
      <c r="D87" s="8"/>
      <c r="E87" s="8"/>
      <c r="F87" s="8"/>
      <c r="G87" s="153"/>
      <c r="H87" s="7"/>
      <c r="I87" s="7"/>
      <c r="J87" s="7"/>
      <c r="K87" s="7"/>
      <c r="L87" s="7"/>
      <c r="M87" s="33"/>
      <c r="N87" s="135"/>
      <c r="O87" s="7"/>
      <c r="P87" s="7"/>
      <c r="Q87" s="7"/>
      <c r="R87" s="7"/>
      <c r="S87" s="33"/>
      <c r="T87" s="135"/>
      <c r="U87" s="7"/>
      <c r="V87" s="7"/>
      <c r="W87" s="7"/>
      <c r="X87" s="7"/>
      <c r="Y87" s="8"/>
      <c r="Z87" s="136"/>
      <c r="AA87" s="7"/>
      <c r="AB87" s="7"/>
      <c r="AC87" s="7"/>
      <c r="AD87" s="8"/>
      <c r="AE87" s="136"/>
      <c r="AF87" s="7"/>
      <c r="AG87" s="7"/>
      <c r="AH87" s="7"/>
      <c r="AI87" s="8"/>
      <c r="AJ87" s="136"/>
      <c r="AK87" s="7"/>
      <c r="AL87" s="7"/>
      <c r="AM87" s="7"/>
      <c r="AN87" s="8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H87" s="27"/>
      <c r="BI87" s="27"/>
      <c r="BJ87" s="27"/>
      <c r="BW87" s="8"/>
      <c r="BX87" s="8"/>
      <c r="BY87" s="8"/>
    </row>
    <row r="88" spans="1:77" s="34" customFormat="1" x14ac:dyDescent="0.25">
      <c r="A88" s="139"/>
      <c r="B88" s="8"/>
      <c r="C88" s="153"/>
      <c r="D88" s="8"/>
      <c r="E88" s="8"/>
      <c r="F88" s="8"/>
      <c r="G88" s="153"/>
      <c r="H88" s="7"/>
      <c r="I88" s="7"/>
      <c r="J88" s="7"/>
      <c r="K88" s="7"/>
      <c r="L88" s="7"/>
      <c r="M88" s="33"/>
      <c r="N88" s="135"/>
      <c r="O88" s="7"/>
      <c r="P88" s="7"/>
      <c r="Q88" s="7"/>
      <c r="R88" s="7"/>
      <c r="S88" s="33"/>
      <c r="T88" s="135"/>
      <c r="U88" s="7"/>
      <c r="V88" s="7"/>
      <c r="W88" s="7"/>
      <c r="X88" s="7"/>
      <c r="Y88" s="8"/>
      <c r="Z88" s="136"/>
      <c r="AA88" s="7"/>
      <c r="AB88" s="7"/>
      <c r="AC88" s="7"/>
      <c r="AD88" s="8"/>
      <c r="AE88" s="136"/>
      <c r="AF88" s="7"/>
      <c r="AG88" s="7"/>
      <c r="AH88" s="7"/>
      <c r="AI88" s="8"/>
      <c r="AJ88" s="136"/>
      <c r="AK88" s="7"/>
      <c r="AL88" s="7"/>
      <c r="AM88" s="7"/>
      <c r="AN88" s="8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H88" s="28"/>
      <c r="BI88" s="28"/>
      <c r="BJ88" s="28"/>
      <c r="BW88" s="8"/>
      <c r="BX88" s="8"/>
      <c r="BY88" s="8"/>
    </row>
    <row r="89" spans="1:77" s="34" customFormat="1" ht="15.75" x14ac:dyDescent="0.25">
      <c r="A89" s="139"/>
      <c r="B89" s="8"/>
      <c r="C89" s="153"/>
      <c r="D89" s="8"/>
      <c r="E89" s="8"/>
      <c r="F89" s="8"/>
      <c r="G89" s="153"/>
      <c r="H89" s="7"/>
      <c r="I89" s="7"/>
      <c r="J89" s="7"/>
      <c r="K89" s="7"/>
      <c r="L89" s="7"/>
      <c r="M89" s="33"/>
      <c r="N89" s="135"/>
      <c r="O89" s="7"/>
      <c r="P89" s="7"/>
      <c r="Q89" s="7"/>
      <c r="R89" s="7"/>
      <c r="S89" s="33"/>
      <c r="T89" s="135"/>
      <c r="U89" s="7"/>
      <c r="V89" s="7"/>
      <c r="W89" s="7"/>
      <c r="X89" s="7"/>
      <c r="Y89" s="8"/>
      <c r="Z89" s="136"/>
      <c r="AA89" s="7"/>
      <c r="AB89" s="7"/>
      <c r="AC89" s="7"/>
      <c r="AD89" s="8"/>
      <c r="AE89" s="136"/>
      <c r="AF89" s="7"/>
      <c r="AG89" s="7"/>
      <c r="AH89" s="7"/>
      <c r="AI89" s="8"/>
      <c r="AJ89" s="136"/>
      <c r="AK89" s="7"/>
      <c r="AL89" s="7"/>
      <c r="AM89" s="7"/>
      <c r="AN89" s="8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H89" s="42"/>
      <c r="BI89" s="29"/>
      <c r="BJ89" s="43"/>
      <c r="BW89" s="8"/>
      <c r="BX89" s="8"/>
      <c r="BY89" s="8"/>
    </row>
    <row r="90" spans="1:77" s="34" customFormat="1" ht="15.75" x14ac:dyDescent="0.25">
      <c r="A90" s="139"/>
      <c r="B90" s="8"/>
      <c r="C90" s="153"/>
      <c r="D90" s="8"/>
      <c r="E90" s="8"/>
      <c r="F90" s="8"/>
      <c r="G90" s="153"/>
      <c r="H90" s="7"/>
      <c r="I90" s="7"/>
      <c r="J90" s="7"/>
      <c r="K90" s="7"/>
      <c r="L90" s="7"/>
      <c r="M90" s="33"/>
      <c r="N90" s="135"/>
      <c r="O90" s="7"/>
      <c r="P90" s="7"/>
      <c r="Q90" s="7"/>
      <c r="R90" s="7"/>
      <c r="S90" s="33"/>
      <c r="T90" s="135"/>
      <c r="U90" s="7"/>
      <c r="V90" s="7"/>
      <c r="W90" s="7"/>
      <c r="X90" s="7"/>
      <c r="Y90" s="8"/>
      <c r="Z90" s="136"/>
      <c r="AA90" s="7"/>
      <c r="AB90" s="7"/>
      <c r="AC90" s="7"/>
      <c r="AD90" s="8"/>
      <c r="AE90" s="136"/>
      <c r="AF90" s="7"/>
      <c r="AG90" s="7"/>
      <c r="AH90" s="7"/>
      <c r="AI90" s="8"/>
      <c r="AJ90" s="136"/>
      <c r="AK90" s="7"/>
      <c r="AL90" s="7"/>
      <c r="AM90" s="7"/>
      <c r="AN90" s="8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H90" s="30"/>
      <c r="BI90" s="30"/>
      <c r="BJ90" s="43"/>
      <c r="BW90" s="8"/>
      <c r="BX90" s="8"/>
      <c r="BY90" s="8"/>
    </row>
    <row r="91" spans="1:77" s="34" customFormat="1" ht="15.75" x14ac:dyDescent="0.25">
      <c r="A91" s="139"/>
      <c r="B91" s="8"/>
      <c r="C91" s="153"/>
      <c r="D91" s="8"/>
      <c r="E91" s="8"/>
      <c r="F91" s="8"/>
      <c r="G91" s="153"/>
      <c r="H91" s="7"/>
      <c r="I91" s="7"/>
      <c r="J91" s="7"/>
      <c r="K91" s="7"/>
      <c r="L91" s="7"/>
      <c r="M91" s="33"/>
      <c r="N91" s="135"/>
      <c r="O91" s="7"/>
      <c r="P91" s="7"/>
      <c r="Q91" s="7"/>
      <c r="R91" s="7"/>
      <c r="S91" s="33"/>
      <c r="T91" s="135"/>
      <c r="U91" s="7"/>
      <c r="V91" s="7"/>
      <c r="W91" s="7"/>
      <c r="X91" s="7"/>
      <c r="Y91" s="8"/>
      <c r="Z91" s="136"/>
      <c r="AA91" s="7"/>
      <c r="AB91" s="7"/>
      <c r="AC91" s="7"/>
      <c r="AD91" s="8"/>
      <c r="AE91" s="136"/>
      <c r="AF91" s="7"/>
      <c r="AG91" s="7"/>
      <c r="AH91" s="7"/>
      <c r="AI91" s="8"/>
      <c r="AJ91" s="136"/>
      <c r="AK91" s="7"/>
      <c r="AL91" s="7"/>
      <c r="AM91" s="7"/>
      <c r="AN91" s="8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H91" s="30"/>
      <c r="BI91" s="30"/>
      <c r="BJ91" s="43"/>
      <c r="BW91" s="8"/>
      <c r="BX91" s="8"/>
      <c r="BY91" s="8"/>
    </row>
    <row r="92" spans="1:77" s="34" customFormat="1" ht="15.75" x14ac:dyDescent="0.25">
      <c r="A92" s="139"/>
      <c r="B92" s="8"/>
      <c r="C92" s="153"/>
      <c r="D92" s="8"/>
      <c r="E92" s="8"/>
      <c r="F92" s="8"/>
      <c r="G92" s="153"/>
      <c r="H92" s="7"/>
      <c r="I92" s="7"/>
      <c r="J92" s="7"/>
      <c r="K92" s="7"/>
      <c r="L92" s="7"/>
      <c r="M92" s="33"/>
      <c r="N92" s="135"/>
      <c r="O92" s="7"/>
      <c r="P92" s="7"/>
      <c r="Q92" s="7"/>
      <c r="R92" s="7"/>
      <c r="S92" s="33"/>
      <c r="T92" s="135"/>
      <c r="U92" s="7"/>
      <c r="V92" s="7"/>
      <c r="W92" s="7"/>
      <c r="X92" s="7"/>
      <c r="Y92" s="8"/>
      <c r="Z92" s="136"/>
      <c r="AA92" s="7"/>
      <c r="AB92" s="7"/>
      <c r="AC92" s="7"/>
      <c r="AD92" s="8"/>
      <c r="AE92" s="136"/>
      <c r="AF92" s="7"/>
      <c r="AG92" s="7"/>
      <c r="AH92" s="7"/>
      <c r="AI92" s="8"/>
      <c r="AJ92" s="136"/>
      <c r="AK92" s="7"/>
      <c r="AL92" s="7"/>
      <c r="AM92" s="7"/>
      <c r="AN92" s="8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H92" s="30"/>
      <c r="BI92" s="30"/>
      <c r="BJ92" s="43"/>
      <c r="BW92" s="8"/>
      <c r="BX92" s="8"/>
      <c r="BY92" s="8"/>
    </row>
    <row r="107" spans="1:77" s="7" customFormat="1" x14ac:dyDescent="0.25">
      <c r="A107" s="139"/>
      <c r="B107" s="8"/>
      <c r="C107" s="153"/>
      <c r="D107" s="8"/>
      <c r="E107" s="8"/>
      <c r="F107" s="8"/>
      <c r="G107" s="153"/>
      <c r="M107" s="33"/>
      <c r="N107" s="135"/>
      <c r="S107" s="33"/>
      <c r="T107" s="135"/>
      <c r="Y107" s="8"/>
      <c r="Z107" s="136"/>
      <c r="AD107" s="8"/>
      <c r="AE107" s="136"/>
      <c r="AI107" s="8"/>
      <c r="AJ107" s="136"/>
      <c r="AN107" s="8"/>
      <c r="AV107" s="33"/>
      <c r="AW107" s="33"/>
      <c r="AX107" s="33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8"/>
      <c r="BX107" s="8"/>
      <c r="BY107" s="8"/>
    </row>
  </sheetData>
  <mergeCells count="12">
    <mergeCell ref="AZ34:BB34"/>
    <mergeCell ref="BD34:BF34"/>
    <mergeCell ref="AR42:AT42"/>
    <mergeCell ref="AV42:AX42"/>
    <mergeCell ref="AZ44:BB44"/>
    <mergeCell ref="AV34:AX34"/>
    <mergeCell ref="AR49:AT49"/>
    <mergeCell ref="AQ1:AR1"/>
    <mergeCell ref="AQ2:AR2"/>
    <mergeCell ref="AP3:AP4"/>
    <mergeCell ref="AQ3:AT3"/>
    <mergeCell ref="AR34:AT34"/>
  </mergeCells>
  <conditionalFormatting sqref="AP28">
    <cfRule type="cellIs" dxfId="143" priority="10" operator="lessThan">
      <formula>-1</formula>
    </cfRule>
    <cfRule type="cellIs" dxfId="142" priority="11" operator="greaterThan">
      <formula>1</formula>
    </cfRule>
    <cfRule type="cellIs" dxfId="141" priority="12" operator="between">
      <formula>-1</formula>
      <formula>1</formula>
    </cfRule>
  </conditionalFormatting>
  <conditionalFormatting sqref="AT5">
    <cfRule type="cellIs" dxfId="140" priority="7" operator="lessThan">
      <formula>-1</formula>
    </cfRule>
    <cfRule type="cellIs" dxfId="139" priority="8" operator="greaterThan">
      <formula>1</formula>
    </cfRule>
    <cfRule type="cellIs" dxfId="138" priority="9" operator="equal">
      <formula>0</formula>
    </cfRule>
  </conditionalFormatting>
  <conditionalFormatting sqref="AQ3">
    <cfRule type="cellIs" dxfId="137" priority="13" operator="greaterThan">
      <formula>$AO$2</formula>
    </cfRule>
    <cfRule type="cellIs" dxfId="136" priority="14" operator="lessThan">
      <formula>$AO$2</formula>
    </cfRule>
    <cfRule type="cellIs" dxfId="135" priority="15" operator="lessThan">
      <formula>$AO$2</formula>
    </cfRule>
  </conditionalFormatting>
  <conditionalFormatting sqref="AQ3">
    <cfRule type="cellIs" dxfId="134" priority="16" operator="lessThan">
      <formula>$AO$2</formula>
    </cfRule>
    <cfRule type="cellIs" dxfId="133" priority="17" operator="greaterThan">
      <formula>$AO$2</formula>
    </cfRule>
    <cfRule type="cellIs" dxfId="132" priority="18" operator="equal">
      <formula>$AO$2</formula>
    </cfRule>
  </conditionalFormatting>
  <conditionalFormatting sqref="AX56">
    <cfRule type="cellIs" dxfId="131" priority="4" operator="lessThan">
      <formula>$AP$6</formula>
    </cfRule>
    <cfRule type="cellIs" dxfId="130" priority="5" operator="greaterThan">
      <formula>$AP$6</formula>
    </cfRule>
    <cfRule type="cellIs" dxfId="129" priority="6" operator="equal">
      <formula>$AP$6</formula>
    </cfRule>
  </conditionalFormatting>
  <conditionalFormatting sqref="BF51">
    <cfRule type="cellIs" dxfId="128" priority="1" operator="lessThan">
      <formula>$AP$13</formula>
    </cfRule>
    <cfRule type="cellIs" dxfId="127" priority="2" operator="greaterThan">
      <formula>$AP$13</formula>
    </cfRule>
    <cfRule type="cellIs" dxfId="126" priority="3" operator="equal">
      <formula>$AP$13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3DA2-5929-4C89-9460-3DA6168D0503}">
  <dimension ref="A1:BY107"/>
  <sheetViews>
    <sheetView zoomScale="90" zoomScaleNormal="90" workbookViewId="0">
      <selection activeCell="Q4" sqref="Q4"/>
    </sheetView>
  </sheetViews>
  <sheetFormatPr defaultRowHeight="15" x14ac:dyDescent="0.25"/>
  <cols>
    <col min="1" max="1" width="63.85546875" style="139" customWidth="1"/>
    <col min="2" max="2" width="3.42578125" style="8" customWidth="1"/>
    <col min="3" max="3" width="19" style="153" customWidth="1"/>
    <col min="4" max="5" width="19" style="8" customWidth="1"/>
    <col min="6" max="6" width="2.7109375" style="8" customWidth="1"/>
    <col min="7" max="7" width="19" style="153" hidden="1" customWidth="1"/>
    <col min="8" max="12" width="19" style="7" hidden="1" customWidth="1"/>
    <col min="13" max="13" width="2.7109375" style="33" hidden="1" customWidth="1"/>
    <col min="14" max="14" width="19" style="135" hidden="1" customWidth="1"/>
    <col min="15" max="18" width="19" style="7" hidden="1" customWidth="1"/>
    <col min="19" max="19" width="2.7109375" style="33" hidden="1" customWidth="1"/>
    <col min="20" max="20" width="19" style="135" hidden="1" customWidth="1"/>
    <col min="21" max="24" width="19" style="7" hidden="1" customWidth="1"/>
    <col min="25" max="25" width="3.85546875" style="8" hidden="1" customWidth="1"/>
    <col min="26" max="26" width="5.5703125" style="136" hidden="1" customWidth="1"/>
    <col min="27" max="27" width="20.7109375" style="7" hidden="1" customWidth="1"/>
    <col min="28" max="29" width="8" style="7" hidden="1" customWidth="1"/>
    <col min="30" max="31" width="1.140625" style="8" customWidth="1"/>
    <col min="32" max="32" width="26.7109375" style="7" customWidth="1"/>
    <col min="33" max="33" width="8.5703125" style="7" customWidth="1"/>
    <col min="34" max="34" width="1.5703125" style="7" customWidth="1"/>
    <col min="35" max="36" width="9.28515625" style="7" customWidth="1"/>
    <col min="37" max="37" width="8" style="7" customWidth="1"/>
    <col min="38" max="38" width="1.5703125" style="7" customWidth="1"/>
    <col min="39" max="41" width="7.7109375" style="7" customWidth="1"/>
    <col min="42" max="42" width="1.5703125" style="7" customWidth="1"/>
    <col min="43" max="45" width="7.7109375" style="7" customWidth="1"/>
    <col min="46" max="46" width="1.5703125" style="34" customWidth="1"/>
    <col min="47" max="49" width="7.7109375" style="34" customWidth="1"/>
    <col min="50" max="50" width="1.5703125" style="34" customWidth="1"/>
    <col min="51" max="53" width="7.7109375" style="34" customWidth="1"/>
    <col min="54" max="54" width="1.5703125" style="34" customWidth="1"/>
    <col min="55" max="57" width="7.7109375" style="34" customWidth="1"/>
    <col min="58" max="58" width="1.5703125" style="34" customWidth="1"/>
    <col min="59" max="61" width="7.7109375" style="34" customWidth="1"/>
    <col min="62" max="62" width="1.5703125" style="34" customWidth="1"/>
    <col min="63" max="64" width="9.28515625" style="34" customWidth="1"/>
    <col min="65" max="65" width="9.85546875" style="34" bestFit="1" customWidth="1"/>
    <col min="66" max="16384" width="9.140625" style="8"/>
  </cols>
  <sheetData>
    <row r="1" spans="1:65" ht="35.65" customHeight="1" x14ac:dyDescent="0.5">
      <c r="A1" s="134"/>
      <c r="C1" s="165" t="s">
        <v>115</v>
      </c>
      <c r="D1" s="166"/>
      <c r="E1" s="166"/>
      <c r="G1" s="165" t="s">
        <v>116</v>
      </c>
      <c r="H1" s="166"/>
      <c r="I1" s="166"/>
      <c r="J1" s="165"/>
      <c r="K1" s="166"/>
      <c r="L1" s="166"/>
      <c r="N1" s="165" t="s">
        <v>117</v>
      </c>
      <c r="O1" s="166"/>
      <c r="P1" s="166"/>
      <c r="Q1" s="165"/>
      <c r="R1" s="166"/>
      <c r="T1" s="165" t="s">
        <v>123</v>
      </c>
      <c r="U1" s="166"/>
      <c r="V1" s="166"/>
      <c r="W1" s="165"/>
      <c r="X1" s="166"/>
      <c r="AF1" s="5" t="s">
        <v>5</v>
      </c>
      <c r="AG1" s="6" t="s">
        <v>6</v>
      </c>
      <c r="AH1" s="192" t="s">
        <v>7</v>
      </c>
      <c r="AI1" s="192"/>
      <c r="AJ1" s="6" t="s">
        <v>8</v>
      </c>
      <c r="AK1" s="36" t="s">
        <v>9</v>
      </c>
      <c r="AM1" s="8"/>
      <c r="AN1" s="8"/>
      <c r="AO1" s="8"/>
      <c r="AQ1" s="8"/>
      <c r="AR1" s="8"/>
      <c r="AS1" s="8"/>
      <c r="AU1" s="31"/>
      <c r="AV1" s="31"/>
      <c r="AW1" s="31"/>
      <c r="AY1" s="31"/>
      <c r="AZ1" s="31"/>
      <c r="BA1" s="31"/>
      <c r="BC1" s="31"/>
      <c r="BD1" s="31"/>
      <c r="BE1" s="31"/>
      <c r="BG1" s="31"/>
      <c r="BH1" s="31"/>
      <c r="BI1" s="31"/>
      <c r="BK1" s="31"/>
      <c r="BL1" s="31"/>
      <c r="BM1" s="31"/>
    </row>
    <row r="2" spans="1:65" ht="15" customHeight="1" thickBot="1" x14ac:dyDescent="0.3">
      <c r="A2" s="134"/>
      <c r="C2" s="130"/>
      <c r="D2" s="131"/>
      <c r="E2" s="131"/>
      <c r="G2" s="130"/>
      <c r="H2" s="156"/>
      <c r="I2" s="156"/>
      <c r="J2" s="156"/>
      <c r="K2" s="156" t="s">
        <v>3</v>
      </c>
      <c r="L2" s="156"/>
      <c r="M2" s="157"/>
      <c r="N2" s="130"/>
      <c r="O2" s="156"/>
      <c r="P2" s="156" t="s">
        <v>10</v>
      </c>
      <c r="Q2" s="156" t="s">
        <v>111</v>
      </c>
      <c r="R2" s="156"/>
      <c r="S2" s="157"/>
      <c r="T2" s="130"/>
      <c r="U2" s="156"/>
      <c r="V2" s="156" t="s">
        <v>119</v>
      </c>
      <c r="W2" s="156" t="s">
        <v>111</v>
      </c>
      <c r="X2" s="156"/>
      <c r="AF2" s="5">
        <f>SUM(AG5:AG12)</f>
        <v>0</v>
      </c>
      <c r="AG2" s="6" t="s">
        <v>6</v>
      </c>
      <c r="AH2" s="193">
        <f>-SUM(AG13:AG16)</f>
        <v>0</v>
      </c>
      <c r="AI2" s="193"/>
      <c r="AJ2" s="6" t="s">
        <v>8</v>
      </c>
      <c r="AK2" s="36">
        <f>-SUM(AG17:AG27)</f>
        <v>0</v>
      </c>
      <c r="AM2" s="8"/>
      <c r="AN2" s="8"/>
      <c r="AO2" s="8"/>
      <c r="AQ2" s="8"/>
      <c r="AR2" s="8"/>
      <c r="AS2" s="8"/>
      <c r="AU2" s="31"/>
      <c r="AV2" s="31"/>
      <c r="AW2" s="31"/>
      <c r="AY2" s="31"/>
      <c r="AZ2" s="31"/>
      <c r="BA2" s="31"/>
      <c r="BC2" s="31"/>
      <c r="BD2" s="31"/>
      <c r="BE2" s="31"/>
      <c r="BG2" s="31"/>
      <c r="BH2" s="31"/>
      <c r="BI2" s="31"/>
      <c r="BK2" s="31"/>
      <c r="BL2" s="31"/>
      <c r="BM2" s="31"/>
    </row>
    <row r="3" spans="1:65" ht="15.75" thickBot="1" x14ac:dyDescent="0.3">
      <c r="A3" s="137"/>
      <c r="C3" s="130" t="s">
        <v>19</v>
      </c>
      <c r="D3" s="131" t="s">
        <v>97</v>
      </c>
      <c r="E3" s="131" t="s">
        <v>96</v>
      </c>
      <c r="G3" s="130" t="s">
        <v>19</v>
      </c>
      <c r="H3" s="156" t="s">
        <v>99</v>
      </c>
      <c r="I3" s="156" t="s">
        <v>100</v>
      </c>
      <c r="J3" s="156" t="s">
        <v>101</v>
      </c>
      <c r="K3" s="156" t="s">
        <v>110</v>
      </c>
      <c r="L3" s="156" t="s">
        <v>107</v>
      </c>
      <c r="M3" s="157"/>
      <c r="N3" s="130" t="s">
        <v>19</v>
      </c>
      <c r="O3" s="156" t="s">
        <v>100</v>
      </c>
      <c r="P3" s="156" t="s">
        <v>118</v>
      </c>
      <c r="Q3" s="156" t="s">
        <v>112</v>
      </c>
      <c r="R3" s="156" t="s">
        <v>113</v>
      </c>
      <c r="S3" s="157"/>
      <c r="T3" s="130" t="s">
        <v>19</v>
      </c>
      <c r="U3" s="156" t="s">
        <v>114</v>
      </c>
      <c r="V3" s="156" t="s">
        <v>120</v>
      </c>
      <c r="W3" s="156" t="s">
        <v>112</v>
      </c>
      <c r="X3" s="156" t="s">
        <v>113</v>
      </c>
      <c r="Z3" s="125" t="s">
        <v>95</v>
      </c>
      <c r="AA3" s="126"/>
      <c r="AB3" s="126"/>
      <c r="AC3" s="126"/>
      <c r="AF3" s="124"/>
      <c r="AG3" s="197" t="s">
        <v>0</v>
      </c>
      <c r="AH3" s="194">
        <f>AH2+AK2</f>
        <v>0</v>
      </c>
      <c r="AI3" s="195"/>
      <c r="AJ3" s="195"/>
      <c r="AK3" s="196"/>
      <c r="AM3" s="8"/>
      <c r="AN3" s="8"/>
      <c r="AO3" s="8"/>
      <c r="AQ3" s="8"/>
      <c r="AR3" s="8"/>
      <c r="AS3" s="8"/>
      <c r="AU3" s="31"/>
      <c r="AV3" s="31"/>
      <c r="AW3" s="31"/>
      <c r="AY3" s="31"/>
      <c r="AZ3" s="31"/>
      <c r="BA3" s="31"/>
      <c r="BC3" s="31"/>
      <c r="BD3" s="31"/>
      <c r="BE3" s="31"/>
      <c r="BG3" s="31"/>
      <c r="BH3" s="31"/>
      <c r="BI3" s="31"/>
      <c r="BK3" s="31"/>
      <c r="BL3" s="31"/>
      <c r="BM3" s="31"/>
    </row>
    <row r="4" spans="1:65" ht="21.75" thickBot="1" x14ac:dyDescent="0.4">
      <c r="A4" s="137"/>
      <c r="C4" s="161">
        <v>43298</v>
      </c>
      <c r="D4" s="162" t="s">
        <v>98</v>
      </c>
      <c r="E4" s="162">
        <v>720</v>
      </c>
      <c r="G4" s="161">
        <v>43282</v>
      </c>
      <c r="H4" s="163" t="s">
        <v>40</v>
      </c>
      <c r="I4" s="163" t="s">
        <v>103</v>
      </c>
      <c r="J4" s="163">
        <v>3000</v>
      </c>
      <c r="K4" s="163"/>
      <c r="L4" s="163">
        <v>3000</v>
      </c>
      <c r="N4" s="161">
        <v>43286</v>
      </c>
      <c r="O4" s="163"/>
      <c r="P4" s="163"/>
      <c r="Q4" s="163"/>
      <c r="R4" s="163">
        <v>5000</v>
      </c>
      <c r="T4" s="161">
        <v>43286</v>
      </c>
      <c r="U4" s="163"/>
      <c r="V4" s="163">
        <v>1500</v>
      </c>
      <c r="W4" s="163"/>
      <c r="X4" s="163"/>
      <c r="Z4" s="123" t="s">
        <v>19</v>
      </c>
      <c r="AA4" s="123" t="s">
        <v>10</v>
      </c>
      <c r="AB4" s="123" t="s">
        <v>11</v>
      </c>
      <c r="AC4" s="123" t="s">
        <v>12</v>
      </c>
      <c r="AF4" s="128" t="s">
        <v>10</v>
      </c>
      <c r="AG4" s="198"/>
      <c r="AI4" s="118" t="s">
        <v>1</v>
      </c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20"/>
      <c r="BJ4" s="62"/>
      <c r="BK4" s="62"/>
      <c r="BL4" s="62"/>
      <c r="BM4" s="62"/>
    </row>
    <row r="5" spans="1:65" ht="16.5" thickBot="1" x14ac:dyDescent="0.3">
      <c r="A5" s="137"/>
      <c r="C5" s="161">
        <v>43305</v>
      </c>
      <c r="D5" s="162" t="s">
        <v>98</v>
      </c>
      <c r="E5" s="162">
        <v>425</v>
      </c>
      <c r="G5" s="161">
        <v>43282</v>
      </c>
      <c r="H5" s="163" t="s">
        <v>104</v>
      </c>
      <c r="I5" s="163" t="s">
        <v>105</v>
      </c>
      <c r="J5" s="163">
        <v>8000</v>
      </c>
      <c r="K5" s="163"/>
      <c r="L5" s="163">
        <v>8000</v>
      </c>
      <c r="N5" s="161">
        <v>43289</v>
      </c>
      <c r="O5" s="163"/>
      <c r="P5" s="163"/>
      <c r="Q5" s="163"/>
      <c r="R5" s="163">
        <v>80</v>
      </c>
      <c r="T5" s="161">
        <v>43287</v>
      </c>
      <c r="U5" s="163"/>
      <c r="V5" s="163"/>
      <c r="W5" s="163">
        <v>185</v>
      </c>
      <c r="X5" s="163"/>
      <c r="Z5" s="35"/>
      <c r="AA5" s="3"/>
      <c r="AB5" s="3"/>
      <c r="AC5" s="3"/>
      <c r="AF5" s="114" t="s">
        <v>30</v>
      </c>
      <c r="AG5" s="113">
        <f>+AK11</f>
        <v>0</v>
      </c>
      <c r="AI5" s="7" t="s">
        <v>16</v>
      </c>
      <c r="AK5" s="7">
        <f>+AK11+AK18+AK24+AO18+AO24+AS10+AS16+AS23+AW10+AW16+AW24+BA11+BA17+BA24+BE10+BE16+BE22+BI10+BI16+BI60+BI67+AO10</f>
        <v>0</v>
      </c>
      <c r="AM5" s="8"/>
      <c r="AN5" s="8"/>
      <c r="AO5" s="8"/>
      <c r="AQ5" s="8"/>
      <c r="AR5" s="8"/>
      <c r="AS5" s="8"/>
      <c r="AU5" s="31"/>
      <c r="AV5" s="31"/>
      <c r="AW5" s="31"/>
      <c r="AY5" s="31"/>
      <c r="AZ5" s="31"/>
      <c r="BA5" s="31"/>
      <c r="BG5" s="31"/>
      <c r="BH5" s="31"/>
      <c r="BI5" s="31"/>
      <c r="BK5" s="31"/>
      <c r="BL5" s="31"/>
      <c r="BM5" s="31"/>
    </row>
    <row r="6" spans="1:65" ht="16.5" thickBot="1" x14ac:dyDescent="0.3">
      <c r="A6" s="138"/>
      <c r="C6" s="161">
        <v>43311</v>
      </c>
      <c r="D6" s="162" t="s">
        <v>64</v>
      </c>
      <c r="E6" s="162">
        <v>425</v>
      </c>
      <c r="G6" s="161">
        <v>43290</v>
      </c>
      <c r="H6" s="163" t="s">
        <v>35</v>
      </c>
      <c r="I6" s="163" t="s">
        <v>106</v>
      </c>
      <c r="J6" s="163">
        <v>360</v>
      </c>
      <c r="K6" s="163"/>
      <c r="L6" s="163">
        <v>360</v>
      </c>
      <c r="N6" s="161">
        <v>43296</v>
      </c>
      <c r="O6" s="163"/>
      <c r="P6" s="163"/>
      <c r="Q6" s="163"/>
      <c r="R6" s="163">
        <v>75</v>
      </c>
      <c r="T6" s="161">
        <v>43289</v>
      </c>
      <c r="U6" s="163"/>
      <c r="V6" s="163"/>
      <c r="W6" s="163"/>
      <c r="X6" s="163">
        <v>315</v>
      </c>
      <c r="Z6" s="35"/>
      <c r="AA6" s="3"/>
      <c r="AB6" s="3"/>
      <c r="AC6" s="3"/>
      <c r="AF6" s="114" t="s">
        <v>3</v>
      </c>
      <c r="AG6" s="113">
        <f>+AK18</f>
        <v>0</v>
      </c>
      <c r="AI6" s="100" t="str">
        <f>+AF5</f>
        <v>Cash-Checking</v>
      </c>
      <c r="AJ6" s="100"/>
      <c r="AK6" s="103"/>
      <c r="AM6" s="100" t="str">
        <f>+AF8</f>
        <v>Prepaid insurance</v>
      </c>
      <c r="AN6" s="100"/>
      <c r="AO6" s="103"/>
      <c r="AQ6" s="100" t="str">
        <f>+AF11</f>
        <v>Lawn Equipment</v>
      </c>
      <c r="AR6" s="100"/>
      <c r="AS6" s="103"/>
      <c r="AU6" s="97" t="str">
        <f>+AF14</f>
        <v>Notes payable</v>
      </c>
      <c r="AV6" s="97"/>
      <c r="AW6" s="104"/>
      <c r="AY6" s="107" t="str">
        <f>+AF17</f>
        <v>Capital</v>
      </c>
      <c r="AZ6" s="108"/>
      <c r="BA6" s="109"/>
      <c r="BC6" s="110" t="s">
        <v>92</v>
      </c>
      <c r="BD6" s="111"/>
      <c r="BE6" s="112"/>
      <c r="BG6" s="110" t="str">
        <f>+AF23</f>
        <v>Equipment Rental Expense</v>
      </c>
      <c r="BH6" s="111"/>
      <c r="BI6" s="112"/>
      <c r="BK6" s="42"/>
      <c r="BL6" s="29"/>
      <c r="BM6" s="43"/>
    </row>
    <row r="7" spans="1:65" ht="15.75" x14ac:dyDescent="0.25">
      <c r="A7" s="138"/>
      <c r="C7" s="161">
        <v>43311</v>
      </c>
      <c r="D7" s="162" t="s">
        <v>69</v>
      </c>
      <c r="E7" s="167">
        <v>500</v>
      </c>
      <c r="G7" s="161">
        <v>43301</v>
      </c>
      <c r="H7" s="163" t="s">
        <v>102</v>
      </c>
      <c r="I7" s="163" t="s">
        <v>108</v>
      </c>
      <c r="J7" s="163">
        <v>250</v>
      </c>
      <c r="K7" s="163"/>
      <c r="L7" s="163">
        <v>300</v>
      </c>
      <c r="N7" s="161">
        <v>43297</v>
      </c>
      <c r="O7" s="163"/>
      <c r="P7" s="163"/>
      <c r="Q7" s="163"/>
      <c r="R7" s="163">
        <v>1000</v>
      </c>
      <c r="T7" s="161">
        <v>43299</v>
      </c>
      <c r="U7" s="163"/>
      <c r="V7" s="163">
        <v>140</v>
      </c>
      <c r="W7" s="163"/>
      <c r="X7" s="163"/>
      <c r="Z7" s="35"/>
      <c r="AA7" s="3"/>
      <c r="AB7" s="3"/>
      <c r="AC7" s="3"/>
      <c r="AF7" s="114" t="s">
        <v>31</v>
      </c>
      <c r="AG7" s="113">
        <f>+AK24</f>
        <v>0</v>
      </c>
      <c r="AI7" s="12" t="s">
        <v>11</v>
      </c>
      <c r="AJ7" s="12" t="s">
        <v>13</v>
      </c>
      <c r="AK7" s="12" t="s">
        <v>2</v>
      </c>
      <c r="AM7" s="12" t="s">
        <v>11</v>
      </c>
      <c r="AN7" s="12" t="s">
        <v>13</v>
      </c>
      <c r="AO7" s="12" t="s">
        <v>2</v>
      </c>
      <c r="AQ7" s="12" t="s">
        <v>11</v>
      </c>
      <c r="AR7" s="12" t="s">
        <v>13</v>
      </c>
      <c r="AS7" s="40" t="s">
        <v>2</v>
      </c>
      <c r="AU7" s="12" t="s">
        <v>11</v>
      </c>
      <c r="AV7" s="12" t="s">
        <v>13</v>
      </c>
      <c r="AW7" s="40" t="s">
        <v>2</v>
      </c>
      <c r="AY7" s="105" t="s">
        <v>11</v>
      </c>
      <c r="AZ7" s="105" t="s">
        <v>13</v>
      </c>
      <c r="BA7" s="106" t="s">
        <v>2</v>
      </c>
      <c r="BC7" s="12" t="s">
        <v>11</v>
      </c>
      <c r="BD7" s="12" t="s">
        <v>13</v>
      </c>
      <c r="BE7" s="40" t="s">
        <v>2</v>
      </c>
      <c r="BG7" s="12" t="s">
        <v>11</v>
      </c>
      <c r="BH7" s="12" t="s">
        <v>13</v>
      </c>
      <c r="BI7" s="40" t="s">
        <v>2</v>
      </c>
      <c r="BK7" s="30"/>
      <c r="BL7" s="30"/>
      <c r="BM7" s="43"/>
    </row>
    <row r="8" spans="1:65" ht="15.75" x14ac:dyDescent="0.25">
      <c r="A8" s="138"/>
      <c r="C8" s="161" t="s">
        <v>124</v>
      </c>
      <c r="D8" s="162"/>
      <c r="E8" s="168">
        <f>SUM(E4:E7)</f>
        <v>2070</v>
      </c>
      <c r="G8" s="161">
        <v>43307</v>
      </c>
      <c r="H8" s="163" t="s">
        <v>3</v>
      </c>
      <c r="I8" s="163" t="s">
        <v>109</v>
      </c>
      <c r="J8" s="163">
        <v>720</v>
      </c>
      <c r="K8" s="163">
        <v>720</v>
      </c>
      <c r="L8" s="163"/>
      <c r="N8" s="161">
        <v>43303</v>
      </c>
      <c r="O8" s="163"/>
      <c r="P8" s="163">
        <v>175</v>
      </c>
      <c r="Q8" s="163"/>
      <c r="R8" s="163"/>
      <c r="T8" s="161">
        <v>43305</v>
      </c>
      <c r="U8" s="163"/>
      <c r="V8" s="163"/>
      <c r="W8" s="163"/>
      <c r="X8" s="163"/>
      <c r="Z8" s="35"/>
      <c r="AA8" s="3"/>
      <c r="AB8" s="3"/>
      <c r="AC8" s="3"/>
      <c r="AF8" s="114" t="s">
        <v>85</v>
      </c>
      <c r="AG8" s="113">
        <f>+AO10</f>
        <v>0</v>
      </c>
      <c r="AI8" s="14" t="s">
        <v>14</v>
      </c>
      <c r="AJ8" s="14"/>
      <c r="AK8" s="14">
        <f>+'Beg Bal'!B2</f>
        <v>0</v>
      </c>
      <c r="AM8" s="14" t="s">
        <v>14</v>
      </c>
      <c r="AN8" s="14"/>
      <c r="AO8" s="14">
        <v>0</v>
      </c>
      <c r="AQ8" s="14" t="s">
        <v>14</v>
      </c>
      <c r="AR8" s="14"/>
      <c r="AS8" s="41">
        <f>+'Beg Bal'!B10</f>
        <v>0</v>
      </c>
      <c r="AU8" s="63" t="s">
        <v>14</v>
      </c>
      <c r="AV8" s="14"/>
      <c r="AW8" s="16">
        <f>+'Beg Bal'!B13</f>
        <v>0</v>
      </c>
      <c r="AY8" s="17" t="s">
        <v>14</v>
      </c>
      <c r="AZ8" s="14"/>
      <c r="BA8" s="18">
        <f>+'Beg Bal'!B16</f>
        <v>0</v>
      </c>
      <c r="BC8" s="37" t="s">
        <v>14</v>
      </c>
      <c r="BD8" s="38"/>
      <c r="BE8" s="26">
        <f>+'Beg Bal'!B21</f>
        <v>0</v>
      </c>
      <c r="BG8" s="37" t="s">
        <v>14</v>
      </c>
      <c r="BH8" s="14"/>
      <c r="BI8" s="26">
        <v>0</v>
      </c>
      <c r="BK8" s="30"/>
      <c r="BL8" s="30"/>
      <c r="BM8" s="43"/>
    </row>
    <row r="9" spans="1:65" ht="15.75" x14ac:dyDescent="0.25">
      <c r="A9" s="138"/>
      <c r="G9" s="161">
        <v>43308</v>
      </c>
      <c r="H9" s="163" t="s">
        <v>102</v>
      </c>
      <c r="I9" s="163" t="s">
        <v>108</v>
      </c>
      <c r="J9" s="163">
        <v>200</v>
      </c>
      <c r="K9" s="163">
        <v>500</v>
      </c>
      <c r="L9" s="163"/>
      <c r="N9" s="161">
        <v>43305</v>
      </c>
      <c r="O9" s="163"/>
      <c r="P9" s="163"/>
      <c r="Q9" s="163"/>
      <c r="R9" s="163">
        <v>40</v>
      </c>
      <c r="T9" s="164" t="s">
        <v>124</v>
      </c>
      <c r="U9" s="163"/>
      <c r="V9" s="170">
        <f>SUM(V4:V8)</f>
        <v>1640</v>
      </c>
      <c r="W9" s="170">
        <f t="shared" ref="W9:X9" si="0">SUM(W4:W8)</f>
        <v>185</v>
      </c>
      <c r="X9" s="170">
        <f t="shared" si="0"/>
        <v>315</v>
      </c>
      <c r="Z9" s="35"/>
      <c r="AA9" s="3"/>
      <c r="AB9" s="3"/>
      <c r="AC9" s="3"/>
      <c r="AF9" s="114" t="s">
        <v>39</v>
      </c>
      <c r="AG9" s="113">
        <f>+AO18</f>
        <v>0</v>
      </c>
      <c r="AI9" s="19"/>
      <c r="AJ9" s="19"/>
      <c r="AK9" s="14">
        <f>+AK8+SUM(AI9:AJ9)</f>
        <v>0</v>
      </c>
      <c r="AM9" s="19"/>
      <c r="AN9" s="19"/>
      <c r="AO9" s="14">
        <f>+AO8+SUM(AM9:AN9)</f>
        <v>0</v>
      </c>
      <c r="AQ9" s="19"/>
      <c r="AR9" s="19"/>
      <c r="AS9" s="41">
        <f>+AS8+SUM(AQ9:AR9)</f>
        <v>0</v>
      </c>
      <c r="AU9" s="19"/>
      <c r="AV9" s="19"/>
      <c r="AW9" s="16">
        <f>+AW8+SUM(AU9:AV9)</f>
        <v>0</v>
      </c>
      <c r="AY9" s="19"/>
      <c r="AZ9" s="19"/>
      <c r="BA9" s="18">
        <f>+BA8+SUM(AY9:AZ9)</f>
        <v>0</v>
      </c>
      <c r="BC9" s="19"/>
      <c r="BD9" s="19"/>
      <c r="BE9" s="26">
        <f>+BE8+SUM(BC9:BD9)</f>
        <v>0</v>
      </c>
      <c r="BG9" s="19"/>
      <c r="BH9" s="19"/>
      <c r="BI9" s="26">
        <f>+BI8+SUM(BG9:BH9)</f>
        <v>0</v>
      </c>
      <c r="BK9" s="28"/>
      <c r="BL9" s="28"/>
      <c r="BM9" s="28"/>
    </row>
    <row r="10" spans="1:65" ht="15.75" x14ac:dyDescent="0.25">
      <c r="A10" s="138"/>
      <c r="G10" s="161">
        <v>43308</v>
      </c>
      <c r="H10" s="163" t="s">
        <v>102</v>
      </c>
      <c r="I10" s="163" t="s">
        <v>108</v>
      </c>
      <c r="J10" s="163">
        <v>150</v>
      </c>
      <c r="K10" s="163"/>
      <c r="L10" s="163"/>
      <c r="N10" s="161">
        <v>43309</v>
      </c>
      <c r="O10" s="163"/>
      <c r="P10" s="163">
        <v>75</v>
      </c>
      <c r="Q10" s="163"/>
      <c r="R10" s="163"/>
      <c r="T10" s="164"/>
      <c r="U10" s="163"/>
      <c r="V10" s="163"/>
      <c r="W10" s="163"/>
      <c r="X10" s="163"/>
      <c r="Z10" s="35"/>
      <c r="AA10" s="3"/>
      <c r="AB10" s="3"/>
      <c r="AC10" s="3"/>
      <c r="AF10" s="114" t="s">
        <v>45</v>
      </c>
      <c r="AG10" s="113">
        <f>+AO24</f>
        <v>0</v>
      </c>
      <c r="AI10" s="19"/>
      <c r="AJ10" s="19"/>
      <c r="AK10" s="14">
        <f>+AK9+SUM(AI10:AJ10)</f>
        <v>0</v>
      </c>
      <c r="AM10" s="19"/>
      <c r="AN10" s="19"/>
      <c r="AO10" s="14">
        <f>+AO9+SUM(AM10:AN10)</f>
        <v>0</v>
      </c>
      <c r="AQ10" s="19"/>
      <c r="AR10" s="19"/>
      <c r="AS10" s="41">
        <f>+AS9+SUM(AQ10:AR10)</f>
        <v>0</v>
      </c>
      <c r="AU10" s="19"/>
      <c r="AV10" s="19"/>
      <c r="AW10" s="16">
        <f>+AW9+SUM(AU10:AV10)</f>
        <v>0</v>
      </c>
      <c r="AY10" s="19"/>
      <c r="AZ10" s="19"/>
      <c r="BA10" s="18">
        <f t="shared" ref="BA10:BA11" si="1">+BA9+SUM(AY10:AZ10)</f>
        <v>0</v>
      </c>
      <c r="BC10" s="19"/>
      <c r="BD10" s="19"/>
      <c r="BE10" s="26">
        <f>+BE9+SUM(BC10:BD10)</f>
        <v>0</v>
      </c>
      <c r="BG10" s="19"/>
      <c r="BH10" s="19"/>
      <c r="BI10" s="26">
        <f>+BI9+SUM(BG10:BH10)</f>
        <v>0</v>
      </c>
      <c r="BK10" s="27"/>
      <c r="BL10" s="27"/>
      <c r="BM10" s="27"/>
    </row>
    <row r="11" spans="1:65" ht="16.5" thickBot="1" x14ac:dyDescent="0.3">
      <c r="A11" s="138"/>
      <c r="G11" s="161">
        <v>43311</v>
      </c>
      <c r="H11" s="163" t="s">
        <v>102</v>
      </c>
      <c r="I11" s="163" t="s">
        <v>108</v>
      </c>
      <c r="J11" s="169">
        <v>425</v>
      </c>
      <c r="K11" s="169">
        <v>425</v>
      </c>
      <c r="L11" s="169"/>
      <c r="N11" s="161">
        <v>43311</v>
      </c>
      <c r="O11" s="163"/>
      <c r="P11" s="169"/>
      <c r="Q11" s="169"/>
      <c r="R11" s="169">
        <v>500</v>
      </c>
      <c r="T11" s="164"/>
      <c r="U11" s="163"/>
      <c r="V11" s="163"/>
      <c r="W11" s="163"/>
      <c r="X11" s="163"/>
      <c r="Z11" s="35"/>
      <c r="AA11" s="3"/>
      <c r="AB11" s="3"/>
      <c r="AC11" s="3"/>
      <c r="AF11" s="114" t="s">
        <v>32</v>
      </c>
      <c r="AG11" s="113">
        <f>+AS10</f>
        <v>0</v>
      </c>
      <c r="AI11" s="19"/>
      <c r="AJ11" s="19"/>
      <c r="AK11" s="14">
        <f>+AK10+SUM(AI11:AJ11)</f>
        <v>0</v>
      </c>
      <c r="AM11" s="8"/>
      <c r="AN11" s="8"/>
      <c r="AO11" s="8"/>
      <c r="AQ11" s="8"/>
      <c r="AR11" s="8"/>
      <c r="AS11" s="8"/>
      <c r="AY11" s="19"/>
      <c r="AZ11" s="19"/>
      <c r="BA11" s="18">
        <f t="shared" si="1"/>
        <v>0</v>
      </c>
      <c r="BC11" s="28"/>
      <c r="BD11" s="28"/>
      <c r="BE11" s="28"/>
      <c r="BG11" s="8"/>
      <c r="BH11" s="8"/>
      <c r="BI11" s="8"/>
      <c r="BK11" s="28"/>
      <c r="BL11" s="28"/>
      <c r="BM11" s="28"/>
    </row>
    <row r="12" spans="1:65" ht="16.5" thickBot="1" x14ac:dyDescent="0.3">
      <c r="A12" s="138"/>
      <c r="G12" s="161" t="s">
        <v>124</v>
      </c>
      <c r="H12" s="163"/>
      <c r="I12" s="163"/>
      <c r="J12" s="170">
        <f>SUM(J4:J11)</f>
        <v>13105</v>
      </c>
      <c r="K12" s="170">
        <f t="shared" ref="K12:L12" si="2">SUM(K4:K11)</f>
        <v>1645</v>
      </c>
      <c r="L12" s="170">
        <f t="shared" si="2"/>
        <v>11660</v>
      </c>
      <c r="N12" s="164" t="s">
        <v>124</v>
      </c>
      <c r="O12" s="163"/>
      <c r="P12" s="170">
        <f>SUM(P4:P11)</f>
        <v>250</v>
      </c>
      <c r="Q12" s="170">
        <f t="shared" ref="Q12:R12" si="3">SUM(Q4:Q11)</f>
        <v>0</v>
      </c>
      <c r="R12" s="170">
        <f t="shared" si="3"/>
        <v>6695</v>
      </c>
      <c r="T12" s="164"/>
      <c r="U12" s="163"/>
      <c r="V12" s="163"/>
      <c r="W12" s="163"/>
      <c r="X12" s="163"/>
      <c r="Z12" s="35"/>
      <c r="AA12" s="3"/>
      <c r="AB12" s="3"/>
      <c r="AC12" s="3"/>
      <c r="AF12" s="114" t="s">
        <v>46</v>
      </c>
      <c r="AG12" s="113">
        <f>+AS16</f>
        <v>0</v>
      </c>
      <c r="AL12" s="7" t="s">
        <v>17</v>
      </c>
      <c r="AM12" s="100" t="str">
        <f>+AF9</f>
        <v>Auto</v>
      </c>
      <c r="AN12" s="100"/>
      <c r="AO12" s="103"/>
      <c r="AQ12" s="100" t="s">
        <v>93</v>
      </c>
      <c r="AR12" s="100"/>
      <c r="AS12" s="103"/>
      <c r="AU12" s="97" t="str">
        <f>+AF15</f>
        <v>Interest Payable</v>
      </c>
      <c r="AV12" s="97"/>
      <c r="AW12" s="104"/>
      <c r="BC12" s="110" t="str">
        <f>+AF21</f>
        <v>Auto Expense</v>
      </c>
      <c r="BD12" s="111"/>
      <c r="BE12" s="112"/>
      <c r="BG12" s="110" t="str">
        <f>+AF24</f>
        <v>Insurance Expense</v>
      </c>
      <c r="BH12" s="111"/>
      <c r="BI12" s="112"/>
      <c r="BK12" s="42"/>
      <c r="BL12" s="29"/>
      <c r="BM12" s="43"/>
    </row>
    <row r="13" spans="1:65" ht="16.5" thickBot="1" x14ac:dyDescent="0.3">
      <c r="A13" s="138"/>
      <c r="G13" s="161"/>
      <c r="H13" s="163"/>
      <c r="I13" s="163"/>
      <c r="J13" s="163"/>
      <c r="K13" s="163"/>
      <c r="L13" s="163"/>
      <c r="N13" s="164"/>
      <c r="O13" s="163"/>
      <c r="P13" s="163"/>
      <c r="Q13" s="163"/>
      <c r="R13" s="163"/>
      <c r="T13" s="164"/>
      <c r="U13" s="163"/>
      <c r="V13" s="163"/>
      <c r="W13" s="163"/>
      <c r="X13" s="163"/>
      <c r="Z13" s="35"/>
      <c r="AA13" s="3"/>
      <c r="AB13" s="3"/>
      <c r="AC13" s="3"/>
      <c r="AF13" s="117" t="s">
        <v>33</v>
      </c>
      <c r="AG13" s="13">
        <f>+AS23</f>
        <v>0</v>
      </c>
      <c r="AI13" s="100" t="str">
        <f>+AF6</f>
        <v>Accounts Receivable</v>
      </c>
      <c r="AJ13" s="100"/>
      <c r="AK13" s="103"/>
      <c r="AM13" s="12" t="s">
        <v>11</v>
      </c>
      <c r="AN13" s="12" t="s">
        <v>13</v>
      </c>
      <c r="AO13" s="40" t="s">
        <v>2</v>
      </c>
      <c r="AQ13" s="12" t="s">
        <v>11</v>
      </c>
      <c r="AR13" s="12" t="s">
        <v>13</v>
      </c>
      <c r="AS13" s="40" t="s">
        <v>2</v>
      </c>
      <c r="AU13" s="12" t="s">
        <v>11</v>
      </c>
      <c r="AV13" s="12" t="s">
        <v>13</v>
      </c>
      <c r="AW13" s="40" t="s">
        <v>2</v>
      </c>
      <c r="AY13" s="107" t="str">
        <f>+AF18</f>
        <v>Drawing</v>
      </c>
      <c r="AZ13" s="108"/>
      <c r="BA13" s="109"/>
      <c r="BC13" s="12" t="s">
        <v>11</v>
      </c>
      <c r="BD13" s="12" t="s">
        <v>13</v>
      </c>
      <c r="BE13" s="40" t="s">
        <v>2</v>
      </c>
      <c r="BG13" s="12" t="s">
        <v>11</v>
      </c>
      <c r="BH13" s="12" t="s">
        <v>13</v>
      </c>
      <c r="BI13" s="40" t="s">
        <v>2</v>
      </c>
      <c r="BK13" s="30"/>
      <c r="BL13" s="30"/>
      <c r="BM13" s="43"/>
    </row>
    <row r="14" spans="1:65" ht="15.75" x14ac:dyDescent="0.25">
      <c r="A14" s="138"/>
      <c r="Z14" s="35"/>
      <c r="AA14" s="3"/>
      <c r="AB14" s="3"/>
      <c r="AC14" s="3"/>
      <c r="AF14" s="117" t="s">
        <v>49</v>
      </c>
      <c r="AG14" s="13">
        <f>+AW10</f>
        <v>0</v>
      </c>
      <c r="AI14" s="12" t="s">
        <v>11</v>
      </c>
      <c r="AJ14" s="12" t="s">
        <v>13</v>
      </c>
      <c r="AK14" s="12" t="s">
        <v>2</v>
      </c>
      <c r="AM14" s="14" t="s">
        <v>14</v>
      </c>
      <c r="AN14" s="14"/>
      <c r="AO14" s="41">
        <f>+'Beg Bal'!B8</f>
        <v>0</v>
      </c>
      <c r="AQ14" s="14" t="s">
        <v>14</v>
      </c>
      <c r="AR14" s="14"/>
      <c r="AS14" s="41">
        <f>+'Beg Bal'!B11</f>
        <v>0</v>
      </c>
      <c r="AU14" s="63" t="s">
        <v>14</v>
      </c>
      <c r="AV14" s="14"/>
      <c r="AW14" s="16">
        <f>+'Beg Bal'!B14</f>
        <v>0</v>
      </c>
      <c r="AY14" s="12" t="s">
        <v>11</v>
      </c>
      <c r="AZ14" s="12" t="s">
        <v>13</v>
      </c>
      <c r="BA14" s="40" t="s">
        <v>2</v>
      </c>
      <c r="BC14" s="37" t="s">
        <v>14</v>
      </c>
      <c r="BD14" s="14"/>
      <c r="BE14" s="26">
        <v>0</v>
      </c>
      <c r="BG14" s="37" t="s">
        <v>14</v>
      </c>
      <c r="BH14" s="14"/>
      <c r="BI14" s="26">
        <v>0</v>
      </c>
      <c r="BK14" s="30"/>
      <c r="BL14" s="30"/>
      <c r="BM14" s="43"/>
    </row>
    <row r="15" spans="1:65" ht="15.75" x14ac:dyDescent="0.25">
      <c r="A15" s="138"/>
      <c r="Z15" s="35"/>
      <c r="AA15" s="3"/>
      <c r="AB15" s="3"/>
      <c r="AC15" s="3"/>
      <c r="AF15" s="117" t="s">
        <v>34</v>
      </c>
      <c r="AG15" s="13">
        <f>+AW16</f>
        <v>0</v>
      </c>
      <c r="AI15" s="14" t="s">
        <v>14</v>
      </c>
      <c r="AJ15" s="14"/>
      <c r="AK15" s="14">
        <f>+'Beg Bal'!B4</f>
        <v>0</v>
      </c>
      <c r="AM15" s="19"/>
      <c r="AN15" s="19"/>
      <c r="AO15" s="41">
        <f>+AO14+SUM(AM15:AN15)</f>
        <v>0</v>
      </c>
      <c r="AQ15" s="19"/>
      <c r="AR15" s="19"/>
      <c r="AS15" s="41">
        <f>+AS14+SUM(AQ15:AR15)</f>
        <v>0</v>
      </c>
      <c r="AU15" s="19"/>
      <c r="AV15" s="19"/>
      <c r="AW15" s="16">
        <f>+AW14+SUM(AU15:AV15)</f>
        <v>0</v>
      </c>
      <c r="AY15" s="17" t="s">
        <v>14</v>
      </c>
      <c r="AZ15" s="64"/>
      <c r="BA15" s="18">
        <f>+'Beg Bal'!B17</f>
        <v>0</v>
      </c>
      <c r="BC15" s="19"/>
      <c r="BD15" s="19"/>
      <c r="BE15" s="26">
        <f>+BE14+SUM(BC15:BD15)</f>
        <v>0</v>
      </c>
      <c r="BG15" s="19"/>
      <c r="BH15" s="19"/>
      <c r="BI15" s="26">
        <f>+BI14+SUM(BG15:BH15)</f>
        <v>0</v>
      </c>
      <c r="BK15" s="30"/>
      <c r="BL15" s="30"/>
      <c r="BM15" s="43"/>
    </row>
    <row r="16" spans="1:65" ht="15.75" x14ac:dyDescent="0.25">
      <c r="A16" s="138"/>
      <c r="Z16" s="35"/>
      <c r="AA16" s="3"/>
      <c r="AB16" s="3"/>
      <c r="AC16" s="3"/>
      <c r="AF16" s="117" t="s">
        <v>35</v>
      </c>
      <c r="AG16" s="13">
        <f>+AW24</f>
        <v>0</v>
      </c>
      <c r="AI16" s="19"/>
      <c r="AJ16" s="19"/>
      <c r="AK16" s="14">
        <f>+AK15+SUM(AI16:AJ16)</f>
        <v>0</v>
      </c>
      <c r="AM16" s="19"/>
      <c r="AN16" s="19"/>
      <c r="AO16" s="41">
        <f t="shared" ref="AO16:AO18" si="4">+AO15+SUM(AM16:AN16)</f>
        <v>0</v>
      </c>
      <c r="AQ16" s="19"/>
      <c r="AR16" s="19"/>
      <c r="AS16" s="41">
        <f>+AS15+SUM(AQ16:AR16)</f>
        <v>0</v>
      </c>
      <c r="AU16" s="19"/>
      <c r="AV16" s="19"/>
      <c r="AW16" s="16">
        <f>+AW15+SUM(AU16:AV16)</f>
        <v>0</v>
      </c>
      <c r="AY16" s="19"/>
      <c r="AZ16" s="19"/>
      <c r="BA16" s="18">
        <f>+BA15+SUM(AY16:AZ16)</f>
        <v>0</v>
      </c>
      <c r="BC16" s="19"/>
      <c r="BD16" s="19"/>
      <c r="BE16" s="26">
        <f>+BE15+SUM(BC16:BD16)</f>
        <v>0</v>
      </c>
      <c r="BG16" s="19"/>
      <c r="BH16" s="19"/>
      <c r="BI16" s="26">
        <f>+BI15+SUM(BG16:BH16)</f>
        <v>0</v>
      </c>
      <c r="BK16" s="27"/>
      <c r="BL16" s="27"/>
      <c r="BM16" s="27"/>
    </row>
    <row r="17" spans="1:77" ht="16.5" thickBot="1" x14ac:dyDescent="0.3">
      <c r="A17" s="138"/>
      <c r="Z17" s="35"/>
      <c r="AA17" s="3"/>
      <c r="AB17" s="3"/>
      <c r="AC17" s="3"/>
      <c r="AF17" s="115" t="s">
        <v>40</v>
      </c>
      <c r="AG17" s="21">
        <f>+BA11</f>
        <v>0</v>
      </c>
      <c r="AI17" s="19"/>
      <c r="AJ17" s="19"/>
      <c r="AK17" s="14">
        <f t="shared" ref="AK17" si="5">+AK16+SUM(AI17:AJ17)</f>
        <v>0</v>
      </c>
      <c r="AM17" s="19"/>
      <c r="AN17" s="19"/>
      <c r="AO17" s="41">
        <f t="shared" si="4"/>
        <v>0</v>
      </c>
      <c r="AQ17" s="8"/>
      <c r="AR17" s="8"/>
      <c r="AS17" s="8"/>
      <c r="AU17" s="8"/>
      <c r="AV17" s="8"/>
      <c r="AW17" s="8"/>
      <c r="AY17" s="19"/>
      <c r="AZ17" s="19"/>
      <c r="BA17" s="18">
        <f>+BA16+SUM(AY17:AZ17)</f>
        <v>0</v>
      </c>
      <c r="BC17" s="8"/>
      <c r="BD17" s="8"/>
      <c r="BE17" s="8"/>
      <c r="BG17" s="42"/>
      <c r="BH17" s="29"/>
      <c r="BI17" s="43"/>
      <c r="BK17" s="28"/>
      <c r="BL17" s="28"/>
      <c r="BM17" s="28"/>
    </row>
    <row r="18" spans="1:77" ht="16.5" thickBot="1" x14ac:dyDescent="0.3">
      <c r="A18" s="59"/>
      <c r="Z18" s="35"/>
      <c r="AA18" s="3"/>
      <c r="AB18" s="3"/>
      <c r="AC18" s="3"/>
      <c r="AF18" s="115" t="s">
        <v>41</v>
      </c>
      <c r="AG18" s="21">
        <f>+BA17</f>
        <v>0</v>
      </c>
      <c r="AI18" s="19"/>
      <c r="AJ18" s="19"/>
      <c r="AK18" s="14">
        <f>+AK17+SUM(AI18:AJ18)</f>
        <v>0</v>
      </c>
      <c r="AM18" s="19"/>
      <c r="AN18" s="19"/>
      <c r="AO18" s="41">
        <f t="shared" si="4"/>
        <v>0</v>
      </c>
      <c r="AQ18" s="97" t="str">
        <f>+AF13</f>
        <v xml:space="preserve">Accounts Payable </v>
      </c>
      <c r="AR18" s="97"/>
      <c r="AS18" s="104"/>
      <c r="AU18" s="97" t="str">
        <f>+AF16</f>
        <v>Unearned Revenue</v>
      </c>
      <c r="AV18" s="97"/>
      <c r="AW18" s="104"/>
      <c r="AY18" s="8"/>
      <c r="AZ18" s="8"/>
      <c r="BA18" s="8"/>
      <c r="BC18" s="110" t="str">
        <f>+AF22</f>
        <v>Advertising Expense</v>
      </c>
      <c r="BD18" s="111"/>
      <c r="BE18" s="112"/>
      <c r="BG18" s="110" t="str">
        <f>+AF27</f>
        <v>Interest Expense</v>
      </c>
      <c r="BH18" s="111"/>
      <c r="BI18" s="112"/>
      <c r="BK18" s="42"/>
      <c r="BL18" s="29"/>
      <c r="BM18" s="43"/>
    </row>
    <row r="19" spans="1:77" ht="16.149999999999999" customHeight="1" thickBot="1" x14ac:dyDescent="0.3">
      <c r="A19" s="59"/>
      <c r="Z19" s="35"/>
      <c r="AA19" s="3"/>
      <c r="AB19" s="3"/>
      <c r="AC19" s="3"/>
      <c r="AF19" s="116" t="s">
        <v>42</v>
      </c>
      <c r="AG19" s="22">
        <f>+BA24</f>
        <v>0</v>
      </c>
      <c r="AI19" s="8"/>
      <c r="AJ19" s="8"/>
      <c r="AK19" s="8"/>
      <c r="AQ19" s="12" t="s">
        <v>11</v>
      </c>
      <c r="AR19" s="12" t="s">
        <v>13</v>
      </c>
      <c r="AS19" s="40" t="s">
        <v>2</v>
      </c>
      <c r="AU19" s="12" t="s">
        <v>11</v>
      </c>
      <c r="AV19" s="12" t="s">
        <v>13</v>
      </c>
      <c r="AW19" s="40" t="s">
        <v>2</v>
      </c>
      <c r="AY19" s="110" t="str">
        <f>+AF19</f>
        <v>Revenue</v>
      </c>
      <c r="AZ19" s="111"/>
      <c r="BA19" s="112"/>
      <c r="BC19" s="12" t="s">
        <v>11</v>
      </c>
      <c r="BD19" s="12" t="s">
        <v>13</v>
      </c>
      <c r="BE19" s="40" t="s">
        <v>2</v>
      </c>
      <c r="BG19" s="12" t="s">
        <v>11</v>
      </c>
      <c r="BH19" s="12" t="s">
        <v>13</v>
      </c>
      <c r="BI19" s="40" t="s">
        <v>2</v>
      </c>
      <c r="BK19" s="30"/>
      <c r="BL19" s="30"/>
      <c r="BM19" s="43"/>
    </row>
    <row r="20" spans="1:77" ht="16.5" thickBot="1" x14ac:dyDescent="0.3">
      <c r="A20" s="59"/>
      <c r="Z20" s="35"/>
      <c r="AA20" s="3"/>
      <c r="AB20" s="3"/>
      <c r="AC20" s="3"/>
      <c r="AF20" s="116" t="s">
        <v>36</v>
      </c>
      <c r="AG20" s="22">
        <f>+BE10</f>
        <v>0</v>
      </c>
      <c r="AI20" s="100" t="str">
        <f>+AF7</f>
        <v>Landscaping Supplies</v>
      </c>
      <c r="AJ20" s="100"/>
      <c r="AK20" s="103"/>
      <c r="AM20" s="100" t="str">
        <f>+AF10</f>
        <v>Acc. Depr. - Auto</v>
      </c>
      <c r="AN20" s="100"/>
      <c r="AO20" s="103"/>
      <c r="AQ20" s="63" t="s">
        <v>14</v>
      </c>
      <c r="AR20" s="14"/>
      <c r="AS20" s="67">
        <f>+'Beg Bal'!B12</f>
        <v>0</v>
      </c>
      <c r="AU20" s="15" t="s">
        <v>14</v>
      </c>
      <c r="AV20" s="14"/>
      <c r="AW20" s="16">
        <f>+'Beg Bal'!B15</f>
        <v>0</v>
      </c>
      <c r="AY20" s="105" t="s">
        <v>11</v>
      </c>
      <c r="AZ20" s="105" t="s">
        <v>13</v>
      </c>
      <c r="BA20" s="106" t="s">
        <v>2</v>
      </c>
      <c r="BC20" s="37" t="s">
        <v>14</v>
      </c>
      <c r="BD20" s="14"/>
      <c r="BE20" s="26">
        <v>0</v>
      </c>
      <c r="BG20" s="37" t="s">
        <v>14</v>
      </c>
      <c r="BH20" s="14"/>
      <c r="BI20" s="26">
        <v>0</v>
      </c>
      <c r="BK20" s="30"/>
      <c r="BL20" s="30"/>
      <c r="BM20" s="43"/>
    </row>
    <row r="21" spans="1:77" ht="15.75" x14ac:dyDescent="0.25">
      <c r="Z21" s="35"/>
      <c r="AA21" s="3"/>
      <c r="AB21" s="3"/>
      <c r="AC21" s="3"/>
      <c r="AF21" s="116" t="s">
        <v>43</v>
      </c>
      <c r="AG21" s="22">
        <f>+BE16</f>
        <v>0</v>
      </c>
      <c r="AI21" s="12" t="s">
        <v>11</v>
      </c>
      <c r="AJ21" s="12" t="s">
        <v>13</v>
      </c>
      <c r="AK21" s="12" t="s">
        <v>2</v>
      </c>
      <c r="AM21" s="12" t="s">
        <v>11</v>
      </c>
      <c r="AN21" s="12" t="s">
        <v>13</v>
      </c>
      <c r="AO21" s="40" t="s">
        <v>2</v>
      </c>
      <c r="AQ21" s="19"/>
      <c r="AR21" s="19"/>
      <c r="AS21" s="67">
        <f>+AS20+SUM(AQ21:AR21)</f>
        <v>0</v>
      </c>
      <c r="AU21" s="19"/>
      <c r="AV21" s="19"/>
      <c r="AW21" s="16">
        <f>+AW20+SUM(AU21:AV21)</f>
        <v>0</v>
      </c>
      <c r="AY21" s="17" t="s">
        <v>14</v>
      </c>
      <c r="AZ21" s="18"/>
      <c r="BA21" s="18">
        <f>+'Beg Bal'!B19</f>
        <v>0</v>
      </c>
      <c r="BC21" s="19"/>
      <c r="BD21" s="19"/>
      <c r="BE21" s="26">
        <f>+BE20+SUM(BC21:BD21)</f>
        <v>0</v>
      </c>
      <c r="BG21" s="19"/>
      <c r="BH21" s="19"/>
      <c r="BI21" s="26">
        <f>+BI20+SUM(BG21:BH21)</f>
        <v>0</v>
      </c>
      <c r="BK21" s="30"/>
      <c r="BL21" s="30"/>
      <c r="BM21" s="43"/>
    </row>
    <row r="22" spans="1:77" ht="15.75" x14ac:dyDescent="0.25">
      <c r="Z22" s="35"/>
      <c r="AA22" s="3"/>
      <c r="AB22" s="3"/>
      <c r="AC22" s="3"/>
      <c r="AF22" s="116" t="s">
        <v>28</v>
      </c>
      <c r="AG22" s="22">
        <f>+BE22</f>
        <v>0</v>
      </c>
      <c r="AI22" s="14" t="s">
        <v>14</v>
      </c>
      <c r="AJ22" s="14"/>
      <c r="AK22" s="14">
        <f>+'Beg Bal'!B7</f>
        <v>0</v>
      </c>
      <c r="AM22" s="14" t="s">
        <v>14</v>
      </c>
      <c r="AN22" s="14"/>
      <c r="AO22" s="41">
        <f>+'Beg Bal'!B9</f>
        <v>0</v>
      </c>
      <c r="AQ22" s="19"/>
      <c r="AR22" s="19"/>
      <c r="AS22" s="67">
        <f>+AS21+SUM(AQ22:AR22)</f>
        <v>0</v>
      </c>
      <c r="AU22" s="19"/>
      <c r="AV22" s="19"/>
      <c r="AW22" s="16">
        <f t="shared" ref="AW22:AW24" si="6">+AW21+SUM(AU22:AV22)</f>
        <v>0</v>
      </c>
      <c r="AY22" s="19"/>
      <c r="AZ22" s="19"/>
      <c r="BA22" s="18">
        <f>+BA21+SUM(AY22:AZ22)</f>
        <v>0</v>
      </c>
      <c r="BC22" s="19"/>
      <c r="BD22" s="19"/>
      <c r="BE22" s="26">
        <f>+BE21+SUM(BC22:BD22)</f>
        <v>0</v>
      </c>
      <c r="BG22" s="19"/>
      <c r="BH22" s="19"/>
      <c r="BI22" s="26">
        <f>+BI21+SUM(BG22:BH22)</f>
        <v>0</v>
      </c>
      <c r="BK22" s="27"/>
      <c r="BL22" s="27"/>
      <c r="BM22" s="27"/>
    </row>
    <row r="23" spans="1:77" ht="15.75" x14ac:dyDescent="0.25">
      <c r="Z23" s="35"/>
      <c r="AA23" s="3"/>
      <c r="AB23" s="3"/>
      <c r="AC23" s="3"/>
      <c r="AF23" s="116" t="s">
        <v>37</v>
      </c>
      <c r="AG23" s="22">
        <f>+BI10</f>
        <v>0</v>
      </c>
      <c r="AI23" s="19"/>
      <c r="AJ23" s="19"/>
      <c r="AK23" s="14">
        <f>+AK22+SUM(AI23:AJ23)</f>
        <v>0</v>
      </c>
      <c r="AM23" s="19"/>
      <c r="AN23" s="19"/>
      <c r="AO23" s="41">
        <f>+AO22+SUM(AM23:AN23)</f>
        <v>0</v>
      </c>
      <c r="AQ23" s="19"/>
      <c r="AR23" s="19"/>
      <c r="AS23" s="67">
        <f>+AS22+SUM(AQ23:AR23)</f>
        <v>0</v>
      </c>
      <c r="AU23" s="19"/>
      <c r="AV23" s="19"/>
      <c r="AW23" s="16">
        <f t="shared" si="6"/>
        <v>0</v>
      </c>
      <c r="AY23" s="19"/>
      <c r="AZ23" s="19"/>
      <c r="BA23" s="18">
        <f>+BA22+SUM(AY23:AZ23)</f>
        <v>0</v>
      </c>
      <c r="BG23" s="8"/>
      <c r="BH23" s="8"/>
      <c r="BI23" s="8"/>
      <c r="BK23" s="28"/>
      <c r="BL23" s="28"/>
      <c r="BM23" s="28"/>
    </row>
    <row r="24" spans="1:77" ht="15.75" x14ac:dyDescent="0.25">
      <c r="Z24" s="35"/>
      <c r="AA24" s="3"/>
      <c r="AB24" s="3"/>
      <c r="AC24" s="3"/>
      <c r="AF24" s="116" t="s">
        <v>18</v>
      </c>
      <c r="AG24" s="22">
        <f>+BI16</f>
        <v>0</v>
      </c>
      <c r="AI24" s="19"/>
      <c r="AJ24" s="19"/>
      <c r="AK24" s="14">
        <f>+AK23+SUM(AI24:AJ24)</f>
        <v>0</v>
      </c>
      <c r="AM24" s="19"/>
      <c r="AN24" s="19"/>
      <c r="AO24" s="41">
        <f>+AO23+SUM(AM24:AN24)</f>
        <v>0</v>
      </c>
      <c r="AQ24" s="8"/>
      <c r="AR24" s="8"/>
      <c r="AS24" s="8"/>
      <c r="AU24" s="19"/>
      <c r="AV24" s="19"/>
      <c r="AW24" s="16">
        <f t="shared" si="6"/>
        <v>0</v>
      </c>
      <c r="AY24" s="19"/>
      <c r="AZ24" s="19"/>
      <c r="BA24" s="18">
        <f>+BA23+SUM(AY24:AZ24)</f>
        <v>0</v>
      </c>
      <c r="BC24" s="8"/>
      <c r="BD24" s="8"/>
      <c r="BE24" s="8"/>
      <c r="BG24" s="8"/>
      <c r="BH24" s="8"/>
      <c r="BI24" s="8"/>
      <c r="BK24" s="42"/>
      <c r="BL24" s="29"/>
      <c r="BM24" s="43"/>
    </row>
    <row r="25" spans="1:77" ht="15.75" x14ac:dyDescent="0.25">
      <c r="Z25" s="35"/>
      <c r="AA25" s="3"/>
      <c r="AB25" s="3"/>
      <c r="AC25" s="3"/>
      <c r="AF25" s="116" t="s">
        <v>44</v>
      </c>
      <c r="AG25" s="22">
        <f>+BI60</f>
        <v>0</v>
      </c>
      <c r="AM25" s="8"/>
      <c r="AN25" s="8"/>
      <c r="AO25" s="8"/>
      <c r="AQ25" s="8"/>
      <c r="AR25" s="8"/>
      <c r="AS25" s="8"/>
      <c r="AU25" s="8"/>
      <c r="AV25" s="8"/>
      <c r="AW25" s="8"/>
      <c r="AY25" s="8"/>
      <c r="AZ25" s="8"/>
      <c r="BA25" s="8"/>
      <c r="BC25" s="8"/>
      <c r="BD25" s="8"/>
      <c r="BE25" s="8"/>
      <c r="BG25" s="8"/>
      <c r="BH25" s="8"/>
      <c r="BI25" s="8"/>
      <c r="BK25" s="30"/>
      <c r="BL25" s="30"/>
      <c r="BM25" s="43"/>
    </row>
    <row r="26" spans="1:77" ht="15.75" x14ac:dyDescent="0.25">
      <c r="Z26" s="35"/>
      <c r="AA26" s="3"/>
      <c r="AB26" s="3"/>
      <c r="AC26" s="3"/>
      <c r="AF26" s="116" t="s">
        <v>38</v>
      </c>
      <c r="AG26" s="22">
        <f>+BI67</f>
        <v>0</v>
      </c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5"/>
      <c r="BH26" s="95"/>
      <c r="BI26" s="96"/>
      <c r="BJ26" s="94"/>
      <c r="BK26" s="95"/>
      <c r="BL26" s="95"/>
      <c r="BM26" s="96"/>
      <c r="BN26" s="142"/>
      <c r="BO26" s="142"/>
      <c r="BP26" s="142"/>
      <c r="BQ26" s="142"/>
      <c r="BR26" s="142"/>
      <c r="BS26" s="142"/>
      <c r="BT26" s="142"/>
      <c r="BU26" s="142"/>
      <c r="BV26" s="142"/>
      <c r="BW26" s="142"/>
      <c r="BX26" s="142"/>
      <c r="BY26" s="142"/>
    </row>
    <row r="27" spans="1:77" ht="16.5" thickBot="1" x14ac:dyDescent="0.3">
      <c r="Z27" s="35"/>
      <c r="AA27" s="3"/>
      <c r="AB27" s="3"/>
      <c r="AC27" s="3"/>
      <c r="AF27" s="116" t="s">
        <v>29</v>
      </c>
      <c r="AG27" s="22">
        <f>+BI22</f>
        <v>0</v>
      </c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90"/>
      <c r="BH27" s="90"/>
      <c r="BI27" s="84"/>
      <c r="BJ27" s="89"/>
      <c r="BK27" s="90"/>
      <c r="BL27" s="90"/>
      <c r="BM27" s="84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</row>
    <row r="28" spans="1:77" ht="16.5" thickBot="1" x14ac:dyDescent="0.3">
      <c r="Z28" s="35"/>
      <c r="AA28" s="3"/>
      <c r="AB28" s="3"/>
      <c r="AC28" s="3"/>
      <c r="AF28" s="23" t="s">
        <v>15</v>
      </c>
      <c r="AG28" s="24">
        <f>+SUM(AG5:AG27)</f>
        <v>0</v>
      </c>
      <c r="AI28" s="100" t="s">
        <v>51</v>
      </c>
      <c r="AJ28" s="101"/>
      <c r="AK28" s="101"/>
      <c r="AL28" s="101"/>
      <c r="AM28" s="101"/>
      <c r="AN28" s="101"/>
      <c r="AO28" s="102"/>
      <c r="AP28" s="8"/>
      <c r="AQ28" s="97" t="s">
        <v>52</v>
      </c>
      <c r="AR28" s="98"/>
      <c r="AS28" s="98"/>
      <c r="AT28" s="98"/>
      <c r="AU28" s="98"/>
      <c r="AV28" s="98"/>
      <c r="AW28" s="99"/>
      <c r="BG28" s="30"/>
      <c r="BH28" s="30"/>
      <c r="BI28" s="43"/>
      <c r="BK28" s="30"/>
      <c r="BL28" s="30"/>
      <c r="BM28" s="43"/>
    </row>
    <row r="29" spans="1:77" ht="16.5" thickTop="1" x14ac:dyDescent="0.25">
      <c r="AF29" s="140" t="s">
        <v>4</v>
      </c>
      <c r="AG29" s="26">
        <f>SUM(AG19:AG27)</f>
        <v>0</v>
      </c>
      <c r="AI29" s="186" t="s">
        <v>60</v>
      </c>
      <c r="AJ29" s="187"/>
      <c r="AK29" s="188"/>
      <c r="AL29" s="144"/>
      <c r="AM29" s="186" t="s">
        <v>64</v>
      </c>
      <c r="AN29" s="187"/>
      <c r="AO29" s="188"/>
      <c r="AQ29" s="186" t="s">
        <v>56</v>
      </c>
      <c r="AR29" s="187"/>
      <c r="AS29" s="188"/>
      <c r="AT29" s="144"/>
      <c r="AU29" s="186" t="s">
        <v>53</v>
      </c>
      <c r="AV29" s="187"/>
      <c r="AW29" s="188"/>
      <c r="BK29" s="30"/>
      <c r="BL29" s="30"/>
      <c r="BM29" s="43"/>
    </row>
    <row r="30" spans="1:77" x14ac:dyDescent="0.25">
      <c r="AI30" s="145" t="s">
        <v>11</v>
      </c>
      <c r="AJ30" s="145" t="s">
        <v>13</v>
      </c>
      <c r="AK30" s="145" t="s">
        <v>2</v>
      </c>
      <c r="AL30" s="144"/>
      <c r="AM30" s="145" t="s">
        <v>11</v>
      </c>
      <c r="AN30" s="145" t="s">
        <v>13</v>
      </c>
      <c r="AO30" s="145" t="s">
        <v>2</v>
      </c>
      <c r="AQ30" s="145" t="s">
        <v>11</v>
      </c>
      <c r="AR30" s="145" t="s">
        <v>13</v>
      </c>
      <c r="AS30" s="145" t="s">
        <v>2</v>
      </c>
      <c r="AT30" s="144"/>
      <c r="AU30" s="145" t="s">
        <v>11</v>
      </c>
      <c r="AV30" s="145" t="s">
        <v>13</v>
      </c>
      <c r="AW30" s="145" t="s">
        <v>2</v>
      </c>
      <c r="BK30" s="27"/>
      <c r="BL30" s="27"/>
      <c r="BM30" s="27"/>
    </row>
    <row r="31" spans="1:77" s="142" customFormat="1" x14ac:dyDescent="0.25">
      <c r="A31" s="139"/>
      <c r="B31" s="8"/>
      <c r="C31" s="153"/>
      <c r="D31" s="8"/>
      <c r="E31" s="8"/>
      <c r="F31" s="8"/>
      <c r="G31" s="153"/>
      <c r="H31" s="7"/>
      <c r="I31" s="7"/>
      <c r="J31" s="7"/>
      <c r="K31" s="7"/>
      <c r="L31" s="7"/>
      <c r="M31" s="33"/>
      <c r="N31" s="135"/>
      <c r="O31" s="7"/>
      <c r="P31" s="7"/>
      <c r="Q31" s="7"/>
      <c r="R31" s="7"/>
      <c r="S31" s="33"/>
      <c r="T31" s="135"/>
      <c r="U31" s="7"/>
      <c r="V31" s="7"/>
      <c r="W31" s="7"/>
      <c r="X31" s="7"/>
      <c r="Y31" s="8"/>
      <c r="Z31" s="136"/>
      <c r="AA31" s="7"/>
      <c r="AB31" s="7"/>
      <c r="AC31" s="7"/>
      <c r="AD31" s="8"/>
      <c r="AE31" s="8"/>
      <c r="AF31" s="7"/>
      <c r="AG31" s="7"/>
      <c r="AH31" s="7"/>
      <c r="AI31" s="71" t="s">
        <v>14</v>
      </c>
      <c r="AJ31" s="71"/>
      <c r="AK31" s="71">
        <v>0</v>
      </c>
      <c r="AL31" s="144"/>
      <c r="AM31" s="71" t="s">
        <v>14</v>
      </c>
      <c r="AN31" s="71"/>
      <c r="AO31" s="71">
        <v>0</v>
      </c>
      <c r="AP31" s="7"/>
      <c r="AQ31" s="73" t="s">
        <v>14</v>
      </c>
      <c r="AR31" s="73"/>
      <c r="AS31" s="73">
        <v>0</v>
      </c>
      <c r="AT31" s="144"/>
      <c r="AU31" s="73" t="s">
        <v>14</v>
      </c>
      <c r="AV31" s="73"/>
      <c r="AW31" s="73">
        <v>0</v>
      </c>
      <c r="AX31" s="34"/>
      <c r="AY31" s="141"/>
      <c r="AZ31" s="141"/>
      <c r="BA31" s="141"/>
      <c r="BB31" s="34"/>
      <c r="BC31" s="141"/>
      <c r="BD31" s="141"/>
      <c r="BE31" s="141"/>
      <c r="BF31" s="34"/>
      <c r="BG31" s="34"/>
      <c r="BH31" s="34"/>
      <c r="BI31" s="34"/>
      <c r="BJ31" s="34"/>
      <c r="BK31" s="28"/>
      <c r="BL31" s="28"/>
      <c r="BM31" s="28"/>
      <c r="BN31" s="141"/>
      <c r="BO31" s="141"/>
      <c r="BP31" s="141"/>
      <c r="BQ31" s="141"/>
      <c r="BR31" s="141"/>
      <c r="BS31" s="141"/>
      <c r="BT31" s="141"/>
      <c r="BU31" s="141"/>
      <c r="BV31" s="141"/>
      <c r="BW31" s="141"/>
      <c r="BX31" s="141"/>
      <c r="BY31" s="141"/>
    </row>
    <row r="32" spans="1:77" s="143" customFormat="1" ht="15.75" x14ac:dyDescent="0.25">
      <c r="A32" s="139"/>
      <c r="B32" s="8"/>
      <c r="C32" s="153"/>
      <c r="D32" s="8"/>
      <c r="E32" s="8"/>
      <c r="F32" s="8"/>
      <c r="G32" s="153"/>
      <c r="H32" s="7"/>
      <c r="I32" s="7"/>
      <c r="J32" s="7"/>
      <c r="K32" s="7"/>
      <c r="L32" s="7"/>
      <c r="M32" s="33"/>
      <c r="N32" s="135"/>
      <c r="O32" s="7"/>
      <c r="P32" s="7"/>
      <c r="Q32" s="7"/>
      <c r="R32" s="7"/>
      <c r="S32" s="33"/>
      <c r="T32" s="135"/>
      <c r="U32" s="7"/>
      <c r="V32" s="7"/>
      <c r="W32" s="7"/>
      <c r="X32" s="7"/>
      <c r="Y32" s="8"/>
      <c r="Z32" s="136"/>
      <c r="AA32" s="7"/>
      <c r="AB32" s="7"/>
      <c r="AC32" s="7"/>
      <c r="AD32" s="8"/>
      <c r="AE32" s="8"/>
      <c r="AF32" s="7"/>
      <c r="AG32" s="7"/>
      <c r="AH32" s="7"/>
      <c r="AI32" s="146"/>
      <c r="AJ32" s="146"/>
      <c r="AK32" s="71">
        <f>+AK31+SUM(AI32:AJ32)</f>
        <v>0</v>
      </c>
      <c r="AL32" s="144"/>
      <c r="AM32" s="146"/>
      <c r="AN32" s="146"/>
      <c r="AO32" s="71">
        <f>+AO31+SUM(AM32:AN32)</f>
        <v>0</v>
      </c>
      <c r="AP32" s="7"/>
      <c r="AQ32" s="146"/>
      <c r="AR32" s="146"/>
      <c r="AS32" s="73">
        <f>+AS31+SUM(AQ32:AR32)</f>
        <v>0</v>
      </c>
      <c r="AT32" s="144"/>
      <c r="AU32" s="146"/>
      <c r="AV32" s="146"/>
      <c r="AW32" s="73">
        <f>+AW31+SUM(AU32:AV32)</f>
        <v>0</v>
      </c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42"/>
      <c r="BL32" s="29"/>
      <c r="BM32" s="43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</row>
    <row r="33" spans="1:77" ht="18.600000000000001" customHeight="1" x14ac:dyDescent="0.25">
      <c r="AI33" s="146"/>
      <c r="AJ33" s="146"/>
      <c r="AK33" s="71">
        <f>+AK32+SUM(AI33:AJ33)</f>
        <v>0</v>
      </c>
      <c r="AL33" s="144"/>
      <c r="AM33" s="146"/>
      <c r="AN33" s="146"/>
      <c r="AO33" s="71">
        <f>+AO32+SUM(AM33:AN33)</f>
        <v>0</v>
      </c>
      <c r="AQ33" s="146"/>
      <c r="AR33" s="146"/>
      <c r="AS33" s="73">
        <f t="shared" ref="AS33:AS37" si="7">+AS32+SUM(AQ33:AR33)</f>
        <v>0</v>
      </c>
      <c r="AT33" s="144"/>
      <c r="AU33" s="146"/>
      <c r="AV33" s="146"/>
      <c r="AW33" s="73">
        <f>+AW32+SUM(AU33:AV33)</f>
        <v>0</v>
      </c>
      <c r="BK33" s="30"/>
      <c r="BL33" s="30"/>
      <c r="BM33" s="43"/>
    </row>
    <row r="34" spans="1:77" ht="15.75" x14ac:dyDescent="0.25">
      <c r="AI34" s="146"/>
      <c r="AJ34" s="146"/>
      <c r="AK34" s="71">
        <f t="shared" ref="AK34:AK35" si="8">+AK33+SUM(AI34:AJ34)</f>
        <v>0</v>
      </c>
      <c r="AL34" s="144"/>
      <c r="AM34" s="146"/>
      <c r="AN34" s="146"/>
      <c r="AO34" s="71">
        <f t="shared" ref="AO34:AO35" si="9">+AO33+SUM(AM34:AN34)</f>
        <v>0</v>
      </c>
      <c r="AQ34" s="146"/>
      <c r="AR34" s="146"/>
      <c r="AS34" s="73">
        <f>+AS33+SUM(AQ34:AR34)</f>
        <v>0</v>
      </c>
      <c r="AT34" s="144"/>
      <c r="AU34" s="146"/>
      <c r="AV34" s="146"/>
      <c r="AW34" s="73">
        <f>+AW33+SUM(AU34:AV34)</f>
        <v>0</v>
      </c>
      <c r="BK34" s="30"/>
      <c r="BL34" s="30"/>
      <c r="BM34" s="43"/>
    </row>
    <row r="35" spans="1:77" x14ac:dyDescent="0.25">
      <c r="AI35" s="146"/>
      <c r="AJ35" s="146"/>
      <c r="AK35" s="71">
        <f t="shared" si="8"/>
        <v>0</v>
      </c>
      <c r="AL35" s="144"/>
      <c r="AM35" s="146"/>
      <c r="AN35" s="146"/>
      <c r="AO35" s="71">
        <f t="shared" si="9"/>
        <v>0</v>
      </c>
      <c r="AQ35" s="146"/>
      <c r="AR35" s="146"/>
      <c r="AS35" s="73">
        <f t="shared" si="7"/>
        <v>0</v>
      </c>
      <c r="AT35" s="144"/>
      <c r="AU35" s="144"/>
      <c r="AV35" s="144"/>
      <c r="AW35" s="144"/>
    </row>
    <row r="36" spans="1:77" s="141" customFormat="1" x14ac:dyDescent="0.25">
      <c r="A36" s="139"/>
      <c r="B36" s="8"/>
      <c r="C36" s="153"/>
      <c r="D36" s="8"/>
      <c r="E36" s="8"/>
      <c r="F36" s="8"/>
      <c r="G36" s="153"/>
      <c r="H36" s="7"/>
      <c r="I36" s="7"/>
      <c r="J36" s="7"/>
      <c r="K36" s="7"/>
      <c r="L36" s="7"/>
      <c r="M36" s="33"/>
      <c r="N36" s="135"/>
      <c r="O36" s="7"/>
      <c r="P36" s="7"/>
      <c r="Q36" s="7"/>
      <c r="R36" s="7"/>
      <c r="S36" s="33"/>
      <c r="T36" s="135"/>
      <c r="U36" s="7"/>
      <c r="V36" s="7"/>
      <c r="W36" s="7"/>
      <c r="X36" s="7"/>
      <c r="Y36" s="8"/>
      <c r="AD36" s="8"/>
      <c r="AE36" s="8"/>
      <c r="AF36" s="7"/>
      <c r="AG36" s="7"/>
      <c r="AH36" s="33"/>
      <c r="AI36" s="147"/>
      <c r="AJ36" s="147"/>
      <c r="AK36" s="147"/>
      <c r="AL36" s="148"/>
      <c r="AM36" s="147"/>
      <c r="AN36" s="147"/>
      <c r="AO36" s="147"/>
      <c r="AP36" s="7"/>
      <c r="AQ36" s="146"/>
      <c r="AR36" s="146"/>
      <c r="AS36" s="73">
        <f t="shared" si="7"/>
        <v>0</v>
      </c>
      <c r="AT36" s="31"/>
      <c r="AU36" s="149"/>
      <c r="AV36" s="149"/>
      <c r="AW36" s="81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27"/>
      <c r="BL36" s="27"/>
      <c r="BM36" s="27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</row>
    <row r="37" spans="1:77" x14ac:dyDescent="0.25">
      <c r="AI37" s="189" t="s">
        <v>66</v>
      </c>
      <c r="AJ37" s="190"/>
      <c r="AK37" s="191"/>
      <c r="AL37" s="8"/>
      <c r="AM37" s="189" t="s">
        <v>69</v>
      </c>
      <c r="AN37" s="190"/>
      <c r="AO37" s="191"/>
      <c r="AP37" s="33"/>
      <c r="AQ37" s="146"/>
      <c r="AR37" s="146"/>
      <c r="AS37" s="73">
        <f t="shared" si="7"/>
        <v>0</v>
      </c>
      <c r="AT37" s="150"/>
      <c r="AU37" s="149"/>
      <c r="AV37" s="149"/>
      <c r="AW37" s="81"/>
      <c r="BK37" s="28"/>
      <c r="BL37" s="28"/>
      <c r="BM37" s="28"/>
    </row>
    <row r="38" spans="1:77" ht="28.5" x14ac:dyDescent="0.45">
      <c r="AI38" s="145" t="s">
        <v>11</v>
      </c>
      <c r="AJ38" s="145" t="s">
        <v>13</v>
      </c>
      <c r="AK38" s="145" t="s">
        <v>2</v>
      </c>
      <c r="AL38" s="148"/>
      <c r="AM38" s="145" t="s">
        <v>11</v>
      </c>
      <c r="AN38" s="145" t="s">
        <v>13</v>
      </c>
      <c r="AO38" s="145" t="s">
        <v>2</v>
      </c>
      <c r="AQ38" s="144"/>
      <c r="AR38" s="144"/>
      <c r="AS38" s="144"/>
      <c r="AT38" s="79"/>
      <c r="AU38" s="149"/>
      <c r="AV38" s="149"/>
      <c r="AW38" s="81"/>
      <c r="BG38" s="27"/>
      <c r="BH38" s="27"/>
      <c r="BI38" s="27"/>
      <c r="BK38" s="42"/>
      <c r="BL38" s="29"/>
      <c r="BM38" s="43"/>
    </row>
    <row r="39" spans="1:77" ht="15.75" x14ac:dyDescent="0.25">
      <c r="AI39" s="71" t="s">
        <v>14</v>
      </c>
      <c r="AJ39" s="71"/>
      <c r="AK39" s="71">
        <v>0</v>
      </c>
      <c r="AL39" s="8"/>
      <c r="AM39" s="71" t="s">
        <v>14</v>
      </c>
      <c r="AN39" s="71"/>
      <c r="AO39" s="71">
        <v>0</v>
      </c>
      <c r="AQ39" s="189" t="s">
        <v>57</v>
      </c>
      <c r="AR39" s="190"/>
      <c r="AS39" s="191"/>
      <c r="AT39" s="150"/>
      <c r="AU39" s="149"/>
      <c r="AV39" s="149"/>
      <c r="AW39" s="81"/>
      <c r="BG39" s="28"/>
      <c r="BH39" s="28"/>
      <c r="BI39" s="28"/>
      <c r="BK39" s="30"/>
      <c r="BL39" s="30"/>
      <c r="BM39" s="43"/>
    </row>
    <row r="40" spans="1:77" ht="15.75" x14ac:dyDescent="0.25">
      <c r="AI40" s="146"/>
      <c r="AJ40" s="146"/>
      <c r="AK40" s="71">
        <f>+AK39+SUM(AI40:AJ40)</f>
        <v>0</v>
      </c>
      <c r="AL40" s="8"/>
      <c r="AM40" s="146"/>
      <c r="AN40" s="146"/>
      <c r="AO40" s="71">
        <f>+AO39+SUM(AM40:AN40)</f>
        <v>0</v>
      </c>
      <c r="AQ40" s="145" t="s">
        <v>11</v>
      </c>
      <c r="AR40" s="145" t="s">
        <v>13</v>
      </c>
      <c r="AS40" s="145" t="s">
        <v>2</v>
      </c>
      <c r="AT40" s="150"/>
      <c r="AU40" s="149"/>
      <c r="AV40" s="149"/>
      <c r="AW40" s="81"/>
      <c r="BG40" s="42"/>
      <c r="BH40" s="29"/>
      <c r="BI40" s="43"/>
      <c r="BK40" s="30"/>
      <c r="BL40" s="30"/>
      <c r="BM40" s="43"/>
    </row>
    <row r="41" spans="1:77" ht="15.75" x14ac:dyDescent="0.25">
      <c r="AI41" s="146"/>
      <c r="AJ41" s="146"/>
      <c r="AK41" s="71">
        <f>+AK40+SUM(AI41:AJ41)</f>
        <v>0</v>
      </c>
      <c r="AL41" s="8"/>
      <c r="AM41" s="146"/>
      <c r="AN41" s="146"/>
      <c r="AO41" s="71">
        <f>+AO40+SUM(AM41:AN41)</f>
        <v>0</v>
      </c>
      <c r="AQ41" s="73" t="s">
        <v>14</v>
      </c>
      <c r="AR41" s="73"/>
      <c r="AS41" s="73">
        <v>0</v>
      </c>
      <c r="AT41" s="150"/>
      <c r="AU41" s="149"/>
      <c r="AV41" s="149"/>
      <c r="AW41" s="81"/>
      <c r="BG41" s="30"/>
      <c r="BH41" s="30"/>
      <c r="BI41" s="43"/>
      <c r="BK41" s="31"/>
      <c r="BL41" s="31"/>
      <c r="BM41" s="31"/>
    </row>
    <row r="42" spans="1:77" ht="15.75" x14ac:dyDescent="0.25">
      <c r="AI42" s="146"/>
      <c r="AJ42" s="146"/>
      <c r="AK42" s="71">
        <f>+AK41+SUM(AI42:AJ42)</f>
        <v>0</v>
      </c>
      <c r="AL42" s="8"/>
      <c r="AM42" s="146"/>
      <c r="AN42" s="146"/>
      <c r="AO42" s="71">
        <f>+AO41+SUM(AM42:AN42)</f>
        <v>0</v>
      </c>
      <c r="AQ42" s="146"/>
      <c r="AR42" s="146"/>
      <c r="AS42" s="73">
        <f>+AS41+SUM(AQ42:AR42)</f>
        <v>0</v>
      </c>
      <c r="AT42" s="150"/>
      <c r="AU42" s="149"/>
      <c r="AV42" s="149"/>
      <c r="AW42" s="81"/>
      <c r="BG42" s="30"/>
      <c r="BH42" s="30"/>
      <c r="BI42" s="43"/>
      <c r="BK42" s="27"/>
      <c r="BL42" s="27"/>
      <c r="BM42" s="27"/>
    </row>
    <row r="43" spans="1:77" ht="18.600000000000001" customHeight="1" x14ac:dyDescent="0.25">
      <c r="AI43" s="8"/>
      <c r="AJ43" s="8"/>
      <c r="AK43" s="8"/>
      <c r="AL43" s="8"/>
      <c r="AM43" s="8"/>
      <c r="AN43" s="8"/>
      <c r="AO43" s="8"/>
      <c r="AQ43" s="146"/>
      <c r="AR43" s="146"/>
      <c r="AS43" s="73">
        <f>+AS42+SUM(AQ43:AR43)</f>
        <v>0</v>
      </c>
      <c r="AT43" s="150"/>
      <c r="AU43" s="149"/>
      <c r="AV43" s="149"/>
      <c r="AW43" s="81"/>
      <c r="BG43" s="31"/>
      <c r="BH43" s="31"/>
      <c r="BI43" s="31"/>
      <c r="BK43" s="28"/>
      <c r="BL43" s="28"/>
      <c r="BM43" s="28"/>
    </row>
    <row r="44" spans="1:77" ht="15.75" x14ac:dyDescent="0.25">
      <c r="AI44" s="189" t="s">
        <v>71</v>
      </c>
      <c r="AJ44" s="190"/>
      <c r="AK44" s="191"/>
      <c r="AL44" s="8"/>
      <c r="AM44" s="144"/>
      <c r="AN44" s="144"/>
      <c r="AO44" s="144"/>
      <c r="AQ44" s="146"/>
      <c r="AR44" s="146"/>
      <c r="AS44" s="73">
        <f>+AS43+SUM(AQ44:AR44)</f>
        <v>0</v>
      </c>
      <c r="AT44" s="150"/>
      <c r="AU44" s="149"/>
      <c r="AV44" s="149"/>
      <c r="AW44" s="81"/>
      <c r="BG44" s="27"/>
      <c r="BH44" s="27"/>
      <c r="BI44" s="27"/>
      <c r="BK44" s="42"/>
      <c r="BL44" s="29"/>
      <c r="BM44" s="43"/>
    </row>
    <row r="45" spans="1:77" ht="15.75" x14ac:dyDescent="0.25">
      <c r="AI45" s="145" t="s">
        <v>11</v>
      </c>
      <c r="AJ45" s="145" t="s">
        <v>13</v>
      </c>
      <c r="AK45" s="145" t="s">
        <v>2</v>
      </c>
      <c r="AL45" s="8"/>
      <c r="AM45" s="144"/>
      <c r="AN45" s="144"/>
      <c r="AO45" s="144"/>
      <c r="AQ45" s="149"/>
      <c r="AR45" s="149"/>
      <c r="AS45" s="81"/>
      <c r="AT45" s="150"/>
      <c r="AU45" s="149"/>
      <c r="AV45" s="149"/>
      <c r="AW45" s="81"/>
      <c r="BG45" s="28"/>
      <c r="BH45" s="28"/>
      <c r="BI45" s="28"/>
      <c r="BK45" s="30"/>
      <c r="BL45" s="30"/>
      <c r="BM45" s="43"/>
    </row>
    <row r="46" spans="1:77" ht="16.5" thickBot="1" x14ac:dyDescent="0.3">
      <c r="AI46" s="71" t="s">
        <v>14</v>
      </c>
      <c r="AJ46" s="71"/>
      <c r="AK46" s="71">
        <v>0</v>
      </c>
      <c r="AL46" s="8"/>
      <c r="AM46" s="144"/>
      <c r="AN46" s="144"/>
      <c r="AO46" s="144"/>
      <c r="AQ46" s="147" t="s">
        <v>54</v>
      </c>
      <c r="AR46" s="144"/>
      <c r="AS46" s="144"/>
      <c r="AT46" s="150"/>
      <c r="AU46" s="150"/>
      <c r="AV46" s="150"/>
      <c r="AW46" s="151">
        <f>+AW34+AS37+AS44+AW41+AW48</f>
        <v>0</v>
      </c>
      <c r="BG46" s="42"/>
      <c r="BH46" s="29"/>
      <c r="BI46" s="43"/>
      <c r="BK46" s="30"/>
      <c r="BL46" s="30"/>
      <c r="BM46" s="43"/>
    </row>
    <row r="47" spans="1:77" ht="16.5" thickTop="1" x14ac:dyDescent="0.25">
      <c r="AI47" s="146"/>
      <c r="AJ47" s="146"/>
      <c r="AK47" s="71">
        <f>+AK46+SUM(AI47:AJ47)</f>
        <v>0</v>
      </c>
      <c r="AL47" s="8"/>
      <c r="AM47" s="144"/>
      <c r="AN47" s="144"/>
      <c r="AO47" s="144"/>
      <c r="BG47" s="30"/>
      <c r="BH47" s="30"/>
      <c r="BI47" s="43"/>
      <c r="BK47" s="30"/>
      <c r="BL47" s="30"/>
      <c r="BM47" s="43"/>
    </row>
    <row r="48" spans="1:77" ht="15.75" x14ac:dyDescent="0.25">
      <c r="AF48" s="33"/>
      <c r="AG48" s="33"/>
      <c r="AI48" s="146"/>
      <c r="AJ48" s="146"/>
      <c r="AK48" s="71">
        <f>+AK47+SUM(AI48:AJ48)</f>
        <v>0</v>
      </c>
      <c r="AL48" s="144"/>
      <c r="AM48" s="144"/>
      <c r="AN48" s="144"/>
      <c r="AO48" s="144"/>
      <c r="BG48" s="30"/>
      <c r="BH48" s="30"/>
      <c r="BI48" s="43"/>
    </row>
    <row r="49" spans="35:65" x14ac:dyDescent="0.25">
      <c r="AI49" s="146"/>
      <c r="AJ49" s="146"/>
      <c r="AK49" s="71">
        <f>+AK48+SUM(AI49:AJ49)</f>
        <v>0</v>
      </c>
      <c r="AL49" s="8"/>
      <c r="AM49" s="144"/>
      <c r="AN49" s="144"/>
      <c r="AO49" s="144"/>
    </row>
    <row r="50" spans="35:65" x14ac:dyDescent="0.25">
      <c r="AI50" s="144"/>
      <c r="AJ50" s="144"/>
      <c r="AK50" s="144"/>
      <c r="AL50" s="144"/>
      <c r="AM50" s="144"/>
      <c r="AN50" s="144"/>
      <c r="AO50" s="144"/>
    </row>
    <row r="51" spans="35:65" ht="15.75" thickBot="1" x14ac:dyDescent="0.3">
      <c r="AI51" s="147" t="s">
        <v>55</v>
      </c>
      <c r="AJ51" s="8"/>
      <c r="AK51" s="8"/>
      <c r="AL51" s="8"/>
      <c r="AM51" s="8"/>
      <c r="AN51" s="8"/>
      <c r="AO51" s="152">
        <f>+AK35+AO35+AK42+AO42+AK49+AO49</f>
        <v>0</v>
      </c>
    </row>
    <row r="52" spans="35:65" ht="15.75" thickTop="1" x14ac:dyDescent="0.25"/>
    <row r="55" spans="35:65" x14ac:dyDescent="0.25">
      <c r="BG55" s="11" t="str">
        <f>+AF25</f>
        <v>Depreciation Expense - Auto</v>
      </c>
      <c r="BH55" s="11"/>
      <c r="BI55" s="39"/>
    </row>
    <row r="56" spans="35:65" x14ac:dyDescent="0.25">
      <c r="BG56" s="12" t="s">
        <v>11</v>
      </c>
      <c r="BH56" s="12" t="s">
        <v>13</v>
      </c>
      <c r="BI56" s="40" t="s">
        <v>2</v>
      </c>
    </row>
    <row r="57" spans="35:65" ht="15.75" x14ac:dyDescent="0.25">
      <c r="BG57" s="37" t="s">
        <v>14</v>
      </c>
      <c r="BH57" s="14"/>
      <c r="BI57" s="26">
        <v>0</v>
      </c>
      <c r="BK57" s="27"/>
      <c r="BL57" s="27"/>
      <c r="BM57" s="27"/>
    </row>
    <row r="58" spans="35:65" ht="15.75" x14ac:dyDescent="0.25">
      <c r="BG58" s="19"/>
      <c r="BH58" s="19"/>
      <c r="BI58" s="26">
        <f>+BI57+SUM(BG58:BH58)</f>
        <v>0</v>
      </c>
      <c r="BK58" s="28"/>
      <c r="BL58" s="28"/>
      <c r="BM58" s="28"/>
    </row>
    <row r="59" spans="35:65" ht="15.75" x14ac:dyDescent="0.25">
      <c r="BC59" s="30"/>
      <c r="BD59" s="30"/>
      <c r="BE59" s="43"/>
      <c r="BG59" s="19"/>
      <c r="BH59" s="19"/>
      <c r="BI59" s="26">
        <f t="shared" ref="BI59:BI60" si="10">+BI58+SUM(BG59:BH59)</f>
        <v>0</v>
      </c>
      <c r="BK59" s="42"/>
      <c r="BL59" s="29"/>
      <c r="BM59" s="43"/>
    </row>
    <row r="60" spans="35:65" ht="15.75" x14ac:dyDescent="0.25">
      <c r="BG60" s="19"/>
      <c r="BH60" s="19"/>
      <c r="BI60" s="26">
        <f t="shared" si="10"/>
        <v>0</v>
      </c>
      <c r="BK60" s="30"/>
      <c r="BL60" s="30"/>
      <c r="BM60" s="43"/>
    </row>
    <row r="61" spans="35:65" ht="15.75" x14ac:dyDescent="0.25">
      <c r="BK61" s="30"/>
      <c r="BL61" s="30"/>
      <c r="BM61" s="43"/>
    </row>
    <row r="62" spans="35:65" x14ac:dyDescent="0.25">
      <c r="BG62" s="11" t="s">
        <v>47</v>
      </c>
      <c r="BH62" s="11"/>
      <c r="BI62" s="39"/>
      <c r="BK62" s="31"/>
      <c r="BL62" s="31"/>
      <c r="BM62" s="31"/>
    </row>
    <row r="63" spans="35:65" x14ac:dyDescent="0.25">
      <c r="BG63" s="12" t="s">
        <v>11</v>
      </c>
      <c r="BH63" s="12" t="s">
        <v>13</v>
      </c>
      <c r="BI63" s="40" t="s">
        <v>2</v>
      </c>
      <c r="BK63" s="27"/>
      <c r="BL63" s="27"/>
      <c r="BM63" s="27"/>
    </row>
    <row r="64" spans="35:65" ht="15.75" x14ac:dyDescent="0.25">
      <c r="BG64" s="37" t="s">
        <v>14</v>
      </c>
      <c r="BH64" s="14"/>
      <c r="BI64" s="26">
        <v>0</v>
      </c>
      <c r="BK64" s="28"/>
      <c r="BL64" s="28"/>
      <c r="BM64" s="28"/>
    </row>
    <row r="65" spans="47:77" ht="15.75" x14ac:dyDescent="0.25">
      <c r="BG65" s="19"/>
      <c r="BH65" s="19"/>
      <c r="BI65" s="26">
        <f>+BI64+SUM(BG65:BH65)</f>
        <v>0</v>
      </c>
      <c r="BK65" s="42"/>
      <c r="BL65" s="29"/>
      <c r="BM65" s="43"/>
    </row>
    <row r="66" spans="47:77" ht="15.75" x14ac:dyDescent="0.25">
      <c r="AU66" s="27"/>
      <c r="AV66" s="27"/>
      <c r="AW66" s="27"/>
      <c r="BG66" s="19"/>
      <c r="BH66" s="19"/>
      <c r="BI66" s="26">
        <f t="shared" ref="BI66:BI67" si="11">+BI65+SUM(BG66:BH66)</f>
        <v>0</v>
      </c>
      <c r="BK66" s="30"/>
      <c r="BL66" s="30"/>
      <c r="BM66" s="43"/>
    </row>
    <row r="67" spans="47:77" ht="15.75" x14ac:dyDescent="0.25">
      <c r="AU67" s="28"/>
      <c r="AV67" s="28"/>
      <c r="AW67" s="28"/>
      <c r="BG67" s="19"/>
      <c r="BH67" s="19"/>
      <c r="BI67" s="26">
        <f t="shared" si="11"/>
        <v>0</v>
      </c>
      <c r="BK67" s="30"/>
      <c r="BL67" s="30"/>
      <c r="BM67" s="43"/>
    </row>
    <row r="68" spans="47:77" ht="15.75" x14ac:dyDescent="0.25">
      <c r="AU68" s="42"/>
      <c r="AV68" s="29"/>
      <c r="AW68" s="43"/>
      <c r="BK68" s="30"/>
      <c r="BL68" s="30"/>
      <c r="BM68" s="43"/>
    </row>
    <row r="69" spans="47:77" ht="15.75" x14ac:dyDescent="0.25">
      <c r="AU69" s="30"/>
      <c r="AV69" s="30"/>
      <c r="AW69" s="43"/>
      <c r="BC69" s="27"/>
      <c r="BD69" s="27"/>
      <c r="BE69" s="27"/>
    </row>
    <row r="70" spans="47:77" ht="15.75" x14ac:dyDescent="0.25">
      <c r="AU70" s="30"/>
      <c r="AV70" s="30"/>
      <c r="AW70" s="43"/>
      <c r="BC70" s="28"/>
      <c r="BD70" s="28"/>
      <c r="BE70" s="28"/>
    </row>
    <row r="71" spans="47:77" ht="15.75" x14ac:dyDescent="0.25">
      <c r="AU71" s="31"/>
      <c r="AV71" s="31"/>
      <c r="AW71" s="31"/>
      <c r="BC71" s="42"/>
      <c r="BD71" s="29"/>
      <c r="BE71" s="43"/>
    </row>
    <row r="72" spans="47:77" ht="15.75" x14ac:dyDescent="0.25">
      <c r="AU72" s="27"/>
      <c r="AV72" s="27"/>
      <c r="AW72" s="27"/>
      <c r="BC72" s="30"/>
      <c r="BD72" s="30"/>
      <c r="BE72" s="43"/>
    </row>
    <row r="73" spans="47:77" ht="15.75" x14ac:dyDescent="0.25">
      <c r="AU73" s="28"/>
      <c r="AV73" s="28"/>
      <c r="AW73" s="28"/>
      <c r="BC73" s="30"/>
      <c r="BD73" s="30"/>
      <c r="BE73" s="43"/>
    </row>
    <row r="74" spans="47:77" ht="15.75" x14ac:dyDescent="0.25">
      <c r="AU74" s="42"/>
      <c r="AV74" s="29"/>
      <c r="AW74" s="43"/>
      <c r="BC74" s="31"/>
      <c r="BD74" s="31"/>
      <c r="BE74" s="31"/>
    </row>
    <row r="75" spans="47:77" ht="15.75" x14ac:dyDescent="0.25">
      <c r="AU75" s="30"/>
      <c r="AV75" s="30"/>
      <c r="AW75" s="43"/>
      <c r="BC75" s="27"/>
      <c r="BD75" s="27"/>
      <c r="BE75" s="27"/>
    </row>
    <row r="76" spans="47:77" ht="15.75" x14ac:dyDescent="0.25">
      <c r="AU76" s="30"/>
      <c r="AV76" s="30"/>
      <c r="AW76" s="43"/>
      <c r="AY76" s="27"/>
      <c r="AZ76" s="27"/>
      <c r="BA76" s="27"/>
      <c r="BC76" s="28"/>
      <c r="BD76" s="28"/>
      <c r="BE76" s="28"/>
      <c r="BQ76" s="34"/>
      <c r="BR76" s="34"/>
      <c r="BS76" s="34"/>
      <c r="BT76" s="34"/>
      <c r="BU76" s="34"/>
      <c r="BV76" s="34"/>
      <c r="BW76" s="34"/>
      <c r="BX76" s="34"/>
      <c r="BY76" s="34"/>
    </row>
    <row r="77" spans="47:77" ht="15.75" x14ac:dyDescent="0.25">
      <c r="AU77" s="30"/>
      <c r="AV77" s="30"/>
      <c r="AW77" s="43"/>
      <c r="AY77" s="28"/>
      <c r="AZ77" s="28"/>
      <c r="BA77" s="28"/>
      <c r="BC77" s="42"/>
      <c r="BD77" s="29"/>
      <c r="BE77" s="43"/>
      <c r="BQ77" s="34"/>
      <c r="BR77" s="34"/>
      <c r="BS77" s="34"/>
      <c r="BT77" s="34"/>
      <c r="BU77" s="34"/>
      <c r="BV77" s="34"/>
      <c r="BW77" s="34"/>
      <c r="BX77" s="34"/>
      <c r="BY77" s="34"/>
    </row>
    <row r="78" spans="47:77" ht="15.75" x14ac:dyDescent="0.25">
      <c r="AY78" s="42"/>
      <c r="AZ78" s="29"/>
      <c r="BA78" s="43"/>
      <c r="BQ78" s="34"/>
      <c r="BR78" s="34"/>
      <c r="BS78" s="34"/>
      <c r="BT78" s="34"/>
      <c r="BU78" s="34"/>
      <c r="BV78" s="34"/>
      <c r="BW78" s="34"/>
      <c r="BX78" s="34"/>
      <c r="BY78" s="34"/>
    </row>
    <row r="79" spans="47:77" ht="15.75" x14ac:dyDescent="0.25">
      <c r="AY79" s="30"/>
      <c r="AZ79" s="30"/>
      <c r="BA79" s="43"/>
      <c r="BQ79" s="34"/>
      <c r="BR79" s="34"/>
      <c r="BS79" s="34"/>
      <c r="BT79" s="34"/>
      <c r="BU79" s="34"/>
      <c r="BV79" s="34"/>
      <c r="BW79" s="34"/>
      <c r="BX79" s="34"/>
      <c r="BY79" s="34"/>
    </row>
    <row r="80" spans="47:77" ht="15.75" x14ac:dyDescent="0.25">
      <c r="AY80" s="30"/>
      <c r="AZ80" s="30"/>
      <c r="BA80" s="43"/>
      <c r="BQ80" s="34"/>
      <c r="BR80" s="34"/>
      <c r="BS80" s="34"/>
      <c r="BT80" s="34"/>
      <c r="BU80" s="34"/>
      <c r="BV80" s="34"/>
      <c r="BW80" s="34"/>
      <c r="BX80" s="34"/>
      <c r="BY80" s="34"/>
    </row>
    <row r="81" spans="1:77" s="34" customFormat="1" x14ac:dyDescent="0.25">
      <c r="A81" s="139"/>
      <c r="B81" s="8"/>
      <c r="C81" s="153"/>
      <c r="D81" s="8"/>
      <c r="E81" s="8"/>
      <c r="F81" s="8"/>
      <c r="G81" s="153"/>
      <c r="H81" s="7"/>
      <c r="I81" s="7"/>
      <c r="J81" s="7"/>
      <c r="K81" s="7"/>
      <c r="L81" s="7"/>
      <c r="M81" s="33"/>
      <c r="N81" s="135"/>
      <c r="O81" s="7"/>
      <c r="P81" s="7"/>
      <c r="Q81" s="7"/>
      <c r="R81" s="7"/>
      <c r="S81" s="33"/>
      <c r="T81" s="135"/>
      <c r="U81" s="7"/>
      <c r="V81" s="7"/>
      <c r="W81" s="7"/>
      <c r="X81" s="7"/>
      <c r="Y81" s="8"/>
      <c r="Z81" s="136"/>
      <c r="AA81" s="7"/>
      <c r="AB81" s="7"/>
      <c r="AC81" s="7"/>
      <c r="AD81" s="8"/>
      <c r="AE81" s="8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Y81" s="31"/>
      <c r="AZ81" s="31"/>
      <c r="BA81" s="31"/>
      <c r="BN81" s="8"/>
      <c r="BO81" s="8"/>
      <c r="BP81" s="8"/>
    </row>
    <row r="82" spans="1:77" s="34" customFormat="1" x14ac:dyDescent="0.25">
      <c r="A82" s="139"/>
      <c r="B82" s="8"/>
      <c r="C82" s="153"/>
      <c r="D82" s="8"/>
      <c r="E82" s="8"/>
      <c r="F82" s="8"/>
      <c r="G82" s="153"/>
      <c r="H82" s="7"/>
      <c r="I82" s="7"/>
      <c r="J82" s="7"/>
      <c r="K82" s="7"/>
      <c r="L82" s="7"/>
      <c r="M82" s="33"/>
      <c r="N82" s="135"/>
      <c r="O82" s="7"/>
      <c r="P82" s="7"/>
      <c r="Q82" s="7"/>
      <c r="R82" s="7"/>
      <c r="S82" s="33"/>
      <c r="T82" s="135"/>
      <c r="U82" s="7"/>
      <c r="V82" s="7"/>
      <c r="W82" s="7"/>
      <c r="X82" s="7"/>
      <c r="Y82" s="8"/>
      <c r="Z82" s="136"/>
      <c r="AA82" s="7"/>
      <c r="AB82" s="7"/>
      <c r="AC82" s="7"/>
      <c r="AD82" s="8"/>
      <c r="AE82" s="8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Y82" s="27"/>
      <c r="AZ82" s="27"/>
      <c r="BA82" s="27"/>
      <c r="BN82" s="8"/>
      <c r="BO82" s="8"/>
      <c r="BP82" s="8"/>
    </row>
    <row r="83" spans="1:77" s="34" customFormat="1" x14ac:dyDescent="0.25">
      <c r="A83" s="139"/>
      <c r="B83" s="8"/>
      <c r="C83" s="153"/>
      <c r="D83" s="8"/>
      <c r="E83" s="8"/>
      <c r="F83" s="8"/>
      <c r="G83" s="153"/>
      <c r="H83" s="7"/>
      <c r="I83" s="7"/>
      <c r="J83" s="7"/>
      <c r="K83" s="7"/>
      <c r="L83" s="7"/>
      <c r="M83" s="33"/>
      <c r="N83" s="135"/>
      <c r="O83" s="7"/>
      <c r="P83" s="7"/>
      <c r="Q83" s="7"/>
      <c r="R83" s="7"/>
      <c r="S83" s="33"/>
      <c r="T83" s="135"/>
      <c r="U83" s="7"/>
      <c r="V83" s="7"/>
      <c r="W83" s="7"/>
      <c r="X83" s="7"/>
      <c r="Y83" s="8"/>
      <c r="Z83" s="136"/>
      <c r="AA83" s="7"/>
      <c r="AB83" s="7"/>
      <c r="AC83" s="7"/>
      <c r="AD83" s="8"/>
      <c r="AE83" s="8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Y83" s="28"/>
      <c r="AZ83" s="28"/>
      <c r="BA83" s="28"/>
      <c r="BN83" s="8"/>
      <c r="BO83" s="8"/>
      <c r="BP83" s="8"/>
    </row>
    <row r="84" spans="1:77" s="34" customFormat="1" ht="15.75" x14ac:dyDescent="0.25">
      <c r="A84" s="139"/>
      <c r="B84" s="8"/>
      <c r="C84" s="153"/>
      <c r="D84" s="8"/>
      <c r="E84" s="8"/>
      <c r="F84" s="8"/>
      <c r="G84" s="153"/>
      <c r="H84" s="7"/>
      <c r="I84" s="7"/>
      <c r="J84" s="7"/>
      <c r="K84" s="7"/>
      <c r="L84" s="7"/>
      <c r="M84" s="33"/>
      <c r="N84" s="135"/>
      <c r="O84" s="7"/>
      <c r="P84" s="7"/>
      <c r="Q84" s="7"/>
      <c r="R84" s="7"/>
      <c r="S84" s="33"/>
      <c r="T84" s="135"/>
      <c r="U84" s="7"/>
      <c r="V84" s="7"/>
      <c r="W84" s="7"/>
      <c r="X84" s="7"/>
      <c r="Y84" s="8"/>
      <c r="Z84" s="136"/>
      <c r="AA84" s="7"/>
      <c r="AB84" s="7"/>
      <c r="AC84" s="7"/>
      <c r="AD84" s="8"/>
      <c r="AE84" s="8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Y84" s="42"/>
      <c r="AZ84" s="29"/>
      <c r="BA84" s="43"/>
      <c r="BN84" s="8"/>
      <c r="BO84" s="8"/>
      <c r="BP84" s="8"/>
    </row>
    <row r="85" spans="1:77" s="34" customFormat="1" ht="15.75" x14ac:dyDescent="0.25">
      <c r="A85" s="139"/>
      <c r="B85" s="8"/>
      <c r="C85" s="153"/>
      <c r="D85" s="8"/>
      <c r="E85" s="8"/>
      <c r="F85" s="8"/>
      <c r="G85" s="153"/>
      <c r="H85" s="7"/>
      <c r="I85" s="7"/>
      <c r="J85" s="7"/>
      <c r="K85" s="7"/>
      <c r="L85" s="7"/>
      <c r="M85" s="33"/>
      <c r="N85" s="135"/>
      <c r="O85" s="7"/>
      <c r="P85" s="7"/>
      <c r="Q85" s="7"/>
      <c r="R85" s="7"/>
      <c r="S85" s="33"/>
      <c r="T85" s="135"/>
      <c r="U85" s="7"/>
      <c r="V85" s="7"/>
      <c r="W85" s="7"/>
      <c r="X85" s="7"/>
      <c r="Y85" s="8"/>
      <c r="Z85" s="136"/>
      <c r="AA85" s="7"/>
      <c r="AB85" s="7"/>
      <c r="AC85" s="7"/>
      <c r="AD85" s="8"/>
      <c r="AE85" s="8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Y85" s="30"/>
      <c r="AZ85" s="30"/>
      <c r="BA85" s="43"/>
      <c r="BN85" s="8"/>
      <c r="BO85" s="8"/>
      <c r="BP85" s="8"/>
    </row>
    <row r="86" spans="1:77" s="34" customFormat="1" ht="15.75" x14ac:dyDescent="0.25">
      <c r="A86" s="139"/>
      <c r="B86" s="8"/>
      <c r="C86" s="153"/>
      <c r="D86" s="8"/>
      <c r="E86" s="8"/>
      <c r="F86" s="8"/>
      <c r="G86" s="153"/>
      <c r="H86" s="7"/>
      <c r="I86" s="7"/>
      <c r="J86" s="7"/>
      <c r="K86" s="7"/>
      <c r="L86" s="7"/>
      <c r="M86" s="33"/>
      <c r="N86" s="135"/>
      <c r="O86" s="7"/>
      <c r="P86" s="7"/>
      <c r="Q86" s="7"/>
      <c r="R86" s="7"/>
      <c r="S86" s="33"/>
      <c r="T86" s="135"/>
      <c r="U86" s="7"/>
      <c r="V86" s="7"/>
      <c r="W86" s="7"/>
      <c r="X86" s="7"/>
      <c r="Y86" s="8"/>
      <c r="Z86" s="136"/>
      <c r="AA86" s="7"/>
      <c r="AB86" s="7"/>
      <c r="AC86" s="7"/>
      <c r="AD86" s="8"/>
      <c r="AE86" s="8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Y86" s="30"/>
      <c r="AZ86" s="30"/>
      <c r="BA86" s="43"/>
      <c r="BN86" s="8"/>
      <c r="BO86" s="8"/>
      <c r="BP86" s="8"/>
    </row>
    <row r="87" spans="1:77" s="34" customFormat="1" ht="15.75" x14ac:dyDescent="0.25">
      <c r="A87" s="139"/>
      <c r="B87" s="8"/>
      <c r="C87" s="153"/>
      <c r="D87" s="8"/>
      <c r="E87" s="8"/>
      <c r="F87" s="8"/>
      <c r="G87" s="153"/>
      <c r="H87" s="7"/>
      <c r="I87" s="7"/>
      <c r="J87" s="7"/>
      <c r="K87" s="7"/>
      <c r="L87" s="7"/>
      <c r="M87" s="33"/>
      <c r="N87" s="135"/>
      <c r="O87" s="7"/>
      <c r="P87" s="7"/>
      <c r="Q87" s="7"/>
      <c r="R87" s="7"/>
      <c r="S87" s="33"/>
      <c r="T87" s="135"/>
      <c r="U87" s="7"/>
      <c r="V87" s="7"/>
      <c r="W87" s="7"/>
      <c r="X87" s="7"/>
      <c r="Y87" s="8"/>
      <c r="Z87" s="136"/>
      <c r="AA87" s="7"/>
      <c r="AB87" s="7"/>
      <c r="AC87" s="7"/>
      <c r="AD87" s="8"/>
      <c r="AE87" s="8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Y87" s="30"/>
      <c r="AZ87" s="30"/>
      <c r="BA87" s="43"/>
      <c r="BN87" s="8"/>
      <c r="BO87" s="8"/>
      <c r="BP87" s="8"/>
    </row>
    <row r="88" spans="1:77" s="34" customFormat="1" x14ac:dyDescent="0.25">
      <c r="A88" s="139"/>
      <c r="B88" s="8"/>
      <c r="C88" s="153"/>
      <c r="D88" s="8"/>
      <c r="E88" s="8"/>
      <c r="F88" s="8"/>
      <c r="G88" s="153"/>
      <c r="H88" s="7"/>
      <c r="I88" s="7"/>
      <c r="J88" s="7"/>
      <c r="K88" s="7"/>
      <c r="L88" s="7"/>
      <c r="M88" s="33"/>
      <c r="N88" s="135"/>
      <c r="O88" s="7"/>
      <c r="P88" s="7"/>
      <c r="Q88" s="7"/>
      <c r="R88" s="7"/>
      <c r="S88" s="33"/>
      <c r="T88" s="135"/>
      <c r="U88" s="7"/>
      <c r="V88" s="7"/>
      <c r="W88" s="7"/>
      <c r="X88" s="7"/>
      <c r="Y88" s="8"/>
      <c r="Z88" s="136"/>
      <c r="AA88" s="7"/>
      <c r="AB88" s="7"/>
      <c r="AC88" s="7"/>
      <c r="AD88" s="8"/>
      <c r="AE88" s="8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</row>
    <row r="89" spans="1:77" s="34" customFormat="1" x14ac:dyDescent="0.25">
      <c r="A89" s="139"/>
      <c r="B89" s="8"/>
      <c r="C89" s="153"/>
      <c r="D89" s="8"/>
      <c r="E89" s="8"/>
      <c r="F89" s="8"/>
      <c r="G89" s="153"/>
      <c r="H89" s="7"/>
      <c r="I89" s="7"/>
      <c r="J89" s="7"/>
      <c r="K89" s="7"/>
      <c r="L89" s="7"/>
      <c r="M89" s="33"/>
      <c r="N89" s="135"/>
      <c r="O89" s="7"/>
      <c r="P89" s="7"/>
      <c r="Q89" s="7"/>
      <c r="R89" s="7"/>
      <c r="S89" s="33"/>
      <c r="T89" s="135"/>
      <c r="U89" s="7"/>
      <c r="V89" s="7"/>
      <c r="W89" s="7"/>
      <c r="X89" s="7"/>
      <c r="Y89" s="8"/>
      <c r="Z89" s="136"/>
      <c r="AA89" s="7"/>
      <c r="AB89" s="7"/>
      <c r="AC89" s="7"/>
      <c r="AD89" s="8"/>
      <c r="AE89" s="8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</row>
    <row r="90" spans="1:77" s="34" customFormat="1" x14ac:dyDescent="0.25">
      <c r="A90" s="139"/>
      <c r="B90" s="8"/>
      <c r="C90" s="153"/>
      <c r="D90" s="8"/>
      <c r="E90" s="8"/>
      <c r="F90" s="8"/>
      <c r="G90" s="153"/>
      <c r="H90" s="7"/>
      <c r="I90" s="7"/>
      <c r="J90" s="7"/>
      <c r="K90" s="7"/>
      <c r="L90" s="7"/>
      <c r="M90" s="33"/>
      <c r="N90" s="135"/>
      <c r="O90" s="7"/>
      <c r="P90" s="7"/>
      <c r="Q90" s="7"/>
      <c r="R90" s="7"/>
      <c r="S90" s="33"/>
      <c r="T90" s="135"/>
      <c r="U90" s="7"/>
      <c r="V90" s="7"/>
      <c r="W90" s="7"/>
      <c r="X90" s="7"/>
      <c r="Y90" s="8"/>
      <c r="Z90" s="136"/>
      <c r="AA90" s="7"/>
      <c r="AB90" s="7"/>
      <c r="AC90" s="7"/>
      <c r="AD90" s="8"/>
      <c r="AE90" s="8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</row>
    <row r="91" spans="1:77" s="34" customFormat="1" x14ac:dyDescent="0.25">
      <c r="A91" s="139"/>
      <c r="B91" s="8"/>
      <c r="C91" s="153"/>
      <c r="D91" s="8"/>
      <c r="E91" s="8"/>
      <c r="F91" s="8"/>
      <c r="G91" s="153"/>
      <c r="H91" s="7"/>
      <c r="I91" s="7"/>
      <c r="J91" s="7"/>
      <c r="K91" s="7"/>
      <c r="L91" s="7"/>
      <c r="M91" s="33"/>
      <c r="N91" s="135"/>
      <c r="O91" s="7"/>
      <c r="P91" s="7"/>
      <c r="Q91" s="7"/>
      <c r="R91" s="7"/>
      <c r="S91" s="33"/>
      <c r="T91" s="135"/>
      <c r="U91" s="7"/>
      <c r="V91" s="7"/>
      <c r="W91" s="7"/>
      <c r="X91" s="7"/>
      <c r="Y91" s="8"/>
      <c r="Z91" s="136"/>
      <c r="AA91" s="7"/>
      <c r="AB91" s="7"/>
      <c r="AC91" s="7"/>
      <c r="AD91" s="8"/>
      <c r="AE91" s="8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</row>
    <row r="92" spans="1:77" s="34" customFormat="1" x14ac:dyDescent="0.25">
      <c r="A92" s="139"/>
      <c r="B92" s="8"/>
      <c r="C92" s="153"/>
      <c r="D92" s="8"/>
      <c r="E92" s="8"/>
      <c r="F92" s="8"/>
      <c r="G92" s="153"/>
      <c r="H92" s="7"/>
      <c r="I92" s="7"/>
      <c r="J92" s="7"/>
      <c r="K92" s="7"/>
      <c r="L92" s="7"/>
      <c r="M92" s="33"/>
      <c r="N92" s="135"/>
      <c r="O92" s="7"/>
      <c r="P92" s="7"/>
      <c r="Q92" s="7"/>
      <c r="R92" s="7"/>
      <c r="S92" s="33"/>
      <c r="T92" s="135"/>
      <c r="U92" s="7"/>
      <c r="V92" s="7"/>
      <c r="W92" s="7"/>
      <c r="X92" s="7"/>
      <c r="Y92" s="8"/>
      <c r="Z92" s="136"/>
      <c r="AA92" s="7"/>
      <c r="AB92" s="7"/>
      <c r="AC92" s="7"/>
      <c r="AD92" s="8"/>
      <c r="AE92" s="8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</row>
    <row r="102" spans="1:77" x14ac:dyDescent="0.25">
      <c r="AM102" s="33"/>
      <c r="AN102" s="33"/>
      <c r="AO102" s="33"/>
      <c r="BQ102" s="7"/>
      <c r="BR102" s="7"/>
      <c r="BS102" s="7"/>
      <c r="BT102" s="7"/>
      <c r="BU102" s="7"/>
      <c r="BV102" s="7"/>
      <c r="BW102" s="7"/>
      <c r="BX102" s="7"/>
      <c r="BY102" s="7"/>
    </row>
    <row r="107" spans="1:77" s="7" customFormat="1" x14ac:dyDescent="0.25">
      <c r="A107" s="139"/>
      <c r="B107" s="8"/>
      <c r="C107" s="153"/>
      <c r="D107" s="8"/>
      <c r="E107" s="8"/>
      <c r="F107" s="8"/>
      <c r="G107" s="153"/>
      <c r="M107" s="33"/>
      <c r="N107" s="135"/>
      <c r="S107" s="33"/>
      <c r="T107" s="135"/>
      <c r="Y107" s="8"/>
      <c r="Z107" s="136"/>
      <c r="AD107" s="8"/>
      <c r="AE107" s="8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</row>
  </sheetData>
  <mergeCells count="12">
    <mergeCell ref="AQ29:AS29"/>
    <mergeCell ref="AU29:AW29"/>
    <mergeCell ref="AI37:AK37"/>
    <mergeCell ref="AM37:AO37"/>
    <mergeCell ref="AQ39:AS39"/>
    <mergeCell ref="AM29:AO29"/>
    <mergeCell ref="AI44:AK44"/>
    <mergeCell ref="AH1:AI1"/>
    <mergeCell ref="AH2:AI2"/>
    <mergeCell ref="AG3:AG4"/>
    <mergeCell ref="AH3:AK3"/>
    <mergeCell ref="AI29:AK29"/>
  </mergeCells>
  <conditionalFormatting sqref="AG28">
    <cfRule type="cellIs" dxfId="125" priority="10" operator="lessThan">
      <formula>-1</formula>
    </cfRule>
    <cfRule type="cellIs" dxfId="124" priority="11" operator="greaterThan">
      <formula>1</formula>
    </cfRule>
    <cfRule type="cellIs" dxfId="123" priority="12" operator="between">
      <formula>-1</formula>
      <formula>1</formula>
    </cfRule>
  </conditionalFormatting>
  <conditionalFormatting sqref="AK5">
    <cfRule type="cellIs" dxfId="122" priority="7" operator="lessThan">
      <formula>-1</formula>
    </cfRule>
    <cfRule type="cellIs" dxfId="121" priority="8" operator="greaterThan">
      <formula>1</formula>
    </cfRule>
    <cfRule type="cellIs" dxfId="120" priority="9" operator="equal">
      <formula>0</formula>
    </cfRule>
  </conditionalFormatting>
  <conditionalFormatting sqref="AH3">
    <cfRule type="cellIs" dxfId="119" priority="13" operator="greaterThan">
      <formula>$AF$2</formula>
    </cfRule>
    <cfRule type="cellIs" dxfId="118" priority="14" operator="lessThan">
      <formula>$AF$2</formula>
    </cfRule>
    <cfRule type="cellIs" dxfId="117" priority="15" operator="lessThan">
      <formula>$AF$2</formula>
    </cfRule>
  </conditionalFormatting>
  <conditionalFormatting sqref="AH3">
    <cfRule type="cellIs" dxfId="116" priority="16" operator="lessThan">
      <formula>$AF$2</formula>
    </cfRule>
    <cfRule type="cellIs" dxfId="115" priority="17" operator="greaterThan">
      <formula>$AF$2</formula>
    </cfRule>
    <cfRule type="cellIs" dxfId="114" priority="18" operator="equal">
      <formula>$AF$2</formula>
    </cfRule>
  </conditionalFormatting>
  <conditionalFormatting sqref="AO51">
    <cfRule type="cellIs" dxfId="113" priority="4" operator="lessThan">
      <formula>$AG$6</formula>
    </cfRule>
    <cfRule type="cellIs" dxfId="112" priority="5" operator="greaterThan">
      <formula>$AG$6</formula>
    </cfRule>
    <cfRule type="cellIs" dxfId="111" priority="6" operator="equal">
      <formula>$AG$6</formula>
    </cfRule>
  </conditionalFormatting>
  <conditionalFormatting sqref="AW46">
    <cfRule type="cellIs" dxfId="110" priority="1" operator="lessThan">
      <formula>$AG$13</formula>
    </cfRule>
    <cfRule type="cellIs" dxfId="109" priority="2" operator="greaterThan">
      <formula>$AG$13</formula>
    </cfRule>
    <cfRule type="cellIs" dxfId="108" priority="3" operator="equal">
      <formula>$AG$13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5E831-E965-4DE9-BFA3-52524911F6DD}">
  <dimension ref="A1:BZ107"/>
  <sheetViews>
    <sheetView topLeftCell="E1" zoomScale="140" zoomScaleNormal="140" workbookViewId="0">
      <selection activeCell="Q4" sqref="Q4"/>
    </sheetView>
  </sheetViews>
  <sheetFormatPr defaultRowHeight="15" x14ac:dyDescent="0.25"/>
  <cols>
    <col min="1" max="1" width="61.42578125" style="139" customWidth="1"/>
    <col min="2" max="2" width="3.42578125" style="8" customWidth="1"/>
    <col min="3" max="3" width="19" style="153" customWidth="1"/>
    <col min="4" max="5" width="19" style="8" customWidth="1"/>
    <col min="6" max="6" width="2.7109375" style="8" customWidth="1"/>
    <col min="7" max="7" width="5.42578125" style="153" bestFit="1" customWidth="1"/>
    <col min="8" max="8" width="19.42578125" style="7" bestFit="1" customWidth="1"/>
    <col min="9" max="9" width="20.28515625" style="7" bestFit="1" customWidth="1"/>
    <col min="10" max="10" width="8.140625" style="7" bestFit="1" customWidth="1"/>
    <col min="11" max="11" width="19.42578125" style="7" bestFit="1" customWidth="1"/>
    <col min="12" max="12" width="7.85546875" style="7" bestFit="1" customWidth="1"/>
    <col min="13" max="13" width="9.28515625" style="7" bestFit="1" customWidth="1"/>
    <col min="14" max="14" width="2.7109375" style="33" customWidth="1"/>
    <col min="15" max="15" width="19" style="135" customWidth="1"/>
    <col min="16" max="19" width="19" style="7" customWidth="1"/>
    <col min="20" max="20" width="2.7109375" style="33" customWidth="1"/>
    <col min="21" max="21" width="19" style="135" customWidth="1"/>
    <col min="22" max="25" width="19" style="7" customWidth="1"/>
    <col min="26" max="26" width="2.85546875" style="8" customWidth="1"/>
    <col min="27" max="27" width="5.5703125" style="136" customWidth="1"/>
    <col min="28" max="28" width="20.7109375" style="7" customWidth="1"/>
    <col min="29" max="30" width="8" style="7" customWidth="1"/>
    <col min="31" max="32" width="1.140625" style="8" customWidth="1"/>
    <col min="33" max="33" width="26.7109375" style="7" customWidth="1"/>
    <col min="34" max="34" width="8.5703125" style="7" customWidth="1"/>
    <col min="35" max="35" width="1.5703125" style="7" customWidth="1"/>
    <col min="36" max="37" width="9.28515625" style="7" customWidth="1"/>
    <col min="38" max="38" width="8" style="7" customWidth="1"/>
    <col min="39" max="39" width="1.5703125" style="7" customWidth="1"/>
    <col min="40" max="42" width="7.7109375" style="7" customWidth="1"/>
    <col min="43" max="43" width="1.5703125" style="7" customWidth="1"/>
    <col min="44" max="46" width="7.7109375" style="7" customWidth="1"/>
    <col min="47" max="47" width="1.5703125" style="34" customWidth="1"/>
    <col min="48" max="50" width="7.7109375" style="34" customWidth="1"/>
    <col min="51" max="51" width="1.5703125" style="34" customWidth="1"/>
    <col min="52" max="54" width="7.7109375" style="34" customWidth="1"/>
    <col min="55" max="55" width="1.5703125" style="34" customWidth="1"/>
    <col min="56" max="58" width="7.7109375" style="34" customWidth="1"/>
    <col min="59" max="59" width="1.5703125" style="34" customWidth="1"/>
    <col min="60" max="62" width="7.7109375" style="34" customWidth="1"/>
    <col min="63" max="63" width="1.5703125" style="34" customWidth="1"/>
    <col min="64" max="65" width="9.28515625" style="34" customWidth="1"/>
    <col min="66" max="66" width="9.85546875" style="34" bestFit="1" customWidth="1"/>
    <col min="67" max="16384" width="9.140625" style="8"/>
  </cols>
  <sheetData>
    <row r="1" spans="1:66" ht="35.65" customHeight="1" x14ac:dyDescent="0.5">
      <c r="A1" s="134"/>
      <c r="C1" s="165" t="s">
        <v>115</v>
      </c>
      <c r="D1" s="166"/>
      <c r="E1" s="166"/>
      <c r="G1" s="165" t="s">
        <v>116</v>
      </c>
      <c r="H1" s="166"/>
      <c r="I1" s="166"/>
      <c r="J1" s="165"/>
      <c r="K1" s="166"/>
      <c r="L1" s="166"/>
      <c r="M1" s="166"/>
      <c r="O1" s="165" t="s">
        <v>117</v>
      </c>
      <c r="P1" s="166"/>
      <c r="Q1" s="166"/>
      <c r="R1" s="165"/>
      <c r="S1" s="166"/>
      <c r="U1" s="165" t="s">
        <v>123</v>
      </c>
      <c r="V1" s="166"/>
      <c r="W1" s="166"/>
      <c r="X1" s="165"/>
      <c r="Y1" s="166"/>
      <c r="AG1" s="5" t="s">
        <v>5</v>
      </c>
      <c r="AH1" s="6" t="s">
        <v>6</v>
      </c>
      <c r="AI1" s="192" t="s">
        <v>7</v>
      </c>
      <c r="AJ1" s="192"/>
      <c r="AK1" s="6" t="s">
        <v>8</v>
      </c>
      <c r="AL1" s="36" t="s">
        <v>9</v>
      </c>
      <c r="AN1" s="8"/>
      <c r="AO1" s="8"/>
      <c r="AP1" s="8"/>
      <c r="AR1" s="8"/>
      <c r="AS1" s="8"/>
      <c r="AT1" s="8"/>
      <c r="AV1" s="31"/>
      <c r="AW1" s="31"/>
      <c r="AX1" s="31"/>
      <c r="AZ1" s="31"/>
      <c r="BA1" s="31"/>
      <c r="BB1" s="31"/>
      <c r="BD1" s="31"/>
      <c r="BE1" s="31"/>
      <c r="BF1" s="31"/>
      <c r="BH1" s="31"/>
      <c r="BI1" s="31"/>
      <c r="BJ1" s="31"/>
      <c r="BL1" s="31"/>
      <c r="BM1" s="31"/>
      <c r="BN1" s="31"/>
    </row>
    <row r="2" spans="1:66" ht="15" customHeight="1" thickBot="1" x14ac:dyDescent="0.3">
      <c r="A2" s="134"/>
      <c r="C2" s="130"/>
      <c r="D2" s="131"/>
      <c r="E2" s="131"/>
      <c r="G2" s="130"/>
      <c r="H2" s="156"/>
      <c r="I2" s="156"/>
      <c r="J2" s="156"/>
      <c r="K2" s="156" t="s">
        <v>3</v>
      </c>
      <c r="L2" s="156"/>
      <c r="M2" s="156"/>
      <c r="N2" s="157"/>
      <c r="O2" s="130"/>
      <c r="P2" s="156"/>
      <c r="Q2" s="156" t="s">
        <v>10</v>
      </c>
      <c r="R2" s="156" t="s">
        <v>111</v>
      </c>
      <c r="S2" s="156"/>
      <c r="T2" s="157"/>
      <c r="U2" s="130"/>
      <c r="V2" s="156"/>
      <c r="W2" s="156" t="s">
        <v>119</v>
      </c>
      <c r="X2" s="156" t="s">
        <v>111</v>
      </c>
      <c r="Y2" s="156"/>
      <c r="AG2" s="5">
        <f>SUM(AH5:AH12)</f>
        <v>2070</v>
      </c>
      <c r="AH2" s="6" t="s">
        <v>6</v>
      </c>
      <c r="AI2" s="193">
        <f>-SUM(AH13:AH16)</f>
        <v>0</v>
      </c>
      <c r="AJ2" s="193"/>
      <c r="AK2" s="6" t="s">
        <v>8</v>
      </c>
      <c r="AL2" s="36">
        <f>-SUM(AH17:AH27)</f>
        <v>2070</v>
      </c>
      <c r="AN2" s="8"/>
      <c r="AO2" s="8"/>
      <c r="AP2" s="8"/>
      <c r="AR2" s="8"/>
      <c r="AS2" s="8"/>
      <c r="AT2" s="8"/>
      <c r="AV2" s="31"/>
      <c r="AW2" s="31"/>
      <c r="AX2" s="31"/>
      <c r="AZ2" s="31"/>
      <c r="BA2" s="31"/>
      <c r="BB2" s="31"/>
      <c r="BD2" s="31"/>
      <c r="BE2" s="31"/>
      <c r="BF2" s="31"/>
      <c r="BH2" s="31"/>
      <c r="BI2" s="31"/>
      <c r="BJ2" s="31"/>
      <c r="BL2" s="31"/>
      <c r="BM2" s="31"/>
      <c r="BN2" s="31"/>
    </row>
    <row r="3" spans="1:66" ht="15.75" thickBot="1" x14ac:dyDescent="0.3">
      <c r="A3" s="137"/>
      <c r="C3" s="130" t="s">
        <v>19</v>
      </c>
      <c r="D3" s="131" t="s">
        <v>97</v>
      </c>
      <c r="E3" s="131" t="s">
        <v>96</v>
      </c>
      <c r="G3" s="130" t="s">
        <v>19</v>
      </c>
      <c r="H3" s="156" t="s">
        <v>99</v>
      </c>
      <c r="I3" s="156" t="s">
        <v>100</v>
      </c>
      <c r="J3" s="156" t="s">
        <v>101</v>
      </c>
      <c r="K3" s="156" t="s">
        <v>110</v>
      </c>
      <c r="L3" s="156" t="s">
        <v>131</v>
      </c>
      <c r="M3" s="156" t="s">
        <v>107</v>
      </c>
      <c r="N3" s="157"/>
      <c r="O3" s="130" t="s">
        <v>19</v>
      </c>
      <c r="P3" s="156" t="s">
        <v>100</v>
      </c>
      <c r="Q3" s="156" t="s">
        <v>118</v>
      </c>
      <c r="R3" s="156" t="s">
        <v>112</v>
      </c>
      <c r="S3" s="156" t="s">
        <v>113</v>
      </c>
      <c r="T3" s="157"/>
      <c r="U3" s="130" t="s">
        <v>19</v>
      </c>
      <c r="V3" s="156" t="s">
        <v>114</v>
      </c>
      <c r="W3" s="156" t="s">
        <v>120</v>
      </c>
      <c r="X3" s="156" t="s">
        <v>112</v>
      </c>
      <c r="Y3" s="156" t="s">
        <v>113</v>
      </c>
      <c r="AA3" s="125" t="s">
        <v>95</v>
      </c>
      <c r="AB3" s="126"/>
      <c r="AC3" s="126"/>
      <c r="AD3" s="126"/>
      <c r="AG3" s="124"/>
      <c r="AH3" s="197" t="s">
        <v>0</v>
      </c>
      <c r="AI3" s="194">
        <f>AI2+AL2</f>
        <v>2070</v>
      </c>
      <c r="AJ3" s="195"/>
      <c r="AK3" s="195"/>
      <c r="AL3" s="196"/>
      <c r="AN3" s="8"/>
      <c r="AO3" s="8"/>
      <c r="AP3" s="8"/>
      <c r="AR3" s="8"/>
      <c r="AS3" s="8"/>
      <c r="AT3" s="8"/>
      <c r="AV3" s="31"/>
      <c r="AW3" s="31"/>
      <c r="AX3" s="31"/>
      <c r="AZ3" s="31"/>
      <c r="BA3" s="31"/>
      <c r="BB3" s="31"/>
      <c r="BD3" s="31"/>
      <c r="BE3" s="31"/>
      <c r="BF3" s="31"/>
      <c r="BH3" s="31"/>
      <c r="BI3" s="31"/>
      <c r="BJ3" s="31"/>
      <c r="BL3" s="31"/>
      <c r="BM3" s="31"/>
      <c r="BN3" s="31"/>
    </row>
    <row r="4" spans="1:66" ht="21.75" thickBot="1" x14ac:dyDescent="0.4">
      <c r="A4" s="137"/>
      <c r="C4" s="161">
        <v>43298</v>
      </c>
      <c r="D4" s="162" t="s">
        <v>98</v>
      </c>
      <c r="E4" s="162">
        <v>720</v>
      </c>
      <c r="G4" s="161">
        <v>43282</v>
      </c>
      <c r="H4" s="163" t="s">
        <v>40</v>
      </c>
      <c r="I4" s="163" t="s">
        <v>103</v>
      </c>
      <c r="J4" s="163">
        <v>3000</v>
      </c>
      <c r="K4" s="163"/>
      <c r="L4" s="163"/>
      <c r="M4" s="163">
        <v>3000</v>
      </c>
      <c r="O4" s="161">
        <v>43286</v>
      </c>
      <c r="P4" s="163"/>
      <c r="Q4" s="163"/>
      <c r="R4" s="163"/>
      <c r="S4" s="163">
        <v>5000</v>
      </c>
      <c r="U4" s="161">
        <v>43286</v>
      </c>
      <c r="V4" s="163"/>
      <c r="W4" s="163">
        <v>1500</v>
      </c>
      <c r="X4" s="163"/>
      <c r="Y4" s="163"/>
      <c r="AA4" s="123" t="s">
        <v>19</v>
      </c>
      <c r="AB4" s="123" t="s">
        <v>10</v>
      </c>
      <c r="AC4" s="123" t="s">
        <v>11</v>
      </c>
      <c r="AD4" s="123" t="s">
        <v>12</v>
      </c>
      <c r="AG4" s="129" t="s">
        <v>10</v>
      </c>
      <c r="AH4" s="198"/>
      <c r="AJ4" s="118" t="s">
        <v>1</v>
      </c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20"/>
      <c r="BK4" s="62"/>
      <c r="BL4" s="62"/>
      <c r="BM4" s="62"/>
      <c r="BN4" s="62"/>
    </row>
    <row r="5" spans="1:66" ht="16.5" thickBot="1" x14ac:dyDescent="0.3">
      <c r="A5" s="137"/>
      <c r="C5" s="161">
        <v>43305</v>
      </c>
      <c r="D5" s="162" t="s">
        <v>98</v>
      </c>
      <c r="E5" s="162">
        <v>425</v>
      </c>
      <c r="G5" s="161">
        <v>43282</v>
      </c>
      <c r="H5" s="163" t="s">
        <v>104</v>
      </c>
      <c r="I5" s="163" t="s">
        <v>105</v>
      </c>
      <c r="J5" s="163">
        <v>8000</v>
      </c>
      <c r="K5" s="163"/>
      <c r="L5" s="163"/>
      <c r="M5" s="163">
        <v>8000</v>
      </c>
      <c r="O5" s="161">
        <v>43289</v>
      </c>
      <c r="P5" s="163"/>
      <c r="Q5" s="163"/>
      <c r="R5" s="163"/>
      <c r="S5" s="163">
        <v>80</v>
      </c>
      <c r="U5" s="161">
        <v>43287</v>
      </c>
      <c r="V5" s="163"/>
      <c r="W5" s="163"/>
      <c r="X5" s="163">
        <v>185</v>
      </c>
      <c r="Y5" s="163"/>
      <c r="AA5" s="35">
        <v>43311</v>
      </c>
      <c r="AB5" s="3" t="s">
        <v>3</v>
      </c>
      <c r="AC5" s="3">
        <v>2070</v>
      </c>
      <c r="AD5" s="3"/>
      <c r="AG5" s="114" t="s">
        <v>30</v>
      </c>
      <c r="AH5" s="113">
        <f>+AL11</f>
        <v>0</v>
      </c>
      <c r="AJ5" s="7" t="s">
        <v>16</v>
      </c>
      <c r="AL5" s="7">
        <f>+AL11+AL18+AL24+AP18+AP24+AT10+AT16+AT23+AX10+AX16+AX24+BB11+BB17+BB24+BF10+BF16+BF22+BJ10+BJ16+BJ60+BJ67+AP10</f>
        <v>0</v>
      </c>
      <c r="AN5" s="8"/>
      <c r="AO5" s="8"/>
      <c r="AP5" s="8"/>
      <c r="AR5" s="8"/>
      <c r="AS5" s="8"/>
      <c r="AT5" s="8"/>
      <c r="AV5" s="31"/>
      <c r="AW5" s="31"/>
      <c r="AX5" s="31"/>
      <c r="AZ5" s="31"/>
      <c r="BA5" s="31"/>
      <c r="BB5" s="31"/>
      <c r="BH5" s="31"/>
      <c r="BI5" s="31"/>
      <c r="BJ5" s="31"/>
      <c r="BL5" s="31"/>
      <c r="BM5" s="31"/>
      <c r="BN5" s="31"/>
    </row>
    <row r="6" spans="1:66" ht="16.5" thickBot="1" x14ac:dyDescent="0.3">
      <c r="A6" s="138"/>
      <c r="C6" s="161">
        <v>43311</v>
      </c>
      <c r="D6" s="162" t="s">
        <v>126</v>
      </c>
      <c r="E6" s="162">
        <v>425</v>
      </c>
      <c r="G6" s="161">
        <v>43290</v>
      </c>
      <c r="H6" s="163" t="s">
        <v>35</v>
      </c>
      <c r="I6" s="163" t="s">
        <v>106</v>
      </c>
      <c r="J6" s="163">
        <v>360</v>
      </c>
      <c r="K6" s="163"/>
      <c r="L6" s="163"/>
      <c r="M6" s="163">
        <v>360</v>
      </c>
      <c r="O6" s="161">
        <v>43296</v>
      </c>
      <c r="P6" s="163"/>
      <c r="Q6" s="163"/>
      <c r="R6" s="163"/>
      <c r="S6" s="163">
        <v>75</v>
      </c>
      <c r="U6" s="161">
        <v>43289</v>
      </c>
      <c r="V6" s="163"/>
      <c r="W6" s="163"/>
      <c r="X6" s="163"/>
      <c r="Y6" s="163">
        <v>315</v>
      </c>
      <c r="AA6" s="35"/>
      <c r="AB6" s="174" t="s">
        <v>42</v>
      </c>
      <c r="AC6" s="3"/>
      <c r="AD6" s="3">
        <f>-AC5</f>
        <v>-2070</v>
      </c>
      <c r="AG6" s="114" t="s">
        <v>3</v>
      </c>
      <c r="AH6" s="113">
        <f>+AL18</f>
        <v>2070</v>
      </c>
      <c r="AJ6" s="100" t="str">
        <f>+AG5</f>
        <v>Cash-Checking</v>
      </c>
      <c r="AK6" s="100"/>
      <c r="AL6" s="103"/>
      <c r="AN6" s="100" t="str">
        <f>+AG8</f>
        <v>Prepaid insurance</v>
      </c>
      <c r="AO6" s="100"/>
      <c r="AP6" s="103"/>
      <c r="AR6" s="100" t="str">
        <f>+AG11</f>
        <v>Lawn Equipment</v>
      </c>
      <c r="AS6" s="100"/>
      <c r="AT6" s="103"/>
      <c r="AV6" s="97" t="str">
        <f>+AG14</f>
        <v>Notes payable</v>
      </c>
      <c r="AW6" s="97"/>
      <c r="AX6" s="104"/>
      <c r="AZ6" s="107" t="str">
        <f>+AG17</f>
        <v>Capital</v>
      </c>
      <c r="BA6" s="108"/>
      <c r="BB6" s="109"/>
      <c r="BD6" s="110" t="s">
        <v>92</v>
      </c>
      <c r="BE6" s="111"/>
      <c r="BF6" s="112"/>
      <c r="BH6" s="110" t="str">
        <f>+AG23</f>
        <v>Equipment Rental Expense</v>
      </c>
      <c r="BI6" s="111"/>
      <c r="BJ6" s="112"/>
      <c r="BL6" s="42"/>
      <c r="BM6" s="29"/>
      <c r="BN6" s="43"/>
    </row>
    <row r="7" spans="1:66" ht="15.75" x14ac:dyDescent="0.25">
      <c r="A7" s="138"/>
      <c r="C7" s="161">
        <v>43311</v>
      </c>
      <c r="D7" s="162" t="s">
        <v>127</v>
      </c>
      <c r="E7" s="167">
        <v>500</v>
      </c>
      <c r="G7" s="161">
        <v>43301</v>
      </c>
      <c r="H7" s="163" t="s">
        <v>102</v>
      </c>
      <c r="I7" s="163" t="s">
        <v>108</v>
      </c>
      <c r="J7" s="163">
        <v>250</v>
      </c>
      <c r="K7" s="163">
        <v>300</v>
      </c>
      <c r="L7" s="163">
        <v>750</v>
      </c>
      <c r="M7" s="163"/>
      <c r="O7" s="161">
        <v>43297</v>
      </c>
      <c r="P7" s="163"/>
      <c r="Q7" s="163"/>
      <c r="R7" s="163"/>
      <c r="S7" s="163">
        <v>1000</v>
      </c>
      <c r="U7" s="161">
        <v>43299</v>
      </c>
      <c r="V7" s="163"/>
      <c r="W7" s="163">
        <v>140</v>
      </c>
      <c r="X7" s="163"/>
      <c r="Y7" s="163"/>
      <c r="AA7" s="35"/>
      <c r="AB7" s="3"/>
      <c r="AC7" s="3"/>
      <c r="AD7" s="3"/>
      <c r="AG7" s="114" t="s">
        <v>31</v>
      </c>
      <c r="AH7" s="113">
        <f>+AL24</f>
        <v>0</v>
      </c>
      <c r="AJ7" s="12" t="s">
        <v>11</v>
      </c>
      <c r="AK7" s="12" t="s">
        <v>13</v>
      </c>
      <c r="AL7" s="12" t="s">
        <v>2</v>
      </c>
      <c r="AN7" s="12" t="s">
        <v>11</v>
      </c>
      <c r="AO7" s="12" t="s">
        <v>13</v>
      </c>
      <c r="AP7" s="12" t="s">
        <v>2</v>
      </c>
      <c r="AR7" s="12" t="s">
        <v>11</v>
      </c>
      <c r="AS7" s="12" t="s">
        <v>13</v>
      </c>
      <c r="AT7" s="40" t="s">
        <v>2</v>
      </c>
      <c r="AV7" s="12" t="s">
        <v>11</v>
      </c>
      <c r="AW7" s="12" t="s">
        <v>13</v>
      </c>
      <c r="AX7" s="40" t="s">
        <v>2</v>
      </c>
      <c r="AZ7" s="105" t="s">
        <v>11</v>
      </c>
      <c r="BA7" s="105" t="s">
        <v>13</v>
      </c>
      <c r="BB7" s="106" t="s">
        <v>2</v>
      </c>
      <c r="BD7" s="12" t="s">
        <v>11</v>
      </c>
      <c r="BE7" s="12" t="s">
        <v>13</v>
      </c>
      <c r="BF7" s="40" t="s">
        <v>2</v>
      </c>
      <c r="BH7" s="12" t="s">
        <v>11</v>
      </c>
      <c r="BI7" s="12" t="s">
        <v>13</v>
      </c>
      <c r="BJ7" s="40" t="s">
        <v>2</v>
      </c>
      <c r="BL7" s="30"/>
      <c r="BM7" s="30"/>
      <c r="BN7" s="43"/>
    </row>
    <row r="8" spans="1:66" ht="15.75" x14ac:dyDescent="0.25">
      <c r="A8" s="138"/>
      <c r="C8" s="161"/>
      <c r="D8" s="162"/>
      <c r="E8" s="168">
        <f>SUM(E4:E7)</f>
        <v>2070</v>
      </c>
      <c r="G8" s="161">
        <v>43307</v>
      </c>
      <c r="H8" s="163" t="s">
        <v>3</v>
      </c>
      <c r="I8" s="163" t="s">
        <v>109</v>
      </c>
      <c r="J8" s="163">
        <v>720</v>
      </c>
      <c r="K8" s="163">
        <v>720</v>
      </c>
      <c r="L8" s="163"/>
      <c r="M8" s="163"/>
      <c r="O8" s="161">
        <v>43303</v>
      </c>
      <c r="P8" s="163"/>
      <c r="Q8" s="163">
        <v>175</v>
      </c>
      <c r="R8" s="163"/>
      <c r="S8" s="163"/>
      <c r="U8" s="161">
        <v>43305</v>
      </c>
      <c r="V8" s="163"/>
      <c r="W8" s="163"/>
      <c r="X8" s="163"/>
      <c r="Y8" s="163"/>
      <c r="AA8" s="35"/>
      <c r="AB8" s="3"/>
      <c r="AC8" s="3"/>
      <c r="AD8" s="3"/>
      <c r="AG8" s="114" t="s">
        <v>85</v>
      </c>
      <c r="AH8" s="113">
        <f>+AP10</f>
        <v>0</v>
      </c>
      <c r="AJ8" s="14" t="s">
        <v>14</v>
      </c>
      <c r="AK8" s="14"/>
      <c r="AL8" s="14">
        <f>+'Beg Bal'!B2</f>
        <v>0</v>
      </c>
      <c r="AN8" s="14" t="s">
        <v>14</v>
      </c>
      <c r="AO8" s="14"/>
      <c r="AP8" s="14">
        <v>0</v>
      </c>
      <c r="AR8" s="14" t="s">
        <v>14</v>
      </c>
      <c r="AS8" s="14"/>
      <c r="AT8" s="41">
        <f>+'Beg Bal'!B10</f>
        <v>0</v>
      </c>
      <c r="AV8" s="63" t="s">
        <v>14</v>
      </c>
      <c r="AW8" s="14"/>
      <c r="AX8" s="16">
        <f>+'Beg Bal'!B13</f>
        <v>0</v>
      </c>
      <c r="AZ8" s="17" t="s">
        <v>14</v>
      </c>
      <c r="BA8" s="14"/>
      <c r="BB8" s="18">
        <f>+'Beg Bal'!B16</f>
        <v>0</v>
      </c>
      <c r="BD8" s="37" t="s">
        <v>14</v>
      </c>
      <c r="BE8" s="38"/>
      <c r="BF8" s="26">
        <f>+'Beg Bal'!B21</f>
        <v>0</v>
      </c>
      <c r="BH8" s="37" t="s">
        <v>14</v>
      </c>
      <c r="BI8" s="14"/>
      <c r="BJ8" s="26">
        <v>0</v>
      </c>
      <c r="BL8" s="30"/>
      <c r="BM8" s="30"/>
      <c r="BN8" s="43"/>
    </row>
    <row r="9" spans="1:66" ht="15.75" x14ac:dyDescent="0.25">
      <c r="A9" s="138"/>
      <c r="G9" s="161">
        <v>43308</v>
      </c>
      <c r="H9" s="163" t="s">
        <v>102</v>
      </c>
      <c r="I9" s="163" t="s">
        <v>108</v>
      </c>
      <c r="J9" s="163">
        <v>200</v>
      </c>
      <c r="K9" s="163">
        <v>500</v>
      </c>
      <c r="L9" s="163">
        <f>+J9+K9</f>
        <v>700</v>
      </c>
      <c r="M9" s="163"/>
      <c r="O9" s="161">
        <v>43305</v>
      </c>
      <c r="P9" s="163"/>
      <c r="Q9" s="163"/>
      <c r="R9" s="163"/>
      <c r="S9" s="163">
        <v>40</v>
      </c>
      <c r="U9" s="164" t="s">
        <v>124</v>
      </c>
      <c r="V9" s="163"/>
      <c r="W9" s="170">
        <f>SUM(W4:W8)</f>
        <v>1640</v>
      </c>
      <c r="X9" s="170">
        <f t="shared" ref="X9:Y9" si="0">SUM(X4:X8)</f>
        <v>185</v>
      </c>
      <c r="Y9" s="170">
        <f t="shared" si="0"/>
        <v>315</v>
      </c>
      <c r="AA9" s="35"/>
      <c r="AB9" s="3"/>
      <c r="AC9" s="3"/>
      <c r="AD9" s="3"/>
      <c r="AG9" s="114" t="s">
        <v>39</v>
      </c>
      <c r="AH9" s="113">
        <f>+AP18</f>
        <v>0</v>
      </c>
      <c r="AJ9" s="19"/>
      <c r="AK9" s="19"/>
      <c r="AL9" s="14">
        <f>+AL8+SUM(AJ9:AK9)</f>
        <v>0</v>
      </c>
      <c r="AN9" s="19"/>
      <c r="AO9" s="19"/>
      <c r="AP9" s="14">
        <f>+AP8+SUM(AN9:AO9)</f>
        <v>0</v>
      </c>
      <c r="AR9" s="19"/>
      <c r="AS9" s="19"/>
      <c r="AT9" s="41">
        <f>+AT8+SUM(AR9:AS9)</f>
        <v>0</v>
      </c>
      <c r="AV9" s="19"/>
      <c r="AW9" s="19"/>
      <c r="AX9" s="16">
        <f>+AX8+SUM(AV9:AW9)</f>
        <v>0</v>
      </c>
      <c r="AZ9" s="19"/>
      <c r="BA9" s="19"/>
      <c r="BB9" s="18">
        <f>+BB8+SUM(AZ9:BA9)</f>
        <v>0</v>
      </c>
      <c r="BD9" s="19"/>
      <c r="BE9" s="19"/>
      <c r="BF9" s="26">
        <f>+BF8+SUM(BD9:BE9)</f>
        <v>0</v>
      </c>
      <c r="BH9" s="19"/>
      <c r="BI9" s="19"/>
      <c r="BJ9" s="26">
        <f>+BJ8+SUM(BH9:BI9)</f>
        <v>0</v>
      </c>
      <c r="BL9" s="28"/>
      <c r="BM9" s="28"/>
      <c r="BN9" s="28"/>
    </row>
    <row r="10" spans="1:66" ht="15.75" x14ac:dyDescent="0.25">
      <c r="A10" s="138"/>
      <c r="G10" s="161">
        <v>43311</v>
      </c>
      <c r="H10" s="163" t="s">
        <v>102</v>
      </c>
      <c r="I10" s="163" t="s">
        <v>108</v>
      </c>
      <c r="J10" s="169">
        <v>425</v>
      </c>
      <c r="K10" s="169">
        <v>425</v>
      </c>
      <c r="L10" s="169"/>
      <c r="M10" s="169"/>
      <c r="O10" s="161">
        <v>43309</v>
      </c>
      <c r="P10" s="163"/>
      <c r="Q10" s="163">
        <v>75</v>
      </c>
      <c r="R10" s="163"/>
      <c r="S10" s="163"/>
      <c r="U10" s="164"/>
      <c r="V10" s="163"/>
      <c r="W10" s="163"/>
      <c r="X10" s="163"/>
      <c r="Y10" s="163"/>
      <c r="AA10" s="35"/>
      <c r="AB10" s="3"/>
      <c r="AC10" s="3"/>
      <c r="AD10" s="3"/>
      <c r="AG10" s="114" t="s">
        <v>45</v>
      </c>
      <c r="AH10" s="113">
        <f>+AP24</f>
        <v>0</v>
      </c>
      <c r="AJ10" s="19"/>
      <c r="AK10" s="19"/>
      <c r="AL10" s="14">
        <f>+AL9+SUM(AJ10:AK10)</f>
        <v>0</v>
      </c>
      <c r="AN10" s="19"/>
      <c r="AO10" s="19"/>
      <c r="AP10" s="14">
        <f>+AP9+SUM(AN10:AO10)</f>
        <v>0</v>
      </c>
      <c r="AR10" s="19"/>
      <c r="AS10" s="19"/>
      <c r="AT10" s="41">
        <f>+AT9+SUM(AR10:AS10)</f>
        <v>0</v>
      </c>
      <c r="AV10" s="19"/>
      <c r="AW10" s="19"/>
      <c r="AX10" s="16">
        <f>+AX9+SUM(AV10:AW10)</f>
        <v>0</v>
      </c>
      <c r="AZ10" s="19"/>
      <c r="BA10" s="19"/>
      <c r="BB10" s="18">
        <f t="shared" ref="BB10:BB11" si="1">+BB9+SUM(AZ10:BA10)</f>
        <v>0</v>
      </c>
      <c r="BD10" s="19"/>
      <c r="BE10" s="19"/>
      <c r="BF10" s="26">
        <f>+BF9+SUM(BD10:BE10)</f>
        <v>0</v>
      </c>
      <c r="BH10" s="19"/>
      <c r="BI10" s="19"/>
      <c r="BJ10" s="26">
        <f>+BJ9+SUM(BH10:BI10)</f>
        <v>0</v>
      </c>
      <c r="BL10" s="27"/>
      <c r="BM10" s="27"/>
      <c r="BN10" s="27"/>
    </row>
    <row r="11" spans="1:66" ht="16.5" thickBot="1" x14ac:dyDescent="0.3">
      <c r="A11" s="138"/>
      <c r="G11" s="161" t="s">
        <v>124</v>
      </c>
      <c r="H11" s="163"/>
      <c r="I11" s="163"/>
      <c r="J11" s="170">
        <f>SUM(J4:J10)</f>
        <v>12955</v>
      </c>
      <c r="K11" s="170">
        <f>SUM(K4:K10)</f>
        <v>1945</v>
      </c>
      <c r="L11" s="170"/>
      <c r="M11" s="170">
        <f>SUM(M4:M10)</f>
        <v>11360</v>
      </c>
      <c r="O11" s="161">
        <v>43311</v>
      </c>
      <c r="P11" s="163"/>
      <c r="Q11" s="169"/>
      <c r="R11" s="169"/>
      <c r="S11" s="169">
        <v>500</v>
      </c>
      <c r="U11" s="164"/>
      <c r="V11" s="163"/>
      <c r="W11" s="163"/>
      <c r="X11" s="163"/>
      <c r="Y11" s="163"/>
      <c r="AA11" s="35"/>
      <c r="AB11" s="3"/>
      <c r="AC11" s="3"/>
      <c r="AD11" s="3"/>
      <c r="AG11" s="114" t="s">
        <v>32</v>
      </c>
      <c r="AH11" s="113">
        <f>+AT10</f>
        <v>0</v>
      </c>
      <c r="AJ11" s="19"/>
      <c r="AK11" s="19"/>
      <c r="AL11" s="14">
        <f>+AL10+SUM(AJ11:AK11)</f>
        <v>0</v>
      </c>
      <c r="AN11" s="8"/>
      <c r="AO11" s="8"/>
      <c r="AP11" s="8"/>
      <c r="AR11" s="8"/>
      <c r="AS11" s="8"/>
      <c r="AT11" s="8"/>
      <c r="AZ11" s="19"/>
      <c r="BA11" s="19"/>
      <c r="BB11" s="18">
        <f t="shared" si="1"/>
        <v>0</v>
      </c>
      <c r="BD11" s="28"/>
      <c r="BE11" s="28"/>
      <c r="BF11" s="28"/>
      <c r="BH11" s="8"/>
      <c r="BI11" s="8"/>
      <c r="BJ11" s="8"/>
      <c r="BL11" s="28"/>
      <c r="BM11" s="28"/>
      <c r="BN11" s="28"/>
    </row>
    <row r="12" spans="1:66" ht="16.5" thickBot="1" x14ac:dyDescent="0.3">
      <c r="A12" s="138"/>
      <c r="G12" s="161"/>
      <c r="H12" s="163"/>
      <c r="I12" s="163"/>
      <c r="J12" s="163"/>
      <c r="K12" s="163"/>
      <c r="L12" s="163"/>
      <c r="M12" s="163"/>
      <c r="O12" s="164" t="s">
        <v>124</v>
      </c>
      <c r="P12" s="163"/>
      <c r="Q12" s="170">
        <f>SUM(Q4:Q11)</f>
        <v>250</v>
      </c>
      <c r="R12" s="170">
        <f t="shared" ref="R12:S12" si="2">SUM(R4:R11)</f>
        <v>0</v>
      </c>
      <c r="S12" s="170">
        <f t="shared" si="2"/>
        <v>6695</v>
      </c>
      <c r="U12" s="164"/>
      <c r="V12" s="163"/>
      <c r="W12" s="163"/>
      <c r="X12" s="163"/>
      <c r="Y12" s="163"/>
      <c r="AA12" s="35"/>
      <c r="AB12" s="3"/>
      <c r="AC12" s="3"/>
      <c r="AD12" s="3"/>
      <c r="AG12" s="114" t="s">
        <v>46</v>
      </c>
      <c r="AH12" s="113">
        <f>+AT16</f>
        <v>0</v>
      </c>
      <c r="AM12" s="7" t="s">
        <v>17</v>
      </c>
      <c r="AN12" s="100" t="str">
        <f>+AG9</f>
        <v>Auto</v>
      </c>
      <c r="AO12" s="100"/>
      <c r="AP12" s="103"/>
      <c r="AR12" s="100" t="s">
        <v>93</v>
      </c>
      <c r="AS12" s="100"/>
      <c r="AT12" s="103"/>
      <c r="AV12" s="97" t="str">
        <f>+AG15</f>
        <v>Interest Payable</v>
      </c>
      <c r="AW12" s="97"/>
      <c r="AX12" s="104"/>
      <c r="BD12" s="110" t="str">
        <f>+AG21</f>
        <v>Auto Expense</v>
      </c>
      <c r="BE12" s="111"/>
      <c r="BF12" s="112"/>
      <c r="BH12" s="110" t="str">
        <f>+AG24</f>
        <v>Insurance Expense</v>
      </c>
      <c r="BI12" s="111"/>
      <c r="BJ12" s="112"/>
      <c r="BL12" s="42"/>
      <c r="BM12" s="29"/>
      <c r="BN12" s="43"/>
    </row>
    <row r="13" spans="1:66" ht="16.5" thickBot="1" x14ac:dyDescent="0.3">
      <c r="A13" s="138"/>
      <c r="O13" s="164"/>
      <c r="P13" s="163"/>
      <c r="Q13" s="163"/>
      <c r="R13" s="163"/>
      <c r="S13" s="163"/>
      <c r="U13" s="164"/>
      <c r="V13" s="163"/>
      <c r="W13" s="163"/>
      <c r="X13" s="163"/>
      <c r="Y13" s="163"/>
      <c r="AA13" s="35"/>
      <c r="AB13" s="3"/>
      <c r="AC13" s="3"/>
      <c r="AD13" s="3"/>
      <c r="AG13" s="117" t="s">
        <v>33</v>
      </c>
      <c r="AH13" s="13">
        <f>+AT23</f>
        <v>0</v>
      </c>
      <c r="AJ13" s="100" t="str">
        <f>+AG6</f>
        <v>Accounts Receivable</v>
      </c>
      <c r="AK13" s="100"/>
      <c r="AL13" s="103"/>
      <c r="AN13" s="12" t="s">
        <v>11</v>
      </c>
      <c r="AO13" s="12" t="s">
        <v>13</v>
      </c>
      <c r="AP13" s="40" t="s">
        <v>2</v>
      </c>
      <c r="AR13" s="12" t="s">
        <v>11</v>
      </c>
      <c r="AS13" s="12" t="s">
        <v>13</v>
      </c>
      <c r="AT13" s="40" t="s">
        <v>2</v>
      </c>
      <c r="AV13" s="12" t="s">
        <v>11</v>
      </c>
      <c r="AW13" s="12" t="s">
        <v>13</v>
      </c>
      <c r="AX13" s="40" t="s">
        <v>2</v>
      </c>
      <c r="AZ13" s="107" t="str">
        <f>+AG18</f>
        <v>Drawing</v>
      </c>
      <c r="BA13" s="108"/>
      <c r="BB13" s="109"/>
      <c r="BD13" s="12" t="s">
        <v>11</v>
      </c>
      <c r="BE13" s="12" t="s">
        <v>13</v>
      </c>
      <c r="BF13" s="40" t="s">
        <v>2</v>
      </c>
      <c r="BH13" s="12" t="s">
        <v>11</v>
      </c>
      <c r="BI13" s="12" t="s">
        <v>13</v>
      </c>
      <c r="BJ13" s="40" t="s">
        <v>2</v>
      </c>
      <c r="BL13" s="30"/>
      <c r="BM13" s="30"/>
      <c r="BN13" s="43"/>
    </row>
    <row r="14" spans="1:66" ht="15.75" x14ac:dyDescent="0.25">
      <c r="A14" s="138"/>
      <c r="AA14" s="35"/>
      <c r="AB14" s="3"/>
      <c r="AC14" s="3"/>
      <c r="AD14" s="3"/>
      <c r="AG14" s="117" t="s">
        <v>49</v>
      </c>
      <c r="AH14" s="13">
        <f>+AX10</f>
        <v>0</v>
      </c>
      <c r="AJ14" s="12" t="s">
        <v>11</v>
      </c>
      <c r="AK14" s="12" t="s">
        <v>13</v>
      </c>
      <c r="AL14" s="12" t="s">
        <v>2</v>
      </c>
      <c r="AN14" s="14" t="s">
        <v>14</v>
      </c>
      <c r="AO14" s="14"/>
      <c r="AP14" s="41">
        <f>+'Beg Bal'!B8</f>
        <v>0</v>
      </c>
      <c r="AR14" s="14" t="s">
        <v>14</v>
      </c>
      <c r="AS14" s="14"/>
      <c r="AT14" s="41">
        <f>+'Beg Bal'!B11</f>
        <v>0</v>
      </c>
      <c r="AV14" s="63" t="s">
        <v>14</v>
      </c>
      <c r="AW14" s="14"/>
      <c r="AX14" s="16">
        <f>+'Beg Bal'!B14</f>
        <v>0</v>
      </c>
      <c r="AZ14" s="12" t="s">
        <v>11</v>
      </c>
      <c r="BA14" s="12" t="s">
        <v>13</v>
      </c>
      <c r="BB14" s="40" t="s">
        <v>2</v>
      </c>
      <c r="BD14" s="37" t="s">
        <v>14</v>
      </c>
      <c r="BE14" s="14"/>
      <c r="BF14" s="26">
        <v>0</v>
      </c>
      <c r="BH14" s="37" t="s">
        <v>14</v>
      </c>
      <c r="BI14" s="14"/>
      <c r="BJ14" s="26">
        <v>0</v>
      </c>
      <c r="BL14" s="30"/>
      <c r="BM14" s="30"/>
      <c r="BN14" s="43"/>
    </row>
    <row r="15" spans="1:66" ht="15.75" x14ac:dyDescent="0.25">
      <c r="A15" s="138"/>
      <c r="AA15" s="35"/>
      <c r="AB15" s="3"/>
      <c r="AC15" s="3"/>
      <c r="AD15" s="3"/>
      <c r="AG15" s="117" t="s">
        <v>34</v>
      </c>
      <c r="AH15" s="13">
        <f>+AX16</f>
        <v>0</v>
      </c>
      <c r="AJ15" s="14" t="s">
        <v>14</v>
      </c>
      <c r="AK15" s="14"/>
      <c r="AL15" s="14">
        <f>+'Beg Bal'!B4</f>
        <v>0</v>
      </c>
      <c r="AN15" s="19"/>
      <c r="AO15" s="19"/>
      <c r="AP15" s="41">
        <f>+AP14+SUM(AN15:AO15)</f>
        <v>0</v>
      </c>
      <c r="AR15" s="19"/>
      <c r="AS15" s="19"/>
      <c r="AT15" s="41">
        <f>+AT14+SUM(AR15:AS15)</f>
        <v>0</v>
      </c>
      <c r="AV15" s="19"/>
      <c r="AW15" s="19"/>
      <c r="AX15" s="16">
        <f>+AX14+SUM(AV15:AW15)</f>
        <v>0</v>
      </c>
      <c r="AZ15" s="17" t="s">
        <v>14</v>
      </c>
      <c r="BA15" s="64"/>
      <c r="BB15" s="18">
        <f>+'Beg Bal'!B17</f>
        <v>0</v>
      </c>
      <c r="BD15" s="19"/>
      <c r="BE15" s="19"/>
      <c r="BF15" s="26">
        <f>+BF14+SUM(BD15:BE15)</f>
        <v>0</v>
      </c>
      <c r="BH15" s="19"/>
      <c r="BI15" s="19"/>
      <c r="BJ15" s="26">
        <f>+BJ14+SUM(BH15:BI15)</f>
        <v>0</v>
      </c>
      <c r="BL15" s="30"/>
      <c r="BM15" s="30"/>
      <c r="BN15" s="43"/>
    </row>
    <row r="16" spans="1:66" ht="15.75" x14ac:dyDescent="0.25">
      <c r="A16" s="138"/>
      <c r="AA16" s="35"/>
      <c r="AB16" s="3"/>
      <c r="AC16" s="3"/>
      <c r="AD16" s="3"/>
      <c r="AG16" s="117" t="s">
        <v>35</v>
      </c>
      <c r="AH16" s="13">
        <f>+AX24</f>
        <v>0</v>
      </c>
      <c r="AJ16" s="19">
        <f>AC5</f>
        <v>2070</v>
      </c>
      <c r="AK16" s="19"/>
      <c r="AL16" s="14">
        <f>+AL15+SUM(AJ16:AK16)</f>
        <v>2070</v>
      </c>
      <c r="AN16" s="19"/>
      <c r="AO16" s="19"/>
      <c r="AP16" s="41">
        <f t="shared" ref="AP16:AP18" si="3">+AP15+SUM(AN16:AO16)</f>
        <v>0</v>
      </c>
      <c r="AR16" s="19"/>
      <c r="AS16" s="19"/>
      <c r="AT16" s="41">
        <f>+AT15+SUM(AR16:AS16)</f>
        <v>0</v>
      </c>
      <c r="AV16" s="19"/>
      <c r="AW16" s="19"/>
      <c r="AX16" s="16">
        <f>+AX15+SUM(AV16:AW16)</f>
        <v>0</v>
      </c>
      <c r="AZ16" s="19"/>
      <c r="BA16" s="19"/>
      <c r="BB16" s="18">
        <f>+BB15+SUM(AZ16:BA16)</f>
        <v>0</v>
      </c>
      <c r="BD16" s="19"/>
      <c r="BE16" s="19"/>
      <c r="BF16" s="26">
        <f>+BF15+SUM(BD16:BE16)</f>
        <v>0</v>
      </c>
      <c r="BH16" s="19"/>
      <c r="BI16" s="19"/>
      <c r="BJ16" s="26">
        <f>+BJ15+SUM(BH16:BI16)</f>
        <v>0</v>
      </c>
      <c r="BL16" s="27"/>
      <c r="BM16" s="27"/>
      <c r="BN16" s="27"/>
    </row>
    <row r="17" spans="1:78" ht="16.5" thickBot="1" x14ac:dyDescent="0.3">
      <c r="A17" s="138"/>
      <c r="AA17" s="35"/>
      <c r="AB17" s="3"/>
      <c r="AC17" s="3"/>
      <c r="AD17" s="3"/>
      <c r="AG17" s="115" t="s">
        <v>40</v>
      </c>
      <c r="AH17" s="21">
        <f>+BB11</f>
        <v>0</v>
      </c>
      <c r="AJ17" s="19"/>
      <c r="AK17" s="19"/>
      <c r="AL17" s="14">
        <f t="shared" ref="AL17" si="4">+AL16+SUM(AJ17:AK17)</f>
        <v>2070</v>
      </c>
      <c r="AN17" s="19"/>
      <c r="AO17" s="19"/>
      <c r="AP17" s="41">
        <f t="shared" si="3"/>
        <v>0</v>
      </c>
      <c r="AR17" s="8"/>
      <c r="AS17" s="8"/>
      <c r="AT17" s="8"/>
      <c r="AV17" s="8"/>
      <c r="AW17" s="8"/>
      <c r="AX17" s="8"/>
      <c r="AZ17" s="19"/>
      <c r="BA17" s="19"/>
      <c r="BB17" s="18">
        <f>+BB16+SUM(AZ17:BA17)</f>
        <v>0</v>
      </c>
      <c r="BD17" s="8"/>
      <c r="BE17" s="8"/>
      <c r="BF17" s="8"/>
      <c r="BH17" s="42"/>
      <c r="BI17" s="29"/>
      <c r="BJ17" s="43"/>
      <c r="BL17" s="28"/>
      <c r="BM17" s="28"/>
      <c r="BN17" s="28"/>
    </row>
    <row r="18" spans="1:78" ht="16.5" thickBot="1" x14ac:dyDescent="0.3">
      <c r="A18" s="59"/>
      <c r="AA18" s="35"/>
      <c r="AB18" s="3"/>
      <c r="AC18" s="3"/>
      <c r="AD18" s="3"/>
      <c r="AG18" s="115" t="s">
        <v>41</v>
      </c>
      <c r="AH18" s="21">
        <f>+BB17</f>
        <v>0</v>
      </c>
      <c r="AJ18" s="19"/>
      <c r="AK18" s="19"/>
      <c r="AL18" s="14">
        <f>+AL17+SUM(AJ18:AK18)</f>
        <v>2070</v>
      </c>
      <c r="AN18" s="19"/>
      <c r="AO18" s="19"/>
      <c r="AP18" s="41">
        <f t="shared" si="3"/>
        <v>0</v>
      </c>
      <c r="AR18" s="97" t="str">
        <f>+AG13</f>
        <v xml:space="preserve">Accounts Payable </v>
      </c>
      <c r="AS18" s="97"/>
      <c r="AT18" s="104"/>
      <c r="AV18" s="97" t="str">
        <f>+AG16</f>
        <v>Unearned Revenue</v>
      </c>
      <c r="AW18" s="97"/>
      <c r="AX18" s="104"/>
      <c r="AZ18" s="8"/>
      <c r="BA18" s="8"/>
      <c r="BB18" s="8"/>
      <c r="BD18" s="110" t="str">
        <f>+AG22</f>
        <v>Advertising Expense</v>
      </c>
      <c r="BE18" s="111"/>
      <c r="BF18" s="112"/>
      <c r="BH18" s="110" t="str">
        <f>+AG27</f>
        <v>Interest Expense</v>
      </c>
      <c r="BI18" s="111"/>
      <c r="BJ18" s="112"/>
      <c r="BL18" s="42"/>
      <c r="BM18" s="29"/>
      <c r="BN18" s="43"/>
    </row>
    <row r="19" spans="1:78" ht="16.149999999999999" customHeight="1" thickBot="1" x14ac:dyDescent="0.3">
      <c r="A19" s="59"/>
      <c r="AA19" s="35"/>
      <c r="AB19" s="3"/>
      <c r="AC19" s="3"/>
      <c r="AD19" s="3"/>
      <c r="AG19" s="116" t="s">
        <v>42</v>
      </c>
      <c r="AH19" s="22">
        <f>+BB24</f>
        <v>-2070</v>
      </c>
      <c r="AJ19" s="8"/>
      <c r="AK19" s="8"/>
      <c r="AL19" s="8"/>
      <c r="AR19" s="12" t="s">
        <v>11</v>
      </c>
      <c r="AS19" s="12" t="s">
        <v>13</v>
      </c>
      <c r="AT19" s="40" t="s">
        <v>2</v>
      </c>
      <c r="AV19" s="12" t="s">
        <v>11</v>
      </c>
      <c r="AW19" s="12" t="s">
        <v>13</v>
      </c>
      <c r="AX19" s="40" t="s">
        <v>2</v>
      </c>
      <c r="AZ19" s="110" t="str">
        <f>+AG19</f>
        <v>Revenue</v>
      </c>
      <c r="BA19" s="111"/>
      <c r="BB19" s="112"/>
      <c r="BD19" s="12" t="s">
        <v>11</v>
      </c>
      <c r="BE19" s="12" t="s">
        <v>13</v>
      </c>
      <c r="BF19" s="40" t="s">
        <v>2</v>
      </c>
      <c r="BH19" s="12" t="s">
        <v>11</v>
      </c>
      <c r="BI19" s="12" t="s">
        <v>13</v>
      </c>
      <c r="BJ19" s="40" t="s">
        <v>2</v>
      </c>
      <c r="BL19" s="30"/>
      <c r="BM19" s="30"/>
      <c r="BN19" s="43"/>
    </row>
    <row r="20" spans="1:78" ht="16.5" thickBot="1" x14ac:dyDescent="0.3">
      <c r="A20" s="59"/>
      <c r="AA20" s="35"/>
      <c r="AB20" s="3"/>
      <c r="AC20" s="3"/>
      <c r="AD20" s="3"/>
      <c r="AG20" s="116" t="s">
        <v>36</v>
      </c>
      <c r="AH20" s="22">
        <f>+BF10</f>
        <v>0</v>
      </c>
      <c r="AJ20" s="100" t="str">
        <f>+AG7</f>
        <v>Landscaping Supplies</v>
      </c>
      <c r="AK20" s="100"/>
      <c r="AL20" s="103"/>
      <c r="AN20" s="100" t="str">
        <f>+AG10</f>
        <v>Acc. Depr. - Auto</v>
      </c>
      <c r="AO20" s="100"/>
      <c r="AP20" s="103"/>
      <c r="AR20" s="63" t="s">
        <v>14</v>
      </c>
      <c r="AS20" s="14"/>
      <c r="AT20" s="67">
        <f>+'Beg Bal'!B12</f>
        <v>0</v>
      </c>
      <c r="AV20" s="15" t="s">
        <v>14</v>
      </c>
      <c r="AW20" s="14"/>
      <c r="AX20" s="16">
        <f>+'Beg Bal'!B15</f>
        <v>0</v>
      </c>
      <c r="AZ20" s="105" t="s">
        <v>11</v>
      </c>
      <c r="BA20" s="105" t="s">
        <v>13</v>
      </c>
      <c r="BB20" s="106" t="s">
        <v>2</v>
      </c>
      <c r="BD20" s="37" t="s">
        <v>14</v>
      </c>
      <c r="BE20" s="14"/>
      <c r="BF20" s="26">
        <v>0</v>
      </c>
      <c r="BH20" s="37" t="s">
        <v>14</v>
      </c>
      <c r="BI20" s="14"/>
      <c r="BJ20" s="26">
        <v>0</v>
      </c>
      <c r="BL20" s="30"/>
      <c r="BM20" s="30"/>
      <c r="BN20" s="43"/>
    </row>
    <row r="21" spans="1:78" ht="15.75" x14ac:dyDescent="0.25">
      <c r="AA21" s="35"/>
      <c r="AB21" s="3"/>
      <c r="AC21" s="3"/>
      <c r="AD21" s="3"/>
      <c r="AG21" s="116" t="s">
        <v>43</v>
      </c>
      <c r="AH21" s="22">
        <f>+BF16</f>
        <v>0</v>
      </c>
      <c r="AJ21" s="12" t="s">
        <v>11</v>
      </c>
      <c r="AK21" s="12" t="s">
        <v>13</v>
      </c>
      <c r="AL21" s="12" t="s">
        <v>2</v>
      </c>
      <c r="AN21" s="12" t="s">
        <v>11</v>
      </c>
      <c r="AO21" s="12" t="s">
        <v>13</v>
      </c>
      <c r="AP21" s="40" t="s">
        <v>2</v>
      </c>
      <c r="AR21" s="19"/>
      <c r="AS21" s="19"/>
      <c r="AT21" s="67">
        <f>+AT20+SUM(AR21:AS21)</f>
        <v>0</v>
      </c>
      <c r="AV21" s="19"/>
      <c r="AW21" s="19"/>
      <c r="AX21" s="16">
        <f>+AX20+SUM(AV21:AW21)</f>
        <v>0</v>
      </c>
      <c r="AZ21" s="17" t="s">
        <v>14</v>
      </c>
      <c r="BA21" s="18"/>
      <c r="BB21" s="18">
        <f>+'Beg Bal'!B19</f>
        <v>0</v>
      </c>
      <c r="BD21" s="19"/>
      <c r="BE21" s="19"/>
      <c r="BF21" s="26">
        <f>+BF20+SUM(BD21:BE21)</f>
        <v>0</v>
      </c>
      <c r="BH21" s="19"/>
      <c r="BI21" s="19"/>
      <c r="BJ21" s="26">
        <f>+BJ20+SUM(BH21:BI21)</f>
        <v>0</v>
      </c>
      <c r="BL21" s="30"/>
      <c r="BM21" s="30"/>
      <c r="BN21" s="43"/>
    </row>
    <row r="22" spans="1:78" ht="15.75" x14ac:dyDescent="0.25">
      <c r="AA22" s="35"/>
      <c r="AB22" s="3"/>
      <c r="AC22" s="3"/>
      <c r="AD22" s="3"/>
      <c r="AG22" s="116" t="s">
        <v>28</v>
      </c>
      <c r="AH22" s="22">
        <f>+BF22</f>
        <v>0</v>
      </c>
      <c r="AJ22" s="14" t="s">
        <v>14</v>
      </c>
      <c r="AK22" s="14"/>
      <c r="AL22" s="14">
        <f>+'Beg Bal'!B7</f>
        <v>0</v>
      </c>
      <c r="AN22" s="14" t="s">
        <v>14</v>
      </c>
      <c r="AO22" s="14"/>
      <c r="AP22" s="41">
        <f>+'Beg Bal'!B9</f>
        <v>0</v>
      </c>
      <c r="AR22" s="19"/>
      <c r="AS22" s="19"/>
      <c r="AT22" s="67">
        <f>+AT21+SUM(AR22:AS22)</f>
        <v>0</v>
      </c>
      <c r="AV22" s="19"/>
      <c r="AW22" s="19"/>
      <c r="AX22" s="16">
        <f t="shared" ref="AX22:AX24" si="5">+AX21+SUM(AV22:AW22)</f>
        <v>0</v>
      </c>
      <c r="AZ22" s="19"/>
      <c r="BA22" s="19">
        <f>AD6</f>
        <v>-2070</v>
      </c>
      <c r="BB22" s="18">
        <f>+BB21+SUM(AZ22:BA22)</f>
        <v>-2070</v>
      </c>
      <c r="BD22" s="19"/>
      <c r="BE22" s="19"/>
      <c r="BF22" s="26">
        <f>+BF21+SUM(BD22:BE22)</f>
        <v>0</v>
      </c>
      <c r="BH22" s="19"/>
      <c r="BI22" s="19"/>
      <c r="BJ22" s="26">
        <f>+BJ21+SUM(BH22:BI22)</f>
        <v>0</v>
      </c>
      <c r="BL22" s="27"/>
      <c r="BM22" s="27"/>
      <c r="BN22" s="27"/>
    </row>
    <row r="23" spans="1:78" ht="15.75" x14ac:dyDescent="0.25">
      <c r="AA23" s="35"/>
      <c r="AB23" s="3"/>
      <c r="AC23" s="3"/>
      <c r="AD23" s="3"/>
      <c r="AG23" s="116" t="s">
        <v>37</v>
      </c>
      <c r="AH23" s="22">
        <f>+BJ10</f>
        <v>0</v>
      </c>
      <c r="AJ23" s="19"/>
      <c r="AK23" s="19"/>
      <c r="AL23" s="14">
        <f>+AL22+SUM(AJ23:AK23)</f>
        <v>0</v>
      </c>
      <c r="AN23" s="19"/>
      <c r="AO23" s="19"/>
      <c r="AP23" s="41">
        <f>+AP22+SUM(AN23:AO23)</f>
        <v>0</v>
      </c>
      <c r="AR23" s="19"/>
      <c r="AS23" s="19"/>
      <c r="AT23" s="67">
        <f>+AT22+SUM(AR23:AS23)</f>
        <v>0</v>
      </c>
      <c r="AV23" s="19"/>
      <c r="AW23" s="19"/>
      <c r="AX23" s="16">
        <f t="shared" si="5"/>
        <v>0</v>
      </c>
      <c r="AZ23" s="19"/>
      <c r="BA23" s="19"/>
      <c r="BB23" s="18">
        <f>+BB22+SUM(AZ23:BA23)</f>
        <v>-2070</v>
      </c>
      <c r="BH23" s="8"/>
      <c r="BI23" s="8"/>
      <c r="BJ23" s="8"/>
      <c r="BL23" s="28"/>
      <c r="BM23" s="28"/>
      <c r="BN23" s="28"/>
    </row>
    <row r="24" spans="1:78" ht="15.75" x14ac:dyDescent="0.25">
      <c r="AA24" s="35"/>
      <c r="AB24" s="3"/>
      <c r="AC24" s="3"/>
      <c r="AD24" s="3"/>
      <c r="AG24" s="116" t="s">
        <v>18</v>
      </c>
      <c r="AH24" s="22">
        <f>+BJ16</f>
        <v>0</v>
      </c>
      <c r="AJ24" s="19"/>
      <c r="AK24" s="19"/>
      <c r="AL24" s="14">
        <f>+AL23+SUM(AJ24:AK24)</f>
        <v>0</v>
      </c>
      <c r="AN24" s="19"/>
      <c r="AO24" s="19"/>
      <c r="AP24" s="41">
        <f>+AP23+SUM(AN24:AO24)</f>
        <v>0</v>
      </c>
      <c r="AR24" s="8"/>
      <c r="AS24" s="8"/>
      <c r="AT24" s="8"/>
      <c r="AV24" s="19"/>
      <c r="AW24" s="19"/>
      <c r="AX24" s="16">
        <f t="shared" si="5"/>
        <v>0</v>
      </c>
      <c r="AZ24" s="19"/>
      <c r="BA24" s="19"/>
      <c r="BB24" s="18">
        <f>+BB23+SUM(AZ24:BA24)</f>
        <v>-2070</v>
      </c>
      <c r="BD24" s="8"/>
      <c r="BE24" s="8"/>
      <c r="BF24" s="8"/>
      <c r="BH24" s="8"/>
      <c r="BI24" s="8"/>
      <c r="BJ24" s="8"/>
      <c r="BL24" s="42"/>
      <c r="BM24" s="29"/>
      <c r="BN24" s="43"/>
    </row>
    <row r="25" spans="1:78" ht="15.75" x14ac:dyDescent="0.25">
      <c r="AA25" s="35"/>
      <c r="AB25" s="3"/>
      <c r="AC25" s="3"/>
      <c r="AD25" s="3"/>
      <c r="AG25" s="116" t="s">
        <v>44</v>
      </c>
      <c r="AH25" s="22">
        <f>+BJ60</f>
        <v>0</v>
      </c>
      <c r="AN25" s="8"/>
      <c r="AO25" s="8"/>
      <c r="AP25" s="8"/>
      <c r="AR25" s="8"/>
      <c r="AS25" s="8"/>
      <c r="AT25" s="8"/>
      <c r="AV25" s="8"/>
      <c r="AW25" s="8"/>
      <c r="AX25" s="8"/>
      <c r="AZ25" s="8"/>
      <c r="BA25" s="8"/>
      <c r="BB25" s="8"/>
      <c r="BD25" s="8"/>
      <c r="BE25" s="8"/>
      <c r="BF25" s="8"/>
      <c r="BH25" s="8"/>
      <c r="BI25" s="8"/>
      <c r="BJ25" s="8"/>
      <c r="BL25" s="30"/>
      <c r="BM25" s="30"/>
      <c r="BN25" s="43"/>
    </row>
    <row r="26" spans="1:78" ht="15.75" x14ac:dyDescent="0.25">
      <c r="AA26" s="35"/>
      <c r="AB26" s="3"/>
      <c r="AC26" s="3"/>
      <c r="AD26" s="3"/>
      <c r="AG26" s="116" t="s">
        <v>38</v>
      </c>
      <c r="AH26" s="22">
        <f>+BJ67</f>
        <v>0</v>
      </c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5"/>
      <c r="BI26" s="95"/>
      <c r="BJ26" s="96"/>
      <c r="BK26" s="94"/>
      <c r="BL26" s="95"/>
      <c r="BM26" s="95"/>
      <c r="BN26" s="96"/>
      <c r="BO26" s="142"/>
      <c r="BP26" s="142"/>
      <c r="BQ26" s="142"/>
      <c r="BR26" s="142"/>
      <c r="BS26" s="142"/>
      <c r="BT26" s="142"/>
      <c r="BU26" s="142"/>
      <c r="BV26" s="142"/>
      <c r="BW26" s="142"/>
      <c r="BX26" s="142"/>
      <c r="BY26" s="142"/>
      <c r="BZ26" s="142"/>
    </row>
    <row r="27" spans="1:78" ht="16.5" thickBot="1" x14ac:dyDescent="0.3">
      <c r="AA27" s="35"/>
      <c r="AB27" s="3"/>
      <c r="AC27" s="3"/>
      <c r="AD27" s="3"/>
      <c r="AG27" s="116" t="s">
        <v>29</v>
      </c>
      <c r="AH27" s="22">
        <f>+BJ22</f>
        <v>0</v>
      </c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90"/>
      <c r="BI27" s="90"/>
      <c r="BJ27" s="84"/>
      <c r="BK27" s="89"/>
      <c r="BL27" s="90"/>
      <c r="BM27" s="90"/>
      <c r="BN27" s="84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143"/>
    </row>
    <row r="28" spans="1:78" ht="16.5" thickBot="1" x14ac:dyDescent="0.3">
      <c r="AA28" s="35"/>
      <c r="AB28" s="3"/>
      <c r="AC28" s="3"/>
      <c r="AD28" s="3"/>
      <c r="AG28" s="23" t="s">
        <v>15</v>
      </c>
      <c r="AH28" s="24">
        <f>+SUM(AH5:AH27)</f>
        <v>0</v>
      </c>
      <c r="AJ28" s="100" t="s">
        <v>51</v>
      </c>
      <c r="AK28" s="101"/>
      <c r="AL28" s="101"/>
      <c r="AM28" s="101"/>
      <c r="AN28" s="101"/>
      <c r="AO28" s="101"/>
      <c r="AP28" s="102"/>
      <c r="AQ28" s="8"/>
      <c r="AR28" s="97" t="s">
        <v>52</v>
      </c>
      <c r="AS28" s="98"/>
      <c r="AT28" s="98"/>
      <c r="AU28" s="98"/>
      <c r="AV28" s="98"/>
      <c r="AW28" s="98"/>
      <c r="AX28" s="99"/>
      <c r="BH28" s="30"/>
      <c r="BI28" s="30"/>
      <c r="BJ28" s="43"/>
      <c r="BL28" s="30"/>
      <c r="BM28" s="30"/>
      <c r="BN28" s="43"/>
    </row>
    <row r="29" spans="1:78" ht="16.5" thickTop="1" x14ac:dyDescent="0.25">
      <c r="AG29" s="140" t="s">
        <v>4</v>
      </c>
      <c r="AH29" s="26">
        <f>SUM(AH19:AH27)</f>
        <v>-2070</v>
      </c>
      <c r="AJ29" s="186" t="s">
        <v>60</v>
      </c>
      <c r="AK29" s="187"/>
      <c r="AL29" s="188"/>
      <c r="AM29" s="144"/>
      <c r="AN29" s="186" t="s">
        <v>64</v>
      </c>
      <c r="AO29" s="187"/>
      <c r="AP29" s="188"/>
      <c r="AR29" s="186" t="s">
        <v>56</v>
      </c>
      <c r="AS29" s="187"/>
      <c r="AT29" s="188"/>
      <c r="AU29" s="144"/>
      <c r="AV29" s="186" t="s">
        <v>53</v>
      </c>
      <c r="AW29" s="187"/>
      <c r="AX29" s="188"/>
      <c r="BL29" s="30"/>
      <c r="BM29" s="30"/>
      <c r="BN29" s="43"/>
    </row>
    <row r="30" spans="1:78" x14ac:dyDescent="0.25">
      <c r="AJ30" s="145" t="s">
        <v>11</v>
      </c>
      <c r="AK30" s="145" t="s">
        <v>13</v>
      </c>
      <c r="AL30" s="145" t="s">
        <v>2</v>
      </c>
      <c r="AM30" s="144"/>
      <c r="AN30" s="145" t="s">
        <v>11</v>
      </c>
      <c r="AO30" s="145" t="s">
        <v>13</v>
      </c>
      <c r="AP30" s="145" t="s">
        <v>2</v>
      </c>
      <c r="AR30" s="145" t="s">
        <v>11</v>
      </c>
      <c r="AS30" s="145" t="s">
        <v>13</v>
      </c>
      <c r="AT30" s="145" t="s">
        <v>2</v>
      </c>
      <c r="AU30" s="144"/>
      <c r="AV30" s="145" t="s">
        <v>11</v>
      </c>
      <c r="AW30" s="145" t="s">
        <v>13</v>
      </c>
      <c r="AX30" s="145" t="s">
        <v>2</v>
      </c>
      <c r="BL30" s="27"/>
      <c r="BM30" s="27"/>
      <c r="BN30" s="27"/>
    </row>
    <row r="31" spans="1:78" s="142" customFormat="1" x14ac:dyDescent="0.25">
      <c r="A31" s="139"/>
      <c r="B31" s="8"/>
      <c r="C31" s="153"/>
      <c r="D31" s="8"/>
      <c r="E31" s="8"/>
      <c r="F31" s="8"/>
      <c r="G31" s="153"/>
      <c r="H31" s="7"/>
      <c r="I31" s="7"/>
      <c r="J31" s="7"/>
      <c r="K31" s="7"/>
      <c r="L31" s="7"/>
      <c r="M31" s="7"/>
      <c r="N31" s="33"/>
      <c r="O31" s="135"/>
      <c r="P31" s="7"/>
      <c r="Q31" s="7"/>
      <c r="R31" s="7"/>
      <c r="S31" s="7"/>
      <c r="T31" s="33"/>
      <c r="U31" s="135"/>
      <c r="V31" s="7"/>
      <c r="W31" s="7"/>
      <c r="X31" s="7"/>
      <c r="Y31" s="7"/>
      <c r="Z31" s="8"/>
      <c r="AA31" s="136"/>
      <c r="AB31" s="7"/>
      <c r="AC31" s="7"/>
      <c r="AD31" s="7"/>
      <c r="AE31" s="8"/>
      <c r="AF31" s="8"/>
      <c r="AG31" s="7"/>
      <c r="AH31" s="7"/>
      <c r="AI31" s="7"/>
      <c r="AJ31" s="71" t="s">
        <v>14</v>
      </c>
      <c r="AK31" s="71"/>
      <c r="AL31" s="71">
        <v>0</v>
      </c>
      <c r="AM31" s="144"/>
      <c r="AN31" s="71" t="s">
        <v>14</v>
      </c>
      <c r="AO31" s="71"/>
      <c r="AP31" s="71">
        <v>0</v>
      </c>
      <c r="AQ31" s="7"/>
      <c r="AR31" s="73" t="s">
        <v>14</v>
      </c>
      <c r="AS31" s="73"/>
      <c r="AT31" s="73">
        <v>0</v>
      </c>
      <c r="AU31" s="144"/>
      <c r="AV31" s="73" t="s">
        <v>14</v>
      </c>
      <c r="AW31" s="73"/>
      <c r="AX31" s="73">
        <v>0</v>
      </c>
      <c r="AY31" s="34"/>
      <c r="AZ31" s="141"/>
      <c r="BA31" s="141"/>
      <c r="BB31" s="141"/>
      <c r="BC31" s="34"/>
      <c r="BD31" s="141"/>
      <c r="BE31" s="141"/>
      <c r="BF31" s="141"/>
      <c r="BG31" s="34"/>
      <c r="BH31" s="34"/>
      <c r="BI31" s="34"/>
      <c r="BJ31" s="34"/>
      <c r="BK31" s="34"/>
      <c r="BL31" s="28"/>
      <c r="BM31" s="28"/>
      <c r="BN31" s="28"/>
      <c r="BO31" s="141"/>
      <c r="BP31" s="141"/>
      <c r="BQ31" s="141"/>
      <c r="BR31" s="141"/>
      <c r="BS31" s="141"/>
      <c r="BT31" s="141"/>
      <c r="BU31" s="141"/>
      <c r="BV31" s="141"/>
      <c r="BW31" s="141"/>
      <c r="BX31" s="141"/>
      <c r="BY31" s="141"/>
      <c r="BZ31" s="141"/>
    </row>
    <row r="32" spans="1:78" s="143" customFormat="1" ht="15.75" x14ac:dyDescent="0.25">
      <c r="A32" s="139"/>
      <c r="B32" s="8"/>
      <c r="C32" s="153"/>
      <c r="D32" s="8"/>
      <c r="E32" s="8"/>
      <c r="F32" s="8"/>
      <c r="G32" s="153"/>
      <c r="H32" s="7"/>
      <c r="I32" s="7"/>
      <c r="J32" s="7"/>
      <c r="K32" s="7"/>
      <c r="L32" s="7"/>
      <c r="M32" s="7"/>
      <c r="N32" s="33"/>
      <c r="O32" s="135"/>
      <c r="P32" s="7"/>
      <c r="Q32" s="7"/>
      <c r="R32" s="7"/>
      <c r="S32" s="7"/>
      <c r="T32" s="33"/>
      <c r="U32" s="135"/>
      <c r="V32" s="7"/>
      <c r="W32" s="7"/>
      <c r="X32" s="7"/>
      <c r="Y32" s="7"/>
      <c r="Z32" s="8"/>
      <c r="AA32" s="136"/>
      <c r="AB32" s="7"/>
      <c r="AC32" s="7"/>
      <c r="AD32" s="7"/>
      <c r="AE32" s="8"/>
      <c r="AF32" s="8"/>
      <c r="AG32" s="7"/>
      <c r="AH32" s="7"/>
      <c r="AI32" s="7"/>
      <c r="AJ32" s="146">
        <f>E4</f>
        <v>720</v>
      </c>
      <c r="AK32" s="146"/>
      <c r="AL32" s="71">
        <f>+AL31+SUM(AJ32:AK32)</f>
        <v>720</v>
      </c>
      <c r="AM32" s="144"/>
      <c r="AN32" s="146">
        <f>E6</f>
        <v>425</v>
      </c>
      <c r="AO32" s="146"/>
      <c r="AP32" s="71">
        <f>+AP31+SUM(AN32:AO32)</f>
        <v>425</v>
      </c>
      <c r="AQ32" s="7"/>
      <c r="AR32" s="146"/>
      <c r="AS32" s="146"/>
      <c r="AT32" s="73">
        <f>+AT31+SUM(AR32:AS32)</f>
        <v>0</v>
      </c>
      <c r="AU32" s="144"/>
      <c r="AV32" s="146"/>
      <c r="AW32" s="146"/>
      <c r="AX32" s="73">
        <f>+AX31+SUM(AV32:AW32)</f>
        <v>0</v>
      </c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42"/>
      <c r="BM32" s="29"/>
      <c r="BN32" s="43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</row>
    <row r="33" spans="1:78" ht="18.600000000000001" customHeight="1" x14ac:dyDescent="0.25">
      <c r="AJ33" s="146">
        <f>E5</f>
        <v>425</v>
      </c>
      <c r="AK33" s="146"/>
      <c r="AL33" s="71">
        <f>+AL32+SUM(AJ33:AK33)</f>
        <v>1145</v>
      </c>
      <c r="AM33" s="144"/>
      <c r="AN33" s="146"/>
      <c r="AO33" s="146"/>
      <c r="AP33" s="71">
        <f>+AP32+SUM(AN33:AO33)</f>
        <v>425</v>
      </c>
      <c r="AR33" s="146"/>
      <c r="AS33" s="146"/>
      <c r="AT33" s="73">
        <f t="shared" ref="AT33:AT37" si="6">+AT32+SUM(AR33:AS33)</f>
        <v>0</v>
      </c>
      <c r="AU33" s="144"/>
      <c r="AV33" s="146"/>
      <c r="AW33" s="146"/>
      <c r="AX33" s="73">
        <f>+AX32+SUM(AV33:AW33)</f>
        <v>0</v>
      </c>
      <c r="BL33" s="30"/>
      <c r="BM33" s="30"/>
      <c r="BN33" s="43"/>
    </row>
    <row r="34" spans="1:78" ht="15.75" x14ac:dyDescent="0.25">
      <c r="AJ34" s="146"/>
      <c r="AK34" s="146"/>
      <c r="AL34" s="71">
        <f t="shared" ref="AL34:AL35" si="7">+AL33+SUM(AJ34:AK34)</f>
        <v>1145</v>
      </c>
      <c r="AM34" s="144"/>
      <c r="AN34" s="146"/>
      <c r="AO34" s="146"/>
      <c r="AP34" s="71">
        <f t="shared" ref="AP34:AP35" si="8">+AP33+SUM(AN34:AO34)</f>
        <v>425</v>
      </c>
      <c r="AR34" s="146"/>
      <c r="AS34" s="146"/>
      <c r="AT34" s="73">
        <f>+AT33+SUM(AR34:AS34)</f>
        <v>0</v>
      </c>
      <c r="AU34" s="144"/>
      <c r="AV34" s="146"/>
      <c r="AW34" s="146"/>
      <c r="AX34" s="73">
        <f>+AX33+SUM(AV34:AW34)</f>
        <v>0</v>
      </c>
      <c r="BL34" s="30"/>
      <c r="BM34" s="30"/>
      <c r="BN34" s="43"/>
    </row>
    <row r="35" spans="1:78" x14ac:dyDescent="0.25">
      <c r="AJ35" s="146"/>
      <c r="AK35" s="146"/>
      <c r="AL35" s="71">
        <f t="shared" si="7"/>
        <v>1145</v>
      </c>
      <c r="AM35" s="144"/>
      <c r="AN35" s="146"/>
      <c r="AO35" s="146"/>
      <c r="AP35" s="71">
        <f t="shared" si="8"/>
        <v>425</v>
      </c>
      <c r="AR35" s="146"/>
      <c r="AS35" s="146"/>
      <c r="AT35" s="73">
        <f t="shared" si="6"/>
        <v>0</v>
      </c>
      <c r="AU35" s="144"/>
      <c r="AV35" s="144"/>
      <c r="AW35" s="144"/>
      <c r="AX35" s="144"/>
    </row>
    <row r="36" spans="1:78" s="141" customFormat="1" x14ac:dyDescent="0.25">
      <c r="A36" s="139"/>
      <c r="B36" s="8"/>
      <c r="C36" s="153"/>
      <c r="D36" s="8"/>
      <c r="E36" s="8"/>
      <c r="F36" s="8"/>
      <c r="G36" s="153"/>
      <c r="H36" s="7"/>
      <c r="I36" s="7"/>
      <c r="J36" s="7"/>
      <c r="K36" s="7"/>
      <c r="L36" s="7"/>
      <c r="M36" s="7"/>
      <c r="N36" s="33"/>
      <c r="O36" s="135"/>
      <c r="P36" s="7"/>
      <c r="Q36" s="7"/>
      <c r="R36" s="7"/>
      <c r="S36" s="7"/>
      <c r="T36" s="33"/>
      <c r="U36" s="135"/>
      <c r="V36" s="7"/>
      <c r="W36" s="7"/>
      <c r="X36" s="7"/>
      <c r="Y36" s="7"/>
      <c r="Z36" s="8"/>
      <c r="AE36" s="8"/>
      <c r="AF36" s="8"/>
      <c r="AG36" s="7"/>
      <c r="AH36" s="7"/>
      <c r="AI36" s="33"/>
      <c r="AJ36" s="147"/>
      <c r="AK36" s="147"/>
      <c r="AL36" s="147"/>
      <c r="AM36" s="148"/>
      <c r="AN36" s="147"/>
      <c r="AO36" s="147"/>
      <c r="AP36" s="147"/>
      <c r="AQ36" s="7"/>
      <c r="AR36" s="146"/>
      <c r="AS36" s="146"/>
      <c r="AT36" s="73">
        <f t="shared" si="6"/>
        <v>0</v>
      </c>
      <c r="AU36" s="31"/>
      <c r="AV36" s="149"/>
      <c r="AW36" s="149"/>
      <c r="AX36" s="81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27"/>
      <c r="BM36" s="27"/>
      <c r="BN36" s="27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</row>
    <row r="37" spans="1:78" x14ac:dyDescent="0.25">
      <c r="AJ37" s="189" t="s">
        <v>66</v>
      </c>
      <c r="AK37" s="190"/>
      <c r="AL37" s="191"/>
      <c r="AM37" s="8"/>
      <c r="AN37" s="189" t="s">
        <v>69</v>
      </c>
      <c r="AO37" s="190"/>
      <c r="AP37" s="191"/>
      <c r="AQ37" s="33"/>
      <c r="AR37" s="146"/>
      <c r="AS37" s="146"/>
      <c r="AT37" s="73">
        <f t="shared" si="6"/>
        <v>0</v>
      </c>
      <c r="AU37" s="150"/>
      <c r="AV37" s="149"/>
      <c r="AW37" s="149"/>
      <c r="AX37" s="81"/>
      <c r="BL37" s="28"/>
      <c r="BM37" s="28"/>
      <c r="BN37" s="28"/>
    </row>
    <row r="38" spans="1:78" ht="28.5" x14ac:dyDescent="0.45">
      <c r="AJ38" s="145" t="s">
        <v>11</v>
      </c>
      <c r="AK38" s="145" t="s">
        <v>13</v>
      </c>
      <c r="AL38" s="145" t="s">
        <v>2</v>
      </c>
      <c r="AM38" s="148"/>
      <c r="AN38" s="145" t="s">
        <v>11</v>
      </c>
      <c r="AO38" s="145" t="s">
        <v>13</v>
      </c>
      <c r="AP38" s="145" t="s">
        <v>2</v>
      </c>
      <c r="AR38" s="144"/>
      <c r="AS38" s="144"/>
      <c r="AT38" s="144"/>
      <c r="AU38" s="79"/>
      <c r="AV38" s="149"/>
      <c r="AW38" s="149"/>
      <c r="AX38" s="81"/>
      <c r="BH38" s="27"/>
      <c r="BI38" s="27"/>
      <c r="BJ38" s="27"/>
      <c r="BL38" s="42"/>
      <c r="BM38" s="29"/>
      <c r="BN38" s="43"/>
    </row>
    <row r="39" spans="1:78" ht="15.75" x14ac:dyDescent="0.25">
      <c r="AJ39" s="71" t="s">
        <v>14</v>
      </c>
      <c r="AK39" s="71"/>
      <c r="AL39" s="71">
        <v>0</v>
      </c>
      <c r="AM39" s="8"/>
      <c r="AN39" s="71" t="s">
        <v>14</v>
      </c>
      <c r="AO39" s="71"/>
      <c r="AP39" s="71">
        <v>0</v>
      </c>
      <c r="AR39" s="189" t="s">
        <v>57</v>
      </c>
      <c r="AS39" s="190"/>
      <c r="AT39" s="191"/>
      <c r="AU39" s="150"/>
      <c r="AV39" s="149"/>
      <c r="AW39" s="149"/>
      <c r="AX39" s="81"/>
      <c r="BH39" s="28"/>
      <c r="BI39" s="28"/>
      <c r="BJ39" s="28"/>
      <c r="BL39" s="30"/>
      <c r="BM39" s="30"/>
      <c r="BN39" s="43"/>
    </row>
    <row r="40" spans="1:78" ht="15.75" x14ac:dyDescent="0.25">
      <c r="AJ40" s="146"/>
      <c r="AK40" s="146"/>
      <c r="AL40" s="71">
        <f>+AL39+SUM(AJ40:AK40)</f>
        <v>0</v>
      </c>
      <c r="AM40" s="8"/>
      <c r="AN40" s="146">
        <f>E7</f>
        <v>500</v>
      </c>
      <c r="AO40" s="146"/>
      <c r="AP40" s="71">
        <f>+AP39+SUM(AN40:AO40)</f>
        <v>500</v>
      </c>
      <c r="AR40" s="145" t="s">
        <v>11</v>
      </c>
      <c r="AS40" s="145" t="s">
        <v>13</v>
      </c>
      <c r="AT40" s="145" t="s">
        <v>2</v>
      </c>
      <c r="AU40" s="150"/>
      <c r="AV40" s="149"/>
      <c r="AW40" s="149"/>
      <c r="AX40" s="81"/>
      <c r="BH40" s="42"/>
      <c r="BI40" s="29"/>
      <c r="BJ40" s="43"/>
      <c r="BL40" s="30"/>
      <c r="BM40" s="30"/>
      <c r="BN40" s="43"/>
    </row>
    <row r="41" spans="1:78" ht="15.75" x14ac:dyDescent="0.25">
      <c r="AJ41" s="146"/>
      <c r="AK41" s="146"/>
      <c r="AL41" s="71">
        <f>+AL40+SUM(AJ41:AK41)</f>
        <v>0</v>
      </c>
      <c r="AM41" s="8"/>
      <c r="AN41" s="146"/>
      <c r="AO41" s="146"/>
      <c r="AP41" s="71">
        <f>+AP40+SUM(AN41:AO41)</f>
        <v>500</v>
      </c>
      <c r="AR41" s="73" t="s">
        <v>14</v>
      </c>
      <c r="AS41" s="73"/>
      <c r="AT41" s="73">
        <v>0</v>
      </c>
      <c r="AU41" s="150"/>
      <c r="AV41" s="149"/>
      <c r="AW41" s="149"/>
      <c r="AX41" s="81"/>
      <c r="BH41" s="30"/>
      <c r="BI41" s="30"/>
      <c r="BJ41" s="43"/>
      <c r="BL41" s="31"/>
      <c r="BM41" s="31"/>
      <c r="BN41" s="31"/>
    </row>
    <row r="42" spans="1:78" ht="15.75" x14ac:dyDescent="0.25">
      <c r="AJ42" s="146"/>
      <c r="AK42" s="146"/>
      <c r="AL42" s="71">
        <f>+AL41+SUM(AJ42:AK42)</f>
        <v>0</v>
      </c>
      <c r="AM42" s="8"/>
      <c r="AN42" s="146"/>
      <c r="AO42" s="146"/>
      <c r="AP42" s="71">
        <f>+AP41+SUM(AN42:AO42)</f>
        <v>500</v>
      </c>
      <c r="AR42" s="146"/>
      <c r="AS42" s="146"/>
      <c r="AT42" s="73">
        <f>+AT41+SUM(AR42:AS42)</f>
        <v>0</v>
      </c>
      <c r="AU42" s="150"/>
      <c r="AV42" s="149"/>
      <c r="AW42" s="149"/>
      <c r="AX42" s="81"/>
      <c r="BH42" s="30"/>
      <c r="BI42" s="30"/>
      <c r="BJ42" s="43"/>
      <c r="BL42" s="27"/>
      <c r="BM42" s="27"/>
      <c r="BN42" s="27"/>
    </row>
    <row r="43" spans="1:78" ht="18.600000000000001" customHeight="1" x14ac:dyDescent="0.25">
      <c r="AJ43" s="8"/>
      <c r="AK43" s="8"/>
      <c r="AL43" s="8"/>
      <c r="AM43" s="8"/>
      <c r="AN43" s="8"/>
      <c r="AO43" s="8"/>
      <c r="AP43" s="8"/>
      <c r="AR43" s="146"/>
      <c r="AS43" s="146"/>
      <c r="AT43" s="73">
        <f>+AT42+SUM(AR43:AS43)</f>
        <v>0</v>
      </c>
      <c r="AU43" s="150"/>
      <c r="AV43" s="149"/>
      <c r="AW43" s="149"/>
      <c r="AX43" s="81"/>
      <c r="BH43" s="31"/>
      <c r="BI43" s="31"/>
      <c r="BJ43" s="31"/>
      <c r="BL43" s="28"/>
      <c r="BM43" s="28"/>
      <c r="BN43" s="28"/>
    </row>
    <row r="44" spans="1:78" ht="15.75" x14ac:dyDescent="0.25">
      <c r="AJ44" s="189" t="s">
        <v>71</v>
      </c>
      <c r="AK44" s="190"/>
      <c r="AL44" s="191"/>
      <c r="AM44" s="8"/>
      <c r="AN44" s="144"/>
      <c r="AO44" s="144"/>
      <c r="AP44" s="144"/>
      <c r="AR44" s="146"/>
      <c r="AS44" s="146"/>
      <c r="AT44" s="73">
        <f>+AT43+SUM(AR44:AS44)</f>
        <v>0</v>
      </c>
      <c r="AU44" s="150"/>
      <c r="AV44" s="149"/>
      <c r="AW44" s="149"/>
      <c r="AX44" s="81"/>
      <c r="BH44" s="27"/>
      <c r="BI44" s="27"/>
      <c r="BJ44" s="27"/>
      <c r="BL44" s="42"/>
      <c r="BM44" s="29"/>
      <c r="BN44" s="43"/>
    </row>
    <row r="45" spans="1:78" ht="15.75" x14ac:dyDescent="0.25">
      <c r="AJ45" s="145" t="s">
        <v>11</v>
      </c>
      <c r="AK45" s="145" t="s">
        <v>13</v>
      </c>
      <c r="AL45" s="145" t="s">
        <v>2</v>
      </c>
      <c r="AM45" s="8"/>
      <c r="AN45" s="144"/>
      <c r="AO45" s="144"/>
      <c r="AP45" s="144"/>
      <c r="AR45" s="149"/>
      <c r="AS45" s="149"/>
      <c r="AT45" s="81"/>
      <c r="AU45" s="150"/>
      <c r="AV45" s="149"/>
      <c r="AW45" s="149"/>
      <c r="AX45" s="81"/>
      <c r="BH45" s="28"/>
      <c r="BI45" s="28"/>
      <c r="BJ45" s="28"/>
      <c r="BL45" s="30"/>
      <c r="BM45" s="30"/>
      <c r="BN45" s="43"/>
    </row>
    <row r="46" spans="1:78" ht="16.5" thickBot="1" x14ac:dyDescent="0.3">
      <c r="AJ46" s="71" t="s">
        <v>14</v>
      </c>
      <c r="AK46" s="71"/>
      <c r="AL46" s="71">
        <v>0</v>
      </c>
      <c r="AM46" s="8"/>
      <c r="AN46" s="144"/>
      <c r="AO46" s="144"/>
      <c r="AP46" s="144"/>
      <c r="AR46" s="147" t="s">
        <v>54</v>
      </c>
      <c r="AS46" s="144"/>
      <c r="AT46" s="144"/>
      <c r="AU46" s="150"/>
      <c r="AV46" s="150"/>
      <c r="AW46" s="150"/>
      <c r="AX46" s="151">
        <f>+AX34+AT37+AT44+AX41+AX48</f>
        <v>0</v>
      </c>
      <c r="BH46" s="42"/>
      <c r="BI46" s="29"/>
      <c r="BJ46" s="43"/>
      <c r="BL46" s="30"/>
      <c r="BM46" s="30"/>
      <c r="BN46" s="43"/>
    </row>
    <row r="47" spans="1:78" ht="16.5" thickTop="1" x14ac:dyDescent="0.25">
      <c r="AJ47" s="146"/>
      <c r="AK47" s="146"/>
      <c r="AL47" s="71">
        <f>+AL46+SUM(AJ47:AK47)</f>
        <v>0</v>
      </c>
      <c r="AM47" s="8"/>
      <c r="AN47" s="144"/>
      <c r="AO47" s="144"/>
      <c r="AP47" s="144"/>
      <c r="BH47" s="30"/>
      <c r="BI47" s="30"/>
      <c r="BJ47" s="43"/>
      <c r="BL47" s="30"/>
      <c r="BM47" s="30"/>
      <c r="BN47" s="43"/>
    </row>
    <row r="48" spans="1:78" ht="15.75" x14ac:dyDescent="0.25">
      <c r="AG48" s="33"/>
      <c r="AH48" s="33"/>
      <c r="AJ48" s="146"/>
      <c r="AK48" s="146"/>
      <c r="AL48" s="71">
        <f>+AL47+SUM(AJ48:AK48)</f>
        <v>0</v>
      </c>
      <c r="AM48" s="144"/>
      <c r="AN48" s="144"/>
      <c r="AO48" s="144"/>
      <c r="AP48" s="144"/>
      <c r="BH48" s="30"/>
      <c r="BI48" s="30"/>
      <c r="BJ48" s="43"/>
    </row>
    <row r="49" spans="36:66" x14ac:dyDescent="0.25">
      <c r="AJ49" s="146"/>
      <c r="AK49" s="146"/>
      <c r="AL49" s="71">
        <f>+AL48+SUM(AJ49:AK49)</f>
        <v>0</v>
      </c>
      <c r="AM49" s="8"/>
      <c r="AN49" s="144"/>
      <c r="AO49" s="144"/>
      <c r="AP49" s="144"/>
    </row>
    <row r="50" spans="36:66" x14ac:dyDescent="0.25">
      <c r="AJ50" s="144"/>
      <c r="AK50" s="144"/>
      <c r="AL50" s="144"/>
      <c r="AM50" s="144"/>
      <c r="AN50" s="144"/>
      <c r="AO50" s="144"/>
      <c r="AP50" s="144"/>
    </row>
    <row r="51" spans="36:66" ht="15.75" thickBot="1" x14ac:dyDescent="0.3">
      <c r="AJ51" s="147" t="s">
        <v>55</v>
      </c>
      <c r="AK51" s="8"/>
      <c r="AL51" s="8"/>
      <c r="AM51" s="8"/>
      <c r="AN51" s="8"/>
      <c r="AO51" s="8"/>
      <c r="AP51" s="152">
        <f>+AL35+AP35+AL42+AP42+AL49+AP49</f>
        <v>2070</v>
      </c>
    </row>
    <row r="52" spans="36:66" ht="15.75" thickTop="1" x14ac:dyDescent="0.25"/>
    <row r="55" spans="36:66" x14ac:dyDescent="0.25">
      <c r="BH55" s="11" t="str">
        <f>+AG25</f>
        <v>Depreciation Expense - Auto</v>
      </c>
      <c r="BI55" s="11"/>
      <c r="BJ55" s="39"/>
    </row>
    <row r="56" spans="36:66" x14ac:dyDescent="0.25">
      <c r="BH56" s="12" t="s">
        <v>11</v>
      </c>
      <c r="BI56" s="12" t="s">
        <v>13</v>
      </c>
      <c r="BJ56" s="40" t="s">
        <v>2</v>
      </c>
    </row>
    <row r="57" spans="36:66" ht="15.75" x14ac:dyDescent="0.25">
      <c r="BH57" s="37" t="s">
        <v>14</v>
      </c>
      <c r="BI57" s="14"/>
      <c r="BJ57" s="26">
        <v>0</v>
      </c>
      <c r="BL57" s="27"/>
      <c r="BM57" s="27"/>
      <c r="BN57" s="27"/>
    </row>
    <row r="58" spans="36:66" ht="15.75" x14ac:dyDescent="0.25">
      <c r="BH58" s="19"/>
      <c r="BI58" s="19"/>
      <c r="BJ58" s="26">
        <f>+BJ57+SUM(BH58:BI58)</f>
        <v>0</v>
      </c>
      <c r="BL58" s="28"/>
      <c r="BM58" s="28"/>
      <c r="BN58" s="28"/>
    </row>
    <row r="59" spans="36:66" ht="15.75" x14ac:dyDescent="0.25">
      <c r="BD59" s="30"/>
      <c r="BE59" s="30"/>
      <c r="BF59" s="43"/>
      <c r="BH59" s="19"/>
      <c r="BI59" s="19"/>
      <c r="BJ59" s="26">
        <f t="shared" ref="BJ59:BJ60" si="9">+BJ58+SUM(BH59:BI59)</f>
        <v>0</v>
      </c>
      <c r="BL59" s="42"/>
      <c r="BM59" s="29"/>
      <c r="BN59" s="43"/>
    </row>
    <row r="60" spans="36:66" ht="15.75" x14ac:dyDescent="0.25">
      <c r="BH60" s="19"/>
      <c r="BI60" s="19"/>
      <c r="BJ60" s="26">
        <f t="shared" si="9"/>
        <v>0</v>
      </c>
      <c r="BL60" s="30"/>
      <c r="BM60" s="30"/>
      <c r="BN60" s="43"/>
    </row>
    <row r="61" spans="36:66" ht="15.75" x14ac:dyDescent="0.25">
      <c r="BL61" s="30"/>
      <c r="BM61" s="30"/>
      <c r="BN61" s="43"/>
    </row>
    <row r="62" spans="36:66" x14ac:dyDescent="0.25">
      <c r="BH62" s="11" t="s">
        <v>47</v>
      </c>
      <c r="BI62" s="11"/>
      <c r="BJ62" s="39"/>
      <c r="BL62" s="31"/>
      <c r="BM62" s="31"/>
      <c r="BN62" s="31"/>
    </row>
    <row r="63" spans="36:66" x14ac:dyDescent="0.25">
      <c r="BH63" s="12" t="s">
        <v>11</v>
      </c>
      <c r="BI63" s="12" t="s">
        <v>13</v>
      </c>
      <c r="BJ63" s="40" t="s">
        <v>2</v>
      </c>
      <c r="BL63" s="27"/>
      <c r="BM63" s="27"/>
      <c r="BN63" s="27"/>
    </row>
    <row r="64" spans="36:66" ht="15.75" x14ac:dyDescent="0.25">
      <c r="BH64" s="37" t="s">
        <v>14</v>
      </c>
      <c r="BI64" s="14"/>
      <c r="BJ64" s="26">
        <v>0</v>
      </c>
      <c r="BL64" s="28"/>
      <c r="BM64" s="28"/>
      <c r="BN64" s="28"/>
    </row>
    <row r="65" spans="48:78" ht="15.75" x14ac:dyDescent="0.25">
      <c r="BH65" s="19"/>
      <c r="BI65" s="19"/>
      <c r="BJ65" s="26">
        <f>+BJ64+SUM(BH65:BI65)</f>
        <v>0</v>
      </c>
      <c r="BL65" s="42"/>
      <c r="BM65" s="29"/>
      <c r="BN65" s="43"/>
    </row>
    <row r="66" spans="48:78" ht="15.75" x14ac:dyDescent="0.25">
      <c r="AV66" s="27"/>
      <c r="AW66" s="27"/>
      <c r="AX66" s="27"/>
      <c r="BH66" s="19"/>
      <c r="BI66" s="19"/>
      <c r="BJ66" s="26">
        <f t="shared" ref="BJ66:BJ67" si="10">+BJ65+SUM(BH66:BI66)</f>
        <v>0</v>
      </c>
      <c r="BL66" s="30"/>
      <c r="BM66" s="30"/>
      <c r="BN66" s="43"/>
    </row>
    <row r="67" spans="48:78" ht="15.75" x14ac:dyDescent="0.25">
      <c r="AV67" s="28"/>
      <c r="AW67" s="28"/>
      <c r="AX67" s="28"/>
      <c r="BH67" s="19"/>
      <c r="BI67" s="19"/>
      <c r="BJ67" s="26">
        <f t="shared" si="10"/>
        <v>0</v>
      </c>
      <c r="BL67" s="30"/>
      <c r="BM67" s="30"/>
      <c r="BN67" s="43"/>
    </row>
    <row r="68" spans="48:78" ht="15.75" x14ac:dyDescent="0.25">
      <c r="AV68" s="42"/>
      <c r="AW68" s="29"/>
      <c r="AX68" s="43"/>
      <c r="BL68" s="30"/>
      <c r="BM68" s="30"/>
      <c r="BN68" s="43"/>
    </row>
    <row r="69" spans="48:78" ht="15.75" x14ac:dyDescent="0.25">
      <c r="AV69" s="30"/>
      <c r="AW69" s="30"/>
      <c r="AX69" s="43"/>
      <c r="BD69" s="27"/>
      <c r="BE69" s="27"/>
      <c r="BF69" s="27"/>
    </row>
    <row r="70" spans="48:78" ht="15.75" x14ac:dyDescent="0.25">
      <c r="AV70" s="30"/>
      <c r="AW70" s="30"/>
      <c r="AX70" s="43"/>
      <c r="BD70" s="28"/>
      <c r="BE70" s="28"/>
      <c r="BF70" s="28"/>
    </row>
    <row r="71" spans="48:78" ht="15.75" x14ac:dyDescent="0.25">
      <c r="AV71" s="31"/>
      <c r="AW71" s="31"/>
      <c r="AX71" s="31"/>
      <c r="BD71" s="42"/>
      <c r="BE71" s="29"/>
      <c r="BF71" s="43"/>
    </row>
    <row r="72" spans="48:78" ht="15.75" x14ac:dyDescent="0.25">
      <c r="AV72" s="27"/>
      <c r="AW72" s="27"/>
      <c r="AX72" s="27"/>
      <c r="BD72" s="30"/>
      <c r="BE72" s="30"/>
      <c r="BF72" s="43"/>
    </row>
    <row r="73" spans="48:78" ht="15.75" x14ac:dyDescent="0.25">
      <c r="AV73" s="28"/>
      <c r="AW73" s="28"/>
      <c r="AX73" s="28"/>
      <c r="BD73" s="30"/>
      <c r="BE73" s="30"/>
      <c r="BF73" s="43"/>
    </row>
    <row r="74" spans="48:78" ht="15.75" x14ac:dyDescent="0.25">
      <c r="AV74" s="42"/>
      <c r="AW74" s="29"/>
      <c r="AX74" s="43"/>
      <c r="BD74" s="31"/>
      <c r="BE74" s="31"/>
      <c r="BF74" s="31"/>
    </row>
    <row r="75" spans="48:78" ht="15.75" x14ac:dyDescent="0.25">
      <c r="AV75" s="30"/>
      <c r="AW75" s="30"/>
      <c r="AX75" s="43"/>
      <c r="BD75" s="27"/>
      <c r="BE75" s="27"/>
      <c r="BF75" s="27"/>
    </row>
    <row r="76" spans="48:78" ht="15.75" x14ac:dyDescent="0.25">
      <c r="AV76" s="30"/>
      <c r="AW76" s="30"/>
      <c r="AX76" s="43"/>
      <c r="AZ76" s="27"/>
      <c r="BA76" s="27"/>
      <c r="BB76" s="27"/>
      <c r="BD76" s="28"/>
      <c r="BE76" s="28"/>
      <c r="BF76" s="28"/>
      <c r="BR76" s="34"/>
      <c r="BS76" s="34"/>
      <c r="BT76" s="34"/>
      <c r="BU76" s="34"/>
      <c r="BV76" s="34"/>
      <c r="BW76" s="34"/>
      <c r="BX76" s="34"/>
      <c r="BY76" s="34"/>
      <c r="BZ76" s="34"/>
    </row>
    <row r="77" spans="48:78" ht="15.75" x14ac:dyDescent="0.25">
      <c r="AV77" s="30"/>
      <c r="AW77" s="30"/>
      <c r="AX77" s="43"/>
      <c r="AZ77" s="28"/>
      <c r="BA77" s="28"/>
      <c r="BB77" s="28"/>
      <c r="BD77" s="42"/>
      <c r="BE77" s="29"/>
      <c r="BF77" s="43"/>
      <c r="BR77" s="34"/>
      <c r="BS77" s="34"/>
      <c r="BT77" s="34"/>
      <c r="BU77" s="34"/>
      <c r="BV77" s="34"/>
      <c r="BW77" s="34"/>
      <c r="BX77" s="34"/>
      <c r="BY77" s="34"/>
      <c r="BZ77" s="34"/>
    </row>
    <row r="78" spans="48:78" ht="15.75" x14ac:dyDescent="0.25">
      <c r="AZ78" s="42"/>
      <c r="BA78" s="29"/>
      <c r="BB78" s="43"/>
      <c r="BR78" s="34"/>
      <c r="BS78" s="34"/>
      <c r="BT78" s="34"/>
      <c r="BU78" s="34"/>
      <c r="BV78" s="34"/>
      <c r="BW78" s="34"/>
      <c r="BX78" s="34"/>
      <c r="BY78" s="34"/>
      <c r="BZ78" s="34"/>
    </row>
    <row r="79" spans="48:78" ht="15.75" x14ac:dyDescent="0.25">
      <c r="AZ79" s="30"/>
      <c r="BA79" s="30"/>
      <c r="BB79" s="43"/>
      <c r="BR79" s="34"/>
      <c r="BS79" s="34"/>
      <c r="BT79" s="34"/>
      <c r="BU79" s="34"/>
      <c r="BV79" s="34"/>
      <c r="BW79" s="34"/>
      <c r="BX79" s="34"/>
      <c r="BY79" s="34"/>
      <c r="BZ79" s="34"/>
    </row>
    <row r="80" spans="48:78" ht="15.75" x14ac:dyDescent="0.25">
      <c r="AZ80" s="30"/>
      <c r="BA80" s="30"/>
      <c r="BB80" s="43"/>
      <c r="BR80" s="34"/>
      <c r="BS80" s="34"/>
      <c r="BT80" s="34"/>
      <c r="BU80" s="34"/>
      <c r="BV80" s="34"/>
      <c r="BW80" s="34"/>
      <c r="BX80" s="34"/>
      <c r="BY80" s="34"/>
      <c r="BZ80" s="34"/>
    </row>
    <row r="81" spans="1:78" s="34" customFormat="1" x14ac:dyDescent="0.25">
      <c r="A81" s="139"/>
      <c r="B81" s="8"/>
      <c r="C81" s="153"/>
      <c r="D81" s="8"/>
      <c r="E81" s="8"/>
      <c r="F81" s="8"/>
      <c r="G81" s="153"/>
      <c r="H81" s="7"/>
      <c r="I81" s="7"/>
      <c r="J81" s="7"/>
      <c r="K81" s="7"/>
      <c r="L81" s="7"/>
      <c r="M81" s="7"/>
      <c r="N81" s="33"/>
      <c r="O81" s="135"/>
      <c r="P81" s="7"/>
      <c r="Q81" s="7"/>
      <c r="R81" s="7"/>
      <c r="S81" s="7"/>
      <c r="T81" s="33"/>
      <c r="U81" s="135"/>
      <c r="V81" s="7"/>
      <c r="W81" s="7"/>
      <c r="X81" s="7"/>
      <c r="Y81" s="7"/>
      <c r="Z81" s="8"/>
      <c r="AA81" s="136"/>
      <c r="AB81" s="7"/>
      <c r="AC81" s="7"/>
      <c r="AD81" s="7"/>
      <c r="AE81" s="8"/>
      <c r="AF81" s="8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Z81" s="31"/>
      <c r="BA81" s="31"/>
      <c r="BB81" s="31"/>
      <c r="BO81" s="8"/>
      <c r="BP81" s="8"/>
      <c r="BQ81" s="8"/>
    </row>
    <row r="82" spans="1:78" s="34" customFormat="1" x14ac:dyDescent="0.25">
      <c r="A82" s="139"/>
      <c r="B82" s="8"/>
      <c r="C82" s="153"/>
      <c r="D82" s="8"/>
      <c r="E82" s="8"/>
      <c r="F82" s="8"/>
      <c r="G82" s="153"/>
      <c r="H82" s="7"/>
      <c r="I82" s="7"/>
      <c r="J82" s="7"/>
      <c r="K82" s="7"/>
      <c r="L82" s="7"/>
      <c r="M82" s="7"/>
      <c r="N82" s="33"/>
      <c r="O82" s="135"/>
      <c r="P82" s="7"/>
      <c r="Q82" s="7"/>
      <c r="R82" s="7"/>
      <c r="S82" s="7"/>
      <c r="T82" s="33"/>
      <c r="U82" s="135"/>
      <c r="V82" s="7"/>
      <c r="W82" s="7"/>
      <c r="X82" s="7"/>
      <c r="Y82" s="7"/>
      <c r="Z82" s="8"/>
      <c r="AA82" s="136"/>
      <c r="AB82" s="7"/>
      <c r="AC82" s="7"/>
      <c r="AD82" s="7"/>
      <c r="AE82" s="8"/>
      <c r="AF82" s="8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Z82" s="27"/>
      <c r="BA82" s="27"/>
      <c r="BB82" s="27"/>
      <c r="BO82" s="8"/>
      <c r="BP82" s="8"/>
      <c r="BQ82" s="8"/>
    </row>
    <row r="83" spans="1:78" s="34" customFormat="1" x14ac:dyDescent="0.25">
      <c r="A83" s="139"/>
      <c r="B83" s="8"/>
      <c r="C83" s="153"/>
      <c r="D83" s="8"/>
      <c r="E83" s="8"/>
      <c r="F83" s="8"/>
      <c r="G83" s="153"/>
      <c r="H83" s="7"/>
      <c r="I83" s="7"/>
      <c r="J83" s="7"/>
      <c r="K83" s="7"/>
      <c r="L83" s="7"/>
      <c r="M83" s="7"/>
      <c r="N83" s="33"/>
      <c r="O83" s="135"/>
      <c r="P83" s="7"/>
      <c r="Q83" s="7"/>
      <c r="R83" s="7"/>
      <c r="S83" s="7"/>
      <c r="T83" s="33"/>
      <c r="U83" s="135"/>
      <c r="V83" s="7"/>
      <c r="W83" s="7"/>
      <c r="X83" s="7"/>
      <c r="Y83" s="7"/>
      <c r="Z83" s="8"/>
      <c r="AA83" s="136"/>
      <c r="AB83" s="7"/>
      <c r="AC83" s="7"/>
      <c r="AD83" s="7"/>
      <c r="AE83" s="8"/>
      <c r="AF83" s="8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Z83" s="28"/>
      <c r="BA83" s="28"/>
      <c r="BB83" s="28"/>
      <c r="BO83" s="8"/>
      <c r="BP83" s="8"/>
      <c r="BQ83" s="8"/>
    </row>
    <row r="84" spans="1:78" s="34" customFormat="1" ht="15.75" x14ac:dyDescent="0.25">
      <c r="A84" s="139"/>
      <c r="B84" s="8"/>
      <c r="C84" s="153"/>
      <c r="D84" s="8"/>
      <c r="E84" s="8"/>
      <c r="F84" s="8"/>
      <c r="G84" s="153"/>
      <c r="H84" s="7"/>
      <c r="I84" s="7"/>
      <c r="J84" s="7"/>
      <c r="K84" s="7"/>
      <c r="L84" s="7"/>
      <c r="M84" s="7"/>
      <c r="N84" s="33"/>
      <c r="O84" s="135"/>
      <c r="P84" s="7"/>
      <c r="Q84" s="7"/>
      <c r="R84" s="7"/>
      <c r="S84" s="7"/>
      <c r="T84" s="33"/>
      <c r="U84" s="135"/>
      <c r="V84" s="7"/>
      <c r="W84" s="7"/>
      <c r="X84" s="7"/>
      <c r="Y84" s="7"/>
      <c r="Z84" s="8"/>
      <c r="AA84" s="136"/>
      <c r="AB84" s="7"/>
      <c r="AC84" s="7"/>
      <c r="AD84" s="7"/>
      <c r="AE84" s="8"/>
      <c r="AF84" s="8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Z84" s="42"/>
      <c r="BA84" s="29"/>
      <c r="BB84" s="43"/>
      <c r="BO84" s="8"/>
      <c r="BP84" s="8"/>
      <c r="BQ84" s="8"/>
    </row>
    <row r="85" spans="1:78" s="34" customFormat="1" ht="15.75" x14ac:dyDescent="0.25">
      <c r="A85" s="139"/>
      <c r="B85" s="8"/>
      <c r="C85" s="153"/>
      <c r="D85" s="8"/>
      <c r="E85" s="8"/>
      <c r="F85" s="8"/>
      <c r="G85" s="153"/>
      <c r="H85" s="7"/>
      <c r="I85" s="7"/>
      <c r="J85" s="7"/>
      <c r="K85" s="7"/>
      <c r="L85" s="7"/>
      <c r="M85" s="7"/>
      <c r="N85" s="33"/>
      <c r="O85" s="135"/>
      <c r="P85" s="7"/>
      <c r="Q85" s="7"/>
      <c r="R85" s="7"/>
      <c r="S85" s="7"/>
      <c r="T85" s="33"/>
      <c r="U85" s="135"/>
      <c r="V85" s="7"/>
      <c r="W85" s="7"/>
      <c r="X85" s="7"/>
      <c r="Y85" s="7"/>
      <c r="Z85" s="8"/>
      <c r="AA85" s="136"/>
      <c r="AB85" s="7"/>
      <c r="AC85" s="7"/>
      <c r="AD85" s="7"/>
      <c r="AE85" s="8"/>
      <c r="AF85" s="8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Z85" s="30"/>
      <c r="BA85" s="30"/>
      <c r="BB85" s="43"/>
      <c r="BO85" s="8"/>
      <c r="BP85" s="8"/>
      <c r="BQ85" s="8"/>
    </row>
    <row r="86" spans="1:78" s="34" customFormat="1" ht="15.75" x14ac:dyDescent="0.25">
      <c r="A86" s="139"/>
      <c r="B86" s="8"/>
      <c r="C86" s="153"/>
      <c r="D86" s="8"/>
      <c r="E86" s="8"/>
      <c r="F86" s="8"/>
      <c r="G86" s="153"/>
      <c r="H86" s="7"/>
      <c r="I86" s="7"/>
      <c r="J86" s="7"/>
      <c r="K86" s="7"/>
      <c r="L86" s="7"/>
      <c r="M86" s="7"/>
      <c r="N86" s="33"/>
      <c r="O86" s="135"/>
      <c r="P86" s="7"/>
      <c r="Q86" s="7"/>
      <c r="R86" s="7"/>
      <c r="S86" s="7"/>
      <c r="T86" s="33"/>
      <c r="U86" s="135"/>
      <c r="V86" s="7"/>
      <c r="W86" s="7"/>
      <c r="X86" s="7"/>
      <c r="Y86" s="7"/>
      <c r="Z86" s="8"/>
      <c r="AA86" s="136"/>
      <c r="AB86" s="7"/>
      <c r="AC86" s="7"/>
      <c r="AD86" s="7"/>
      <c r="AE86" s="8"/>
      <c r="AF86" s="8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Z86" s="30"/>
      <c r="BA86" s="30"/>
      <c r="BB86" s="43"/>
      <c r="BO86" s="8"/>
      <c r="BP86" s="8"/>
      <c r="BQ86" s="8"/>
    </row>
    <row r="87" spans="1:78" s="34" customFormat="1" ht="15.75" x14ac:dyDescent="0.25">
      <c r="A87" s="139"/>
      <c r="B87" s="8"/>
      <c r="C87" s="153"/>
      <c r="D87" s="8"/>
      <c r="E87" s="8"/>
      <c r="F87" s="8"/>
      <c r="G87" s="153"/>
      <c r="H87" s="7"/>
      <c r="I87" s="7"/>
      <c r="J87" s="7"/>
      <c r="K87" s="7"/>
      <c r="L87" s="7"/>
      <c r="M87" s="7"/>
      <c r="N87" s="33"/>
      <c r="O87" s="135"/>
      <c r="P87" s="7"/>
      <c r="Q87" s="7"/>
      <c r="R87" s="7"/>
      <c r="S87" s="7"/>
      <c r="T87" s="33"/>
      <c r="U87" s="135"/>
      <c r="V87" s="7"/>
      <c r="W87" s="7"/>
      <c r="X87" s="7"/>
      <c r="Y87" s="7"/>
      <c r="Z87" s="8"/>
      <c r="AA87" s="136"/>
      <c r="AB87" s="7"/>
      <c r="AC87" s="7"/>
      <c r="AD87" s="7"/>
      <c r="AE87" s="8"/>
      <c r="AF87" s="8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Z87" s="30"/>
      <c r="BA87" s="30"/>
      <c r="BB87" s="43"/>
      <c r="BO87" s="8"/>
      <c r="BP87" s="8"/>
      <c r="BQ87" s="8"/>
    </row>
    <row r="88" spans="1:78" s="34" customFormat="1" x14ac:dyDescent="0.25">
      <c r="A88" s="139"/>
      <c r="B88" s="8"/>
      <c r="C88" s="153"/>
      <c r="D88" s="8"/>
      <c r="E88" s="8"/>
      <c r="F88" s="8"/>
      <c r="G88" s="153"/>
      <c r="H88" s="7"/>
      <c r="I88" s="7"/>
      <c r="J88" s="7"/>
      <c r="K88" s="7"/>
      <c r="L88" s="7"/>
      <c r="M88" s="7"/>
      <c r="N88" s="33"/>
      <c r="O88" s="135"/>
      <c r="P88" s="7"/>
      <c r="Q88" s="7"/>
      <c r="R88" s="7"/>
      <c r="S88" s="7"/>
      <c r="T88" s="33"/>
      <c r="U88" s="135"/>
      <c r="V88" s="7"/>
      <c r="W88" s="7"/>
      <c r="X88" s="7"/>
      <c r="Y88" s="7"/>
      <c r="Z88" s="8"/>
      <c r="AA88" s="136"/>
      <c r="AB88" s="7"/>
      <c r="AC88" s="7"/>
      <c r="AD88" s="7"/>
      <c r="AE88" s="8"/>
      <c r="AF88" s="8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</row>
    <row r="89" spans="1:78" s="34" customFormat="1" x14ac:dyDescent="0.25">
      <c r="A89" s="139"/>
      <c r="B89" s="8"/>
      <c r="C89" s="153"/>
      <c r="D89" s="8"/>
      <c r="E89" s="8"/>
      <c r="F89" s="8"/>
      <c r="G89" s="153"/>
      <c r="H89" s="7"/>
      <c r="I89" s="7"/>
      <c r="J89" s="7"/>
      <c r="K89" s="7"/>
      <c r="L89" s="7"/>
      <c r="M89" s="7"/>
      <c r="N89" s="33"/>
      <c r="O89" s="135"/>
      <c r="P89" s="7"/>
      <c r="Q89" s="7"/>
      <c r="R89" s="7"/>
      <c r="S89" s="7"/>
      <c r="T89" s="33"/>
      <c r="U89" s="135"/>
      <c r="V89" s="7"/>
      <c r="W89" s="7"/>
      <c r="X89" s="7"/>
      <c r="Y89" s="7"/>
      <c r="Z89" s="8"/>
      <c r="AA89" s="136"/>
      <c r="AB89" s="7"/>
      <c r="AC89" s="7"/>
      <c r="AD89" s="7"/>
      <c r="AE89" s="8"/>
      <c r="AF89" s="8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</row>
    <row r="90" spans="1:78" s="34" customFormat="1" x14ac:dyDescent="0.25">
      <c r="A90" s="139"/>
      <c r="B90" s="8"/>
      <c r="C90" s="153"/>
      <c r="D90" s="8"/>
      <c r="E90" s="8"/>
      <c r="F90" s="8"/>
      <c r="G90" s="153"/>
      <c r="H90" s="7"/>
      <c r="I90" s="7"/>
      <c r="J90" s="7"/>
      <c r="K90" s="7"/>
      <c r="L90" s="7"/>
      <c r="M90" s="7"/>
      <c r="N90" s="33"/>
      <c r="O90" s="135"/>
      <c r="P90" s="7"/>
      <c r="Q90" s="7"/>
      <c r="R90" s="7"/>
      <c r="S90" s="7"/>
      <c r="T90" s="33"/>
      <c r="U90" s="135"/>
      <c r="V90" s="7"/>
      <c r="W90" s="7"/>
      <c r="X90" s="7"/>
      <c r="Y90" s="7"/>
      <c r="Z90" s="8"/>
      <c r="AA90" s="136"/>
      <c r="AB90" s="7"/>
      <c r="AC90" s="7"/>
      <c r="AD90" s="7"/>
      <c r="AE90" s="8"/>
      <c r="AF90" s="8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</row>
    <row r="91" spans="1:78" s="34" customFormat="1" x14ac:dyDescent="0.25">
      <c r="A91" s="139"/>
      <c r="B91" s="8"/>
      <c r="C91" s="153"/>
      <c r="D91" s="8"/>
      <c r="E91" s="8"/>
      <c r="F91" s="8"/>
      <c r="G91" s="153"/>
      <c r="H91" s="7"/>
      <c r="I91" s="7"/>
      <c r="J91" s="7"/>
      <c r="K91" s="7"/>
      <c r="L91" s="7"/>
      <c r="M91" s="7"/>
      <c r="N91" s="33"/>
      <c r="O91" s="135"/>
      <c r="P91" s="7"/>
      <c r="Q91" s="7"/>
      <c r="R91" s="7"/>
      <c r="S91" s="7"/>
      <c r="T91" s="33"/>
      <c r="U91" s="135"/>
      <c r="V91" s="7"/>
      <c r="W91" s="7"/>
      <c r="X91" s="7"/>
      <c r="Y91" s="7"/>
      <c r="Z91" s="8"/>
      <c r="AA91" s="136"/>
      <c r="AB91" s="7"/>
      <c r="AC91" s="7"/>
      <c r="AD91" s="7"/>
      <c r="AE91" s="8"/>
      <c r="AF91" s="8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</row>
    <row r="92" spans="1:78" s="34" customFormat="1" x14ac:dyDescent="0.25">
      <c r="A92" s="139"/>
      <c r="B92" s="8"/>
      <c r="C92" s="153"/>
      <c r="D92" s="8"/>
      <c r="E92" s="8"/>
      <c r="F92" s="8"/>
      <c r="G92" s="153"/>
      <c r="H92" s="7"/>
      <c r="I92" s="7"/>
      <c r="J92" s="7"/>
      <c r="K92" s="7"/>
      <c r="L92" s="7"/>
      <c r="M92" s="7"/>
      <c r="N92" s="33"/>
      <c r="O92" s="135"/>
      <c r="P92" s="7"/>
      <c r="Q92" s="7"/>
      <c r="R92" s="7"/>
      <c r="S92" s="7"/>
      <c r="T92" s="33"/>
      <c r="U92" s="135"/>
      <c r="V92" s="7"/>
      <c r="W92" s="7"/>
      <c r="X92" s="7"/>
      <c r="Y92" s="7"/>
      <c r="Z92" s="8"/>
      <c r="AA92" s="136"/>
      <c r="AB92" s="7"/>
      <c r="AC92" s="7"/>
      <c r="AD92" s="7"/>
      <c r="AE92" s="8"/>
      <c r="AF92" s="8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</row>
    <row r="102" spans="1:78" x14ac:dyDescent="0.25">
      <c r="AN102" s="33"/>
      <c r="AO102" s="33"/>
      <c r="AP102" s="33"/>
      <c r="BR102" s="7"/>
      <c r="BS102" s="7"/>
      <c r="BT102" s="7"/>
      <c r="BU102" s="7"/>
      <c r="BV102" s="7"/>
      <c r="BW102" s="7"/>
      <c r="BX102" s="7"/>
      <c r="BY102" s="7"/>
      <c r="BZ102" s="7"/>
    </row>
    <row r="107" spans="1:78" s="7" customFormat="1" x14ac:dyDescent="0.25">
      <c r="A107" s="139"/>
      <c r="B107" s="8"/>
      <c r="C107" s="153"/>
      <c r="D107" s="8"/>
      <c r="E107" s="8"/>
      <c r="F107" s="8"/>
      <c r="G107" s="153"/>
      <c r="N107" s="33"/>
      <c r="O107" s="135"/>
      <c r="T107" s="33"/>
      <c r="U107" s="135"/>
      <c r="Z107" s="8"/>
      <c r="AA107" s="136"/>
      <c r="AE107" s="8"/>
      <c r="AF107" s="8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</row>
  </sheetData>
  <mergeCells count="12">
    <mergeCell ref="AJ44:AL44"/>
    <mergeCell ref="AI1:AJ1"/>
    <mergeCell ref="AI2:AJ2"/>
    <mergeCell ref="AH3:AH4"/>
    <mergeCell ref="AI3:AL3"/>
    <mergeCell ref="AJ29:AL29"/>
    <mergeCell ref="AR29:AT29"/>
    <mergeCell ref="AV29:AX29"/>
    <mergeCell ref="AJ37:AL37"/>
    <mergeCell ref="AN37:AP37"/>
    <mergeCell ref="AR39:AT39"/>
    <mergeCell ref="AN29:AP29"/>
  </mergeCells>
  <conditionalFormatting sqref="AH28">
    <cfRule type="cellIs" dxfId="107" priority="10" operator="lessThan">
      <formula>-1</formula>
    </cfRule>
    <cfRule type="cellIs" dxfId="106" priority="11" operator="greaterThan">
      <formula>1</formula>
    </cfRule>
    <cfRule type="cellIs" dxfId="105" priority="12" operator="between">
      <formula>-1</formula>
      <formula>1</formula>
    </cfRule>
  </conditionalFormatting>
  <conditionalFormatting sqref="AL5">
    <cfRule type="cellIs" dxfId="104" priority="7" operator="lessThan">
      <formula>-1</formula>
    </cfRule>
    <cfRule type="cellIs" dxfId="103" priority="8" operator="greaterThan">
      <formula>1</formula>
    </cfRule>
    <cfRule type="cellIs" dxfId="102" priority="9" operator="equal">
      <formula>0</formula>
    </cfRule>
  </conditionalFormatting>
  <conditionalFormatting sqref="AI3">
    <cfRule type="cellIs" dxfId="101" priority="13" operator="greaterThan">
      <formula>$AG$2</formula>
    </cfRule>
    <cfRule type="cellIs" dxfId="100" priority="14" operator="lessThan">
      <formula>$AG$2</formula>
    </cfRule>
    <cfRule type="cellIs" dxfId="99" priority="15" operator="lessThan">
      <formula>$AG$2</formula>
    </cfRule>
  </conditionalFormatting>
  <conditionalFormatting sqref="AI3">
    <cfRule type="cellIs" dxfId="98" priority="16" operator="lessThan">
      <formula>$AG$2</formula>
    </cfRule>
    <cfRule type="cellIs" dxfId="97" priority="17" operator="greaterThan">
      <formula>$AG$2</formula>
    </cfRule>
    <cfRule type="cellIs" dxfId="96" priority="18" operator="equal">
      <formula>$AG$2</formula>
    </cfRule>
  </conditionalFormatting>
  <conditionalFormatting sqref="AP51">
    <cfRule type="cellIs" dxfId="95" priority="4" operator="lessThan">
      <formula>$AH$6</formula>
    </cfRule>
    <cfRule type="cellIs" dxfId="94" priority="5" operator="greaterThan">
      <formula>$AH$6</formula>
    </cfRule>
    <cfRule type="cellIs" dxfId="93" priority="6" operator="equal">
      <formula>$AH$6</formula>
    </cfRule>
  </conditionalFormatting>
  <conditionalFormatting sqref="AX46">
    <cfRule type="cellIs" dxfId="92" priority="1" operator="lessThan">
      <formula>$AH$13</formula>
    </cfRule>
    <cfRule type="cellIs" dxfId="91" priority="2" operator="greaterThan">
      <formula>$AH$13</formula>
    </cfRule>
    <cfRule type="cellIs" dxfId="90" priority="3" operator="equal">
      <formula>$AH$13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6B547-68E1-4AC4-87C3-B2B9F5C17901}">
  <dimension ref="A1:CA107"/>
  <sheetViews>
    <sheetView zoomScale="120" zoomScaleNormal="120" workbookViewId="0">
      <selection activeCell="Q4" sqref="Q4"/>
    </sheetView>
  </sheetViews>
  <sheetFormatPr defaultRowHeight="15" x14ac:dyDescent="0.25"/>
  <cols>
    <col min="1" max="1" width="37.7109375" style="139" customWidth="1"/>
    <col min="2" max="2" width="3.42578125" style="8" hidden="1" customWidth="1"/>
    <col min="3" max="3" width="19" style="153" hidden="1" customWidth="1"/>
    <col min="4" max="5" width="19" style="8" hidden="1" customWidth="1"/>
    <col min="6" max="6" width="2.7109375" style="8" hidden="1" customWidth="1"/>
    <col min="7" max="7" width="5.42578125" style="153" hidden="1" customWidth="1"/>
    <col min="8" max="9" width="19" style="7" hidden="1" customWidth="1"/>
    <col min="10" max="10" width="8.140625" style="7" hidden="1" customWidth="1"/>
    <col min="11" max="12" width="14.140625" style="7" hidden="1" customWidth="1"/>
    <col min="13" max="13" width="11.28515625" style="7" hidden="1" customWidth="1"/>
    <col min="14" max="14" width="9.28515625" style="7" hidden="1" customWidth="1"/>
    <col min="15" max="15" width="2.7109375" style="33" hidden="1" customWidth="1"/>
    <col min="16" max="16" width="5.5703125" style="135" bestFit="1" customWidth="1"/>
    <col min="17" max="17" width="16.28515625" style="7" customWidth="1"/>
    <col min="18" max="18" width="11.85546875" style="7" bestFit="1" customWidth="1"/>
    <col min="19" max="19" width="12.28515625" style="7" bestFit="1" customWidth="1"/>
    <col min="20" max="20" width="9.85546875" style="7" bestFit="1" customWidth="1"/>
    <col min="21" max="21" width="2.7109375" style="33" customWidth="1"/>
    <col min="22" max="22" width="19" style="135" customWidth="1"/>
    <col min="23" max="26" width="19" style="7" customWidth="1"/>
    <col min="27" max="27" width="2.85546875" style="8" customWidth="1"/>
    <col min="28" max="28" width="5.5703125" style="136" customWidth="1"/>
    <col min="29" max="29" width="20.7109375" style="7" customWidth="1"/>
    <col min="30" max="30" width="8.42578125" style="7" bestFit="1" customWidth="1"/>
    <col min="31" max="31" width="7.85546875" style="7" bestFit="1" customWidth="1"/>
    <col min="32" max="33" width="1.140625" style="8" customWidth="1"/>
    <col min="34" max="34" width="26.7109375" style="7" customWidth="1"/>
    <col min="35" max="35" width="8.5703125" style="7" customWidth="1"/>
    <col min="36" max="36" width="1.5703125" style="7" customWidth="1"/>
    <col min="37" max="38" width="9.28515625" style="7" customWidth="1"/>
    <col min="39" max="39" width="8" style="7" customWidth="1"/>
    <col min="40" max="40" width="1.5703125" style="7" customWidth="1"/>
    <col min="41" max="43" width="7.7109375" style="7" customWidth="1"/>
    <col min="44" max="44" width="1.5703125" style="7" customWidth="1"/>
    <col min="45" max="47" width="7.7109375" style="7" customWidth="1"/>
    <col min="48" max="48" width="1.5703125" style="34" customWidth="1"/>
    <col min="49" max="51" width="7.7109375" style="34" customWidth="1"/>
    <col min="52" max="52" width="1.5703125" style="34" customWidth="1"/>
    <col min="53" max="55" width="7.7109375" style="34" customWidth="1"/>
    <col min="56" max="56" width="1.5703125" style="34" customWidth="1"/>
    <col min="57" max="59" width="7.7109375" style="34" customWidth="1"/>
    <col min="60" max="60" width="1.5703125" style="34" customWidth="1"/>
    <col min="61" max="63" width="7.7109375" style="34" customWidth="1"/>
    <col min="64" max="64" width="1.5703125" style="34" customWidth="1"/>
    <col min="65" max="66" width="9.28515625" style="34" customWidth="1"/>
    <col min="67" max="67" width="9.85546875" style="34" bestFit="1" customWidth="1"/>
    <col min="68" max="16384" width="9.140625" style="8"/>
  </cols>
  <sheetData>
    <row r="1" spans="1:67" ht="35.65" customHeight="1" x14ac:dyDescent="0.5">
      <c r="A1" s="134"/>
      <c r="C1" s="165" t="s">
        <v>115</v>
      </c>
      <c r="D1" s="166"/>
      <c r="E1" s="166"/>
      <c r="G1" s="165" t="s">
        <v>116</v>
      </c>
      <c r="H1" s="166"/>
      <c r="I1" s="166"/>
      <c r="J1" s="165"/>
      <c r="K1" s="166"/>
      <c r="L1" s="166"/>
      <c r="M1" s="166"/>
      <c r="N1" s="166"/>
      <c r="P1" s="165" t="s">
        <v>117</v>
      </c>
      <c r="Q1" s="166"/>
      <c r="R1" s="166"/>
      <c r="S1" s="165"/>
      <c r="T1" s="166"/>
      <c r="V1" s="165" t="s">
        <v>123</v>
      </c>
      <c r="W1" s="166"/>
      <c r="X1" s="166"/>
      <c r="Y1" s="165"/>
      <c r="Z1" s="166"/>
      <c r="AH1" s="5" t="s">
        <v>5</v>
      </c>
      <c r="AI1" s="6" t="s">
        <v>6</v>
      </c>
      <c r="AJ1" s="192" t="s">
        <v>7</v>
      </c>
      <c r="AK1" s="192"/>
      <c r="AL1" s="6" t="s">
        <v>8</v>
      </c>
      <c r="AM1" s="36" t="s">
        <v>9</v>
      </c>
      <c r="AO1" s="8"/>
      <c r="AP1" s="8"/>
      <c r="AQ1" s="8"/>
      <c r="AS1" s="8"/>
      <c r="AT1" s="8"/>
      <c r="AU1" s="8"/>
      <c r="AW1" s="31"/>
      <c r="AX1" s="31"/>
      <c r="AY1" s="31"/>
      <c r="BA1" s="31"/>
      <c r="BB1" s="31"/>
      <c r="BC1" s="31"/>
      <c r="BE1" s="31"/>
      <c r="BF1" s="31"/>
      <c r="BG1" s="31"/>
      <c r="BI1" s="31"/>
      <c r="BJ1" s="31"/>
      <c r="BK1" s="31"/>
      <c r="BM1" s="31"/>
      <c r="BN1" s="31"/>
      <c r="BO1" s="31"/>
    </row>
    <row r="2" spans="1:67" ht="15" customHeight="1" thickBot="1" x14ac:dyDescent="0.3">
      <c r="A2" s="134"/>
      <c r="C2" s="130"/>
      <c r="D2" s="131"/>
      <c r="E2" s="131"/>
      <c r="G2" s="130"/>
      <c r="H2" s="156"/>
      <c r="I2" s="156"/>
      <c r="J2" s="156"/>
      <c r="K2" s="156" t="s">
        <v>10</v>
      </c>
      <c r="L2" s="156"/>
      <c r="M2" s="156"/>
      <c r="N2" s="156"/>
      <c r="O2" s="157"/>
      <c r="P2" s="130"/>
      <c r="Q2" s="156"/>
      <c r="R2" s="156" t="s">
        <v>10</v>
      </c>
      <c r="S2" s="156" t="s">
        <v>111</v>
      </c>
      <c r="T2" s="156"/>
      <c r="U2" s="157"/>
      <c r="V2" s="130"/>
      <c r="W2" s="156"/>
      <c r="X2" s="156" t="s">
        <v>119</v>
      </c>
      <c r="Y2" s="156" t="s">
        <v>111</v>
      </c>
      <c r="Z2" s="156"/>
      <c r="AH2" s="5">
        <f>SUM(AI5:AI12)</f>
        <v>14680</v>
      </c>
      <c r="AI2" s="6" t="s">
        <v>6</v>
      </c>
      <c r="AJ2" s="193">
        <f>-SUM(AI13:AI16)</f>
        <v>8360</v>
      </c>
      <c r="AK2" s="193"/>
      <c r="AL2" s="6" t="s">
        <v>8</v>
      </c>
      <c r="AM2" s="36">
        <f>-SUM(AI17:AI27)</f>
        <v>6320</v>
      </c>
      <c r="AO2" s="8"/>
      <c r="AP2" s="8"/>
      <c r="AQ2" s="8"/>
      <c r="AS2" s="8"/>
      <c r="AT2" s="8"/>
      <c r="AU2" s="8"/>
      <c r="AW2" s="31"/>
      <c r="AX2" s="31"/>
      <c r="AY2" s="31"/>
      <c r="BA2" s="31"/>
      <c r="BB2" s="31"/>
      <c r="BC2" s="31"/>
      <c r="BE2" s="31"/>
      <c r="BF2" s="31"/>
      <c r="BG2" s="31"/>
      <c r="BI2" s="31"/>
      <c r="BJ2" s="31"/>
      <c r="BK2" s="31"/>
      <c r="BM2" s="31"/>
      <c r="BN2" s="31"/>
      <c r="BO2" s="31"/>
    </row>
    <row r="3" spans="1:67" ht="15.75" thickBot="1" x14ac:dyDescent="0.3">
      <c r="A3" s="137"/>
      <c r="C3" s="130" t="s">
        <v>19</v>
      </c>
      <c r="D3" s="131" t="s">
        <v>97</v>
      </c>
      <c r="E3" s="131" t="s">
        <v>96</v>
      </c>
      <c r="G3" s="130" t="s">
        <v>19</v>
      </c>
      <c r="H3" s="156" t="s">
        <v>99</v>
      </c>
      <c r="I3" s="156" t="s">
        <v>100</v>
      </c>
      <c r="J3" s="156" t="s">
        <v>101</v>
      </c>
      <c r="K3" s="156" t="s">
        <v>129</v>
      </c>
      <c r="L3" s="156" t="s">
        <v>130</v>
      </c>
      <c r="M3" s="156" t="s">
        <v>135</v>
      </c>
      <c r="N3" s="156" t="s">
        <v>107</v>
      </c>
      <c r="O3" s="157"/>
      <c r="P3" s="130" t="s">
        <v>19</v>
      </c>
      <c r="Q3" s="156" t="s">
        <v>100</v>
      </c>
      <c r="R3" s="156" t="s">
        <v>118</v>
      </c>
      <c r="S3" s="156" t="s">
        <v>112</v>
      </c>
      <c r="T3" s="156" t="s">
        <v>113</v>
      </c>
      <c r="U3" s="157"/>
      <c r="V3" s="130" t="s">
        <v>19</v>
      </c>
      <c r="W3" s="156" t="s">
        <v>114</v>
      </c>
      <c r="X3" s="156" t="s">
        <v>120</v>
      </c>
      <c r="Y3" s="156" t="s">
        <v>112</v>
      </c>
      <c r="Z3" s="156" t="s">
        <v>113</v>
      </c>
      <c r="AB3" s="125" t="s">
        <v>95</v>
      </c>
      <c r="AC3" s="126"/>
      <c r="AD3" s="126"/>
      <c r="AE3" s="126"/>
      <c r="AH3" s="124"/>
      <c r="AI3" s="197" t="s">
        <v>0</v>
      </c>
      <c r="AJ3" s="194">
        <f>AJ2+AM2</f>
        <v>14680</v>
      </c>
      <c r="AK3" s="195"/>
      <c r="AL3" s="195"/>
      <c r="AM3" s="196"/>
      <c r="AO3" s="8"/>
      <c r="AP3" s="8"/>
      <c r="AQ3" s="8"/>
      <c r="AS3" s="8"/>
      <c r="AT3" s="8"/>
      <c r="AU3" s="8"/>
      <c r="AW3" s="31"/>
      <c r="AX3" s="31"/>
      <c r="AY3" s="31"/>
      <c r="BA3" s="31"/>
      <c r="BB3" s="31"/>
      <c r="BC3" s="31"/>
      <c r="BE3" s="31"/>
      <c r="BF3" s="31"/>
      <c r="BG3" s="31"/>
      <c r="BI3" s="31"/>
      <c r="BJ3" s="31"/>
      <c r="BK3" s="31"/>
      <c r="BM3" s="31"/>
      <c r="BN3" s="31"/>
      <c r="BO3" s="31"/>
    </row>
    <row r="4" spans="1:67" ht="21.75" thickBot="1" x14ac:dyDescent="0.4">
      <c r="A4" s="137"/>
      <c r="C4" s="161">
        <v>43298</v>
      </c>
      <c r="D4" s="162" t="s">
        <v>98</v>
      </c>
      <c r="E4" s="162">
        <v>720</v>
      </c>
      <c r="G4" s="161">
        <v>43282</v>
      </c>
      <c r="H4" s="163" t="s">
        <v>132</v>
      </c>
      <c r="I4" s="163" t="s">
        <v>138</v>
      </c>
      <c r="J4" s="163">
        <v>3000</v>
      </c>
      <c r="K4" s="163"/>
      <c r="L4" s="163"/>
      <c r="M4" s="176">
        <v>3000</v>
      </c>
      <c r="N4" s="163"/>
      <c r="P4" s="161">
        <v>43286</v>
      </c>
      <c r="Q4" s="163"/>
      <c r="R4" s="163"/>
      <c r="S4" s="163"/>
      <c r="T4" s="163">
        <v>5000</v>
      </c>
      <c r="V4" s="161">
        <v>43286</v>
      </c>
      <c r="W4" s="163"/>
      <c r="X4" s="163">
        <v>1500</v>
      </c>
      <c r="Y4" s="163"/>
      <c r="Z4" s="163"/>
      <c r="AB4" s="123" t="s">
        <v>19</v>
      </c>
      <c r="AC4" s="123" t="s">
        <v>10</v>
      </c>
      <c r="AD4" s="123" t="s">
        <v>11</v>
      </c>
      <c r="AE4" s="123" t="s">
        <v>12</v>
      </c>
      <c r="AH4" s="129" t="s">
        <v>10</v>
      </c>
      <c r="AI4" s="198"/>
      <c r="AK4" s="118" t="s">
        <v>1</v>
      </c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20"/>
      <c r="BL4" s="62"/>
      <c r="BM4" s="62"/>
      <c r="BN4" s="62"/>
      <c r="BO4" s="62"/>
    </row>
    <row r="5" spans="1:67" ht="16.5" thickBot="1" x14ac:dyDescent="0.3">
      <c r="A5" s="137"/>
      <c r="C5" s="161">
        <v>43305</v>
      </c>
      <c r="D5" s="162" t="s">
        <v>98</v>
      </c>
      <c r="E5" s="162">
        <v>425</v>
      </c>
      <c r="G5" s="161">
        <v>43282</v>
      </c>
      <c r="H5" s="163" t="s">
        <v>133</v>
      </c>
      <c r="I5" s="163" t="s">
        <v>134</v>
      </c>
      <c r="J5" s="163">
        <v>8000</v>
      </c>
      <c r="K5" s="163"/>
      <c r="L5" s="163"/>
      <c r="M5" s="176">
        <v>8000</v>
      </c>
      <c r="N5" s="163"/>
      <c r="P5" s="161">
        <v>43289</v>
      </c>
      <c r="Q5" s="163"/>
      <c r="R5" s="163"/>
      <c r="S5" s="163"/>
      <c r="T5" s="163">
        <v>80</v>
      </c>
      <c r="V5" s="161">
        <v>43287</v>
      </c>
      <c r="W5" s="163"/>
      <c r="X5" s="163"/>
      <c r="Y5" s="163">
        <v>185</v>
      </c>
      <c r="Z5" s="163"/>
      <c r="AB5" s="35">
        <v>43311</v>
      </c>
      <c r="AC5" s="3" t="s">
        <v>3</v>
      </c>
      <c r="AD5" s="3">
        <v>2070</v>
      </c>
      <c r="AE5" s="3"/>
      <c r="AH5" s="114" t="s">
        <v>30</v>
      </c>
      <c r="AI5" s="113">
        <f>+AM11</f>
        <v>12385</v>
      </c>
      <c r="AK5" s="7" t="s">
        <v>16</v>
      </c>
      <c r="AM5" s="7">
        <f>+AM11+AM18+AM24+AQ18+AQ24+AU10+AU16+AU23+AY10+AY16+AY24+BC11+BC17+BC24+BG10+BG16+BG22+BK10+BK16+BK60+BK67+AQ10</f>
        <v>0</v>
      </c>
      <c r="AO5" s="8"/>
      <c r="AP5" s="8"/>
      <c r="AQ5" s="8"/>
      <c r="AS5" s="8"/>
      <c r="AT5" s="8"/>
      <c r="AU5" s="8"/>
      <c r="AW5" s="31"/>
      <c r="AX5" s="31"/>
      <c r="AY5" s="31"/>
      <c r="BA5" s="31"/>
      <c r="BB5" s="31"/>
      <c r="BC5" s="31"/>
      <c r="BI5" s="31"/>
      <c r="BJ5" s="31"/>
      <c r="BK5" s="31"/>
      <c r="BM5" s="31"/>
      <c r="BN5" s="31"/>
      <c r="BO5" s="31"/>
    </row>
    <row r="6" spans="1:67" ht="16.5" thickBot="1" x14ac:dyDescent="0.3">
      <c r="A6" s="138"/>
      <c r="C6" s="161">
        <v>43311</v>
      </c>
      <c r="D6" s="162" t="s">
        <v>126</v>
      </c>
      <c r="E6" s="162">
        <v>425</v>
      </c>
      <c r="G6" s="161">
        <v>43290</v>
      </c>
      <c r="H6" s="163" t="s">
        <v>35</v>
      </c>
      <c r="I6" s="163" t="s">
        <v>136</v>
      </c>
      <c r="J6" s="163">
        <v>360</v>
      </c>
      <c r="K6" s="163"/>
      <c r="L6" s="163"/>
      <c r="M6" s="176">
        <v>360</v>
      </c>
      <c r="N6" s="163"/>
      <c r="P6" s="161">
        <v>43296</v>
      </c>
      <c r="Q6" s="163"/>
      <c r="R6" s="163"/>
      <c r="S6" s="163"/>
      <c r="T6" s="163">
        <v>75</v>
      </c>
      <c r="V6" s="161">
        <v>43289</v>
      </c>
      <c r="W6" s="163"/>
      <c r="X6" s="163"/>
      <c r="Y6" s="163"/>
      <c r="Z6" s="163">
        <v>315</v>
      </c>
      <c r="AB6" s="35"/>
      <c r="AC6" s="174" t="s">
        <v>42</v>
      </c>
      <c r="AD6" s="3"/>
      <c r="AE6" s="3">
        <f>-AD5</f>
        <v>-2070</v>
      </c>
      <c r="AH6" s="114" t="s">
        <v>3</v>
      </c>
      <c r="AI6" s="113">
        <f>+AM18</f>
        <v>2295</v>
      </c>
      <c r="AK6" s="100" t="str">
        <f>+AH5</f>
        <v>Cash-Checking</v>
      </c>
      <c r="AL6" s="100"/>
      <c r="AM6" s="103"/>
      <c r="AO6" s="100" t="str">
        <f>+AH8</f>
        <v>Prepaid insurance</v>
      </c>
      <c r="AP6" s="100"/>
      <c r="AQ6" s="103"/>
      <c r="AS6" s="100" t="str">
        <f>+AH11</f>
        <v>Lawn Equipment</v>
      </c>
      <c r="AT6" s="100"/>
      <c r="AU6" s="103"/>
      <c r="AW6" s="97" t="str">
        <f>+AH14</f>
        <v>Notes payable</v>
      </c>
      <c r="AX6" s="97"/>
      <c r="AY6" s="104"/>
      <c r="BA6" s="107" t="str">
        <f>+AH17</f>
        <v>Capital</v>
      </c>
      <c r="BB6" s="108"/>
      <c r="BC6" s="109"/>
      <c r="BE6" s="110" t="s">
        <v>92</v>
      </c>
      <c r="BF6" s="111"/>
      <c r="BG6" s="112"/>
      <c r="BI6" s="110" t="str">
        <f>+AH23</f>
        <v>Equipment Rental Expense</v>
      </c>
      <c r="BJ6" s="111"/>
      <c r="BK6" s="112"/>
      <c r="BM6" s="42"/>
      <c r="BN6" s="29"/>
      <c r="BO6" s="43"/>
    </row>
    <row r="7" spans="1:67" ht="15.75" x14ac:dyDescent="0.25">
      <c r="A7" s="138"/>
      <c r="C7" s="161">
        <v>43311</v>
      </c>
      <c r="D7" s="162" t="s">
        <v>127</v>
      </c>
      <c r="E7" s="167">
        <v>500</v>
      </c>
      <c r="G7" s="161">
        <v>43301</v>
      </c>
      <c r="H7" s="163" t="s">
        <v>126</v>
      </c>
      <c r="I7" s="163" t="s">
        <v>102</v>
      </c>
      <c r="J7" s="163">
        <v>250</v>
      </c>
      <c r="K7" s="163"/>
      <c r="L7" s="163">
        <f>300+250</f>
        <v>550</v>
      </c>
      <c r="M7" s="163"/>
      <c r="N7" s="177">
        <v>300</v>
      </c>
      <c r="P7" s="161">
        <v>43297</v>
      </c>
      <c r="Q7" s="163"/>
      <c r="R7" s="163"/>
      <c r="S7" s="163"/>
      <c r="T7" s="163">
        <v>1000</v>
      </c>
      <c r="V7" s="161">
        <v>43299</v>
      </c>
      <c r="W7" s="163"/>
      <c r="X7" s="163">
        <v>140</v>
      </c>
      <c r="Y7" s="163"/>
      <c r="Z7" s="163"/>
      <c r="AB7" s="35"/>
      <c r="AC7" s="3"/>
      <c r="AD7" s="3"/>
      <c r="AE7" s="3"/>
      <c r="AH7" s="114" t="s">
        <v>31</v>
      </c>
      <c r="AI7" s="113">
        <f>+AM24</f>
        <v>0</v>
      </c>
      <c r="AK7" s="12" t="s">
        <v>11</v>
      </c>
      <c r="AL7" s="12" t="s">
        <v>13</v>
      </c>
      <c r="AM7" s="12" t="s">
        <v>2</v>
      </c>
      <c r="AO7" s="12" t="s">
        <v>11</v>
      </c>
      <c r="AP7" s="12" t="s">
        <v>13</v>
      </c>
      <c r="AQ7" s="12" t="s">
        <v>2</v>
      </c>
      <c r="AS7" s="12" t="s">
        <v>11</v>
      </c>
      <c r="AT7" s="12" t="s">
        <v>13</v>
      </c>
      <c r="AU7" s="40" t="s">
        <v>2</v>
      </c>
      <c r="AW7" s="12" t="s">
        <v>11</v>
      </c>
      <c r="AX7" s="12" t="s">
        <v>13</v>
      </c>
      <c r="AY7" s="40" t="s">
        <v>2</v>
      </c>
      <c r="BA7" s="105" t="s">
        <v>11</v>
      </c>
      <c r="BB7" s="105" t="s">
        <v>13</v>
      </c>
      <c r="BC7" s="106" t="s">
        <v>2</v>
      </c>
      <c r="BE7" s="12" t="s">
        <v>11</v>
      </c>
      <c r="BF7" s="12" t="s">
        <v>13</v>
      </c>
      <c r="BG7" s="40" t="s">
        <v>2</v>
      </c>
      <c r="BI7" s="12" t="s">
        <v>11</v>
      </c>
      <c r="BJ7" s="12" t="s">
        <v>13</v>
      </c>
      <c r="BK7" s="40" t="s">
        <v>2</v>
      </c>
      <c r="BM7" s="30"/>
      <c r="BN7" s="30"/>
      <c r="BO7" s="43"/>
    </row>
    <row r="8" spans="1:67" ht="15.75" x14ac:dyDescent="0.25">
      <c r="A8" s="138"/>
      <c r="C8" s="161"/>
      <c r="D8" s="162"/>
      <c r="E8" s="168">
        <f>SUM(E4:E7)</f>
        <v>2070</v>
      </c>
      <c r="G8" s="161">
        <v>43308</v>
      </c>
      <c r="H8" s="163" t="s">
        <v>137</v>
      </c>
      <c r="I8" s="163" t="s">
        <v>102</v>
      </c>
      <c r="J8" s="163">
        <v>200</v>
      </c>
      <c r="K8" s="163"/>
      <c r="L8" s="163">
        <v>700</v>
      </c>
      <c r="M8" s="163"/>
      <c r="N8" s="177">
        <v>500</v>
      </c>
      <c r="P8" s="161">
        <v>43303</v>
      </c>
      <c r="Q8" s="163"/>
      <c r="R8" s="163">
        <v>175</v>
      </c>
      <c r="S8" s="163"/>
      <c r="T8" s="163"/>
      <c r="V8" s="161">
        <v>43305</v>
      </c>
      <c r="W8" s="163"/>
      <c r="X8" s="163"/>
      <c r="Y8" s="163"/>
      <c r="Z8" s="163"/>
      <c r="AB8" s="35">
        <v>43311</v>
      </c>
      <c r="AC8" s="3" t="s">
        <v>30</v>
      </c>
      <c r="AD8" s="3">
        <f>J12</f>
        <v>12385</v>
      </c>
      <c r="AE8" s="3"/>
      <c r="AH8" s="114" t="s">
        <v>85</v>
      </c>
      <c r="AI8" s="113">
        <f>+AQ10</f>
        <v>0</v>
      </c>
      <c r="AK8" s="14" t="s">
        <v>14</v>
      </c>
      <c r="AL8" s="14"/>
      <c r="AM8" s="14">
        <f>+'Beg Bal'!B2</f>
        <v>0</v>
      </c>
      <c r="AO8" s="14" t="s">
        <v>14</v>
      </c>
      <c r="AP8" s="14"/>
      <c r="AQ8" s="14">
        <v>0</v>
      </c>
      <c r="AS8" s="14" t="s">
        <v>14</v>
      </c>
      <c r="AT8" s="14"/>
      <c r="AU8" s="41">
        <f>+'Beg Bal'!B10</f>
        <v>0</v>
      </c>
      <c r="AW8" s="63" t="s">
        <v>14</v>
      </c>
      <c r="AX8" s="14"/>
      <c r="AY8" s="16">
        <f>+'Beg Bal'!B13</f>
        <v>0</v>
      </c>
      <c r="BA8" s="17" t="s">
        <v>14</v>
      </c>
      <c r="BB8" s="14"/>
      <c r="BC8" s="18">
        <f>+'Beg Bal'!B16</f>
        <v>0</v>
      </c>
      <c r="BE8" s="37" t="s">
        <v>14</v>
      </c>
      <c r="BF8" s="38"/>
      <c r="BG8" s="26">
        <f>+'Beg Bal'!B21</f>
        <v>0</v>
      </c>
      <c r="BI8" s="37" t="s">
        <v>14</v>
      </c>
      <c r="BJ8" s="14"/>
      <c r="BK8" s="26">
        <v>0</v>
      </c>
      <c r="BM8" s="30"/>
      <c r="BN8" s="30"/>
      <c r="BO8" s="43"/>
    </row>
    <row r="9" spans="1:67" ht="15.75" x14ac:dyDescent="0.25">
      <c r="A9" s="138"/>
      <c r="G9" s="161">
        <v>43308</v>
      </c>
      <c r="H9" s="163" t="s">
        <v>139</v>
      </c>
      <c r="I9" s="163" t="s">
        <v>140</v>
      </c>
      <c r="J9" s="163">
        <v>150</v>
      </c>
      <c r="K9" s="177">
        <v>150</v>
      </c>
      <c r="L9" s="163"/>
      <c r="M9" s="163"/>
      <c r="N9" s="163"/>
      <c r="P9" s="161">
        <v>43305</v>
      </c>
      <c r="Q9" s="163"/>
      <c r="R9" s="163"/>
      <c r="S9" s="163"/>
      <c r="T9" s="163">
        <v>40</v>
      </c>
      <c r="V9" s="164" t="s">
        <v>124</v>
      </c>
      <c r="W9" s="163"/>
      <c r="X9" s="170">
        <f>SUM(X4:X8)</f>
        <v>1640</v>
      </c>
      <c r="Y9" s="170">
        <f t="shared" ref="Y9:Z9" si="0">SUM(Y4:Y8)</f>
        <v>185</v>
      </c>
      <c r="Z9" s="170">
        <f t="shared" si="0"/>
        <v>315</v>
      </c>
      <c r="AB9" s="35"/>
      <c r="AC9" s="174" t="s">
        <v>3</v>
      </c>
      <c r="AD9" s="3"/>
      <c r="AE9" s="3">
        <f>-K12</f>
        <v>-575</v>
      </c>
      <c r="AH9" s="114" t="s">
        <v>39</v>
      </c>
      <c r="AI9" s="113">
        <f>+AQ18</f>
        <v>0</v>
      </c>
      <c r="AK9" s="19">
        <f>AD8</f>
        <v>12385</v>
      </c>
      <c r="AL9" s="19"/>
      <c r="AM9" s="14">
        <f>+AM8+SUM(AK9:AL9)</f>
        <v>12385</v>
      </c>
      <c r="AO9" s="19"/>
      <c r="AP9" s="19"/>
      <c r="AQ9" s="14">
        <f>+AQ8+SUM(AO9:AP9)</f>
        <v>0</v>
      </c>
      <c r="AS9" s="19"/>
      <c r="AT9" s="19"/>
      <c r="AU9" s="41">
        <f>+AU8+SUM(AS9:AT9)</f>
        <v>0</v>
      </c>
      <c r="AW9" s="19"/>
      <c r="AX9" s="19">
        <f>AE12</f>
        <v>-8000</v>
      </c>
      <c r="AY9" s="16">
        <f>+AY8+SUM(AW9:AX9)</f>
        <v>-8000</v>
      </c>
      <c r="BA9" s="19"/>
      <c r="BB9" s="19">
        <f>AE11</f>
        <v>-3000</v>
      </c>
      <c r="BC9" s="18">
        <f>+BC8+SUM(BA9:BB9)</f>
        <v>-3000</v>
      </c>
      <c r="BE9" s="19"/>
      <c r="BF9" s="19"/>
      <c r="BG9" s="26">
        <f>+BG8+SUM(BE9:BF9)</f>
        <v>0</v>
      </c>
      <c r="BI9" s="19"/>
      <c r="BJ9" s="19"/>
      <c r="BK9" s="26">
        <f>+BK8+SUM(BI9:BJ9)</f>
        <v>0</v>
      </c>
      <c r="BM9" s="28"/>
      <c r="BN9" s="28"/>
      <c r="BO9" s="28"/>
    </row>
    <row r="10" spans="1:67" ht="15.75" x14ac:dyDescent="0.25">
      <c r="A10" s="138"/>
      <c r="G10" s="161">
        <v>43311</v>
      </c>
      <c r="H10" s="163" t="s">
        <v>141</v>
      </c>
      <c r="I10" s="163" t="s">
        <v>140</v>
      </c>
      <c r="J10" s="163">
        <v>425</v>
      </c>
      <c r="K10" s="177">
        <v>425</v>
      </c>
      <c r="L10" s="163"/>
      <c r="M10" s="163"/>
      <c r="N10" s="163"/>
      <c r="P10" s="161">
        <v>43309</v>
      </c>
      <c r="Q10" s="163"/>
      <c r="R10" s="163">
        <v>75</v>
      </c>
      <c r="S10" s="163"/>
      <c r="T10" s="163"/>
      <c r="V10" s="164"/>
      <c r="W10" s="163"/>
      <c r="X10" s="163"/>
      <c r="Y10" s="163"/>
      <c r="Z10" s="163"/>
      <c r="AB10" s="35"/>
      <c r="AC10" s="174" t="s">
        <v>42</v>
      </c>
      <c r="AD10" s="3"/>
      <c r="AE10" s="3">
        <f>-L12</f>
        <v>-1250</v>
      </c>
      <c r="AH10" s="114" t="s">
        <v>45</v>
      </c>
      <c r="AI10" s="113">
        <f>+AQ24</f>
        <v>0</v>
      </c>
      <c r="AK10" s="19"/>
      <c r="AL10" s="19"/>
      <c r="AM10" s="14">
        <f>+AM9+SUM(AK10:AL10)</f>
        <v>12385</v>
      </c>
      <c r="AO10" s="19"/>
      <c r="AP10" s="19"/>
      <c r="AQ10" s="14">
        <f>+AQ9+SUM(AO10:AP10)</f>
        <v>0</v>
      </c>
      <c r="AS10" s="19"/>
      <c r="AT10" s="19"/>
      <c r="AU10" s="41">
        <f>+AU9+SUM(AS10:AT10)</f>
        <v>0</v>
      </c>
      <c r="AW10" s="19"/>
      <c r="AX10" s="19"/>
      <c r="AY10" s="16">
        <f>+AY9+SUM(AW10:AX10)</f>
        <v>-8000</v>
      </c>
      <c r="BA10" s="19"/>
      <c r="BB10" s="19"/>
      <c r="BC10" s="18">
        <f t="shared" ref="BC10:BC11" si="1">+BC9+SUM(BA10:BB10)</f>
        <v>-3000</v>
      </c>
      <c r="BE10" s="19"/>
      <c r="BF10" s="19"/>
      <c r="BG10" s="26">
        <f>+BG9+SUM(BE10:BF10)</f>
        <v>0</v>
      </c>
      <c r="BI10" s="19"/>
      <c r="BJ10" s="19"/>
      <c r="BK10" s="26">
        <f>+BK9+SUM(BI10:BJ10)</f>
        <v>0</v>
      </c>
      <c r="BM10" s="27"/>
      <c r="BN10" s="27"/>
      <c r="BO10" s="27"/>
    </row>
    <row r="11" spans="1:67" ht="16.5" thickBot="1" x14ac:dyDescent="0.3">
      <c r="A11" s="138"/>
      <c r="G11" s="161"/>
      <c r="H11" s="163"/>
      <c r="I11" s="163"/>
      <c r="J11" s="163"/>
      <c r="K11" s="163"/>
      <c r="L11" s="163"/>
      <c r="M11" s="163"/>
      <c r="N11" s="163"/>
      <c r="P11" s="161">
        <v>43311</v>
      </c>
      <c r="Q11" s="163"/>
      <c r="R11" s="169"/>
      <c r="S11" s="169"/>
      <c r="T11" s="169">
        <v>500</v>
      </c>
      <c r="V11" s="164"/>
      <c r="W11" s="163"/>
      <c r="X11" s="163"/>
      <c r="Y11" s="163"/>
      <c r="Z11" s="163"/>
      <c r="AB11" s="35"/>
      <c r="AC11" s="174" t="s">
        <v>40</v>
      </c>
      <c r="AD11" s="3"/>
      <c r="AE11" s="3">
        <f>-M4</f>
        <v>-3000</v>
      </c>
      <c r="AH11" s="114" t="s">
        <v>32</v>
      </c>
      <c r="AI11" s="113">
        <f>+AU10</f>
        <v>0</v>
      </c>
      <c r="AK11" s="19"/>
      <c r="AL11" s="19"/>
      <c r="AM11" s="14">
        <f>+AM10+SUM(AK11:AL11)</f>
        <v>12385</v>
      </c>
      <c r="AO11" s="8"/>
      <c r="AP11" s="8"/>
      <c r="AQ11" s="8"/>
      <c r="AS11" s="8"/>
      <c r="AT11" s="8"/>
      <c r="AU11" s="8"/>
      <c r="BA11" s="19"/>
      <c r="BB11" s="19"/>
      <c r="BC11" s="18">
        <f t="shared" si="1"/>
        <v>-3000</v>
      </c>
      <c r="BE11" s="28"/>
      <c r="BF11" s="28"/>
      <c r="BG11" s="28"/>
      <c r="BI11" s="8"/>
      <c r="BJ11" s="8"/>
      <c r="BK11" s="8"/>
      <c r="BM11" s="28"/>
      <c r="BN11" s="28"/>
      <c r="BO11" s="28"/>
    </row>
    <row r="12" spans="1:67" ht="16.5" thickBot="1" x14ac:dyDescent="0.3">
      <c r="A12" s="138"/>
      <c r="G12" s="161"/>
      <c r="H12" s="163" t="s">
        <v>124</v>
      </c>
      <c r="I12" s="163"/>
      <c r="J12" s="170">
        <f>SUM(J4:J11)</f>
        <v>12385</v>
      </c>
      <c r="K12" s="170">
        <f>SUM(K4:K11)</f>
        <v>575</v>
      </c>
      <c r="L12" s="170">
        <f>SUM(L4:L11)</f>
        <v>1250</v>
      </c>
      <c r="M12" s="170">
        <f>SUM(M4:M11)</f>
        <v>11360</v>
      </c>
      <c r="N12" s="170">
        <f>SUM(N4:N11)</f>
        <v>800</v>
      </c>
      <c r="P12" s="164" t="s">
        <v>124</v>
      </c>
      <c r="Q12" s="163"/>
      <c r="R12" s="170">
        <f>SUM(R4:R11)</f>
        <v>250</v>
      </c>
      <c r="S12" s="170">
        <f t="shared" ref="S12:T12" si="2">SUM(S4:S11)</f>
        <v>0</v>
      </c>
      <c r="T12" s="170">
        <f t="shared" si="2"/>
        <v>6695</v>
      </c>
      <c r="V12" s="164"/>
      <c r="W12" s="163"/>
      <c r="X12" s="163"/>
      <c r="Y12" s="163"/>
      <c r="Z12" s="163"/>
      <c r="AB12" s="35"/>
      <c r="AC12" s="174" t="s">
        <v>49</v>
      </c>
      <c r="AD12" s="3"/>
      <c r="AE12" s="3">
        <f>-M5</f>
        <v>-8000</v>
      </c>
      <c r="AH12" s="114" t="s">
        <v>46</v>
      </c>
      <c r="AI12" s="113">
        <f>+AU16</f>
        <v>0</v>
      </c>
      <c r="AN12" s="7" t="s">
        <v>17</v>
      </c>
      <c r="AO12" s="100" t="str">
        <f>+AH9</f>
        <v>Auto</v>
      </c>
      <c r="AP12" s="100"/>
      <c r="AQ12" s="103"/>
      <c r="AS12" s="100" t="s">
        <v>93</v>
      </c>
      <c r="AT12" s="100"/>
      <c r="AU12" s="103"/>
      <c r="AW12" s="97" t="str">
        <f>+AH15</f>
        <v>Interest Payable</v>
      </c>
      <c r="AX12" s="97"/>
      <c r="AY12" s="104"/>
      <c r="BE12" s="110" t="str">
        <f>+AH21</f>
        <v>Auto Expense</v>
      </c>
      <c r="BF12" s="111"/>
      <c r="BG12" s="112"/>
      <c r="BI12" s="110" t="str">
        <f>+AH24</f>
        <v>Insurance Expense</v>
      </c>
      <c r="BJ12" s="111"/>
      <c r="BK12" s="112"/>
      <c r="BM12" s="42"/>
      <c r="BN12" s="29"/>
      <c r="BO12" s="43"/>
    </row>
    <row r="13" spans="1:67" ht="16.5" thickBot="1" x14ac:dyDescent="0.3">
      <c r="A13" s="138"/>
      <c r="G13" s="161"/>
      <c r="H13" s="163"/>
      <c r="I13" s="163"/>
      <c r="J13" s="163"/>
      <c r="K13" s="163"/>
      <c r="L13" s="163"/>
      <c r="M13" s="163"/>
      <c r="N13" s="163"/>
      <c r="P13" s="164"/>
      <c r="Q13" s="163"/>
      <c r="R13" s="163"/>
      <c r="S13" s="163"/>
      <c r="T13" s="163"/>
      <c r="V13" s="164"/>
      <c r="W13" s="163"/>
      <c r="X13" s="163"/>
      <c r="Y13" s="163"/>
      <c r="Z13" s="163"/>
      <c r="AB13" s="35"/>
      <c r="AC13" s="174" t="s">
        <v>35</v>
      </c>
      <c r="AD13" s="3"/>
      <c r="AE13" s="3">
        <f>-M6</f>
        <v>-360</v>
      </c>
      <c r="AH13" s="117" t="s">
        <v>33</v>
      </c>
      <c r="AI13" s="13">
        <f>+AU23</f>
        <v>0</v>
      </c>
      <c r="AK13" s="100" t="str">
        <f>+AH6</f>
        <v>Accounts Receivable</v>
      </c>
      <c r="AL13" s="100"/>
      <c r="AM13" s="103"/>
      <c r="AO13" s="12" t="s">
        <v>11</v>
      </c>
      <c r="AP13" s="12" t="s">
        <v>13</v>
      </c>
      <c r="AQ13" s="40" t="s">
        <v>2</v>
      </c>
      <c r="AS13" s="12" t="s">
        <v>11</v>
      </c>
      <c r="AT13" s="12" t="s">
        <v>13</v>
      </c>
      <c r="AU13" s="40" t="s">
        <v>2</v>
      </c>
      <c r="AW13" s="12" t="s">
        <v>11</v>
      </c>
      <c r="AX13" s="12" t="s">
        <v>13</v>
      </c>
      <c r="AY13" s="40" t="s">
        <v>2</v>
      </c>
      <c r="BA13" s="107" t="str">
        <f>+AH18</f>
        <v>Drawing</v>
      </c>
      <c r="BB13" s="108"/>
      <c r="BC13" s="109"/>
      <c r="BE13" s="12" t="s">
        <v>11</v>
      </c>
      <c r="BF13" s="12" t="s">
        <v>13</v>
      </c>
      <c r="BG13" s="40" t="s">
        <v>2</v>
      </c>
      <c r="BI13" s="12" t="s">
        <v>11</v>
      </c>
      <c r="BJ13" s="12" t="s">
        <v>13</v>
      </c>
      <c r="BK13" s="40" t="s">
        <v>2</v>
      </c>
      <c r="BM13" s="30"/>
      <c r="BN13" s="30"/>
      <c r="BO13" s="43"/>
    </row>
    <row r="14" spans="1:67" ht="15.75" x14ac:dyDescent="0.25">
      <c r="A14" s="138"/>
      <c r="AB14" s="35"/>
      <c r="AC14" s="3" t="s">
        <v>3</v>
      </c>
      <c r="AD14" s="3">
        <f>N12</f>
        <v>800</v>
      </c>
      <c r="AE14" s="3"/>
      <c r="AH14" s="117" t="s">
        <v>49</v>
      </c>
      <c r="AI14" s="13">
        <f>+AY10</f>
        <v>-8000</v>
      </c>
      <c r="AK14" s="12" t="s">
        <v>11</v>
      </c>
      <c r="AL14" s="12" t="s">
        <v>13</v>
      </c>
      <c r="AM14" s="12" t="s">
        <v>2</v>
      </c>
      <c r="AO14" s="14" t="s">
        <v>14</v>
      </c>
      <c r="AP14" s="14"/>
      <c r="AQ14" s="41">
        <f>+'Beg Bal'!B8</f>
        <v>0</v>
      </c>
      <c r="AS14" s="14" t="s">
        <v>14</v>
      </c>
      <c r="AT14" s="14"/>
      <c r="AU14" s="41">
        <f>+'Beg Bal'!B11</f>
        <v>0</v>
      </c>
      <c r="AW14" s="63" t="s">
        <v>14</v>
      </c>
      <c r="AX14" s="14"/>
      <c r="AY14" s="16">
        <f>+'Beg Bal'!B14</f>
        <v>0</v>
      </c>
      <c r="BA14" s="12" t="s">
        <v>11</v>
      </c>
      <c r="BB14" s="12" t="s">
        <v>13</v>
      </c>
      <c r="BC14" s="40" t="s">
        <v>2</v>
      </c>
      <c r="BE14" s="37" t="s">
        <v>14</v>
      </c>
      <c r="BF14" s="14"/>
      <c r="BG14" s="26">
        <v>0</v>
      </c>
      <c r="BI14" s="37" t="s">
        <v>14</v>
      </c>
      <c r="BJ14" s="14"/>
      <c r="BK14" s="26">
        <v>0</v>
      </c>
      <c r="BM14" s="30"/>
      <c r="BN14" s="30"/>
      <c r="BO14" s="43"/>
    </row>
    <row r="15" spans="1:67" ht="15.75" x14ac:dyDescent="0.25">
      <c r="A15" s="138"/>
      <c r="AB15" s="35"/>
      <c r="AC15" s="3"/>
      <c r="AD15" s="3"/>
      <c r="AE15" s="3"/>
      <c r="AH15" s="117" t="s">
        <v>34</v>
      </c>
      <c r="AI15" s="13">
        <f>+AY16</f>
        <v>0</v>
      </c>
      <c r="AK15" s="14" t="s">
        <v>14</v>
      </c>
      <c r="AL15" s="14"/>
      <c r="AM15" s="14">
        <f>+'Beg Bal'!B4</f>
        <v>0</v>
      </c>
      <c r="AO15" s="19"/>
      <c r="AP15" s="19"/>
      <c r="AQ15" s="41">
        <f>+AQ14+SUM(AO15:AP15)</f>
        <v>0</v>
      </c>
      <c r="AS15" s="19"/>
      <c r="AT15" s="19"/>
      <c r="AU15" s="41">
        <f>+AU14+SUM(AS15:AT15)</f>
        <v>0</v>
      </c>
      <c r="AW15" s="19"/>
      <c r="AX15" s="19"/>
      <c r="AY15" s="16">
        <f>+AY14+SUM(AW15:AX15)</f>
        <v>0</v>
      </c>
      <c r="BA15" s="17" t="s">
        <v>14</v>
      </c>
      <c r="BB15" s="64"/>
      <c r="BC15" s="18">
        <f>+'Beg Bal'!B17</f>
        <v>0</v>
      </c>
      <c r="BE15" s="19"/>
      <c r="BF15" s="19"/>
      <c r="BG15" s="26">
        <f>+BG14+SUM(BE15:BF15)</f>
        <v>0</v>
      </c>
      <c r="BI15" s="19"/>
      <c r="BJ15" s="19"/>
      <c r="BK15" s="26">
        <f>+BK14+SUM(BI15:BJ15)</f>
        <v>0</v>
      </c>
      <c r="BM15" s="30"/>
      <c r="BN15" s="30"/>
      <c r="BO15" s="43"/>
    </row>
    <row r="16" spans="1:67" ht="15.75" x14ac:dyDescent="0.25">
      <c r="A16" s="138"/>
      <c r="AB16" s="35"/>
      <c r="AC16" s="3"/>
      <c r="AD16" s="3"/>
      <c r="AE16" s="3"/>
      <c r="AH16" s="117" t="s">
        <v>35</v>
      </c>
      <c r="AI16" s="13">
        <f>+AY24</f>
        <v>-360</v>
      </c>
      <c r="AK16" s="19">
        <f>AD5</f>
        <v>2070</v>
      </c>
      <c r="AL16" s="19"/>
      <c r="AM16" s="14">
        <f>+AM15+SUM(AK16:AL16)</f>
        <v>2070</v>
      </c>
      <c r="AO16" s="19"/>
      <c r="AP16" s="19"/>
      <c r="AQ16" s="41">
        <f t="shared" ref="AQ16:AQ18" si="3">+AQ15+SUM(AO16:AP16)</f>
        <v>0</v>
      </c>
      <c r="AS16" s="19"/>
      <c r="AT16" s="19"/>
      <c r="AU16" s="41">
        <f>+AU15+SUM(AS16:AT16)</f>
        <v>0</v>
      </c>
      <c r="AW16" s="19"/>
      <c r="AX16" s="19"/>
      <c r="AY16" s="16">
        <f>+AY15+SUM(AW16:AX16)</f>
        <v>0</v>
      </c>
      <c r="BA16" s="19"/>
      <c r="BB16" s="19"/>
      <c r="BC16" s="18">
        <f>+BC15+SUM(BA16:BB16)</f>
        <v>0</v>
      </c>
      <c r="BE16" s="19"/>
      <c r="BF16" s="19"/>
      <c r="BG16" s="26">
        <f>+BG15+SUM(BE16:BF16)</f>
        <v>0</v>
      </c>
      <c r="BI16" s="19"/>
      <c r="BJ16" s="19"/>
      <c r="BK16" s="26">
        <f>+BK15+SUM(BI16:BJ16)</f>
        <v>0</v>
      </c>
      <c r="BM16" s="27"/>
      <c r="BN16" s="27"/>
      <c r="BO16" s="27"/>
    </row>
    <row r="17" spans="1:79" ht="16.5" thickBot="1" x14ac:dyDescent="0.3">
      <c r="A17" s="138"/>
      <c r="AB17" s="35"/>
      <c r="AC17" s="3"/>
      <c r="AD17" s="3"/>
      <c r="AE17" s="3"/>
      <c r="AH17" s="115" t="s">
        <v>40</v>
      </c>
      <c r="AI17" s="21">
        <f>+BC11</f>
        <v>-3000</v>
      </c>
      <c r="AK17" s="19"/>
      <c r="AL17" s="19">
        <f>AE9</f>
        <v>-575</v>
      </c>
      <c r="AM17" s="14">
        <f t="shared" ref="AM17" si="4">+AM16+SUM(AK17:AL17)</f>
        <v>1495</v>
      </c>
      <c r="AO17" s="19"/>
      <c r="AP17" s="19"/>
      <c r="AQ17" s="41">
        <f t="shared" si="3"/>
        <v>0</v>
      </c>
      <c r="AS17" s="8"/>
      <c r="AT17" s="8"/>
      <c r="AU17" s="8"/>
      <c r="AW17" s="8"/>
      <c r="AX17" s="8"/>
      <c r="AY17" s="8"/>
      <c r="BA17" s="19"/>
      <c r="BB17" s="19"/>
      <c r="BC17" s="18">
        <f>+BC16+SUM(BA17:BB17)</f>
        <v>0</v>
      </c>
      <c r="BE17" s="8"/>
      <c r="BF17" s="8"/>
      <c r="BG17" s="8"/>
      <c r="BI17" s="42"/>
      <c r="BJ17" s="29"/>
      <c r="BK17" s="43"/>
      <c r="BM17" s="28"/>
      <c r="BN17" s="28"/>
      <c r="BO17" s="28"/>
    </row>
    <row r="18" spans="1:79" ht="16.5" thickBot="1" x14ac:dyDescent="0.3">
      <c r="A18" s="59"/>
      <c r="AB18" s="35"/>
      <c r="AC18" s="3"/>
      <c r="AD18" s="3"/>
      <c r="AE18" s="3"/>
      <c r="AH18" s="115" t="s">
        <v>41</v>
      </c>
      <c r="AI18" s="21">
        <f>+BC17</f>
        <v>0</v>
      </c>
      <c r="AK18" s="19">
        <f>AD14</f>
        <v>800</v>
      </c>
      <c r="AL18" s="19"/>
      <c r="AM18" s="14">
        <f>+AM17+SUM(AK18:AL18)</f>
        <v>2295</v>
      </c>
      <c r="AO18" s="19"/>
      <c r="AP18" s="19"/>
      <c r="AQ18" s="41">
        <f t="shared" si="3"/>
        <v>0</v>
      </c>
      <c r="AS18" s="97" t="str">
        <f>+AH13</f>
        <v xml:space="preserve">Accounts Payable </v>
      </c>
      <c r="AT18" s="97"/>
      <c r="AU18" s="104"/>
      <c r="AW18" s="97" t="str">
        <f>+AH16</f>
        <v>Unearned Revenue</v>
      </c>
      <c r="AX18" s="97"/>
      <c r="AY18" s="104"/>
      <c r="BA18" s="8"/>
      <c r="BB18" s="8"/>
      <c r="BC18" s="8"/>
      <c r="BE18" s="110" t="str">
        <f>+AH22</f>
        <v>Advertising Expense</v>
      </c>
      <c r="BF18" s="111"/>
      <c r="BG18" s="112"/>
      <c r="BI18" s="110" t="str">
        <f>+AH27</f>
        <v>Interest Expense</v>
      </c>
      <c r="BJ18" s="111"/>
      <c r="BK18" s="112"/>
      <c r="BM18" s="42"/>
      <c r="BN18" s="29"/>
      <c r="BO18" s="43"/>
    </row>
    <row r="19" spans="1:79" ht="16.149999999999999" customHeight="1" thickBot="1" x14ac:dyDescent="0.3">
      <c r="A19" s="59"/>
      <c r="AB19" s="35"/>
      <c r="AC19" s="3"/>
      <c r="AD19" s="3"/>
      <c r="AE19" s="3"/>
      <c r="AH19" s="116" t="s">
        <v>42</v>
      </c>
      <c r="AI19" s="22">
        <f>+BC24</f>
        <v>-3320</v>
      </c>
      <c r="AK19" s="8"/>
      <c r="AL19" s="8"/>
      <c r="AM19" s="8"/>
      <c r="AS19" s="12" t="s">
        <v>11</v>
      </c>
      <c r="AT19" s="12" t="s">
        <v>13</v>
      </c>
      <c r="AU19" s="40" t="s">
        <v>2</v>
      </c>
      <c r="AW19" s="12" t="s">
        <v>11</v>
      </c>
      <c r="AX19" s="12" t="s">
        <v>13</v>
      </c>
      <c r="AY19" s="40" t="s">
        <v>2</v>
      </c>
      <c r="BA19" s="110" t="str">
        <f>+AH19</f>
        <v>Revenue</v>
      </c>
      <c r="BB19" s="111"/>
      <c r="BC19" s="112"/>
      <c r="BE19" s="12" t="s">
        <v>11</v>
      </c>
      <c r="BF19" s="12" t="s">
        <v>13</v>
      </c>
      <c r="BG19" s="40" t="s">
        <v>2</v>
      </c>
      <c r="BI19" s="12" t="s">
        <v>11</v>
      </c>
      <c r="BJ19" s="12" t="s">
        <v>13</v>
      </c>
      <c r="BK19" s="40" t="s">
        <v>2</v>
      </c>
      <c r="BM19" s="30"/>
      <c r="BN19" s="30"/>
      <c r="BO19" s="43"/>
    </row>
    <row r="20" spans="1:79" ht="16.5" thickBot="1" x14ac:dyDescent="0.3">
      <c r="A20" s="59"/>
      <c r="AB20" s="35"/>
      <c r="AC20" s="3"/>
      <c r="AD20" s="3"/>
      <c r="AE20" s="3"/>
      <c r="AH20" s="116" t="s">
        <v>36</v>
      </c>
      <c r="AI20" s="22">
        <f>+BG10</f>
        <v>0</v>
      </c>
      <c r="AK20" s="100" t="str">
        <f>+AH7</f>
        <v>Landscaping Supplies</v>
      </c>
      <c r="AL20" s="100"/>
      <c r="AM20" s="103"/>
      <c r="AO20" s="100" t="str">
        <f>+AH10</f>
        <v>Acc. Depr. - Auto</v>
      </c>
      <c r="AP20" s="100"/>
      <c r="AQ20" s="103"/>
      <c r="AS20" s="63" t="s">
        <v>14</v>
      </c>
      <c r="AT20" s="14"/>
      <c r="AU20" s="67">
        <f>+'Beg Bal'!B12</f>
        <v>0</v>
      </c>
      <c r="AW20" s="15" t="s">
        <v>14</v>
      </c>
      <c r="AX20" s="14"/>
      <c r="AY20" s="16">
        <f>+'Beg Bal'!B15</f>
        <v>0</v>
      </c>
      <c r="BA20" s="105" t="s">
        <v>11</v>
      </c>
      <c r="BB20" s="105" t="s">
        <v>13</v>
      </c>
      <c r="BC20" s="106" t="s">
        <v>2</v>
      </c>
      <c r="BE20" s="37" t="s">
        <v>14</v>
      </c>
      <c r="BF20" s="14"/>
      <c r="BG20" s="26">
        <v>0</v>
      </c>
      <c r="BI20" s="37" t="s">
        <v>14</v>
      </c>
      <c r="BJ20" s="14"/>
      <c r="BK20" s="26">
        <v>0</v>
      </c>
      <c r="BM20" s="30"/>
      <c r="BN20" s="30"/>
      <c r="BO20" s="43"/>
    </row>
    <row r="21" spans="1:79" ht="15.75" x14ac:dyDescent="0.25">
      <c r="AB21" s="35"/>
      <c r="AC21" s="3"/>
      <c r="AD21" s="3"/>
      <c r="AE21" s="3"/>
      <c r="AH21" s="116" t="s">
        <v>43</v>
      </c>
      <c r="AI21" s="22">
        <f>+BG16</f>
        <v>0</v>
      </c>
      <c r="AK21" s="12" t="s">
        <v>11</v>
      </c>
      <c r="AL21" s="12" t="s">
        <v>13</v>
      </c>
      <c r="AM21" s="12" t="s">
        <v>2</v>
      </c>
      <c r="AO21" s="12" t="s">
        <v>11</v>
      </c>
      <c r="AP21" s="12" t="s">
        <v>13</v>
      </c>
      <c r="AQ21" s="40" t="s">
        <v>2</v>
      </c>
      <c r="AS21" s="19"/>
      <c r="AT21" s="19"/>
      <c r="AU21" s="67">
        <f>+AU20+SUM(AS21:AT21)</f>
        <v>0</v>
      </c>
      <c r="AW21" s="19"/>
      <c r="AX21" s="19">
        <f>AE13</f>
        <v>-360</v>
      </c>
      <c r="AY21" s="16">
        <f>+AY20+SUM(AW21:AX21)</f>
        <v>-360</v>
      </c>
      <c r="BA21" s="17" t="s">
        <v>14</v>
      </c>
      <c r="BB21" s="18"/>
      <c r="BC21" s="18">
        <f>+'Beg Bal'!B19</f>
        <v>0</v>
      </c>
      <c r="BE21" s="19"/>
      <c r="BF21" s="19"/>
      <c r="BG21" s="26">
        <f>+BG20+SUM(BE21:BF21)</f>
        <v>0</v>
      </c>
      <c r="BI21" s="19"/>
      <c r="BJ21" s="19"/>
      <c r="BK21" s="26">
        <f>+BK20+SUM(BI21:BJ21)</f>
        <v>0</v>
      </c>
      <c r="BM21" s="30"/>
      <c r="BN21" s="30"/>
      <c r="BO21" s="43"/>
    </row>
    <row r="22" spans="1:79" ht="15.75" x14ac:dyDescent="0.25">
      <c r="AB22" s="35"/>
      <c r="AC22" s="3"/>
      <c r="AD22" s="3"/>
      <c r="AE22" s="3"/>
      <c r="AH22" s="116" t="s">
        <v>28</v>
      </c>
      <c r="AI22" s="22">
        <f>+BG22</f>
        <v>0</v>
      </c>
      <c r="AK22" s="14" t="s">
        <v>14</v>
      </c>
      <c r="AL22" s="14"/>
      <c r="AM22" s="14">
        <f>+'Beg Bal'!B7</f>
        <v>0</v>
      </c>
      <c r="AO22" s="14" t="s">
        <v>14</v>
      </c>
      <c r="AP22" s="14"/>
      <c r="AQ22" s="41">
        <f>+'Beg Bal'!B9</f>
        <v>0</v>
      </c>
      <c r="AS22" s="19"/>
      <c r="AT22" s="19"/>
      <c r="AU22" s="67">
        <f>+AU21+SUM(AS22:AT22)</f>
        <v>0</v>
      </c>
      <c r="AW22" s="19"/>
      <c r="AX22" s="19"/>
      <c r="AY22" s="16">
        <f t="shared" ref="AY22:AY24" si="5">+AY21+SUM(AW22:AX22)</f>
        <v>-360</v>
      </c>
      <c r="BA22" s="19"/>
      <c r="BB22" s="19">
        <f>AE6</f>
        <v>-2070</v>
      </c>
      <c r="BC22" s="18">
        <f>+BC21+SUM(BA22:BB22)</f>
        <v>-2070</v>
      </c>
      <c r="BE22" s="19"/>
      <c r="BF22" s="19"/>
      <c r="BG22" s="26">
        <f>+BG21+SUM(BE22:BF22)</f>
        <v>0</v>
      </c>
      <c r="BI22" s="19"/>
      <c r="BJ22" s="19"/>
      <c r="BK22" s="26">
        <f>+BK21+SUM(BI22:BJ22)</f>
        <v>0</v>
      </c>
      <c r="BM22" s="27"/>
      <c r="BN22" s="27"/>
      <c r="BO22" s="27"/>
    </row>
    <row r="23" spans="1:79" ht="15.75" x14ac:dyDescent="0.25">
      <c r="AB23" s="35"/>
      <c r="AC23" s="3"/>
      <c r="AD23" s="3"/>
      <c r="AE23" s="3"/>
      <c r="AH23" s="116" t="s">
        <v>37</v>
      </c>
      <c r="AI23" s="22">
        <f>+BK10</f>
        <v>0</v>
      </c>
      <c r="AK23" s="19"/>
      <c r="AL23" s="19"/>
      <c r="AM23" s="14">
        <f>+AM22+SUM(AK23:AL23)</f>
        <v>0</v>
      </c>
      <c r="AO23" s="19"/>
      <c r="AP23" s="19"/>
      <c r="AQ23" s="41">
        <f>+AQ22+SUM(AO23:AP23)</f>
        <v>0</v>
      </c>
      <c r="AS23" s="19"/>
      <c r="AT23" s="19"/>
      <c r="AU23" s="67">
        <f>+AU22+SUM(AS23:AT23)</f>
        <v>0</v>
      </c>
      <c r="AW23" s="19"/>
      <c r="AX23" s="19"/>
      <c r="AY23" s="16">
        <f t="shared" si="5"/>
        <v>-360</v>
      </c>
      <c r="BA23" s="19"/>
      <c r="BB23" s="19">
        <f>AE10</f>
        <v>-1250</v>
      </c>
      <c r="BC23" s="18">
        <f>+BC22+SUM(BA23:BB23)</f>
        <v>-3320</v>
      </c>
      <c r="BI23" s="8"/>
      <c r="BJ23" s="8"/>
      <c r="BK23" s="8"/>
      <c r="BM23" s="28"/>
      <c r="BN23" s="28"/>
      <c r="BO23" s="28"/>
    </row>
    <row r="24" spans="1:79" ht="15.75" x14ac:dyDescent="0.25">
      <c r="AB24" s="35"/>
      <c r="AC24" s="3"/>
      <c r="AD24" s="3"/>
      <c r="AE24" s="3"/>
      <c r="AH24" s="116" t="s">
        <v>18</v>
      </c>
      <c r="AI24" s="22">
        <f>+BK16</f>
        <v>0</v>
      </c>
      <c r="AK24" s="19"/>
      <c r="AL24" s="19"/>
      <c r="AM24" s="14">
        <f>+AM23+SUM(AK24:AL24)</f>
        <v>0</v>
      </c>
      <c r="AO24" s="19"/>
      <c r="AP24" s="19"/>
      <c r="AQ24" s="41">
        <f>+AQ23+SUM(AO24:AP24)</f>
        <v>0</v>
      </c>
      <c r="AS24" s="8"/>
      <c r="AT24" s="8"/>
      <c r="AU24" s="8"/>
      <c r="AW24" s="19"/>
      <c r="AX24" s="19"/>
      <c r="AY24" s="16">
        <f t="shared" si="5"/>
        <v>-360</v>
      </c>
      <c r="BA24" s="19"/>
      <c r="BB24" s="19"/>
      <c r="BC24" s="18">
        <f>+BC23+SUM(BA24:BB24)</f>
        <v>-3320</v>
      </c>
      <c r="BE24" s="8"/>
      <c r="BF24" s="8"/>
      <c r="BG24" s="8"/>
      <c r="BI24" s="8"/>
      <c r="BJ24" s="8"/>
      <c r="BK24" s="8"/>
      <c r="BM24" s="42"/>
      <c r="BN24" s="29"/>
      <c r="BO24" s="43"/>
    </row>
    <row r="25" spans="1:79" ht="15.75" x14ac:dyDescent="0.25">
      <c r="AB25" s="35"/>
      <c r="AC25" s="3"/>
      <c r="AD25" s="3"/>
      <c r="AE25" s="3"/>
      <c r="AH25" s="116" t="s">
        <v>44</v>
      </c>
      <c r="AI25" s="22">
        <f>+BK60</f>
        <v>0</v>
      </c>
      <c r="AO25" s="8"/>
      <c r="AP25" s="8"/>
      <c r="AQ25" s="8"/>
      <c r="AS25" s="8"/>
      <c r="AT25" s="8"/>
      <c r="AU25" s="8"/>
      <c r="AW25" s="8"/>
      <c r="AX25" s="8"/>
      <c r="AY25" s="8"/>
      <c r="BA25" s="8"/>
      <c r="BB25" s="8"/>
      <c r="BC25" s="8"/>
      <c r="BE25" s="8"/>
      <c r="BF25" s="8"/>
      <c r="BG25" s="8"/>
      <c r="BI25" s="8"/>
      <c r="BJ25" s="8"/>
      <c r="BK25" s="8"/>
      <c r="BM25" s="30"/>
      <c r="BN25" s="30"/>
      <c r="BO25" s="43"/>
    </row>
    <row r="26" spans="1:79" ht="15.75" x14ac:dyDescent="0.25">
      <c r="AB26" s="35"/>
      <c r="AC26" s="3"/>
      <c r="AD26" s="3"/>
      <c r="AE26" s="3"/>
      <c r="AH26" s="116" t="s">
        <v>38</v>
      </c>
      <c r="AI26" s="22">
        <f>+BK67</f>
        <v>0</v>
      </c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5"/>
      <c r="BJ26" s="95"/>
      <c r="BK26" s="96"/>
      <c r="BL26" s="94"/>
      <c r="BM26" s="95"/>
      <c r="BN26" s="95"/>
      <c r="BO26" s="96"/>
      <c r="BP26" s="142"/>
      <c r="BQ26" s="142"/>
      <c r="BR26" s="142"/>
      <c r="BS26" s="142"/>
      <c r="BT26" s="142"/>
      <c r="BU26" s="142"/>
      <c r="BV26" s="142"/>
      <c r="BW26" s="142"/>
      <c r="BX26" s="142"/>
      <c r="BY26" s="142"/>
      <c r="BZ26" s="142"/>
      <c r="CA26" s="142"/>
    </row>
    <row r="27" spans="1:79" ht="16.5" thickBot="1" x14ac:dyDescent="0.3">
      <c r="AB27" s="35"/>
      <c r="AC27" s="3"/>
      <c r="AD27" s="3"/>
      <c r="AE27" s="3"/>
      <c r="AH27" s="116" t="s">
        <v>29</v>
      </c>
      <c r="AI27" s="22">
        <f>+BK22</f>
        <v>0</v>
      </c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90"/>
      <c r="BJ27" s="90"/>
      <c r="BK27" s="84"/>
      <c r="BL27" s="89"/>
      <c r="BM27" s="90"/>
      <c r="BN27" s="90"/>
      <c r="BO27" s="84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143"/>
      <c r="CA27" s="143"/>
    </row>
    <row r="28" spans="1:79" ht="16.5" thickBot="1" x14ac:dyDescent="0.3">
      <c r="AB28" s="35"/>
      <c r="AC28" s="3"/>
      <c r="AD28" s="3"/>
      <c r="AE28" s="3"/>
      <c r="AH28" s="23" t="s">
        <v>15</v>
      </c>
      <c r="AI28" s="24">
        <f>+SUM(AI5:AI27)</f>
        <v>0</v>
      </c>
      <c r="AK28" s="100" t="s">
        <v>51</v>
      </c>
      <c r="AL28" s="101"/>
      <c r="AM28" s="101"/>
      <c r="AN28" s="101"/>
      <c r="AO28" s="101"/>
      <c r="AP28" s="101"/>
      <c r="AQ28" s="102"/>
      <c r="AR28" s="8"/>
      <c r="AS28" s="97" t="s">
        <v>52</v>
      </c>
      <c r="AT28" s="98"/>
      <c r="AU28" s="98"/>
      <c r="AV28" s="98"/>
      <c r="AW28" s="98"/>
      <c r="AX28" s="98"/>
      <c r="AY28" s="99"/>
      <c r="BI28" s="30"/>
      <c r="BJ28" s="30"/>
      <c r="BK28" s="43"/>
      <c r="BM28" s="30"/>
      <c r="BN28" s="30"/>
      <c r="BO28" s="43"/>
    </row>
    <row r="29" spans="1:79" ht="16.5" thickTop="1" x14ac:dyDescent="0.25">
      <c r="AH29" s="140" t="s">
        <v>4</v>
      </c>
      <c r="AI29" s="26">
        <f>SUM(AI19:AI27)</f>
        <v>-3320</v>
      </c>
      <c r="AK29" s="186" t="s">
        <v>60</v>
      </c>
      <c r="AL29" s="187"/>
      <c r="AM29" s="188"/>
      <c r="AN29" s="144"/>
      <c r="AO29" s="186" t="s">
        <v>64</v>
      </c>
      <c r="AP29" s="187"/>
      <c r="AQ29" s="188"/>
      <c r="AS29" s="186" t="s">
        <v>56</v>
      </c>
      <c r="AT29" s="187"/>
      <c r="AU29" s="188"/>
      <c r="AV29" s="144"/>
      <c r="AW29" s="186" t="s">
        <v>53</v>
      </c>
      <c r="AX29" s="187"/>
      <c r="AY29" s="188"/>
      <c r="BM29" s="30"/>
      <c r="BN29" s="30"/>
      <c r="BO29" s="43"/>
    </row>
    <row r="30" spans="1:79" x14ac:dyDescent="0.25">
      <c r="AK30" s="145" t="s">
        <v>11</v>
      </c>
      <c r="AL30" s="145" t="s">
        <v>13</v>
      </c>
      <c r="AM30" s="145" t="s">
        <v>2</v>
      </c>
      <c r="AN30" s="144"/>
      <c r="AO30" s="145" t="s">
        <v>11</v>
      </c>
      <c r="AP30" s="145" t="s">
        <v>13</v>
      </c>
      <c r="AQ30" s="145" t="s">
        <v>2</v>
      </c>
      <c r="AS30" s="145" t="s">
        <v>11</v>
      </c>
      <c r="AT30" s="145" t="s">
        <v>13</v>
      </c>
      <c r="AU30" s="145" t="s">
        <v>2</v>
      </c>
      <c r="AV30" s="144"/>
      <c r="AW30" s="145" t="s">
        <v>11</v>
      </c>
      <c r="AX30" s="145" t="s">
        <v>13</v>
      </c>
      <c r="AY30" s="145" t="s">
        <v>2</v>
      </c>
      <c r="BM30" s="27"/>
      <c r="BN30" s="27"/>
      <c r="BO30" s="27"/>
    </row>
    <row r="31" spans="1:79" s="142" customFormat="1" x14ac:dyDescent="0.25">
      <c r="A31" s="139"/>
      <c r="B31" s="8"/>
      <c r="C31" s="153"/>
      <c r="D31" s="8"/>
      <c r="E31" s="8"/>
      <c r="F31" s="8"/>
      <c r="G31" s="153"/>
      <c r="H31" s="7"/>
      <c r="I31" s="7"/>
      <c r="J31" s="7"/>
      <c r="K31" s="7"/>
      <c r="L31" s="7"/>
      <c r="M31" s="7"/>
      <c r="N31" s="7"/>
      <c r="O31" s="33"/>
      <c r="P31" s="135"/>
      <c r="Q31" s="7"/>
      <c r="R31" s="7"/>
      <c r="S31" s="7"/>
      <c r="T31" s="7"/>
      <c r="U31" s="33"/>
      <c r="V31" s="135"/>
      <c r="W31" s="7"/>
      <c r="X31" s="7"/>
      <c r="Y31" s="7"/>
      <c r="Z31" s="7"/>
      <c r="AA31" s="8"/>
      <c r="AB31" s="136"/>
      <c r="AC31" s="7"/>
      <c r="AD31" s="7"/>
      <c r="AE31" s="7"/>
      <c r="AF31" s="8"/>
      <c r="AG31" s="8"/>
      <c r="AH31" s="7"/>
      <c r="AI31" s="7"/>
      <c r="AJ31" s="7"/>
      <c r="AK31" s="71" t="s">
        <v>14</v>
      </c>
      <c r="AL31" s="71"/>
      <c r="AM31" s="71">
        <v>0</v>
      </c>
      <c r="AN31" s="144"/>
      <c r="AO31" s="71" t="s">
        <v>14</v>
      </c>
      <c r="AP31" s="71"/>
      <c r="AQ31" s="71">
        <v>0</v>
      </c>
      <c r="AR31" s="7"/>
      <c r="AS31" s="73" t="s">
        <v>14</v>
      </c>
      <c r="AT31" s="73"/>
      <c r="AU31" s="73">
        <v>0</v>
      </c>
      <c r="AV31" s="144"/>
      <c r="AW31" s="73" t="s">
        <v>14</v>
      </c>
      <c r="AX31" s="73"/>
      <c r="AY31" s="73">
        <v>0</v>
      </c>
      <c r="AZ31" s="34"/>
      <c r="BA31" s="141"/>
      <c r="BB31" s="141"/>
      <c r="BC31" s="141"/>
      <c r="BD31" s="34"/>
      <c r="BE31" s="141"/>
      <c r="BF31" s="141"/>
      <c r="BG31" s="141"/>
      <c r="BH31" s="34"/>
      <c r="BI31" s="34"/>
      <c r="BJ31" s="34"/>
      <c r="BK31" s="34"/>
      <c r="BL31" s="34"/>
      <c r="BM31" s="28"/>
      <c r="BN31" s="28"/>
      <c r="BO31" s="28"/>
      <c r="BP31" s="141"/>
      <c r="BQ31" s="141"/>
      <c r="BR31" s="141"/>
      <c r="BS31" s="141"/>
      <c r="BT31" s="141"/>
      <c r="BU31" s="141"/>
      <c r="BV31" s="141"/>
      <c r="BW31" s="141"/>
      <c r="BX31" s="141"/>
      <c r="BY31" s="141"/>
      <c r="BZ31" s="141"/>
      <c r="CA31" s="141"/>
    </row>
    <row r="32" spans="1:79" s="143" customFormat="1" ht="15.75" x14ac:dyDescent="0.25">
      <c r="A32" s="139"/>
      <c r="B32" s="8"/>
      <c r="C32" s="153"/>
      <c r="D32" s="8"/>
      <c r="E32" s="8"/>
      <c r="F32" s="8"/>
      <c r="G32" s="153"/>
      <c r="H32" s="7"/>
      <c r="I32" s="7"/>
      <c r="J32" s="7"/>
      <c r="K32" s="7"/>
      <c r="L32" s="7"/>
      <c r="M32" s="7"/>
      <c r="N32" s="7"/>
      <c r="O32" s="33"/>
      <c r="P32" s="135"/>
      <c r="Q32" s="7"/>
      <c r="R32" s="7"/>
      <c r="S32" s="7"/>
      <c r="T32" s="7"/>
      <c r="U32" s="33"/>
      <c r="V32" s="135"/>
      <c r="W32" s="7"/>
      <c r="X32" s="7"/>
      <c r="Y32" s="7"/>
      <c r="Z32" s="7"/>
      <c r="AA32" s="8"/>
      <c r="AB32" s="136"/>
      <c r="AC32" s="7"/>
      <c r="AD32" s="7"/>
      <c r="AE32" s="7"/>
      <c r="AF32" s="8"/>
      <c r="AG32" s="8"/>
      <c r="AH32" s="7"/>
      <c r="AI32" s="7"/>
      <c r="AJ32" s="7"/>
      <c r="AK32" s="146">
        <f>E4</f>
        <v>720</v>
      </c>
      <c r="AL32" s="146"/>
      <c r="AM32" s="71">
        <f>+AM31+SUM(AK32:AL32)</f>
        <v>720</v>
      </c>
      <c r="AN32" s="144"/>
      <c r="AO32" s="146">
        <f>E6</f>
        <v>425</v>
      </c>
      <c r="AP32" s="146"/>
      <c r="AQ32" s="71">
        <f>+AQ31+SUM(AO32:AP32)</f>
        <v>425</v>
      </c>
      <c r="AR32" s="7"/>
      <c r="AS32" s="146"/>
      <c r="AT32" s="146"/>
      <c r="AU32" s="73">
        <f>+AU31+SUM(AS32:AT32)</f>
        <v>0</v>
      </c>
      <c r="AV32" s="144"/>
      <c r="AW32" s="146"/>
      <c r="AX32" s="146"/>
      <c r="AY32" s="73">
        <f>+AY31+SUM(AW32:AX32)</f>
        <v>0</v>
      </c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42"/>
      <c r="BN32" s="29"/>
      <c r="BO32" s="43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</row>
    <row r="33" spans="1:79" ht="18.600000000000001" customHeight="1" x14ac:dyDescent="0.25">
      <c r="AK33" s="146">
        <f>E5</f>
        <v>425</v>
      </c>
      <c r="AL33" s="146"/>
      <c r="AM33" s="71">
        <f>+AM32+SUM(AK33:AL33)</f>
        <v>1145</v>
      </c>
      <c r="AN33" s="144"/>
      <c r="AO33" s="146">
        <f>N7</f>
        <v>300</v>
      </c>
      <c r="AP33" s="146"/>
      <c r="AQ33" s="71">
        <f>+AQ32+SUM(AO33:AP33)</f>
        <v>725</v>
      </c>
      <c r="AS33" s="146"/>
      <c r="AT33" s="146"/>
      <c r="AU33" s="73">
        <f t="shared" ref="AU33:AU37" si="6">+AU32+SUM(AS33:AT33)</f>
        <v>0</v>
      </c>
      <c r="AV33" s="144"/>
      <c r="AW33" s="146"/>
      <c r="AX33" s="146"/>
      <c r="AY33" s="73">
        <f>+AY32+SUM(AW33:AX33)</f>
        <v>0</v>
      </c>
      <c r="BM33" s="30"/>
      <c r="BN33" s="30"/>
      <c r="BO33" s="43"/>
    </row>
    <row r="34" spans="1:79" ht="15.75" x14ac:dyDescent="0.25">
      <c r="AK34" s="146"/>
      <c r="AL34" s="146">
        <f>-K10</f>
        <v>-425</v>
      </c>
      <c r="AM34" s="71">
        <f t="shared" ref="AM34:AM35" si="7">+AM33+SUM(AK34:AL34)</f>
        <v>720</v>
      </c>
      <c r="AN34" s="144"/>
      <c r="AO34" s="146"/>
      <c r="AP34" s="146"/>
      <c r="AQ34" s="71">
        <f t="shared" ref="AQ34:AQ35" si="8">+AQ33+SUM(AO34:AP34)</f>
        <v>725</v>
      </c>
      <c r="AS34" s="146"/>
      <c r="AT34" s="146"/>
      <c r="AU34" s="73">
        <f>+AU33+SUM(AS34:AT34)</f>
        <v>0</v>
      </c>
      <c r="AV34" s="144"/>
      <c r="AW34" s="146"/>
      <c r="AX34" s="146"/>
      <c r="AY34" s="73">
        <f>+AY33+SUM(AW34:AX34)</f>
        <v>0</v>
      </c>
      <c r="BM34" s="30"/>
      <c r="BN34" s="30"/>
      <c r="BO34" s="43"/>
    </row>
    <row r="35" spans="1:79" x14ac:dyDescent="0.25">
      <c r="AK35" s="146"/>
      <c r="AL35" s="146"/>
      <c r="AM35" s="71">
        <f t="shared" si="7"/>
        <v>720</v>
      </c>
      <c r="AN35" s="144"/>
      <c r="AO35" s="146"/>
      <c r="AP35" s="146"/>
      <c r="AQ35" s="71">
        <f t="shared" si="8"/>
        <v>725</v>
      </c>
      <c r="AS35" s="146"/>
      <c r="AT35" s="146"/>
      <c r="AU35" s="73">
        <f t="shared" si="6"/>
        <v>0</v>
      </c>
      <c r="AV35" s="144"/>
      <c r="AW35" s="144"/>
      <c r="AX35" s="144"/>
      <c r="AY35" s="144"/>
    </row>
    <row r="36" spans="1:79" s="141" customFormat="1" x14ac:dyDescent="0.25">
      <c r="A36" s="139"/>
      <c r="B36" s="8"/>
      <c r="C36" s="153"/>
      <c r="D36" s="8"/>
      <c r="E36" s="8"/>
      <c r="F36" s="8"/>
      <c r="G36" s="153"/>
      <c r="H36" s="7"/>
      <c r="I36" s="7"/>
      <c r="J36" s="7"/>
      <c r="K36" s="7"/>
      <c r="L36" s="7"/>
      <c r="M36" s="7"/>
      <c r="N36" s="7"/>
      <c r="O36" s="33"/>
      <c r="P36" s="135"/>
      <c r="Q36" s="7"/>
      <c r="R36" s="7"/>
      <c r="S36" s="7"/>
      <c r="T36" s="7"/>
      <c r="U36" s="33"/>
      <c r="V36" s="135"/>
      <c r="W36" s="7"/>
      <c r="X36" s="7"/>
      <c r="Y36" s="7"/>
      <c r="Z36" s="7"/>
      <c r="AA36" s="8"/>
      <c r="AF36" s="8"/>
      <c r="AG36" s="8"/>
      <c r="AH36" s="7"/>
      <c r="AI36" s="7"/>
      <c r="AJ36" s="33"/>
      <c r="AK36" s="147"/>
      <c r="AL36" s="147"/>
      <c r="AM36" s="147"/>
      <c r="AN36" s="148"/>
      <c r="AO36" s="147"/>
      <c r="AP36" s="147"/>
      <c r="AQ36" s="147"/>
      <c r="AR36" s="7"/>
      <c r="AS36" s="146"/>
      <c r="AT36" s="146"/>
      <c r="AU36" s="73">
        <f t="shared" si="6"/>
        <v>0</v>
      </c>
      <c r="AV36" s="31"/>
      <c r="AW36" s="149"/>
      <c r="AX36" s="149"/>
      <c r="AY36" s="81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27"/>
      <c r="BN36" s="27"/>
      <c r="BO36" s="27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</row>
    <row r="37" spans="1:79" x14ac:dyDescent="0.25">
      <c r="AK37" s="189" t="s">
        <v>66</v>
      </c>
      <c r="AL37" s="190"/>
      <c r="AM37" s="191"/>
      <c r="AN37" s="8"/>
      <c r="AO37" s="189" t="s">
        <v>69</v>
      </c>
      <c r="AP37" s="190"/>
      <c r="AQ37" s="191"/>
      <c r="AR37" s="33"/>
      <c r="AS37" s="146"/>
      <c r="AT37" s="146"/>
      <c r="AU37" s="73">
        <f t="shared" si="6"/>
        <v>0</v>
      </c>
      <c r="AV37" s="150"/>
      <c r="AW37" s="149"/>
      <c r="AX37" s="149"/>
      <c r="AY37" s="81"/>
      <c r="BM37" s="28"/>
      <c r="BN37" s="28"/>
      <c r="BO37" s="28"/>
    </row>
    <row r="38" spans="1:79" ht="28.5" x14ac:dyDescent="0.45">
      <c r="AK38" s="145" t="s">
        <v>11</v>
      </c>
      <c r="AL38" s="145" t="s">
        <v>13</v>
      </c>
      <c r="AM38" s="145" t="s">
        <v>2</v>
      </c>
      <c r="AN38" s="148"/>
      <c r="AO38" s="145" t="s">
        <v>11</v>
      </c>
      <c r="AP38" s="145" t="s">
        <v>13</v>
      </c>
      <c r="AQ38" s="145" t="s">
        <v>2</v>
      </c>
      <c r="AS38" s="144"/>
      <c r="AT38" s="144"/>
      <c r="AU38" s="144"/>
      <c r="AV38" s="79"/>
      <c r="AW38" s="149"/>
      <c r="AX38" s="149"/>
      <c r="AY38" s="81"/>
      <c r="BI38" s="27"/>
      <c r="BJ38" s="27"/>
      <c r="BK38" s="27"/>
      <c r="BM38" s="42"/>
      <c r="BN38" s="29"/>
      <c r="BO38" s="43"/>
    </row>
    <row r="39" spans="1:79" ht="15.75" x14ac:dyDescent="0.25">
      <c r="AK39" s="71" t="s">
        <v>14</v>
      </c>
      <c r="AL39" s="71"/>
      <c r="AM39" s="71">
        <v>0</v>
      </c>
      <c r="AN39" s="8"/>
      <c r="AO39" s="71" t="s">
        <v>14</v>
      </c>
      <c r="AP39" s="71"/>
      <c r="AQ39" s="71">
        <v>0</v>
      </c>
      <c r="AS39" s="189" t="s">
        <v>57</v>
      </c>
      <c r="AT39" s="190"/>
      <c r="AU39" s="191"/>
      <c r="AV39" s="150"/>
      <c r="AW39" s="149"/>
      <c r="AX39" s="149"/>
      <c r="AY39" s="81"/>
      <c r="BI39" s="28"/>
      <c r="BJ39" s="28"/>
      <c r="BK39" s="28"/>
      <c r="BM39" s="30"/>
      <c r="BN39" s="30"/>
      <c r="BO39" s="43"/>
    </row>
    <row r="40" spans="1:79" ht="15.75" x14ac:dyDescent="0.25">
      <c r="AK40" s="146"/>
      <c r="AL40" s="146"/>
      <c r="AM40" s="71">
        <f>+AM39+SUM(AK40:AL40)</f>
        <v>0</v>
      </c>
      <c r="AN40" s="8"/>
      <c r="AO40" s="146">
        <f>E7</f>
        <v>500</v>
      </c>
      <c r="AP40" s="146"/>
      <c r="AQ40" s="71">
        <f>+AQ39+SUM(AO40:AP40)</f>
        <v>500</v>
      </c>
      <c r="AS40" s="145" t="s">
        <v>11</v>
      </c>
      <c r="AT40" s="145" t="s">
        <v>13</v>
      </c>
      <c r="AU40" s="145" t="s">
        <v>2</v>
      </c>
      <c r="AV40" s="150"/>
      <c r="AW40" s="149"/>
      <c r="AX40" s="149"/>
      <c r="AY40" s="81"/>
      <c r="BI40" s="42"/>
      <c r="BJ40" s="29"/>
      <c r="BK40" s="43"/>
      <c r="BM40" s="30"/>
      <c r="BN40" s="30"/>
      <c r="BO40" s="43"/>
    </row>
    <row r="41" spans="1:79" ht="15.75" x14ac:dyDescent="0.25">
      <c r="AK41" s="146"/>
      <c r="AL41" s="146"/>
      <c r="AM41" s="71">
        <f>+AM40+SUM(AK41:AL41)</f>
        <v>0</v>
      </c>
      <c r="AN41" s="8"/>
      <c r="AO41" s="146"/>
      <c r="AP41" s="146">
        <f>-K9</f>
        <v>-150</v>
      </c>
      <c r="AQ41" s="71">
        <f>+AQ40+SUM(AO41:AP41)</f>
        <v>350</v>
      </c>
      <c r="AS41" s="73" t="s">
        <v>14</v>
      </c>
      <c r="AT41" s="73"/>
      <c r="AU41" s="73">
        <v>0</v>
      </c>
      <c r="AV41" s="150"/>
      <c r="AW41" s="149"/>
      <c r="AX41" s="149"/>
      <c r="AY41" s="81"/>
      <c r="BI41" s="30"/>
      <c r="BJ41" s="30"/>
      <c r="BK41" s="43"/>
      <c r="BM41" s="31"/>
      <c r="BN41" s="31"/>
      <c r="BO41" s="31"/>
    </row>
    <row r="42" spans="1:79" ht="15.75" x14ac:dyDescent="0.25">
      <c r="AK42" s="146"/>
      <c r="AL42" s="146"/>
      <c r="AM42" s="71">
        <f>+AM41+SUM(AK42:AL42)</f>
        <v>0</v>
      </c>
      <c r="AN42" s="8"/>
      <c r="AO42" s="146"/>
      <c r="AP42" s="146"/>
      <c r="AQ42" s="71">
        <f>+AQ41+SUM(AO42:AP42)</f>
        <v>350</v>
      </c>
      <c r="AS42" s="146"/>
      <c r="AT42" s="146"/>
      <c r="AU42" s="73">
        <f>+AU41+SUM(AS42:AT42)</f>
        <v>0</v>
      </c>
      <c r="AV42" s="150"/>
      <c r="AW42" s="149"/>
      <c r="AX42" s="149"/>
      <c r="AY42" s="81"/>
      <c r="BI42" s="30"/>
      <c r="BJ42" s="30"/>
      <c r="BK42" s="43"/>
      <c r="BM42" s="27"/>
      <c r="BN42" s="27"/>
      <c r="BO42" s="27"/>
    </row>
    <row r="43" spans="1:79" ht="18.600000000000001" customHeight="1" x14ac:dyDescent="0.25">
      <c r="AK43" s="8"/>
      <c r="AL43" s="8"/>
      <c r="AM43" s="8"/>
      <c r="AN43" s="8"/>
      <c r="AO43" s="8"/>
      <c r="AP43" s="8"/>
      <c r="AQ43" s="8"/>
      <c r="AS43" s="146"/>
      <c r="AT43" s="146"/>
      <c r="AU43" s="73">
        <f>+AU42+SUM(AS43:AT43)</f>
        <v>0</v>
      </c>
      <c r="AV43" s="150"/>
      <c r="AW43" s="149"/>
      <c r="AX43" s="149"/>
      <c r="AY43" s="81"/>
      <c r="BI43" s="31"/>
      <c r="BJ43" s="31"/>
      <c r="BK43" s="31"/>
      <c r="BM43" s="28"/>
      <c r="BN43" s="28"/>
      <c r="BO43" s="28"/>
    </row>
    <row r="44" spans="1:79" ht="15.75" x14ac:dyDescent="0.25">
      <c r="AK44" s="189" t="s">
        <v>71</v>
      </c>
      <c r="AL44" s="190"/>
      <c r="AM44" s="191"/>
      <c r="AN44" s="8"/>
      <c r="AO44" s="144"/>
      <c r="AP44" s="144"/>
      <c r="AQ44" s="144"/>
      <c r="AS44" s="146"/>
      <c r="AT44" s="146"/>
      <c r="AU44" s="73">
        <f>+AU43+SUM(AS44:AT44)</f>
        <v>0</v>
      </c>
      <c r="AV44" s="150"/>
      <c r="AW44" s="149"/>
      <c r="AX44" s="149"/>
      <c r="AY44" s="81"/>
      <c r="BI44" s="27"/>
      <c r="BJ44" s="27"/>
      <c r="BK44" s="27"/>
      <c r="BM44" s="42"/>
      <c r="BN44" s="29"/>
      <c r="BO44" s="43"/>
    </row>
    <row r="45" spans="1:79" ht="15.75" x14ac:dyDescent="0.25">
      <c r="AK45" s="145" t="s">
        <v>11</v>
      </c>
      <c r="AL45" s="145" t="s">
        <v>13</v>
      </c>
      <c r="AM45" s="145" t="s">
        <v>2</v>
      </c>
      <c r="AN45" s="8"/>
      <c r="AO45" s="144"/>
      <c r="AP45" s="144"/>
      <c r="AQ45" s="144"/>
      <c r="AS45" s="149"/>
      <c r="AT45" s="149"/>
      <c r="AU45" s="81"/>
      <c r="AV45" s="150"/>
      <c r="AW45" s="149"/>
      <c r="AX45" s="149"/>
      <c r="AY45" s="81"/>
      <c r="BI45" s="28"/>
      <c r="BJ45" s="28"/>
      <c r="BK45" s="28"/>
      <c r="BM45" s="30"/>
      <c r="BN45" s="30"/>
      <c r="BO45" s="43"/>
    </row>
    <row r="46" spans="1:79" ht="16.5" thickBot="1" x14ac:dyDescent="0.3">
      <c r="AK46" s="71" t="s">
        <v>14</v>
      </c>
      <c r="AL46" s="71"/>
      <c r="AM46" s="71">
        <v>0</v>
      </c>
      <c r="AN46" s="8"/>
      <c r="AO46" s="144"/>
      <c r="AP46" s="144"/>
      <c r="AQ46" s="144"/>
      <c r="AS46" s="147" t="s">
        <v>54</v>
      </c>
      <c r="AT46" s="144"/>
      <c r="AU46" s="144"/>
      <c r="AV46" s="150"/>
      <c r="AW46" s="150"/>
      <c r="AX46" s="150"/>
      <c r="AY46" s="151">
        <f>+AY34+AU37+AU44+AY41+AY48</f>
        <v>0</v>
      </c>
      <c r="BI46" s="42"/>
      <c r="BJ46" s="29"/>
      <c r="BK46" s="43"/>
      <c r="BM46" s="30"/>
      <c r="BN46" s="30"/>
      <c r="BO46" s="43"/>
    </row>
    <row r="47" spans="1:79" ht="16.5" thickTop="1" x14ac:dyDescent="0.25">
      <c r="AK47" s="146">
        <f>N8</f>
        <v>500</v>
      </c>
      <c r="AL47" s="146"/>
      <c r="AM47" s="71">
        <f>+AM46+SUM(AK47:AL47)</f>
        <v>500</v>
      </c>
      <c r="AN47" s="8"/>
      <c r="AO47" s="144"/>
      <c r="AP47" s="144"/>
      <c r="AQ47" s="144"/>
      <c r="BI47" s="30"/>
      <c r="BJ47" s="30"/>
      <c r="BK47" s="43"/>
      <c r="BM47" s="30"/>
      <c r="BN47" s="30"/>
      <c r="BO47" s="43"/>
    </row>
    <row r="48" spans="1:79" ht="15.75" x14ac:dyDescent="0.25">
      <c r="AH48" s="33"/>
      <c r="AI48" s="33"/>
      <c r="AK48" s="146"/>
      <c r="AL48" s="146"/>
      <c r="AM48" s="71">
        <f>+AM47+SUM(AK48:AL48)</f>
        <v>500</v>
      </c>
      <c r="AN48" s="144"/>
      <c r="AO48" s="144"/>
      <c r="AP48" s="144"/>
      <c r="AQ48" s="144"/>
      <c r="BI48" s="30"/>
      <c r="BJ48" s="30"/>
      <c r="BK48" s="43"/>
    </row>
    <row r="49" spans="37:67" x14ac:dyDescent="0.25">
      <c r="AK49" s="146"/>
      <c r="AL49" s="146"/>
      <c r="AM49" s="71">
        <f>+AM48+SUM(AK49:AL49)</f>
        <v>500</v>
      </c>
      <c r="AN49" s="8"/>
      <c r="AO49" s="144"/>
      <c r="AP49" s="144"/>
      <c r="AQ49" s="144"/>
    </row>
    <row r="50" spans="37:67" x14ac:dyDescent="0.25">
      <c r="AK50" s="144"/>
      <c r="AL50" s="144"/>
      <c r="AM50" s="144"/>
      <c r="AN50" s="144"/>
      <c r="AO50" s="144"/>
      <c r="AP50" s="144"/>
      <c r="AQ50" s="144"/>
    </row>
    <row r="51" spans="37:67" ht="15.75" thickBot="1" x14ac:dyDescent="0.3">
      <c r="AK51" s="147" t="s">
        <v>55</v>
      </c>
      <c r="AL51" s="8"/>
      <c r="AM51" s="8"/>
      <c r="AN51" s="8"/>
      <c r="AO51" s="8"/>
      <c r="AP51" s="8"/>
      <c r="AQ51" s="152">
        <f>+AM35+AQ35+AM42+AQ42+AM49+AQ49</f>
        <v>2295</v>
      </c>
    </row>
    <row r="52" spans="37:67" ht="15.75" thickTop="1" x14ac:dyDescent="0.25"/>
    <row r="55" spans="37:67" x14ac:dyDescent="0.25">
      <c r="BI55" s="11" t="str">
        <f>+AH25</f>
        <v>Depreciation Expense - Auto</v>
      </c>
      <c r="BJ55" s="11"/>
      <c r="BK55" s="39"/>
    </row>
    <row r="56" spans="37:67" x14ac:dyDescent="0.25">
      <c r="BI56" s="12" t="s">
        <v>11</v>
      </c>
      <c r="BJ56" s="12" t="s">
        <v>13</v>
      </c>
      <c r="BK56" s="40" t="s">
        <v>2</v>
      </c>
    </row>
    <row r="57" spans="37:67" ht="15.75" x14ac:dyDescent="0.25">
      <c r="BI57" s="37" t="s">
        <v>14</v>
      </c>
      <c r="BJ57" s="14"/>
      <c r="BK57" s="26">
        <v>0</v>
      </c>
      <c r="BM57" s="27"/>
      <c r="BN57" s="27"/>
      <c r="BO57" s="27"/>
    </row>
    <row r="58" spans="37:67" ht="15.75" x14ac:dyDescent="0.25">
      <c r="BI58" s="19"/>
      <c r="BJ58" s="19"/>
      <c r="BK58" s="26">
        <f>+BK57+SUM(BI58:BJ58)</f>
        <v>0</v>
      </c>
      <c r="BM58" s="28"/>
      <c r="BN58" s="28"/>
      <c r="BO58" s="28"/>
    </row>
    <row r="59" spans="37:67" ht="15.75" x14ac:dyDescent="0.25">
      <c r="BE59" s="30"/>
      <c r="BF59" s="30"/>
      <c r="BG59" s="43"/>
      <c r="BI59" s="19"/>
      <c r="BJ59" s="19"/>
      <c r="BK59" s="26">
        <f t="shared" ref="BK59:BK60" si="9">+BK58+SUM(BI59:BJ59)</f>
        <v>0</v>
      </c>
      <c r="BM59" s="42"/>
      <c r="BN59" s="29"/>
      <c r="BO59" s="43"/>
    </row>
    <row r="60" spans="37:67" ht="15.75" x14ac:dyDescent="0.25">
      <c r="BI60" s="19"/>
      <c r="BJ60" s="19"/>
      <c r="BK60" s="26">
        <f t="shared" si="9"/>
        <v>0</v>
      </c>
      <c r="BM60" s="30"/>
      <c r="BN60" s="30"/>
      <c r="BO60" s="43"/>
    </row>
    <row r="61" spans="37:67" ht="15.75" x14ac:dyDescent="0.25">
      <c r="BM61" s="30"/>
      <c r="BN61" s="30"/>
      <c r="BO61" s="43"/>
    </row>
    <row r="62" spans="37:67" x14ac:dyDescent="0.25">
      <c r="BI62" s="11" t="s">
        <v>47</v>
      </c>
      <c r="BJ62" s="11"/>
      <c r="BK62" s="39"/>
      <c r="BM62" s="31"/>
      <c r="BN62" s="31"/>
      <c r="BO62" s="31"/>
    </row>
    <row r="63" spans="37:67" x14ac:dyDescent="0.25">
      <c r="BI63" s="12" t="s">
        <v>11</v>
      </c>
      <c r="BJ63" s="12" t="s">
        <v>13</v>
      </c>
      <c r="BK63" s="40" t="s">
        <v>2</v>
      </c>
      <c r="BM63" s="27"/>
      <c r="BN63" s="27"/>
      <c r="BO63" s="27"/>
    </row>
    <row r="64" spans="37:67" ht="15.75" x14ac:dyDescent="0.25">
      <c r="BI64" s="37" t="s">
        <v>14</v>
      </c>
      <c r="BJ64" s="14"/>
      <c r="BK64" s="26">
        <v>0</v>
      </c>
      <c r="BM64" s="28"/>
      <c r="BN64" s="28"/>
      <c r="BO64" s="28"/>
    </row>
    <row r="65" spans="49:79" ht="15.75" x14ac:dyDescent="0.25">
      <c r="BI65" s="19"/>
      <c r="BJ65" s="19"/>
      <c r="BK65" s="26">
        <f>+BK64+SUM(BI65:BJ65)</f>
        <v>0</v>
      </c>
      <c r="BM65" s="42"/>
      <c r="BN65" s="29"/>
      <c r="BO65" s="43"/>
    </row>
    <row r="66" spans="49:79" ht="15.75" x14ac:dyDescent="0.25">
      <c r="AW66" s="27"/>
      <c r="AX66" s="27"/>
      <c r="AY66" s="27"/>
      <c r="BI66" s="19"/>
      <c r="BJ66" s="19"/>
      <c r="BK66" s="26">
        <f t="shared" ref="BK66:BK67" si="10">+BK65+SUM(BI66:BJ66)</f>
        <v>0</v>
      </c>
      <c r="BM66" s="30"/>
      <c r="BN66" s="30"/>
      <c r="BO66" s="43"/>
    </row>
    <row r="67" spans="49:79" ht="15.75" x14ac:dyDescent="0.25">
      <c r="AW67" s="28"/>
      <c r="AX67" s="28"/>
      <c r="AY67" s="28"/>
      <c r="BI67" s="19"/>
      <c r="BJ67" s="19"/>
      <c r="BK67" s="26">
        <f t="shared" si="10"/>
        <v>0</v>
      </c>
      <c r="BM67" s="30"/>
      <c r="BN67" s="30"/>
      <c r="BO67" s="43"/>
    </row>
    <row r="68" spans="49:79" ht="15.75" x14ac:dyDescent="0.25">
      <c r="AW68" s="42"/>
      <c r="AX68" s="29"/>
      <c r="AY68" s="43"/>
      <c r="BM68" s="30"/>
      <c r="BN68" s="30"/>
      <c r="BO68" s="43"/>
    </row>
    <row r="69" spans="49:79" ht="15.75" x14ac:dyDescent="0.25">
      <c r="AW69" s="30"/>
      <c r="AX69" s="30"/>
      <c r="AY69" s="43"/>
      <c r="BE69" s="27"/>
      <c r="BF69" s="27"/>
      <c r="BG69" s="27"/>
    </row>
    <row r="70" spans="49:79" ht="15.75" x14ac:dyDescent="0.25">
      <c r="AW70" s="30"/>
      <c r="AX70" s="30"/>
      <c r="AY70" s="43"/>
      <c r="BE70" s="28"/>
      <c r="BF70" s="28"/>
      <c r="BG70" s="28"/>
    </row>
    <row r="71" spans="49:79" ht="15.75" x14ac:dyDescent="0.25">
      <c r="AW71" s="31"/>
      <c r="AX71" s="31"/>
      <c r="AY71" s="31"/>
      <c r="BE71" s="42"/>
      <c r="BF71" s="29"/>
      <c r="BG71" s="43"/>
    </row>
    <row r="72" spans="49:79" ht="15.75" x14ac:dyDescent="0.25">
      <c r="AW72" s="27"/>
      <c r="AX72" s="27"/>
      <c r="AY72" s="27"/>
      <c r="BE72" s="30"/>
      <c r="BF72" s="30"/>
      <c r="BG72" s="43"/>
    </row>
    <row r="73" spans="49:79" ht="15.75" x14ac:dyDescent="0.25">
      <c r="AW73" s="28"/>
      <c r="AX73" s="28"/>
      <c r="AY73" s="28"/>
      <c r="BE73" s="30"/>
      <c r="BF73" s="30"/>
      <c r="BG73" s="43"/>
    </row>
    <row r="74" spans="49:79" ht="15.75" x14ac:dyDescent="0.25">
      <c r="AW74" s="42"/>
      <c r="AX74" s="29"/>
      <c r="AY74" s="43"/>
      <c r="BE74" s="31"/>
      <c r="BF74" s="31"/>
      <c r="BG74" s="31"/>
    </row>
    <row r="75" spans="49:79" ht="15.75" x14ac:dyDescent="0.25">
      <c r="AW75" s="30"/>
      <c r="AX75" s="30"/>
      <c r="AY75" s="43"/>
      <c r="BE75" s="27"/>
      <c r="BF75" s="27"/>
      <c r="BG75" s="27"/>
    </row>
    <row r="76" spans="49:79" ht="15.75" x14ac:dyDescent="0.25">
      <c r="AW76" s="30"/>
      <c r="AX76" s="30"/>
      <c r="AY76" s="43"/>
      <c r="BA76" s="27"/>
      <c r="BB76" s="27"/>
      <c r="BC76" s="27"/>
      <c r="BE76" s="28"/>
      <c r="BF76" s="28"/>
      <c r="BG76" s="28"/>
      <c r="BS76" s="34"/>
      <c r="BT76" s="34"/>
      <c r="BU76" s="34"/>
      <c r="BV76" s="34"/>
      <c r="BW76" s="34"/>
      <c r="BX76" s="34"/>
      <c r="BY76" s="34"/>
      <c r="BZ76" s="34"/>
      <c r="CA76" s="34"/>
    </row>
    <row r="77" spans="49:79" ht="15.75" x14ac:dyDescent="0.25">
      <c r="AW77" s="30"/>
      <c r="AX77" s="30"/>
      <c r="AY77" s="43"/>
      <c r="BA77" s="28"/>
      <c r="BB77" s="28"/>
      <c r="BC77" s="28"/>
      <c r="BE77" s="42"/>
      <c r="BF77" s="29"/>
      <c r="BG77" s="43"/>
      <c r="BS77" s="34"/>
      <c r="BT77" s="34"/>
      <c r="BU77" s="34"/>
      <c r="BV77" s="34"/>
      <c r="BW77" s="34"/>
      <c r="BX77" s="34"/>
      <c r="BY77" s="34"/>
      <c r="BZ77" s="34"/>
      <c r="CA77" s="34"/>
    </row>
    <row r="78" spans="49:79" ht="15.75" x14ac:dyDescent="0.25">
      <c r="BA78" s="42"/>
      <c r="BB78" s="29"/>
      <c r="BC78" s="43"/>
      <c r="BS78" s="34"/>
      <c r="BT78" s="34"/>
      <c r="BU78" s="34"/>
      <c r="BV78" s="34"/>
      <c r="BW78" s="34"/>
      <c r="BX78" s="34"/>
      <c r="BY78" s="34"/>
      <c r="BZ78" s="34"/>
      <c r="CA78" s="34"/>
    </row>
    <row r="79" spans="49:79" ht="15.75" x14ac:dyDescent="0.25">
      <c r="BA79" s="30"/>
      <c r="BB79" s="30"/>
      <c r="BC79" s="43"/>
      <c r="BS79" s="34"/>
      <c r="BT79" s="34"/>
      <c r="BU79" s="34"/>
      <c r="BV79" s="34"/>
      <c r="BW79" s="34"/>
      <c r="BX79" s="34"/>
      <c r="BY79" s="34"/>
      <c r="BZ79" s="34"/>
      <c r="CA79" s="34"/>
    </row>
    <row r="80" spans="49:79" ht="15.75" x14ac:dyDescent="0.25">
      <c r="BA80" s="30"/>
      <c r="BB80" s="30"/>
      <c r="BC80" s="43"/>
      <c r="BS80" s="34"/>
      <c r="BT80" s="34"/>
      <c r="BU80" s="34"/>
      <c r="BV80" s="34"/>
      <c r="BW80" s="34"/>
      <c r="BX80" s="34"/>
      <c r="BY80" s="34"/>
      <c r="BZ80" s="34"/>
      <c r="CA80" s="34"/>
    </row>
    <row r="81" spans="1:79" s="34" customFormat="1" x14ac:dyDescent="0.25">
      <c r="A81" s="139"/>
      <c r="B81" s="8"/>
      <c r="C81" s="153"/>
      <c r="D81" s="8"/>
      <c r="E81" s="8"/>
      <c r="F81" s="8"/>
      <c r="G81" s="153"/>
      <c r="H81" s="7"/>
      <c r="I81" s="7"/>
      <c r="J81" s="7"/>
      <c r="K81" s="7"/>
      <c r="L81" s="7"/>
      <c r="M81" s="7"/>
      <c r="N81" s="7"/>
      <c r="O81" s="33"/>
      <c r="P81" s="135"/>
      <c r="Q81" s="7"/>
      <c r="R81" s="7"/>
      <c r="S81" s="7"/>
      <c r="T81" s="7"/>
      <c r="U81" s="33"/>
      <c r="V81" s="135"/>
      <c r="W81" s="7"/>
      <c r="X81" s="7"/>
      <c r="Y81" s="7"/>
      <c r="Z81" s="7"/>
      <c r="AA81" s="8"/>
      <c r="AB81" s="136"/>
      <c r="AC81" s="7"/>
      <c r="AD81" s="7"/>
      <c r="AE81" s="7"/>
      <c r="AF81" s="8"/>
      <c r="AG81" s="8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BA81" s="31"/>
      <c r="BB81" s="31"/>
      <c r="BC81" s="31"/>
      <c r="BP81" s="8"/>
      <c r="BQ81" s="8"/>
      <c r="BR81" s="8"/>
    </row>
    <row r="82" spans="1:79" s="34" customFormat="1" x14ac:dyDescent="0.25">
      <c r="A82" s="139"/>
      <c r="B82" s="8"/>
      <c r="C82" s="153"/>
      <c r="D82" s="8"/>
      <c r="E82" s="8"/>
      <c r="F82" s="8"/>
      <c r="G82" s="153"/>
      <c r="H82" s="7"/>
      <c r="I82" s="7"/>
      <c r="J82" s="7"/>
      <c r="K82" s="7"/>
      <c r="L82" s="7"/>
      <c r="M82" s="7"/>
      <c r="N82" s="7"/>
      <c r="O82" s="33"/>
      <c r="P82" s="135"/>
      <c r="Q82" s="7"/>
      <c r="R82" s="7"/>
      <c r="S82" s="7"/>
      <c r="T82" s="7"/>
      <c r="U82" s="33"/>
      <c r="V82" s="135"/>
      <c r="W82" s="7"/>
      <c r="X82" s="7"/>
      <c r="Y82" s="7"/>
      <c r="Z82" s="7"/>
      <c r="AA82" s="8"/>
      <c r="AB82" s="136"/>
      <c r="AC82" s="7"/>
      <c r="AD82" s="7"/>
      <c r="AE82" s="7"/>
      <c r="AF82" s="8"/>
      <c r="AG82" s="8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BA82" s="27"/>
      <c r="BB82" s="27"/>
      <c r="BC82" s="27"/>
      <c r="BP82" s="8"/>
      <c r="BQ82" s="8"/>
      <c r="BR82" s="8"/>
    </row>
    <row r="83" spans="1:79" s="34" customFormat="1" x14ac:dyDescent="0.25">
      <c r="A83" s="139"/>
      <c r="B83" s="8"/>
      <c r="C83" s="153"/>
      <c r="D83" s="8"/>
      <c r="E83" s="8"/>
      <c r="F83" s="8"/>
      <c r="G83" s="153"/>
      <c r="H83" s="7"/>
      <c r="I83" s="7"/>
      <c r="J83" s="7"/>
      <c r="K83" s="7"/>
      <c r="L83" s="7"/>
      <c r="M83" s="7"/>
      <c r="N83" s="7"/>
      <c r="O83" s="33"/>
      <c r="P83" s="135"/>
      <c r="Q83" s="7"/>
      <c r="R83" s="7"/>
      <c r="S83" s="7"/>
      <c r="T83" s="7"/>
      <c r="U83" s="33"/>
      <c r="V83" s="135"/>
      <c r="W83" s="7"/>
      <c r="X83" s="7"/>
      <c r="Y83" s="7"/>
      <c r="Z83" s="7"/>
      <c r="AA83" s="8"/>
      <c r="AB83" s="136"/>
      <c r="AC83" s="7"/>
      <c r="AD83" s="7"/>
      <c r="AE83" s="7"/>
      <c r="AF83" s="8"/>
      <c r="AG83" s="8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BA83" s="28"/>
      <c r="BB83" s="28"/>
      <c r="BC83" s="28"/>
      <c r="BP83" s="8"/>
      <c r="BQ83" s="8"/>
      <c r="BR83" s="8"/>
    </row>
    <row r="84" spans="1:79" s="34" customFormat="1" ht="15.75" x14ac:dyDescent="0.25">
      <c r="A84" s="139"/>
      <c r="B84" s="8"/>
      <c r="C84" s="153"/>
      <c r="D84" s="8"/>
      <c r="E84" s="8"/>
      <c r="F84" s="8"/>
      <c r="G84" s="153"/>
      <c r="H84" s="7"/>
      <c r="I84" s="7"/>
      <c r="J84" s="7"/>
      <c r="K84" s="7"/>
      <c r="L84" s="7"/>
      <c r="M84" s="7"/>
      <c r="N84" s="7"/>
      <c r="O84" s="33"/>
      <c r="P84" s="135"/>
      <c r="Q84" s="7"/>
      <c r="R84" s="7"/>
      <c r="S84" s="7"/>
      <c r="T84" s="7"/>
      <c r="U84" s="33"/>
      <c r="V84" s="135"/>
      <c r="W84" s="7"/>
      <c r="X84" s="7"/>
      <c r="Y84" s="7"/>
      <c r="Z84" s="7"/>
      <c r="AA84" s="8"/>
      <c r="AB84" s="136"/>
      <c r="AC84" s="7"/>
      <c r="AD84" s="7"/>
      <c r="AE84" s="7"/>
      <c r="AF84" s="8"/>
      <c r="AG84" s="8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BA84" s="42"/>
      <c r="BB84" s="29"/>
      <c r="BC84" s="43"/>
      <c r="BP84" s="8"/>
      <c r="BQ84" s="8"/>
      <c r="BR84" s="8"/>
    </row>
    <row r="85" spans="1:79" s="34" customFormat="1" ht="15.75" x14ac:dyDescent="0.25">
      <c r="A85" s="139"/>
      <c r="B85" s="8"/>
      <c r="C85" s="153"/>
      <c r="D85" s="8"/>
      <c r="E85" s="8"/>
      <c r="F85" s="8"/>
      <c r="G85" s="153"/>
      <c r="H85" s="7"/>
      <c r="I85" s="7"/>
      <c r="J85" s="7"/>
      <c r="K85" s="7"/>
      <c r="L85" s="7"/>
      <c r="M85" s="7"/>
      <c r="N85" s="7"/>
      <c r="O85" s="33"/>
      <c r="P85" s="135"/>
      <c r="Q85" s="7"/>
      <c r="R85" s="7"/>
      <c r="S85" s="7"/>
      <c r="T85" s="7"/>
      <c r="U85" s="33"/>
      <c r="V85" s="135"/>
      <c r="W85" s="7"/>
      <c r="X85" s="7"/>
      <c r="Y85" s="7"/>
      <c r="Z85" s="7"/>
      <c r="AA85" s="8"/>
      <c r="AB85" s="136"/>
      <c r="AC85" s="7"/>
      <c r="AD85" s="7"/>
      <c r="AE85" s="7"/>
      <c r="AF85" s="8"/>
      <c r="AG85" s="8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BA85" s="30"/>
      <c r="BB85" s="30"/>
      <c r="BC85" s="43"/>
      <c r="BP85" s="8"/>
      <c r="BQ85" s="8"/>
      <c r="BR85" s="8"/>
    </row>
    <row r="86" spans="1:79" s="34" customFormat="1" ht="15.75" x14ac:dyDescent="0.25">
      <c r="A86" s="139"/>
      <c r="B86" s="8"/>
      <c r="C86" s="153"/>
      <c r="D86" s="8"/>
      <c r="E86" s="8"/>
      <c r="F86" s="8"/>
      <c r="G86" s="153"/>
      <c r="H86" s="7"/>
      <c r="I86" s="7"/>
      <c r="J86" s="7"/>
      <c r="K86" s="7"/>
      <c r="L86" s="7"/>
      <c r="M86" s="7"/>
      <c r="N86" s="7"/>
      <c r="O86" s="33"/>
      <c r="P86" s="135"/>
      <c r="Q86" s="7"/>
      <c r="R86" s="7"/>
      <c r="S86" s="7"/>
      <c r="T86" s="7"/>
      <c r="U86" s="33"/>
      <c r="V86" s="135"/>
      <c r="W86" s="7"/>
      <c r="X86" s="7"/>
      <c r="Y86" s="7"/>
      <c r="Z86" s="7"/>
      <c r="AA86" s="8"/>
      <c r="AB86" s="136"/>
      <c r="AC86" s="7"/>
      <c r="AD86" s="7"/>
      <c r="AE86" s="7"/>
      <c r="AF86" s="8"/>
      <c r="AG86" s="8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BA86" s="30"/>
      <c r="BB86" s="30"/>
      <c r="BC86" s="43"/>
      <c r="BP86" s="8"/>
      <c r="BQ86" s="8"/>
      <c r="BR86" s="8"/>
    </row>
    <row r="87" spans="1:79" s="34" customFormat="1" ht="15.75" x14ac:dyDescent="0.25">
      <c r="A87" s="139"/>
      <c r="B87" s="8"/>
      <c r="C87" s="153"/>
      <c r="D87" s="8"/>
      <c r="E87" s="8"/>
      <c r="F87" s="8"/>
      <c r="G87" s="153"/>
      <c r="H87" s="7"/>
      <c r="I87" s="7"/>
      <c r="J87" s="7"/>
      <c r="K87" s="7"/>
      <c r="L87" s="7"/>
      <c r="M87" s="7"/>
      <c r="N87" s="7"/>
      <c r="O87" s="33"/>
      <c r="P87" s="135"/>
      <c r="Q87" s="7"/>
      <c r="R87" s="7"/>
      <c r="S87" s="7"/>
      <c r="T87" s="7"/>
      <c r="U87" s="33"/>
      <c r="V87" s="135"/>
      <c r="W87" s="7"/>
      <c r="X87" s="7"/>
      <c r="Y87" s="7"/>
      <c r="Z87" s="7"/>
      <c r="AA87" s="8"/>
      <c r="AB87" s="136"/>
      <c r="AC87" s="7"/>
      <c r="AD87" s="7"/>
      <c r="AE87" s="7"/>
      <c r="AF87" s="8"/>
      <c r="AG87" s="8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BA87" s="30"/>
      <c r="BB87" s="30"/>
      <c r="BC87" s="43"/>
      <c r="BP87" s="8"/>
      <c r="BQ87" s="8"/>
      <c r="BR87" s="8"/>
    </row>
    <row r="88" spans="1:79" s="34" customFormat="1" x14ac:dyDescent="0.25">
      <c r="A88" s="139"/>
      <c r="B88" s="8"/>
      <c r="C88" s="153"/>
      <c r="D88" s="8"/>
      <c r="E88" s="8"/>
      <c r="F88" s="8"/>
      <c r="G88" s="153"/>
      <c r="H88" s="7"/>
      <c r="I88" s="7"/>
      <c r="J88" s="7"/>
      <c r="K88" s="7"/>
      <c r="L88" s="7"/>
      <c r="M88" s="7"/>
      <c r="N88" s="7"/>
      <c r="O88" s="33"/>
      <c r="P88" s="135"/>
      <c r="Q88" s="7"/>
      <c r="R88" s="7"/>
      <c r="S88" s="7"/>
      <c r="T88" s="7"/>
      <c r="U88" s="33"/>
      <c r="V88" s="135"/>
      <c r="W88" s="7"/>
      <c r="X88" s="7"/>
      <c r="Y88" s="7"/>
      <c r="Z88" s="7"/>
      <c r="AA88" s="8"/>
      <c r="AB88" s="136"/>
      <c r="AC88" s="7"/>
      <c r="AD88" s="7"/>
      <c r="AE88" s="7"/>
      <c r="AF88" s="8"/>
      <c r="AG88" s="8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</row>
    <row r="89" spans="1:79" s="34" customFormat="1" x14ac:dyDescent="0.25">
      <c r="A89" s="139"/>
      <c r="B89" s="8"/>
      <c r="C89" s="153"/>
      <c r="D89" s="8"/>
      <c r="E89" s="8"/>
      <c r="F89" s="8"/>
      <c r="G89" s="153"/>
      <c r="H89" s="7"/>
      <c r="I89" s="7"/>
      <c r="J89" s="7"/>
      <c r="K89" s="7"/>
      <c r="L89" s="7"/>
      <c r="M89" s="7"/>
      <c r="N89" s="7"/>
      <c r="O89" s="33"/>
      <c r="P89" s="135"/>
      <c r="Q89" s="7"/>
      <c r="R89" s="7"/>
      <c r="S89" s="7"/>
      <c r="T89" s="7"/>
      <c r="U89" s="33"/>
      <c r="V89" s="135"/>
      <c r="W89" s="7"/>
      <c r="X89" s="7"/>
      <c r="Y89" s="7"/>
      <c r="Z89" s="7"/>
      <c r="AA89" s="8"/>
      <c r="AB89" s="136"/>
      <c r="AC89" s="7"/>
      <c r="AD89" s="7"/>
      <c r="AE89" s="7"/>
      <c r="AF89" s="8"/>
      <c r="AG89" s="8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</row>
    <row r="90" spans="1:79" s="34" customFormat="1" x14ac:dyDescent="0.25">
      <c r="A90" s="139"/>
      <c r="B90" s="8"/>
      <c r="C90" s="153"/>
      <c r="D90" s="8"/>
      <c r="E90" s="8"/>
      <c r="F90" s="8"/>
      <c r="G90" s="153"/>
      <c r="H90" s="7"/>
      <c r="I90" s="7"/>
      <c r="J90" s="7"/>
      <c r="K90" s="7"/>
      <c r="L90" s="7"/>
      <c r="M90" s="7"/>
      <c r="N90" s="7"/>
      <c r="O90" s="33"/>
      <c r="P90" s="135"/>
      <c r="Q90" s="7"/>
      <c r="R90" s="7"/>
      <c r="S90" s="7"/>
      <c r="T90" s="7"/>
      <c r="U90" s="33"/>
      <c r="V90" s="135"/>
      <c r="W90" s="7"/>
      <c r="X90" s="7"/>
      <c r="Y90" s="7"/>
      <c r="Z90" s="7"/>
      <c r="AA90" s="8"/>
      <c r="AB90" s="136"/>
      <c r="AC90" s="7"/>
      <c r="AD90" s="7"/>
      <c r="AE90" s="7"/>
      <c r="AF90" s="8"/>
      <c r="AG90" s="8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</row>
    <row r="91" spans="1:79" s="34" customFormat="1" x14ac:dyDescent="0.25">
      <c r="A91" s="139"/>
      <c r="B91" s="8"/>
      <c r="C91" s="153"/>
      <c r="D91" s="8"/>
      <c r="E91" s="8"/>
      <c r="F91" s="8"/>
      <c r="G91" s="153"/>
      <c r="H91" s="7"/>
      <c r="I91" s="7"/>
      <c r="J91" s="7"/>
      <c r="K91" s="7"/>
      <c r="L91" s="7"/>
      <c r="M91" s="7"/>
      <c r="N91" s="7"/>
      <c r="O91" s="33"/>
      <c r="P91" s="135"/>
      <c r="Q91" s="7"/>
      <c r="R91" s="7"/>
      <c r="S91" s="7"/>
      <c r="T91" s="7"/>
      <c r="U91" s="33"/>
      <c r="V91" s="135"/>
      <c r="W91" s="7"/>
      <c r="X91" s="7"/>
      <c r="Y91" s="7"/>
      <c r="Z91" s="7"/>
      <c r="AA91" s="8"/>
      <c r="AB91" s="136"/>
      <c r="AC91" s="7"/>
      <c r="AD91" s="7"/>
      <c r="AE91" s="7"/>
      <c r="AF91" s="8"/>
      <c r="AG91" s="8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</row>
    <row r="92" spans="1:79" s="34" customFormat="1" x14ac:dyDescent="0.25">
      <c r="A92" s="139"/>
      <c r="B92" s="8"/>
      <c r="C92" s="153"/>
      <c r="D92" s="8"/>
      <c r="E92" s="8"/>
      <c r="F92" s="8"/>
      <c r="G92" s="153"/>
      <c r="H92" s="7"/>
      <c r="I92" s="7"/>
      <c r="J92" s="7"/>
      <c r="K92" s="7"/>
      <c r="L92" s="7"/>
      <c r="M92" s="7"/>
      <c r="N92" s="7"/>
      <c r="O92" s="33"/>
      <c r="P92" s="135"/>
      <c r="Q92" s="7"/>
      <c r="R92" s="7"/>
      <c r="S92" s="7"/>
      <c r="T92" s="7"/>
      <c r="U92" s="33"/>
      <c r="V92" s="135"/>
      <c r="W92" s="7"/>
      <c r="X92" s="7"/>
      <c r="Y92" s="7"/>
      <c r="Z92" s="7"/>
      <c r="AA92" s="8"/>
      <c r="AB92" s="136"/>
      <c r="AC92" s="7"/>
      <c r="AD92" s="7"/>
      <c r="AE92" s="7"/>
      <c r="AF92" s="8"/>
      <c r="AG92" s="8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</row>
    <row r="102" spans="1:79" x14ac:dyDescent="0.25">
      <c r="AO102" s="33"/>
      <c r="AP102" s="33"/>
      <c r="AQ102" s="33"/>
      <c r="BS102" s="7"/>
      <c r="BT102" s="7"/>
      <c r="BU102" s="7"/>
      <c r="BV102" s="7"/>
      <c r="BW102" s="7"/>
      <c r="BX102" s="7"/>
      <c r="BY102" s="7"/>
      <c r="BZ102" s="7"/>
      <c r="CA102" s="7"/>
    </row>
    <row r="107" spans="1:79" s="7" customFormat="1" x14ac:dyDescent="0.25">
      <c r="A107" s="139"/>
      <c r="B107" s="8"/>
      <c r="C107" s="153"/>
      <c r="D107" s="8"/>
      <c r="E107" s="8"/>
      <c r="F107" s="8"/>
      <c r="G107" s="153"/>
      <c r="O107" s="33"/>
      <c r="P107" s="135"/>
      <c r="U107" s="33"/>
      <c r="V107" s="135"/>
      <c r="AA107" s="8"/>
      <c r="AB107" s="136"/>
      <c r="AF107" s="8"/>
      <c r="AG107" s="8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</row>
  </sheetData>
  <mergeCells count="12">
    <mergeCell ref="AK44:AM44"/>
    <mergeCell ref="AJ1:AK1"/>
    <mergeCell ref="AJ2:AK2"/>
    <mergeCell ref="AI3:AI4"/>
    <mergeCell ref="AJ3:AM3"/>
    <mergeCell ref="AK29:AM29"/>
    <mergeCell ref="AS29:AU29"/>
    <mergeCell ref="AW29:AY29"/>
    <mergeCell ref="AK37:AM37"/>
    <mergeCell ref="AO37:AQ37"/>
    <mergeCell ref="AS39:AU39"/>
    <mergeCell ref="AO29:AQ29"/>
  </mergeCells>
  <conditionalFormatting sqref="AI28">
    <cfRule type="cellIs" dxfId="89" priority="10" operator="lessThan">
      <formula>-1</formula>
    </cfRule>
    <cfRule type="cellIs" dxfId="88" priority="11" operator="greaterThan">
      <formula>1</formula>
    </cfRule>
    <cfRule type="cellIs" dxfId="87" priority="12" operator="between">
      <formula>-1</formula>
      <formula>1</formula>
    </cfRule>
  </conditionalFormatting>
  <conditionalFormatting sqref="AM5">
    <cfRule type="cellIs" dxfId="86" priority="7" operator="lessThan">
      <formula>-1</formula>
    </cfRule>
    <cfRule type="cellIs" dxfId="85" priority="8" operator="greaterThan">
      <formula>1</formula>
    </cfRule>
    <cfRule type="cellIs" dxfId="84" priority="9" operator="equal">
      <formula>0</formula>
    </cfRule>
  </conditionalFormatting>
  <conditionalFormatting sqref="AJ3">
    <cfRule type="cellIs" dxfId="83" priority="13" operator="greaterThan">
      <formula>$AH$2</formula>
    </cfRule>
    <cfRule type="cellIs" dxfId="82" priority="14" operator="lessThan">
      <formula>$AH$2</formula>
    </cfRule>
    <cfRule type="cellIs" dxfId="81" priority="15" operator="lessThan">
      <formula>$AH$2</formula>
    </cfRule>
  </conditionalFormatting>
  <conditionalFormatting sqref="AJ3">
    <cfRule type="cellIs" dxfId="80" priority="16" operator="lessThan">
      <formula>$AH$2</formula>
    </cfRule>
    <cfRule type="cellIs" dxfId="79" priority="17" operator="greaterThan">
      <formula>$AH$2</formula>
    </cfRule>
    <cfRule type="cellIs" dxfId="78" priority="18" operator="equal">
      <formula>$AH$2</formula>
    </cfRule>
  </conditionalFormatting>
  <conditionalFormatting sqref="AQ51">
    <cfRule type="cellIs" dxfId="77" priority="4" operator="lessThan">
      <formula>$AI$6</formula>
    </cfRule>
    <cfRule type="cellIs" dxfId="76" priority="5" operator="greaterThan">
      <formula>$AI$6</formula>
    </cfRule>
    <cfRule type="cellIs" dxfId="75" priority="6" operator="equal">
      <formula>$AI$6</formula>
    </cfRule>
  </conditionalFormatting>
  <conditionalFormatting sqref="AY46">
    <cfRule type="cellIs" dxfId="74" priority="1" operator="lessThan">
      <formula>$AI$13</formula>
    </cfRule>
    <cfRule type="cellIs" dxfId="73" priority="2" operator="greaterThan">
      <formula>$AI$13</formula>
    </cfRule>
    <cfRule type="cellIs" dxfId="72" priority="3" operator="equal">
      <formula>$AI$13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962A8-3FB7-4EC3-9E81-A9BF84ECB5BF}">
  <dimension ref="A1:CA107"/>
  <sheetViews>
    <sheetView zoomScale="120" zoomScaleNormal="120" workbookViewId="0">
      <selection activeCell="Q4" sqref="Q4"/>
    </sheetView>
  </sheetViews>
  <sheetFormatPr defaultRowHeight="15" x14ac:dyDescent="0.25"/>
  <cols>
    <col min="1" max="1" width="37.7109375" style="139" customWidth="1"/>
    <col min="2" max="2" width="3.42578125" style="8" hidden="1" customWidth="1"/>
    <col min="3" max="3" width="19" style="153" hidden="1" customWidth="1"/>
    <col min="4" max="5" width="19" style="8" hidden="1" customWidth="1"/>
    <col min="6" max="6" width="2.7109375" style="8" hidden="1" customWidth="1"/>
    <col min="7" max="7" width="5.42578125" style="153" hidden="1" customWidth="1"/>
    <col min="8" max="9" width="19" style="7" hidden="1" customWidth="1"/>
    <col min="10" max="10" width="8.140625" style="7" hidden="1" customWidth="1"/>
    <col min="11" max="12" width="14.140625" style="7" hidden="1" customWidth="1"/>
    <col min="13" max="13" width="11.28515625" style="7" hidden="1" customWidth="1"/>
    <col min="14" max="14" width="9.28515625" style="7" hidden="1" customWidth="1"/>
    <col min="15" max="15" width="2.7109375" style="33" hidden="1" customWidth="1"/>
    <col min="16" max="16" width="5.5703125" style="135" hidden="1" customWidth="1"/>
    <col min="17" max="17" width="16.28515625" style="7" hidden="1" customWidth="1"/>
    <col min="18" max="18" width="11.85546875" style="7" hidden="1" customWidth="1"/>
    <col min="19" max="19" width="12.28515625" style="7" hidden="1" customWidth="1"/>
    <col min="20" max="20" width="9.85546875" style="7" hidden="1" customWidth="1"/>
    <col min="21" max="21" width="2.7109375" style="33" hidden="1" customWidth="1"/>
    <col min="22" max="22" width="5.5703125" style="135" bestFit="1" customWidth="1"/>
    <col min="23" max="23" width="7.7109375" style="7" bestFit="1" customWidth="1"/>
    <col min="24" max="24" width="11.28515625" style="7" bestFit="1" customWidth="1"/>
    <col min="25" max="25" width="12.28515625" style="7" bestFit="1" customWidth="1"/>
    <col min="26" max="26" width="9.85546875" style="7" bestFit="1" customWidth="1"/>
    <col min="27" max="27" width="2.85546875" style="8" customWidth="1"/>
    <col min="28" max="28" width="5.5703125" style="136" customWidth="1"/>
    <col min="29" max="29" width="20.7109375" style="7" customWidth="1"/>
    <col min="30" max="30" width="8.42578125" style="7" bestFit="1" customWidth="1"/>
    <col min="31" max="31" width="7.85546875" style="7" bestFit="1" customWidth="1"/>
    <col min="32" max="33" width="1.140625" style="8" customWidth="1"/>
    <col min="34" max="34" width="26.7109375" style="7" customWidth="1"/>
    <col min="35" max="35" width="8.5703125" style="7" customWidth="1"/>
    <col min="36" max="36" width="1.5703125" style="7" customWidth="1"/>
    <col min="37" max="38" width="9.28515625" style="7" customWidth="1"/>
    <col min="39" max="39" width="8" style="7" customWidth="1"/>
    <col min="40" max="40" width="1.5703125" style="7" customWidth="1"/>
    <col min="41" max="43" width="7.7109375" style="7" customWidth="1"/>
    <col min="44" max="44" width="1.5703125" style="7" customWidth="1"/>
    <col min="45" max="47" width="7.7109375" style="7" customWidth="1"/>
    <col min="48" max="48" width="1.5703125" style="34" customWidth="1"/>
    <col min="49" max="51" width="7.7109375" style="34" customWidth="1"/>
    <col min="52" max="52" width="1.5703125" style="34" customWidth="1"/>
    <col min="53" max="55" width="7.7109375" style="34" customWidth="1"/>
    <col min="56" max="56" width="1.5703125" style="34" customWidth="1"/>
    <col min="57" max="59" width="7.7109375" style="34" customWidth="1"/>
    <col min="60" max="60" width="1.5703125" style="34" customWidth="1"/>
    <col min="61" max="63" width="7.7109375" style="34" customWidth="1"/>
    <col min="64" max="64" width="1.5703125" style="34" customWidth="1"/>
    <col min="65" max="66" width="9.28515625" style="34" customWidth="1"/>
    <col min="67" max="67" width="9.85546875" style="34" bestFit="1" customWidth="1"/>
    <col min="68" max="16384" width="9.140625" style="8"/>
  </cols>
  <sheetData>
    <row r="1" spans="1:67" ht="35.65" customHeight="1" x14ac:dyDescent="0.5">
      <c r="A1" s="134"/>
      <c r="C1" s="165" t="s">
        <v>115</v>
      </c>
      <c r="D1" s="166"/>
      <c r="E1" s="166"/>
      <c r="G1" s="165" t="s">
        <v>116</v>
      </c>
      <c r="H1" s="166"/>
      <c r="I1" s="166"/>
      <c r="J1" s="165"/>
      <c r="K1" s="166"/>
      <c r="L1" s="166"/>
      <c r="M1" s="166"/>
      <c r="N1" s="166"/>
      <c r="P1" s="165" t="s">
        <v>117</v>
      </c>
      <c r="Q1" s="166"/>
      <c r="R1" s="166"/>
      <c r="S1" s="165"/>
      <c r="T1" s="166"/>
      <c r="V1" s="165" t="s">
        <v>123</v>
      </c>
      <c r="W1" s="166"/>
      <c r="X1" s="166"/>
      <c r="Y1" s="165"/>
      <c r="Z1" s="166"/>
      <c r="AH1" s="5" t="s">
        <v>5</v>
      </c>
      <c r="AI1" s="6" t="s">
        <v>6</v>
      </c>
      <c r="AJ1" s="192" t="s">
        <v>7</v>
      </c>
      <c r="AK1" s="192"/>
      <c r="AL1" s="6" t="s">
        <v>8</v>
      </c>
      <c r="AM1" s="36" t="s">
        <v>9</v>
      </c>
      <c r="AO1" s="8"/>
      <c r="AP1" s="8"/>
      <c r="AQ1" s="8"/>
      <c r="AS1" s="8"/>
      <c r="AT1" s="8"/>
      <c r="AU1" s="8"/>
      <c r="AW1" s="31"/>
      <c r="AX1" s="31"/>
      <c r="AY1" s="31"/>
      <c r="BA1" s="31"/>
      <c r="BB1" s="31"/>
      <c r="BC1" s="31"/>
      <c r="BE1" s="31"/>
      <c r="BF1" s="31"/>
      <c r="BG1" s="31"/>
      <c r="BI1" s="31"/>
      <c r="BJ1" s="31"/>
      <c r="BK1" s="31"/>
      <c r="BM1" s="31"/>
      <c r="BN1" s="31"/>
      <c r="BO1" s="31"/>
    </row>
    <row r="2" spans="1:67" ht="15" customHeight="1" thickBot="1" x14ac:dyDescent="0.3">
      <c r="A2" s="134"/>
      <c r="C2" s="130"/>
      <c r="D2" s="131"/>
      <c r="E2" s="131"/>
      <c r="G2" s="130"/>
      <c r="H2" s="156"/>
      <c r="I2" s="156"/>
      <c r="J2" s="156"/>
      <c r="K2" s="156" t="s">
        <v>10</v>
      </c>
      <c r="L2" s="156"/>
      <c r="M2" s="156"/>
      <c r="N2" s="156"/>
      <c r="O2" s="157"/>
      <c r="P2" s="130"/>
      <c r="Q2" s="156"/>
      <c r="R2" s="156" t="s">
        <v>10</v>
      </c>
      <c r="S2" s="156" t="s">
        <v>111</v>
      </c>
      <c r="T2" s="156"/>
      <c r="U2" s="157"/>
      <c r="V2" s="130"/>
      <c r="W2" s="156"/>
      <c r="X2" s="156" t="s">
        <v>119</v>
      </c>
      <c r="Y2" s="156" t="s">
        <v>111</v>
      </c>
      <c r="Z2" s="156"/>
      <c r="AH2" s="5">
        <f>SUM(AI5:AI12)</f>
        <v>14680</v>
      </c>
      <c r="AI2" s="6" t="s">
        <v>6</v>
      </c>
      <c r="AJ2" s="193">
        <f>-SUM(AI13:AI16)</f>
        <v>8360</v>
      </c>
      <c r="AK2" s="193"/>
      <c r="AL2" s="6" t="s">
        <v>8</v>
      </c>
      <c r="AM2" s="36">
        <f>-SUM(AI17:AI27)</f>
        <v>6320</v>
      </c>
      <c r="AO2" s="8"/>
      <c r="AP2" s="8"/>
      <c r="AQ2" s="8"/>
      <c r="AS2" s="8"/>
      <c r="AT2" s="8"/>
      <c r="AU2" s="8"/>
      <c r="AW2" s="31"/>
      <c r="AX2" s="31"/>
      <c r="AY2" s="31"/>
      <c r="BA2" s="31"/>
      <c r="BB2" s="31"/>
      <c r="BC2" s="31"/>
      <c r="BE2" s="31"/>
      <c r="BF2" s="31"/>
      <c r="BG2" s="31"/>
      <c r="BI2" s="31"/>
      <c r="BJ2" s="31"/>
      <c r="BK2" s="31"/>
      <c r="BM2" s="31"/>
      <c r="BN2" s="31"/>
      <c r="BO2" s="31"/>
    </row>
    <row r="3" spans="1:67" ht="15.75" thickBot="1" x14ac:dyDescent="0.3">
      <c r="A3" s="137"/>
      <c r="C3" s="130" t="s">
        <v>19</v>
      </c>
      <c r="D3" s="131" t="s">
        <v>97</v>
      </c>
      <c r="E3" s="131" t="s">
        <v>96</v>
      </c>
      <c r="G3" s="130" t="s">
        <v>19</v>
      </c>
      <c r="H3" s="156" t="s">
        <v>99</v>
      </c>
      <c r="I3" s="156" t="s">
        <v>100</v>
      </c>
      <c r="J3" s="156" t="s">
        <v>101</v>
      </c>
      <c r="K3" s="156" t="s">
        <v>129</v>
      </c>
      <c r="L3" s="156" t="s">
        <v>130</v>
      </c>
      <c r="M3" s="156" t="s">
        <v>135</v>
      </c>
      <c r="N3" s="156" t="s">
        <v>107</v>
      </c>
      <c r="O3" s="157"/>
      <c r="P3" s="130" t="s">
        <v>19</v>
      </c>
      <c r="Q3" s="156" t="s">
        <v>100</v>
      </c>
      <c r="R3" s="156" t="s">
        <v>118</v>
      </c>
      <c r="S3" s="156" t="s">
        <v>112</v>
      </c>
      <c r="T3" s="156" t="s">
        <v>113</v>
      </c>
      <c r="U3" s="157"/>
      <c r="V3" s="130" t="s">
        <v>19</v>
      </c>
      <c r="W3" s="156" t="s">
        <v>114</v>
      </c>
      <c r="X3" s="156" t="s">
        <v>120</v>
      </c>
      <c r="Y3" s="156" t="s">
        <v>112</v>
      </c>
      <c r="Z3" s="156" t="s">
        <v>113</v>
      </c>
      <c r="AB3" s="125" t="s">
        <v>95</v>
      </c>
      <c r="AC3" s="126"/>
      <c r="AD3" s="126"/>
      <c r="AE3" s="126"/>
      <c r="AH3" s="124"/>
      <c r="AI3" s="197" t="s">
        <v>0</v>
      </c>
      <c r="AJ3" s="194">
        <f>AJ2+AM2</f>
        <v>14680</v>
      </c>
      <c r="AK3" s="195"/>
      <c r="AL3" s="195"/>
      <c r="AM3" s="196"/>
      <c r="AO3" s="8"/>
      <c r="AP3" s="8"/>
      <c r="AQ3" s="8"/>
      <c r="AS3" s="8"/>
      <c r="AT3" s="8"/>
      <c r="AU3" s="8"/>
      <c r="AW3" s="31"/>
      <c r="AX3" s="31"/>
      <c r="AY3" s="31"/>
      <c r="BA3" s="31"/>
      <c r="BB3" s="31"/>
      <c r="BC3" s="31"/>
      <c r="BE3" s="31"/>
      <c r="BF3" s="31"/>
      <c r="BG3" s="31"/>
      <c r="BI3" s="31"/>
      <c r="BJ3" s="31"/>
      <c r="BK3" s="31"/>
      <c r="BM3" s="31"/>
      <c r="BN3" s="31"/>
      <c r="BO3" s="31"/>
    </row>
    <row r="4" spans="1:67" ht="21.75" thickBot="1" x14ac:dyDescent="0.4">
      <c r="A4" s="137"/>
      <c r="C4" s="161">
        <v>43298</v>
      </c>
      <c r="D4" s="162" t="s">
        <v>98</v>
      </c>
      <c r="E4" s="162">
        <v>720</v>
      </c>
      <c r="G4" s="161">
        <v>43282</v>
      </c>
      <c r="H4" s="163" t="s">
        <v>132</v>
      </c>
      <c r="I4" s="163" t="s">
        <v>138</v>
      </c>
      <c r="J4" s="163">
        <v>3000</v>
      </c>
      <c r="K4" s="163"/>
      <c r="L4" s="163"/>
      <c r="M4" s="176">
        <v>3000</v>
      </c>
      <c r="N4" s="163"/>
      <c r="P4" s="161">
        <v>43286</v>
      </c>
      <c r="Q4" s="163"/>
      <c r="R4" s="163"/>
      <c r="S4" s="163"/>
      <c r="T4" s="163">
        <v>5000</v>
      </c>
      <c r="V4" s="161">
        <v>43286</v>
      </c>
      <c r="W4" s="163"/>
      <c r="X4" s="163">
        <v>1500</v>
      </c>
      <c r="Y4" s="163"/>
      <c r="Z4" s="163"/>
      <c r="AB4" s="123" t="s">
        <v>19</v>
      </c>
      <c r="AC4" s="123" t="s">
        <v>10</v>
      </c>
      <c r="AD4" s="123" t="s">
        <v>11</v>
      </c>
      <c r="AE4" s="123" t="s">
        <v>12</v>
      </c>
      <c r="AH4" s="171" t="s">
        <v>10</v>
      </c>
      <c r="AI4" s="198"/>
      <c r="AK4" s="118" t="s">
        <v>1</v>
      </c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20"/>
      <c r="BL4" s="62"/>
      <c r="BM4" s="62"/>
      <c r="BN4" s="62"/>
      <c r="BO4" s="62"/>
    </row>
    <row r="5" spans="1:67" ht="16.5" thickBot="1" x14ac:dyDescent="0.3">
      <c r="A5" s="137"/>
      <c r="C5" s="161">
        <v>43305</v>
      </c>
      <c r="D5" s="162" t="s">
        <v>98</v>
      </c>
      <c r="E5" s="162">
        <v>425</v>
      </c>
      <c r="G5" s="161">
        <v>43282</v>
      </c>
      <c r="H5" s="163" t="s">
        <v>133</v>
      </c>
      <c r="I5" s="163" t="s">
        <v>134</v>
      </c>
      <c r="J5" s="163">
        <v>8000</v>
      </c>
      <c r="K5" s="163"/>
      <c r="L5" s="163"/>
      <c r="M5" s="176">
        <v>8000</v>
      </c>
      <c r="N5" s="163"/>
      <c r="P5" s="161">
        <v>43289</v>
      </c>
      <c r="Q5" s="163"/>
      <c r="R5" s="163"/>
      <c r="S5" s="163"/>
      <c r="T5" s="163">
        <v>80</v>
      </c>
      <c r="V5" s="161">
        <v>43287</v>
      </c>
      <c r="W5" s="163"/>
      <c r="X5" s="163"/>
      <c r="Y5" s="163">
        <v>185</v>
      </c>
      <c r="Z5" s="163"/>
      <c r="AB5" s="35">
        <v>43311</v>
      </c>
      <c r="AC5" s="3" t="s">
        <v>3</v>
      </c>
      <c r="AD5" s="3">
        <v>2070</v>
      </c>
      <c r="AE5" s="3"/>
      <c r="AH5" s="114" t="s">
        <v>30</v>
      </c>
      <c r="AI5" s="113">
        <f>+AM11</f>
        <v>12385</v>
      </c>
      <c r="AK5" s="7" t="s">
        <v>16</v>
      </c>
      <c r="AM5" s="7">
        <f>+AM11+AM18+AM24+AQ18+AQ24+AU10+AU16+AU23+AY10+AY16+AY24+BC11+BC17+BC24+BG10+BG16+BG22+BK10+BK16+BK60+BK67+AQ10</f>
        <v>0</v>
      </c>
      <c r="AO5" s="8"/>
      <c r="AP5" s="8"/>
      <c r="AQ5" s="8"/>
      <c r="AS5" s="8"/>
      <c r="AT5" s="8"/>
      <c r="AU5" s="8"/>
      <c r="AW5" s="31"/>
      <c r="AX5" s="31"/>
      <c r="AY5" s="31"/>
      <c r="BA5" s="31"/>
      <c r="BB5" s="31"/>
      <c r="BC5" s="31"/>
      <c r="BI5" s="31"/>
      <c r="BJ5" s="31"/>
      <c r="BK5" s="31"/>
      <c r="BM5" s="31"/>
      <c r="BN5" s="31"/>
      <c r="BO5" s="31"/>
    </row>
    <row r="6" spans="1:67" ht="16.5" thickBot="1" x14ac:dyDescent="0.3">
      <c r="A6" s="138"/>
      <c r="C6" s="161">
        <v>43311</v>
      </c>
      <c r="D6" s="162" t="s">
        <v>126</v>
      </c>
      <c r="E6" s="162">
        <v>425</v>
      </c>
      <c r="G6" s="161">
        <v>43290</v>
      </c>
      <c r="H6" s="163" t="s">
        <v>35</v>
      </c>
      <c r="I6" s="163" t="s">
        <v>136</v>
      </c>
      <c r="J6" s="163">
        <v>360</v>
      </c>
      <c r="K6" s="163"/>
      <c r="L6" s="163"/>
      <c r="M6" s="176">
        <v>360</v>
      </c>
      <c r="N6" s="163"/>
      <c r="P6" s="161">
        <v>43296</v>
      </c>
      <c r="Q6" s="163"/>
      <c r="R6" s="163"/>
      <c r="S6" s="163"/>
      <c r="T6" s="163">
        <v>75</v>
      </c>
      <c r="V6" s="161">
        <v>43289</v>
      </c>
      <c r="W6" s="163"/>
      <c r="X6" s="163"/>
      <c r="Y6" s="163"/>
      <c r="Z6" s="163">
        <v>315</v>
      </c>
      <c r="AB6" s="35"/>
      <c r="AC6" s="174" t="s">
        <v>42</v>
      </c>
      <c r="AD6" s="3"/>
      <c r="AE6" s="3">
        <f>-AD5</f>
        <v>-2070</v>
      </c>
      <c r="AH6" s="114" t="s">
        <v>3</v>
      </c>
      <c r="AI6" s="113">
        <f>+AM18</f>
        <v>2295</v>
      </c>
      <c r="AK6" s="100" t="str">
        <f>+AH5</f>
        <v>Cash-Checking</v>
      </c>
      <c r="AL6" s="100"/>
      <c r="AM6" s="103"/>
      <c r="AO6" s="100" t="str">
        <f>+AH8</f>
        <v>Prepaid insurance</v>
      </c>
      <c r="AP6" s="100"/>
      <c r="AQ6" s="103"/>
      <c r="AS6" s="100" t="str">
        <f>+AH11</f>
        <v>Lawn Equipment</v>
      </c>
      <c r="AT6" s="100"/>
      <c r="AU6" s="103"/>
      <c r="AW6" s="97" t="str">
        <f>+AH14</f>
        <v>Notes payable</v>
      </c>
      <c r="AX6" s="97"/>
      <c r="AY6" s="104"/>
      <c r="BA6" s="107" t="str">
        <f>+AH17</f>
        <v>Capital</v>
      </c>
      <c r="BB6" s="108"/>
      <c r="BC6" s="109"/>
      <c r="BE6" s="110" t="s">
        <v>92</v>
      </c>
      <c r="BF6" s="111"/>
      <c r="BG6" s="112"/>
      <c r="BI6" s="110" t="str">
        <f>+AH23</f>
        <v>Equipment Rental Expense</v>
      </c>
      <c r="BJ6" s="111"/>
      <c r="BK6" s="112"/>
      <c r="BM6" s="42"/>
      <c r="BN6" s="29"/>
      <c r="BO6" s="43"/>
    </row>
    <row r="7" spans="1:67" ht="15.75" x14ac:dyDescent="0.25">
      <c r="A7" s="138"/>
      <c r="C7" s="161">
        <v>43311</v>
      </c>
      <c r="D7" s="162" t="s">
        <v>127</v>
      </c>
      <c r="E7" s="167">
        <v>500</v>
      </c>
      <c r="G7" s="161">
        <v>43301</v>
      </c>
      <c r="H7" s="163" t="s">
        <v>126</v>
      </c>
      <c r="I7" s="163" t="s">
        <v>102</v>
      </c>
      <c r="J7" s="163">
        <v>250</v>
      </c>
      <c r="K7" s="163"/>
      <c r="L7" s="163">
        <f>300+250</f>
        <v>550</v>
      </c>
      <c r="M7" s="163"/>
      <c r="N7" s="177">
        <v>300</v>
      </c>
      <c r="P7" s="161">
        <v>43297</v>
      </c>
      <c r="Q7" s="163"/>
      <c r="R7" s="163"/>
      <c r="S7" s="163"/>
      <c r="T7" s="163">
        <v>1000</v>
      </c>
      <c r="V7" s="161">
        <v>43299</v>
      </c>
      <c r="W7" s="163"/>
      <c r="X7" s="163">
        <v>140</v>
      </c>
      <c r="Y7" s="163"/>
      <c r="Z7" s="163"/>
      <c r="AB7" s="35"/>
      <c r="AC7" s="3"/>
      <c r="AD7" s="3"/>
      <c r="AE7" s="3"/>
      <c r="AH7" s="114" t="s">
        <v>31</v>
      </c>
      <c r="AI7" s="113">
        <f>+AM24</f>
        <v>0</v>
      </c>
      <c r="AK7" s="12" t="s">
        <v>11</v>
      </c>
      <c r="AL7" s="12" t="s">
        <v>13</v>
      </c>
      <c r="AM7" s="12" t="s">
        <v>2</v>
      </c>
      <c r="AO7" s="12" t="s">
        <v>11</v>
      </c>
      <c r="AP7" s="12" t="s">
        <v>13</v>
      </c>
      <c r="AQ7" s="12" t="s">
        <v>2</v>
      </c>
      <c r="AS7" s="12" t="s">
        <v>11</v>
      </c>
      <c r="AT7" s="12" t="s">
        <v>13</v>
      </c>
      <c r="AU7" s="40" t="s">
        <v>2</v>
      </c>
      <c r="AW7" s="12" t="s">
        <v>11</v>
      </c>
      <c r="AX7" s="12" t="s">
        <v>13</v>
      </c>
      <c r="AY7" s="40" t="s">
        <v>2</v>
      </c>
      <c r="BA7" s="105" t="s">
        <v>11</v>
      </c>
      <c r="BB7" s="105" t="s">
        <v>13</v>
      </c>
      <c r="BC7" s="106" t="s">
        <v>2</v>
      </c>
      <c r="BE7" s="12" t="s">
        <v>11</v>
      </c>
      <c r="BF7" s="12" t="s">
        <v>13</v>
      </c>
      <c r="BG7" s="40" t="s">
        <v>2</v>
      </c>
      <c r="BI7" s="12" t="s">
        <v>11</v>
      </c>
      <c r="BJ7" s="12" t="s">
        <v>13</v>
      </c>
      <c r="BK7" s="40" t="s">
        <v>2</v>
      </c>
      <c r="BM7" s="30"/>
      <c r="BN7" s="30"/>
      <c r="BO7" s="43"/>
    </row>
    <row r="8" spans="1:67" ht="15.75" x14ac:dyDescent="0.25">
      <c r="A8" s="138"/>
      <c r="C8" s="161"/>
      <c r="D8" s="162"/>
      <c r="E8" s="168">
        <f>SUM(E4:E7)</f>
        <v>2070</v>
      </c>
      <c r="G8" s="161">
        <v>43308</v>
      </c>
      <c r="H8" s="163" t="s">
        <v>137</v>
      </c>
      <c r="I8" s="163" t="s">
        <v>102</v>
      </c>
      <c r="J8" s="163">
        <v>200</v>
      </c>
      <c r="K8" s="163"/>
      <c r="L8" s="163">
        <v>700</v>
      </c>
      <c r="M8" s="163"/>
      <c r="N8" s="177">
        <v>500</v>
      </c>
      <c r="P8" s="161">
        <v>43303</v>
      </c>
      <c r="Q8" s="163"/>
      <c r="R8" s="163">
        <v>175</v>
      </c>
      <c r="S8" s="163"/>
      <c r="T8" s="163"/>
      <c r="V8" s="161">
        <v>43305</v>
      </c>
      <c r="W8" s="163"/>
      <c r="X8" s="163"/>
      <c r="Y8" s="163"/>
      <c r="Z8" s="163"/>
      <c r="AB8" s="35">
        <v>43311</v>
      </c>
      <c r="AC8" s="3" t="s">
        <v>30</v>
      </c>
      <c r="AD8" s="3">
        <f>J12</f>
        <v>12385</v>
      </c>
      <c r="AE8" s="3"/>
      <c r="AH8" s="114" t="s">
        <v>85</v>
      </c>
      <c r="AI8" s="113">
        <f>+AQ10</f>
        <v>0</v>
      </c>
      <c r="AK8" s="14" t="s">
        <v>14</v>
      </c>
      <c r="AL8" s="14"/>
      <c r="AM8" s="14">
        <f>+'Beg Bal'!B2</f>
        <v>0</v>
      </c>
      <c r="AO8" s="14" t="s">
        <v>14</v>
      </c>
      <c r="AP8" s="14"/>
      <c r="AQ8" s="14">
        <v>0</v>
      </c>
      <c r="AS8" s="14" t="s">
        <v>14</v>
      </c>
      <c r="AT8" s="14"/>
      <c r="AU8" s="41">
        <f>+'Beg Bal'!B10</f>
        <v>0</v>
      </c>
      <c r="AW8" s="63" t="s">
        <v>14</v>
      </c>
      <c r="AX8" s="14"/>
      <c r="AY8" s="16">
        <f>+'Beg Bal'!B13</f>
        <v>0</v>
      </c>
      <c r="BA8" s="17" t="s">
        <v>14</v>
      </c>
      <c r="BB8" s="14"/>
      <c r="BC8" s="18">
        <f>+'Beg Bal'!B16</f>
        <v>0</v>
      </c>
      <c r="BE8" s="37" t="s">
        <v>14</v>
      </c>
      <c r="BF8" s="38"/>
      <c r="BG8" s="26">
        <f>+'Beg Bal'!B21</f>
        <v>0</v>
      </c>
      <c r="BI8" s="37" t="s">
        <v>14</v>
      </c>
      <c r="BJ8" s="14"/>
      <c r="BK8" s="26">
        <v>0</v>
      </c>
      <c r="BM8" s="30"/>
      <c r="BN8" s="30"/>
      <c r="BO8" s="43"/>
    </row>
    <row r="9" spans="1:67" ht="15.75" x14ac:dyDescent="0.25">
      <c r="A9" s="138"/>
      <c r="G9" s="161">
        <v>43308</v>
      </c>
      <c r="H9" s="163" t="s">
        <v>139</v>
      </c>
      <c r="I9" s="163" t="s">
        <v>140</v>
      </c>
      <c r="J9" s="163">
        <v>150</v>
      </c>
      <c r="K9" s="177">
        <v>150</v>
      </c>
      <c r="L9" s="163"/>
      <c r="M9" s="163"/>
      <c r="N9" s="163"/>
      <c r="P9" s="161">
        <v>43305</v>
      </c>
      <c r="Q9" s="163"/>
      <c r="R9" s="163"/>
      <c r="S9" s="163"/>
      <c r="T9" s="163">
        <v>40</v>
      </c>
      <c r="V9" s="164" t="s">
        <v>124</v>
      </c>
      <c r="W9" s="163"/>
      <c r="X9" s="170">
        <f>SUM(X4:X8)</f>
        <v>1640</v>
      </c>
      <c r="Y9" s="170">
        <f t="shared" ref="Y9:Z9" si="0">SUM(Y4:Y8)</f>
        <v>185</v>
      </c>
      <c r="Z9" s="170">
        <f t="shared" si="0"/>
        <v>315</v>
      </c>
      <c r="AB9" s="35"/>
      <c r="AC9" s="174" t="s">
        <v>3</v>
      </c>
      <c r="AD9" s="3"/>
      <c r="AE9" s="3">
        <f>-K12</f>
        <v>-575</v>
      </c>
      <c r="AH9" s="114" t="s">
        <v>39</v>
      </c>
      <c r="AI9" s="113">
        <f>+AQ18</f>
        <v>0</v>
      </c>
      <c r="AK9" s="19">
        <f>AD8</f>
        <v>12385</v>
      </c>
      <c r="AL9" s="19"/>
      <c r="AM9" s="14">
        <f>+AM8+SUM(AK9:AL9)</f>
        <v>12385</v>
      </c>
      <c r="AO9" s="19"/>
      <c r="AP9" s="19"/>
      <c r="AQ9" s="14">
        <f>+AQ8+SUM(AO9:AP9)</f>
        <v>0</v>
      </c>
      <c r="AS9" s="19"/>
      <c r="AT9" s="19"/>
      <c r="AU9" s="41">
        <f>+AU8+SUM(AS9:AT9)</f>
        <v>0</v>
      </c>
      <c r="AW9" s="19"/>
      <c r="AX9" s="19">
        <f>AE12</f>
        <v>-8000</v>
      </c>
      <c r="AY9" s="16">
        <f>+AY8+SUM(AW9:AX9)</f>
        <v>-8000</v>
      </c>
      <c r="BA9" s="19"/>
      <c r="BB9" s="19">
        <f>AE11</f>
        <v>-3000</v>
      </c>
      <c r="BC9" s="18">
        <f>+BC8+SUM(BA9:BB9)</f>
        <v>-3000</v>
      </c>
      <c r="BE9" s="19"/>
      <c r="BF9" s="19"/>
      <c r="BG9" s="26">
        <f>+BG8+SUM(BE9:BF9)</f>
        <v>0</v>
      </c>
      <c r="BI9" s="19"/>
      <c r="BJ9" s="19"/>
      <c r="BK9" s="26">
        <f>+BK8+SUM(BI9:BJ9)</f>
        <v>0</v>
      </c>
      <c r="BM9" s="28"/>
      <c r="BN9" s="28"/>
      <c r="BO9" s="28"/>
    </row>
    <row r="10" spans="1:67" ht="15.75" x14ac:dyDescent="0.25">
      <c r="A10" s="138"/>
      <c r="G10" s="161">
        <v>43311</v>
      </c>
      <c r="H10" s="163" t="s">
        <v>141</v>
      </c>
      <c r="I10" s="163" t="s">
        <v>140</v>
      </c>
      <c r="J10" s="163">
        <v>425</v>
      </c>
      <c r="K10" s="177">
        <v>425</v>
      </c>
      <c r="L10" s="163"/>
      <c r="M10" s="163"/>
      <c r="N10" s="163"/>
      <c r="P10" s="161">
        <v>43309</v>
      </c>
      <c r="Q10" s="163"/>
      <c r="R10" s="163">
        <v>75</v>
      </c>
      <c r="S10" s="163"/>
      <c r="T10" s="163"/>
      <c r="V10" s="164"/>
      <c r="W10" s="163"/>
      <c r="X10" s="163"/>
      <c r="Y10" s="163"/>
      <c r="Z10" s="163"/>
      <c r="AB10" s="35"/>
      <c r="AC10" s="174" t="s">
        <v>42</v>
      </c>
      <c r="AD10" s="3"/>
      <c r="AE10" s="3">
        <f>-L12</f>
        <v>-1250</v>
      </c>
      <c r="AH10" s="114" t="s">
        <v>45</v>
      </c>
      <c r="AI10" s="113">
        <f>+AQ24</f>
        <v>0</v>
      </c>
      <c r="AK10" s="19"/>
      <c r="AL10" s="19"/>
      <c r="AM10" s="14">
        <f>+AM9+SUM(AK10:AL10)</f>
        <v>12385</v>
      </c>
      <c r="AO10" s="19"/>
      <c r="AP10" s="19"/>
      <c r="AQ10" s="14">
        <f>+AQ9+SUM(AO10:AP10)</f>
        <v>0</v>
      </c>
      <c r="AS10" s="19"/>
      <c r="AT10" s="19"/>
      <c r="AU10" s="41">
        <f>+AU9+SUM(AS10:AT10)</f>
        <v>0</v>
      </c>
      <c r="AW10" s="19"/>
      <c r="AX10" s="19"/>
      <c r="AY10" s="16">
        <f>+AY9+SUM(AW10:AX10)</f>
        <v>-8000</v>
      </c>
      <c r="BA10" s="19"/>
      <c r="BB10" s="19"/>
      <c r="BC10" s="18">
        <f t="shared" ref="BC10:BC11" si="1">+BC9+SUM(BA10:BB10)</f>
        <v>-3000</v>
      </c>
      <c r="BE10" s="19"/>
      <c r="BF10" s="19"/>
      <c r="BG10" s="26">
        <f>+BG9+SUM(BE10:BF10)</f>
        <v>0</v>
      </c>
      <c r="BI10" s="19"/>
      <c r="BJ10" s="19"/>
      <c r="BK10" s="26">
        <f>+BK9+SUM(BI10:BJ10)</f>
        <v>0</v>
      </c>
      <c r="BM10" s="27"/>
      <c r="BN10" s="27"/>
      <c r="BO10" s="27"/>
    </row>
    <row r="11" spans="1:67" ht="16.5" thickBot="1" x14ac:dyDescent="0.3">
      <c r="A11" s="138"/>
      <c r="G11" s="161"/>
      <c r="H11" s="163"/>
      <c r="I11" s="163"/>
      <c r="J11" s="163"/>
      <c r="K11" s="163"/>
      <c r="L11" s="163"/>
      <c r="M11" s="163"/>
      <c r="N11" s="163"/>
      <c r="P11" s="161">
        <v>43311</v>
      </c>
      <c r="Q11" s="163"/>
      <c r="R11" s="169"/>
      <c r="S11" s="169"/>
      <c r="T11" s="169">
        <v>500</v>
      </c>
      <c r="V11" s="164"/>
      <c r="W11" s="163"/>
      <c r="X11" s="163"/>
      <c r="Y11" s="163"/>
      <c r="Z11" s="163"/>
      <c r="AB11" s="35"/>
      <c r="AC11" s="174" t="s">
        <v>40</v>
      </c>
      <c r="AD11" s="3"/>
      <c r="AE11" s="3">
        <f>-M4</f>
        <v>-3000</v>
      </c>
      <c r="AH11" s="114" t="s">
        <v>32</v>
      </c>
      <c r="AI11" s="113">
        <f>+AU10</f>
        <v>0</v>
      </c>
      <c r="AK11" s="19"/>
      <c r="AL11" s="19"/>
      <c r="AM11" s="14">
        <f>+AM10+SUM(AK11:AL11)</f>
        <v>12385</v>
      </c>
      <c r="AO11" s="8"/>
      <c r="AP11" s="8"/>
      <c r="AQ11" s="8"/>
      <c r="AS11" s="8"/>
      <c r="AT11" s="8"/>
      <c r="AU11" s="8"/>
      <c r="BA11" s="19"/>
      <c r="BB11" s="19"/>
      <c r="BC11" s="18">
        <f t="shared" si="1"/>
        <v>-3000</v>
      </c>
      <c r="BE11" s="28"/>
      <c r="BF11" s="28"/>
      <c r="BG11" s="28"/>
      <c r="BI11" s="8"/>
      <c r="BJ11" s="8"/>
      <c r="BK11" s="8"/>
      <c r="BM11" s="28"/>
      <c r="BN11" s="28"/>
      <c r="BO11" s="28"/>
    </row>
    <row r="12" spans="1:67" ht="16.5" thickBot="1" x14ac:dyDescent="0.3">
      <c r="A12" s="138"/>
      <c r="G12" s="161"/>
      <c r="H12" s="163" t="s">
        <v>124</v>
      </c>
      <c r="I12" s="163"/>
      <c r="J12" s="170">
        <f>SUM(J4:J11)</f>
        <v>12385</v>
      </c>
      <c r="K12" s="170">
        <f>SUM(K4:K11)</f>
        <v>575</v>
      </c>
      <c r="L12" s="170">
        <f>SUM(L4:L11)</f>
        <v>1250</v>
      </c>
      <c r="M12" s="170">
        <f>SUM(M4:M11)</f>
        <v>11360</v>
      </c>
      <c r="N12" s="170">
        <f>SUM(N4:N11)</f>
        <v>800</v>
      </c>
      <c r="P12" s="164" t="s">
        <v>124</v>
      </c>
      <c r="Q12" s="163"/>
      <c r="R12" s="170">
        <f>SUM(R4:R11)</f>
        <v>250</v>
      </c>
      <c r="S12" s="170">
        <f t="shared" ref="S12:T12" si="2">SUM(S4:S11)</f>
        <v>0</v>
      </c>
      <c r="T12" s="170">
        <f t="shared" si="2"/>
        <v>6695</v>
      </c>
      <c r="V12" s="164"/>
      <c r="W12" s="163"/>
      <c r="X12" s="163"/>
      <c r="Y12" s="163"/>
      <c r="Z12" s="163"/>
      <c r="AB12" s="35"/>
      <c r="AC12" s="174" t="s">
        <v>49</v>
      </c>
      <c r="AD12" s="3"/>
      <c r="AE12" s="3">
        <f>-M5</f>
        <v>-8000</v>
      </c>
      <c r="AH12" s="114" t="s">
        <v>46</v>
      </c>
      <c r="AI12" s="113">
        <f>+AU16</f>
        <v>0</v>
      </c>
      <c r="AN12" s="7" t="s">
        <v>17</v>
      </c>
      <c r="AO12" s="100" t="str">
        <f>+AH9</f>
        <v>Auto</v>
      </c>
      <c r="AP12" s="100"/>
      <c r="AQ12" s="103"/>
      <c r="AS12" s="100" t="s">
        <v>93</v>
      </c>
      <c r="AT12" s="100"/>
      <c r="AU12" s="103"/>
      <c r="AW12" s="97" t="str">
        <f>+AH15</f>
        <v>Interest Payable</v>
      </c>
      <c r="AX12" s="97"/>
      <c r="AY12" s="104"/>
      <c r="BE12" s="110" t="str">
        <f>+AH21</f>
        <v>Auto Expense</v>
      </c>
      <c r="BF12" s="111"/>
      <c r="BG12" s="112"/>
      <c r="BI12" s="110" t="str">
        <f>+AH24</f>
        <v>Insurance Expense</v>
      </c>
      <c r="BJ12" s="111"/>
      <c r="BK12" s="112"/>
      <c r="BM12" s="42"/>
      <c r="BN12" s="29"/>
      <c r="BO12" s="43"/>
    </row>
    <row r="13" spans="1:67" ht="16.5" thickBot="1" x14ac:dyDescent="0.3">
      <c r="A13" s="138"/>
      <c r="G13" s="161"/>
      <c r="H13" s="163"/>
      <c r="I13" s="163"/>
      <c r="J13" s="163"/>
      <c r="K13" s="163"/>
      <c r="L13" s="163"/>
      <c r="M13" s="163"/>
      <c r="N13" s="163"/>
      <c r="P13" s="164"/>
      <c r="Q13" s="163"/>
      <c r="R13" s="163"/>
      <c r="S13" s="163"/>
      <c r="T13" s="163"/>
      <c r="V13" s="164"/>
      <c r="W13" s="163"/>
      <c r="X13" s="163"/>
      <c r="Y13" s="163"/>
      <c r="Z13" s="163"/>
      <c r="AB13" s="35"/>
      <c r="AC13" s="174" t="s">
        <v>35</v>
      </c>
      <c r="AD13" s="3"/>
      <c r="AE13" s="3">
        <f>-M6</f>
        <v>-360</v>
      </c>
      <c r="AH13" s="117" t="s">
        <v>33</v>
      </c>
      <c r="AI13" s="13">
        <f>+AU23</f>
        <v>0</v>
      </c>
      <c r="AK13" s="100" t="str">
        <f>+AH6</f>
        <v>Accounts Receivable</v>
      </c>
      <c r="AL13" s="100"/>
      <c r="AM13" s="103"/>
      <c r="AO13" s="12" t="s">
        <v>11</v>
      </c>
      <c r="AP13" s="12" t="s">
        <v>13</v>
      </c>
      <c r="AQ13" s="40" t="s">
        <v>2</v>
      </c>
      <c r="AS13" s="12" t="s">
        <v>11</v>
      </c>
      <c r="AT13" s="12" t="s">
        <v>13</v>
      </c>
      <c r="AU13" s="40" t="s">
        <v>2</v>
      </c>
      <c r="AW13" s="12" t="s">
        <v>11</v>
      </c>
      <c r="AX13" s="12" t="s">
        <v>13</v>
      </c>
      <c r="AY13" s="40" t="s">
        <v>2</v>
      </c>
      <c r="BA13" s="107" t="str">
        <f>+AH18</f>
        <v>Drawing</v>
      </c>
      <c r="BB13" s="108"/>
      <c r="BC13" s="109"/>
      <c r="BE13" s="12" t="s">
        <v>11</v>
      </c>
      <c r="BF13" s="12" t="s">
        <v>13</v>
      </c>
      <c r="BG13" s="40" t="s">
        <v>2</v>
      </c>
      <c r="BI13" s="12" t="s">
        <v>11</v>
      </c>
      <c r="BJ13" s="12" t="s">
        <v>13</v>
      </c>
      <c r="BK13" s="40" t="s">
        <v>2</v>
      </c>
      <c r="BM13" s="30"/>
      <c r="BN13" s="30"/>
      <c r="BO13" s="43"/>
    </row>
    <row r="14" spans="1:67" ht="15.75" x14ac:dyDescent="0.25">
      <c r="A14" s="138"/>
      <c r="AB14" s="35"/>
      <c r="AC14" s="3" t="s">
        <v>3</v>
      </c>
      <c r="AD14" s="3">
        <f>N12</f>
        <v>800</v>
      </c>
      <c r="AE14" s="3"/>
      <c r="AH14" s="117" t="s">
        <v>49</v>
      </c>
      <c r="AI14" s="13">
        <f>+AY10</f>
        <v>-8000</v>
      </c>
      <c r="AK14" s="12" t="s">
        <v>11</v>
      </c>
      <c r="AL14" s="12" t="s">
        <v>13</v>
      </c>
      <c r="AM14" s="12" t="s">
        <v>2</v>
      </c>
      <c r="AO14" s="14" t="s">
        <v>14</v>
      </c>
      <c r="AP14" s="14"/>
      <c r="AQ14" s="41">
        <f>+'Beg Bal'!B8</f>
        <v>0</v>
      </c>
      <c r="AS14" s="14" t="s">
        <v>14</v>
      </c>
      <c r="AT14" s="14"/>
      <c r="AU14" s="41">
        <f>+'Beg Bal'!B11</f>
        <v>0</v>
      </c>
      <c r="AW14" s="63" t="s">
        <v>14</v>
      </c>
      <c r="AX14" s="14"/>
      <c r="AY14" s="16">
        <f>+'Beg Bal'!B14</f>
        <v>0</v>
      </c>
      <c r="BA14" s="12" t="s">
        <v>11</v>
      </c>
      <c r="BB14" s="12" t="s">
        <v>13</v>
      </c>
      <c r="BC14" s="40" t="s">
        <v>2</v>
      </c>
      <c r="BE14" s="37" t="s">
        <v>14</v>
      </c>
      <c r="BF14" s="14"/>
      <c r="BG14" s="26">
        <v>0</v>
      </c>
      <c r="BI14" s="37" t="s">
        <v>14</v>
      </c>
      <c r="BJ14" s="14"/>
      <c r="BK14" s="26">
        <v>0</v>
      </c>
      <c r="BM14" s="30"/>
      <c r="BN14" s="30"/>
      <c r="BO14" s="43"/>
    </row>
    <row r="15" spans="1:67" ht="15.75" x14ac:dyDescent="0.25">
      <c r="A15" s="138"/>
      <c r="AB15" s="35"/>
      <c r="AC15" s="3"/>
      <c r="AD15" s="3"/>
      <c r="AE15" s="3"/>
      <c r="AH15" s="117" t="s">
        <v>34</v>
      </c>
      <c r="AI15" s="13">
        <f>+AY16</f>
        <v>0</v>
      </c>
      <c r="AK15" s="14" t="s">
        <v>14</v>
      </c>
      <c r="AL15" s="14"/>
      <c r="AM15" s="14">
        <f>+'Beg Bal'!B4</f>
        <v>0</v>
      </c>
      <c r="AO15" s="19"/>
      <c r="AP15" s="19"/>
      <c r="AQ15" s="41">
        <f>+AQ14+SUM(AO15:AP15)</f>
        <v>0</v>
      </c>
      <c r="AS15" s="19"/>
      <c r="AT15" s="19"/>
      <c r="AU15" s="41">
        <f>+AU14+SUM(AS15:AT15)</f>
        <v>0</v>
      </c>
      <c r="AW15" s="19"/>
      <c r="AX15" s="19"/>
      <c r="AY15" s="16">
        <f>+AY14+SUM(AW15:AX15)</f>
        <v>0</v>
      </c>
      <c r="BA15" s="17" t="s">
        <v>14</v>
      </c>
      <c r="BB15" s="64"/>
      <c r="BC15" s="18">
        <f>+'Beg Bal'!B17</f>
        <v>0</v>
      </c>
      <c r="BE15" s="19"/>
      <c r="BF15" s="19"/>
      <c r="BG15" s="26">
        <f>+BG14+SUM(BE15:BF15)</f>
        <v>0</v>
      </c>
      <c r="BI15" s="19"/>
      <c r="BJ15" s="19"/>
      <c r="BK15" s="26">
        <f>+BK14+SUM(BI15:BJ15)</f>
        <v>0</v>
      </c>
      <c r="BM15" s="30"/>
      <c r="BN15" s="30"/>
      <c r="BO15" s="43"/>
    </row>
    <row r="16" spans="1:67" ht="15.75" x14ac:dyDescent="0.25">
      <c r="A16" s="138"/>
      <c r="AB16" s="35"/>
      <c r="AC16" s="3"/>
      <c r="AD16" s="3"/>
      <c r="AE16" s="3"/>
      <c r="AH16" s="117" t="s">
        <v>35</v>
      </c>
      <c r="AI16" s="13">
        <f>+AY24</f>
        <v>-360</v>
      </c>
      <c r="AK16" s="19">
        <f>AD5</f>
        <v>2070</v>
      </c>
      <c r="AL16" s="19"/>
      <c r="AM16" s="14">
        <f>+AM15+SUM(AK16:AL16)</f>
        <v>2070</v>
      </c>
      <c r="AO16" s="19"/>
      <c r="AP16" s="19"/>
      <c r="AQ16" s="41">
        <f t="shared" ref="AQ16:AQ18" si="3">+AQ15+SUM(AO16:AP16)</f>
        <v>0</v>
      </c>
      <c r="AS16" s="19"/>
      <c r="AT16" s="19"/>
      <c r="AU16" s="41">
        <f>+AU15+SUM(AS16:AT16)</f>
        <v>0</v>
      </c>
      <c r="AW16" s="19"/>
      <c r="AX16" s="19"/>
      <c r="AY16" s="16">
        <f>+AY15+SUM(AW16:AX16)</f>
        <v>0</v>
      </c>
      <c r="BA16" s="19"/>
      <c r="BB16" s="19"/>
      <c r="BC16" s="18">
        <f>+BC15+SUM(BA16:BB16)</f>
        <v>0</v>
      </c>
      <c r="BE16" s="19"/>
      <c r="BF16" s="19"/>
      <c r="BG16" s="26">
        <f>+BG15+SUM(BE16:BF16)</f>
        <v>0</v>
      </c>
      <c r="BI16" s="19"/>
      <c r="BJ16" s="19"/>
      <c r="BK16" s="26">
        <f>+BK15+SUM(BI16:BJ16)</f>
        <v>0</v>
      </c>
      <c r="BM16" s="27"/>
      <c r="BN16" s="27"/>
      <c r="BO16" s="27"/>
    </row>
    <row r="17" spans="1:79" ht="16.5" thickBot="1" x14ac:dyDescent="0.3">
      <c r="A17" s="138"/>
      <c r="AB17" s="35"/>
      <c r="AC17" s="3"/>
      <c r="AD17" s="3"/>
      <c r="AE17" s="3"/>
      <c r="AH17" s="115" t="s">
        <v>40</v>
      </c>
      <c r="AI17" s="21">
        <f>+BC11</f>
        <v>-3000</v>
      </c>
      <c r="AK17" s="19"/>
      <c r="AL17" s="19">
        <f>AE9</f>
        <v>-575</v>
      </c>
      <c r="AM17" s="14">
        <f t="shared" ref="AM17" si="4">+AM16+SUM(AK17:AL17)</f>
        <v>1495</v>
      </c>
      <c r="AO17" s="19"/>
      <c r="AP17" s="19"/>
      <c r="AQ17" s="41">
        <f t="shared" si="3"/>
        <v>0</v>
      </c>
      <c r="AS17" s="8"/>
      <c r="AT17" s="8"/>
      <c r="AU17" s="8"/>
      <c r="AW17" s="8"/>
      <c r="AX17" s="8"/>
      <c r="AY17" s="8"/>
      <c r="BA17" s="19"/>
      <c r="BB17" s="19"/>
      <c r="BC17" s="18">
        <f>+BC16+SUM(BA17:BB17)</f>
        <v>0</v>
      </c>
      <c r="BE17" s="8"/>
      <c r="BF17" s="8"/>
      <c r="BG17" s="8"/>
      <c r="BI17" s="42"/>
      <c r="BJ17" s="29"/>
      <c r="BK17" s="43"/>
      <c r="BM17" s="28"/>
      <c r="BN17" s="28"/>
      <c r="BO17" s="28"/>
    </row>
    <row r="18" spans="1:79" ht="16.5" thickBot="1" x14ac:dyDescent="0.3">
      <c r="A18" s="59"/>
      <c r="AB18" s="35"/>
      <c r="AC18" s="3"/>
      <c r="AD18" s="3"/>
      <c r="AE18" s="3"/>
      <c r="AH18" s="115" t="s">
        <v>41</v>
      </c>
      <c r="AI18" s="21">
        <f>+BC17</f>
        <v>0</v>
      </c>
      <c r="AK18" s="19">
        <f>AD14</f>
        <v>800</v>
      </c>
      <c r="AL18" s="19"/>
      <c r="AM18" s="14">
        <f>+AM17+SUM(AK18:AL18)</f>
        <v>2295</v>
      </c>
      <c r="AO18" s="19"/>
      <c r="AP18" s="19"/>
      <c r="AQ18" s="41">
        <f t="shared" si="3"/>
        <v>0</v>
      </c>
      <c r="AS18" s="97" t="str">
        <f>+AH13</f>
        <v xml:space="preserve">Accounts Payable </v>
      </c>
      <c r="AT18" s="97"/>
      <c r="AU18" s="104"/>
      <c r="AW18" s="97" t="str">
        <f>+AH16</f>
        <v>Unearned Revenue</v>
      </c>
      <c r="AX18" s="97"/>
      <c r="AY18" s="104"/>
      <c r="BA18" s="8"/>
      <c r="BB18" s="8"/>
      <c r="BC18" s="8"/>
      <c r="BE18" s="110" t="str">
        <f>+AH22</f>
        <v>Advertising Expense</v>
      </c>
      <c r="BF18" s="111"/>
      <c r="BG18" s="112"/>
      <c r="BI18" s="110" t="str">
        <f>+AH27</f>
        <v>Interest Expense</v>
      </c>
      <c r="BJ18" s="111"/>
      <c r="BK18" s="112"/>
      <c r="BM18" s="42"/>
      <c r="BN18" s="29"/>
      <c r="BO18" s="43"/>
    </row>
    <row r="19" spans="1:79" ht="16.149999999999999" customHeight="1" thickBot="1" x14ac:dyDescent="0.3">
      <c r="A19" s="59"/>
      <c r="AB19" s="35"/>
      <c r="AC19" s="3"/>
      <c r="AD19" s="3"/>
      <c r="AE19" s="3"/>
      <c r="AH19" s="116" t="s">
        <v>42</v>
      </c>
      <c r="AI19" s="22">
        <f>+BC24</f>
        <v>-3320</v>
      </c>
      <c r="AK19" s="8"/>
      <c r="AL19" s="8"/>
      <c r="AM19" s="8"/>
      <c r="AS19" s="12" t="s">
        <v>11</v>
      </c>
      <c r="AT19" s="12" t="s">
        <v>13</v>
      </c>
      <c r="AU19" s="40" t="s">
        <v>2</v>
      </c>
      <c r="AW19" s="12" t="s">
        <v>11</v>
      </c>
      <c r="AX19" s="12" t="s">
        <v>13</v>
      </c>
      <c r="AY19" s="40" t="s">
        <v>2</v>
      </c>
      <c r="BA19" s="110" t="str">
        <f>+AH19</f>
        <v>Revenue</v>
      </c>
      <c r="BB19" s="111"/>
      <c r="BC19" s="112"/>
      <c r="BE19" s="12" t="s">
        <v>11</v>
      </c>
      <c r="BF19" s="12" t="s">
        <v>13</v>
      </c>
      <c r="BG19" s="40" t="s">
        <v>2</v>
      </c>
      <c r="BI19" s="12" t="s">
        <v>11</v>
      </c>
      <c r="BJ19" s="12" t="s">
        <v>13</v>
      </c>
      <c r="BK19" s="40" t="s">
        <v>2</v>
      </c>
      <c r="BM19" s="30"/>
      <c r="BN19" s="30"/>
      <c r="BO19" s="43"/>
    </row>
    <row r="20" spans="1:79" ht="16.5" thickBot="1" x14ac:dyDescent="0.3">
      <c r="A20" s="59"/>
      <c r="AB20" s="35"/>
      <c r="AC20" s="3"/>
      <c r="AD20" s="3"/>
      <c r="AE20" s="3"/>
      <c r="AH20" s="116" t="s">
        <v>36</v>
      </c>
      <c r="AI20" s="22">
        <f>+BG10</f>
        <v>0</v>
      </c>
      <c r="AK20" s="100" t="str">
        <f>+AH7</f>
        <v>Landscaping Supplies</v>
      </c>
      <c r="AL20" s="100"/>
      <c r="AM20" s="103"/>
      <c r="AO20" s="100" t="str">
        <f>+AH10</f>
        <v>Acc. Depr. - Auto</v>
      </c>
      <c r="AP20" s="100"/>
      <c r="AQ20" s="103"/>
      <c r="AS20" s="63" t="s">
        <v>14</v>
      </c>
      <c r="AT20" s="14"/>
      <c r="AU20" s="67">
        <f>+'Beg Bal'!B12</f>
        <v>0</v>
      </c>
      <c r="AW20" s="15" t="s">
        <v>14</v>
      </c>
      <c r="AX20" s="14"/>
      <c r="AY20" s="16">
        <f>+'Beg Bal'!B15</f>
        <v>0</v>
      </c>
      <c r="BA20" s="105" t="s">
        <v>11</v>
      </c>
      <c r="BB20" s="105" t="s">
        <v>13</v>
      </c>
      <c r="BC20" s="106" t="s">
        <v>2</v>
      </c>
      <c r="BE20" s="37" t="s">
        <v>14</v>
      </c>
      <c r="BF20" s="14"/>
      <c r="BG20" s="26">
        <v>0</v>
      </c>
      <c r="BI20" s="37" t="s">
        <v>14</v>
      </c>
      <c r="BJ20" s="14"/>
      <c r="BK20" s="26">
        <v>0</v>
      </c>
      <c r="BM20" s="30"/>
      <c r="BN20" s="30"/>
      <c r="BO20" s="43"/>
    </row>
    <row r="21" spans="1:79" ht="15.75" x14ac:dyDescent="0.25">
      <c r="AB21" s="35"/>
      <c r="AC21" s="3"/>
      <c r="AD21" s="3"/>
      <c r="AE21" s="3"/>
      <c r="AH21" s="116" t="s">
        <v>43</v>
      </c>
      <c r="AI21" s="22">
        <f>+BG16</f>
        <v>0</v>
      </c>
      <c r="AK21" s="12" t="s">
        <v>11</v>
      </c>
      <c r="AL21" s="12" t="s">
        <v>13</v>
      </c>
      <c r="AM21" s="12" t="s">
        <v>2</v>
      </c>
      <c r="AO21" s="12" t="s">
        <v>11</v>
      </c>
      <c r="AP21" s="12" t="s">
        <v>13</v>
      </c>
      <c r="AQ21" s="40" t="s">
        <v>2</v>
      </c>
      <c r="AS21" s="19"/>
      <c r="AT21" s="19"/>
      <c r="AU21" s="67">
        <f>+AU20+SUM(AS21:AT21)</f>
        <v>0</v>
      </c>
      <c r="AW21" s="19"/>
      <c r="AX21" s="19">
        <f>AE13</f>
        <v>-360</v>
      </c>
      <c r="AY21" s="16">
        <f>+AY20+SUM(AW21:AX21)</f>
        <v>-360</v>
      </c>
      <c r="BA21" s="17" t="s">
        <v>14</v>
      </c>
      <c r="BB21" s="18"/>
      <c r="BC21" s="18">
        <f>+'Beg Bal'!B19</f>
        <v>0</v>
      </c>
      <c r="BE21" s="19"/>
      <c r="BF21" s="19"/>
      <c r="BG21" s="26">
        <f>+BG20+SUM(BE21:BF21)</f>
        <v>0</v>
      </c>
      <c r="BI21" s="19"/>
      <c r="BJ21" s="19"/>
      <c r="BK21" s="26">
        <f>+BK20+SUM(BI21:BJ21)</f>
        <v>0</v>
      </c>
      <c r="BM21" s="30"/>
      <c r="BN21" s="30"/>
      <c r="BO21" s="43"/>
    </row>
    <row r="22" spans="1:79" ht="15.75" x14ac:dyDescent="0.25">
      <c r="AB22" s="35"/>
      <c r="AC22" s="3"/>
      <c r="AD22" s="3"/>
      <c r="AE22" s="3"/>
      <c r="AH22" s="116" t="s">
        <v>28</v>
      </c>
      <c r="AI22" s="22">
        <f>+BG22</f>
        <v>0</v>
      </c>
      <c r="AK22" s="14" t="s">
        <v>14</v>
      </c>
      <c r="AL22" s="14"/>
      <c r="AM22" s="14">
        <f>+'Beg Bal'!B7</f>
        <v>0</v>
      </c>
      <c r="AO22" s="14" t="s">
        <v>14</v>
      </c>
      <c r="AP22" s="14"/>
      <c r="AQ22" s="41">
        <f>+'Beg Bal'!B9</f>
        <v>0</v>
      </c>
      <c r="AS22" s="19"/>
      <c r="AT22" s="19"/>
      <c r="AU22" s="67">
        <f>+AU21+SUM(AS22:AT22)</f>
        <v>0</v>
      </c>
      <c r="AW22" s="19"/>
      <c r="AX22" s="19"/>
      <c r="AY22" s="16">
        <f t="shared" ref="AY22:AY24" si="5">+AY21+SUM(AW22:AX22)</f>
        <v>-360</v>
      </c>
      <c r="BA22" s="19"/>
      <c r="BB22" s="19">
        <f>AE6</f>
        <v>-2070</v>
      </c>
      <c r="BC22" s="18">
        <f>+BC21+SUM(BA22:BB22)</f>
        <v>-2070</v>
      </c>
      <c r="BE22" s="19"/>
      <c r="BF22" s="19"/>
      <c r="BG22" s="26">
        <f>+BG21+SUM(BE22:BF22)</f>
        <v>0</v>
      </c>
      <c r="BI22" s="19"/>
      <c r="BJ22" s="19"/>
      <c r="BK22" s="26">
        <f>+BK21+SUM(BI22:BJ22)</f>
        <v>0</v>
      </c>
      <c r="BM22" s="27"/>
      <c r="BN22" s="27"/>
      <c r="BO22" s="27"/>
    </row>
    <row r="23" spans="1:79" ht="15.75" x14ac:dyDescent="0.25">
      <c r="AB23" s="35"/>
      <c r="AC23" s="3"/>
      <c r="AD23" s="3"/>
      <c r="AE23" s="3"/>
      <c r="AH23" s="116" t="s">
        <v>37</v>
      </c>
      <c r="AI23" s="22">
        <f>+BK10</f>
        <v>0</v>
      </c>
      <c r="AK23" s="19"/>
      <c r="AL23" s="19"/>
      <c r="AM23" s="14">
        <f>+AM22+SUM(AK23:AL23)</f>
        <v>0</v>
      </c>
      <c r="AO23" s="19"/>
      <c r="AP23" s="19"/>
      <c r="AQ23" s="41">
        <f>+AQ22+SUM(AO23:AP23)</f>
        <v>0</v>
      </c>
      <c r="AS23" s="19"/>
      <c r="AT23" s="19"/>
      <c r="AU23" s="67">
        <f>+AU22+SUM(AS23:AT23)</f>
        <v>0</v>
      </c>
      <c r="AW23" s="19"/>
      <c r="AX23" s="19"/>
      <c r="AY23" s="16">
        <f t="shared" si="5"/>
        <v>-360</v>
      </c>
      <c r="BA23" s="19"/>
      <c r="BB23" s="19">
        <f>AE10</f>
        <v>-1250</v>
      </c>
      <c r="BC23" s="18">
        <f>+BC22+SUM(BA23:BB23)</f>
        <v>-3320</v>
      </c>
      <c r="BI23" s="8"/>
      <c r="BJ23" s="8"/>
      <c r="BK23" s="8"/>
      <c r="BM23" s="28"/>
      <c r="BN23" s="28"/>
      <c r="BO23" s="28"/>
    </row>
    <row r="24" spans="1:79" ht="15.75" x14ac:dyDescent="0.25">
      <c r="AB24" s="35"/>
      <c r="AC24" s="3"/>
      <c r="AD24" s="3"/>
      <c r="AE24" s="3"/>
      <c r="AH24" s="116" t="s">
        <v>18</v>
      </c>
      <c r="AI24" s="22">
        <f>+BK16</f>
        <v>0</v>
      </c>
      <c r="AK24" s="19"/>
      <c r="AL24" s="19"/>
      <c r="AM24" s="14">
        <f>+AM23+SUM(AK24:AL24)</f>
        <v>0</v>
      </c>
      <c r="AO24" s="19"/>
      <c r="AP24" s="19"/>
      <c r="AQ24" s="41">
        <f>+AQ23+SUM(AO24:AP24)</f>
        <v>0</v>
      </c>
      <c r="AS24" s="8"/>
      <c r="AT24" s="8"/>
      <c r="AU24" s="8"/>
      <c r="AW24" s="19"/>
      <c r="AX24" s="19"/>
      <c r="AY24" s="16">
        <f t="shared" si="5"/>
        <v>-360</v>
      </c>
      <c r="BA24" s="19"/>
      <c r="BB24" s="19"/>
      <c r="BC24" s="18">
        <f>+BC23+SUM(BA24:BB24)</f>
        <v>-3320</v>
      </c>
      <c r="BE24" s="8"/>
      <c r="BF24" s="8"/>
      <c r="BG24" s="8"/>
      <c r="BI24" s="8"/>
      <c r="BJ24" s="8"/>
      <c r="BK24" s="8"/>
      <c r="BM24" s="42"/>
      <c r="BN24" s="29"/>
      <c r="BO24" s="43"/>
    </row>
    <row r="25" spans="1:79" ht="15.75" x14ac:dyDescent="0.25">
      <c r="AB25" s="35"/>
      <c r="AC25" s="3"/>
      <c r="AD25" s="3"/>
      <c r="AE25" s="3"/>
      <c r="AH25" s="116" t="s">
        <v>44</v>
      </c>
      <c r="AI25" s="22">
        <f>+BK60</f>
        <v>0</v>
      </c>
      <c r="AO25" s="8"/>
      <c r="AP25" s="8"/>
      <c r="AQ25" s="8"/>
      <c r="AS25" s="8"/>
      <c r="AT25" s="8"/>
      <c r="AU25" s="8"/>
      <c r="AW25" s="8"/>
      <c r="AX25" s="8"/>
      <c r="AY25" s="8"/>
      <c r="BA25" s="8"/>
      <c r="BB25" s="8"/>
      <c r="BC25" s="8"/>
      <c r="BE25" s="8"/>
      <c r="BF25" s="8"/>
      <c r="BG25" s="8"/>
      <c r="BI25" s="8"/>
      <c r="BJ25" s="8"/>
      <c r="BK25" s="8"/>
      <c r="BM25" s="30"/>
      <c r="BN25" s="30"/>
      <c r="BO25" s="43"/>
    </row>
    <row r="26" spans="1:79" ht="15.75" x14ac:dyDescent="0.25">
      <c r="AB26" s="35"/>
      <c r="AC26" s="3"/>
      <c r="AD26" s="3"/>
      <c r="AE26" s="3"/>
      <c r="AH26" s="116" t="s">
        <v>38</v>
      </c>
      <c r="AI26" s="22">
        <f>+BK67</f>
        <v>0</v>
      </c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5"/>
      <c r="BJ26" s="95"/>
      <c r="BK26" s="96"/>
      <c r="BL26" s="94"/>
      <c r="BM26" s="95"/>
      <c r="BN26" s="95"/>
      <c r="BO26" s="96"/>
      <c r="BP26" s="142"/>
      <c r="BQ26" s="142"/>
      <c r="BR26" s="142"/>
      <c r="BS26" s="142"/>
      <c r="BT26" s="142"/>
      <c r="BU26" s="142"/>
      <c r="BV26" s="142"/>
      <c r="BW26" s="142"/>
      <c r="BX26" s="142"/>
      <c r="BY26" s="142"/>
      <c r="BZ26" s="142"/>
      <c r="CA26" s="142"/>
    </row>
    <row r="27" spans="1:79" ht="16.5" thickBot="1" x14ac:dyDescent="0.3">
      <c r="AB27" s="35"/>
      <c r="AC27" s="3"/>
      <c r="AD27" s="3"/>
      <c r="AE27" s="3"/>
      <c r="AH27" s="116" t="s">
        <v>29</v>
      </c>
      <c r="AI27" s="22">
        <f>+BK22</f>
        <v>0</v>
      </c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90"/>
      <c r="BJ27" s="90"/>
      <c r="BK27" s="84"/>
      <c r="BL27" s="89"/>
      <c r="BM27" s="90"/>
      <c r="BN27" s="90"/>
      <c r="BO27" s="84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143"/>
      <c r="CA27" s="143"/>
    </row>
    <row r="28" spans="1:79" ht="16.5" thickBot="1" x14ac:dyDescent="0.3">
      <c r="AB28" s="35"/>
      <c r="AC28" s="3"/>
      <c r="AD28" s="3"/>
      <c r="AE28" s="3"/>
      <c r="AH28" s="23" t="s">
        <v>15</v>
      </c>
      <c r="AI28" s="24">
        <f>+SUM(AI5:AI27)</f>
        <v>0</v>
      </c>
      <c r="AK28" s="100" t="s">
        <v>51</v>
      </c>
      <c r="AL28" s="101"/>
      <c r="AM28" s="101"/>
      <c r="AN28" s="101"/>
      <c r="AO28" s="101"/>
      <c r="AP28" s="101"/>
      <c r="AQ28" s="102"/>
      <c r="AR28" s="8"/>
      <c r="AS28" s="97" t="s">
        <v>52</v>
      </c>
      <c r="AT28" s="98"/>
      <c r="AU28" s="98"/>
      <c r="AV28" s="98"/>
      <c r="AW28" s="98"/>
      <c r="AX28" s="98"/>
      <c r="AY28" s="99"/>
      <c r="BI28" s="30"/>
      <c r="BJ28" s="30"/>
      <c r="BK28" s="43"/>
      <c r="BM28" s="30"/>
      <c r="BN28" s="30"/>
      <c r="BO28" s="43"/>
    </row>
    <row r="29" spans="1:79" ht="16.5" thickTop="1" x14ac:dyDescent="0.25">
      <c r="AH29" s="140" t="s">
        <v>4</v>
      </c>
      <c r="AI29" s="26">
        <f>SUM(AI19:AI27)</f>
        <v>-3320</v>
      </c>
      <c r="AK29" s="186" t="s">
        <v>60</v>
      </c>
      <c r="AL29" s="187"/>
      <c r="AM29" s="188"/>
      <c r="AN29" s="144"/>
      <c r="AO29" s="186" t="s">
        <v>64</v>
      </c>
      <c r="AP29" s="187"/>
      <c r="AQ29" s="188"/>
      <c r="AS29" s="186" t="s">
        <v>56</v>
      </c>
      <c r="AT29" s="187"/>
      <c r="AU29" s="188"/>
      <c r="AV29" s="144"/>
      <c r="AW29" s="186" t="s">
        <v>53</v>
      </c>
      <c r="AX29" s="187"/>
      <c r="AY29" s="188"/>
      <c r="BM29" s="30"/>
      <c r="BN29" s="30"/>
      <c r="BO29" s="43"/>
    </row>
    <row r="30" spans="1:79" x14ac:dyDescent="0.25">
      <c r="AK30" s="145" t="s">
        <v>11</v>
      </c>
      <c r="AL30" s="145" t="s">
        <v>13</v>
      </c>
      <c r="AM30" s="145" t="s">
        <v>2</v>
      </c>
      <c r="AN30" s="144"/>
      <c r="AO30" s="145" t="s">
        <v>11</v>
      </c>
      <c r="AP30" s="145" t="s">
        <v>13</v>
      </c>
      <c r="AQ30" s="145" t="s">
        <v>2</v>
      </c>
      <c r="AS30" s="145" t="s">
        <v>11</v>
      </c>
      <c r="AT30" s="145" t="s">
        <v>13</v>
      </c>
      <c r="AU30" s="145" t="s">
        <v>2</v>
      </c>
      <c r="AV30" s="144"/>
      <c r="AW30" s="145" t="s">
        <v>11</v>
      </c>
      <c r="AX30" s="145" t="s">
        <v>13</v>
      </c>
      <c r="AY30" s="145" t="s">
        <v>2</v>
      </c>
      <c r="BM30" s="27"/>
      <c r="BN30" s="27"/>
      <c r="BO30" s="27"/>
    </row>
    <row r="31" spans="1:79" s="142" customFormat="1" x14ac:dyDescent="0.25">
      <c r="A31" s="139"/>
      <c r="B31" s="8"/>
      <c r="C31" s="153"/>
      <c r="D31" s="8"/>
      <c r="E31" s="8"/>
      <c r="F31" s="8"/>
      <c r="G31" s="153"/>
      <c r="H31" s="7"/>
      <c r="I31" s="7"/>
      <c r="J31" s="7"/>
      <c r="K31" s="7"/>
      <c r="L31" s="7"/>
      <c r="M31" s="7"/>
      <c r="N31" s="7"/>
      <c r="O31" s="33"/>
      <c r="P31" s="135"/>
      <c r="Q31" s="7"/>
      <c r="R31" s="7"/>
      <c r="S31" s="7"/>
      <c r="T31" s="7"/>
      <c r="U31" s="33"/>
      <c r="V31" s="135"/>
      <c r="W31" s="7"/>
      <c r="X31" s="7"/>
      <c r="Y31" s="7"/>
      <c r="Z31" s="7"/>
      <c r="AA31" s="8"/>
      <c r="AB31" s="136"/>
      <c r="AC31" s="7"/>
      <c r="AD31" s="7"/>
      <c r="AE31" s="7"/>
      <c r="AF31" s="8"/>
      <c r="AG31" s="8"/>
      <c r="AH31" s="7"/>
      <c r="AI31" s="7"/>
      <c r="AJ31" s="7"/>
      <c r="AK31" s="71" t="s">
        <v>14</v>
      </c>
      <c r="AL31" s="71"/>
      <c r="AM31" s="71">
        <v>0</v>
      </c>
      <c r="AN31" s="144"/>
      <c r="AO31" s="71" t="s">
        <v>14</v>
      </c>
      <c r="AP31" s="71"/>
      <c r="AQ31" s="71">
        <v>0</v>
      </c>
      <c r="AR31" s="7"/>
      <c r="AS31" s="73" t="s">
        <v>14</v>
      </c>
      <c r="AT31" s="73"/>
      <c r="AU31" s="73">
        <v>0</v>
      </c>
      <c r="AV31" s="144"/>
      <c r="AW31" s="73" t="s">
        <v>14</v>
      </c>
      <c r="AX31" s="73"/>
      <c r="AY31" s="73">
        <v>0</v>
      </c>
      <c r="AZ31" s="34"/>
      <c r="BA31" s="141"/>
      <c r="BB31" s="141"/>
      <c r="BC31" s="141"/>
      <c r="BD31" s="34"/>
      <c r="BE31" s="141"/>
      <c r="BF31" s="141"/>
      <c r="BG31" s="141"/>
      <c r="BH31" s="34"/>
      <c r="BI31" s="34"/>
      <c r="BJ31" s="34"/>
      <c r="BK31" s="34"/>
      <c r="BL31" s="34"/>
      <c r="BM31" s="28"/>
      <c r="BN31" s="28"/>
      <c r="BO31" s="28"/>
      <c r="BP31" s="141"/>
      <c r="BQ31" s="141"/>
      <c r="BR31" s="141"/>
      <c r="BS31" s="141"/>
      <c r="BT31" s="141"/>
      <c r="BU31" s="141"/>
      <c r="BV31" s="141"/>
      <c r="BW31" s="141"/>
      <c r="BX31" s="141"/>
      <c r="BY31" s="141"/>
      <c r="BZ31" s="141"/>
      <c r="CA31" s="141"/>
    </row>
    <row r="32" spans="1:79" s="143" customFormat="1" ht="15.75" x14ac:dyDescent="0.25">
      <c r="A32" s="139"/>
      <c r="B32" s="8"/>
      <c r="C32" s="153"/>
      <c r="D32" s="8"/>
      <c r="E32" s="8"/>
      <c r="F32" s="8"/>
      <c r="G32" s="153"/>
      <c r="H32" s="7"/>
      <c r="I32" s="7"/>
      <c r="J32" s="7"/>
      <c r="K32" s="7"/>
      <c r="L32" s="7"/>
      <c r="M32" s="7"/>
      <c r="N32" s="7"/>
      <c r="O32" s="33"/>
      <c r="P32" s="135"/>
      <c r="Q32" s="7"/>
      <c r="R32" s="7"/>
      <c r="S32" s="7"/>
      <c r="T32" s="7"/>
      <c r="U32" s="33"/>
      <c r="V32" s="135"/>
      <c r="W32" s="7"/>
      <c r="X32" s="7"/>
      <c r="Y32" s="7"/>
      <c r="Z32" s="7"/>
      <c r="AA32" s="8"/>
      <c r="AB32" s="136"/>
      <c r="AC32" s="7"/>
      <c r="AD32" s="7"/>
      <c r="AE32" s="7"/>
      <c r="AF32" s="8"/>
      <c r="AG32" s="8"/>
      <c r="AH32" s="7"/>
      <c r="AI32" s="7"/>
      <c r="AJ32" s="7"/>
      <c r="AK32" s="146">
        <f>E4</f>
        <v>720</v>
      </c>
      <c r="AL32" s="146"/>
      <c r="AM32" s="71">
        <f>+AM31+SUM(AK32:AL32)</f>
        <v>720</v>
      </c>
      <c r="AN32" s="144"/>
      <c r="AO32" s="146">
        <f>E6</f>
        <v>425</v>
      </c>
      <c r="AP32" s="146"/>
      <c r="AQ32" s="71">
        <f>+AQ31+SUM(AO32:AP32)</f>
        <v>425</v>
      </c>
      <c r="AR32" s="7"/>
      <c r="AS32" s="146"/>
      <c r="AT32" s="146"/>
      <c r="AU32" s="73">
        <f>+AU31+SUM(AS32:AT32)</f>
        <v>0</v>
      </c>
      <c r="AV32" s="144"/>
      <c r="AW32" s="146"/>
      <c r="AX32" s="146"/>
      <c r="AY32" s="73">
        <f>+AY31+SUM(AW32:AX32)</f>
        <v>0</v>
      </c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42"/>
      <c r="BN32" s="29"/>
      <c r="BO32" s="43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</row>
    <row r="33" spans="1:79" ht="18.600000000000001" customHeight="1" x14ac:dyDescent="0.25">
      <c r="AK33" s="146">
        <f>E5</f>
        <v>425</v>
      </c>
      <c r="AL33" s="146"/>
      <c r="AM33" s="71">
        <f>+AM32+SUM(AK33:AL33)</f>
        <v>1145</v>
      </c>
      <c r="AN33" s="144"/>
      <c r="AO33" s="146">
        <f>N7</f>
        <v>300</v>
      </c>
      <c r="AP33" s="146"/>
      <c r="AQ33" s="71">
        <f>+AQ32+SUM(AO33:AP33)</f>
        <v>725</v>
      </c>
      <c r="AS33" s="146"/>
      <c r="AT33" s="146"/>
      <c r="AU33" s="73">
        <f t="shared" ref="AU33:AU37" si="6">+AU32+SUM(AS33:AT33)</f>
        <v>0</v>
      </c>
      <c r="AV33" s="144"/>
      <c r="AW33" s="146"/>
      <c r="AX33" s="146"/>
      <c r="AY33" s="73">
        <f>+AY32+SUM(AW33:AX33)</f>
        <v>0</v>
      </c>
      <c r="BM33" s="30"/>
      <c r="BN33" s="30"/>
      <c r="BO33" s="43"/>
    </row>
    <row r="34" spans="1:79" ht="15.75" x14ac:dyDescent="0.25">
      <c r="AK34" s="146"/>
      <c r="AL34" s="146">
        <f>-K10</f>
        <v>-425</v>
      </c>
      <c r="AM34" s="71">
        <f t="shared" ref="AM34:AM35" si="7">+AM33+SUM(AK34:AL34)</f>
        <v>720</v>
      </c>
      <c r="AN34" s="144"/>
      <c r="AO34" s="146"/>
      <c r="AP34" s="146"/>
      <c r="AQ34" s="71">
        <f t="shared" ref="AQ34:AQ35" si="8">+AQ33+SUM(AO34:AP34)</f>
        <v>725</v>
      </c>
      <c r="AS34" s="146"/>
      <c r="AT34" s="146"/>
      <c r="AU34" s="73">
        <f>+AU33+SUM(AS34:AT34)</f>
        <v>0</v>
      </c>
      <c r="AV34" s="144"/>
      <c r="AW34" s="146"/>
      <c r="AX34" s="146"/>
      <c r="AY34" s="73">
        <f>+AY33+SUM(AW34:AX34)</f>
        <v>0</v>
      </c>
      <c r="BM34" s="30"/>
      <c r="BN34" s="30"/>
      <c r="BO34" s="43"/>
    </row>
    <row r="35" spans="1:79" x14ac:dyDescent="0.25">
      <c r="AK35" s="146"/>
      <c r="AL35" s="146"/>
      <c r="AM35" s="71">
        <f t="shared" si="7"/>
        <v>720</v>
      </c>
      <c r="AN35" s="144"/>
      <c r="AO35" s="146"/>
      <c r="AP35" s="146"/>
      <c r="AQ35" s="71">
        <f t="shared" si="8"/>
        <v>725</v>
      </c>
      <c r="AS35" s="146"/>
      <c r="AT35" s="146"/>
      <c r="AU35" s="73">
        <f t="shared" si="6"/>
        <v>0</v>
      </c>
      <c r="AV35" s="144"/>
      <c r="AW35" s="144"/>
      <c r="AX35" s="144"/>
      <c r="AY35" s="144"/>
    </row>
    <row r="36" spans="1:79" s="141" customFormat="1" x14ac:dyDescent="0.25">
      <c r="A36" s="139"/>
      <c r="B36" s="8"/>
      <c r="C36" s="153"/>
      <c r="D36" s="8"/>
      <c r="E36" s="8"/>
      <c r="F36" s="8"/>
      <c r="G36" s="153"/>
      <c r="H36" s="7"/>
      <c r="I36" s="7"/>
      <c r="J36" s="7"/>
      <c r="K36" s="7"/>
      <c r="L36" s="7"/>
      <c r="M36" s="7"/>
      <c r="N36" s="7"/>
      <c r="O36" s="33"/>
      <c r="P36" s="135"/>
      <c r="Q36" s="7"/>
      <c r="R36" s="7"/>
      <c r="S36" s="7"/>
      <c r="T36" s="7"/>
      <c r="U36" s="33"/>
      <c r="V36" s="135"/>
      <c r="W36" s="7"/>
      <c r="X36" s="7"/>
      <c r="Y36" s="7"/>
      <c r="Z36" s="7"/>
      <c r="AA36" s="8"/>
      <c r="AF36" s="8"/>
      <c r="AG36" s="8"/>
      <c r="AH36" s="7"/>
      <c r="AI36" s="7"/>
      <c r="AJ36" s="33"/>
      <c r="AK36" s="147"/>
      <c r="AL36" s="147"/>
      <c r="AM36" s="147"/>
      <c r="AN36" s="148"/>
      <c r="AO36" s="147"/>
      <c r="AP36" s="147"/>
      <c r="AQ36" s="147"/>
      <c r="AR36" s="7"/>
      <c r="AS36" s="146"/>
      <c r="AT36" s="146"/>
      <c r="AU36" s="73">
        <f t="shared" si="6"/>
        <v>0</v>
      </c>
      <c r="AV36" s="31"/>
      <c r="AW36" s="149"/>
      <c r="AX36" s="149"/>
      <c r="AY36" s="81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27"/>
      <c r="BN36" s="27"/>
      <c r="BO36" s="27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</row>
    <row r="37" spans="1:79" x14ac:dyDescent="0.25">
      <c r="AK37" s="189" t="s">
        <v>66</v>
      </c>
      <c r="AL37" s="190"/>
      <c r="AM37" s="191"/>
      <c r="AN37" s="8"/>
      <c r="AO37" s="189" t="s">
        <v>69</v>
      </c>
      <c r="AP37" s="190"/>
      <c r="AQ37" s="191"/>
      <c r="AR37" s="33"/>
      <c r="AS37" s="146"/>
      <c r="AT37" s="146"/>
      <c r="AU37" s="73">
        <f t="shared" si="6"/>
        <v>0</v>
      </c>
      <c r="AV37" s="150"/>
      <c r="AW37" s="149"/>
      <c r="AX37" s="149"/>
      <c r="AY37" s="81"/>
      <c r="BM37" s="28"/>
      <c r="BN37" s="28"/>
      <c r="BO37" s="28"/>
    </row>
    <row r="38" spans="1:79" ht="28.5" x14ac:dyDescent="0.45">
      <c r="AK38" s="145" t="s">
        <v>11</v>
      </c>
      <c r="AL38" s="145" t="s">
        <v>13</v>
      </c>
      <c r="AM38" s="145" t="s">
        <v>2</v>
      </c>
      <c r="AN38" s="148"/>
      <c r="AO38" s="145" t="s">
        <v>11</v>
      </c>
      <c r="AP38" s="145" t="s">
        <v>13</v>
      </c>
      <c r="AQ38" s="145" t="s">
        <v>2</v>
      </c>
      <c r="AS38" s="144"/>
      <c r="AT38" s="144"/>
      <c r="AU38" s="144"/>
      <c r="AV38" s="79"/>
      <c r="AW38" s="149"/>
      <c r="AX38" s="149"/>
      <c r="AY38" s="81"/>
      <c r="BI38" s="27"/>
      <c r="BJ38" s="27"/>
      <c r="BK38" s="27"/>
      <c r="BM38" s="42"/>
      <c r="BN38" s="29"/>
      <c r="BO38" s="43"/>
    </row>
    <row r="39" spans="1:79" ht="15.75" x14ac:dyDescent="0.25">
      <c r="AK39" s="71" t="s">
        <v>14</v>
      </c>
      <c r="AL39" s="71"/>
      <c r="AM39" s="71">
        <v>0</v>
      </c>
      <c r="AN39" s="8"/>
      <c r="AO39" s="71" t="s">
        <v>14</v>
      </c>
      <c r="AP39" s="71"/>
      <c r="AQ39" s="71">
        <v>0</v>
      </c>
      <c r="AS39" s="189" t="s">
        <v>57</v>
      </c>
      <c r="AT39" s="190"/>
      <c r="AU39" s="191"/>
      <c r="AV39" s="150"/>
      <c r="AW39" s="149"/>
      <c r="AX39" s="149"/>
      <c r="AY39" s="81"/>
      <c r="BI39" s="28"/>
      <c r="BJ39" s="28"/>
      <c r="BK39" s="28"/>
      <c r="BM39" s="30"/>
      <c r="BN39" s="30"/>
      <c r="BO39" s="43"/>
    </row>
    <row r="40" spans="1:79" ht="15.75" x14ac:dyDescent="0.25">
      <c r="AK40" s="146"/>
      <c r="AL40" s="146"/>
      <c r="AM40" s="71">
        <f>+AM39+SUM(AK40:AL40)</f>
        <v>0</v>
      </c>
      <c r="AN40" s="8"/>
      <c r="AO40" s="146">
        <f>E7</f>
        <v>500</v>
      </c>
      <c r="AP40" s="146"/>
      <c r="AQ40" s="71">
        <f>+AQ39+SUM(AO40:AP40)</f>
        <v>500</v>
      </c>
      <c r="AS40" s="145" t="s">
        <v>11</v>
      </c>
      <c r="AT40" s="145" t="s">
        <v>13</v>
      </c>
      <c r="AU40" s="145" t="s">
        <v>2</v>
      </c>
      <c r="AV40" s="150"/>
      <c r="AW40" s="149"/>
      <c r="AX40" s="149"/>
      <c r="AY40" s="81"/>
      <c r="BI40" s="42"/>
      <c r="BJ40" s="29"/>
      <c r="BK40" s="43"/>
      <c r="BM40" s="30"/>
      <c r="BN40" s="30"/>
      <c r="BO40" s="43"/>
    </row>
    <row r="41" spans="1:79" ht="15.75" x14ac:dyDescent="0.25">
      <c r="AK41" s="146"/>
      <c r="AL41" s="146"/>
      <c r="AM41" s="71">
        <f>+AM40+SUM(AK41:AL41)</f>
        <v>0</v>
      </c>
      <c r="AN41" s="8"/>
      <c r="AO41" s="146"/>
      <c r="AP41" s="146">
        <f>-K9</f>
        <v>-150</v>
      </c>
      <c r="AQ41" s="71">
        <f>+AQ40+SUM(AO41:AP41)</f>
        <v>350</v>
      </c>
      <c r="AS41" s="73" t="s">
        <v>14</v>
      </c>
      <c r="AT41" s="73"/>
      <c r="AU41" s="73">
        <v>0</v>
      </c>
      <c r="AV41" s="150"/>
      <c r="AW41" s="149"/>
      <c r="AX41" s="149"/>
      <c r="AY41" s="81"/>
      <c r="BI41" s="30"/>
      <c r="BJ41" s="30"/>
      <c r="BK41" s="43"/>
      <c r="BM41" s="31"/>
      <c r="BN41" s="31"/>
      <c r="BO41" s="31"/>
    </row>
    <row r="42" spans="1:79" ht="15.75" x14ac:dyDescent="0.25">
      <c r="AK42" s="146"/>
      <c r="AL42" s="146"/>
      <c r="AM42" s="71">
        <f>+AM41+SUM(AK42:AL42)</f>
        <v>0</v>
      </c>
      <c r="AN42" s="8"/>
      <c r="AO42" s="146"/>
      <c r="AP42" s="146"/>
      <c r="AQ42" s="71">
        <f>+AQ41+SUM(AO42:AP42)</f>
        <v>350</v>
      </c>
      <c r="AS42" s="146"/>
      <c r="AT42" s="146"/>
      <c r="AU42" s="73">
        <f>+AU41+SUM(AS42:AT42)</f>
        <v>0</v>
      </c>
      <c r="AV42" s="150"/>
      <c r="AW42" s="149"/>
      <c r="AX42" s="149"/>
      <c r="AY42" s="81"/>
      <c r="BI42" s="30"/>
      <c r="BJ42" s="30"/>
      <c r="BK42" s="43"/>
      <c r="BM42" s="27"/>
      <c r="BN42" s="27"/>
      <c r="BO42" s="27"/>
    </row>
    <row r="43" spans="1:79" ht="18.600000000000001" customHeight="1" x14ac:dyDescent="0.25">
      <c r="AK43" s="8"/>
      <c r="AL43" s="8"/>
      <c r="AM43" s="8"/>
      <c r="AN43" s="8"/>
      <c r="AO43" s="8"/>
      <c r="AP43" s="8"/>
      <c r="AQ43" s="8"/>
      <c r="AS43" s="146"/>
      <c r="AT43" s="146"/>
      <c r="AU43" s="73">
        <f>+AU42+SUM(AS43:AT43)</f>
        <v>0</v>
      </c>
      <c r="AV43" s="150"/>
      <c r="AW43" s="149"/>
      <c r="AX43" s="149"/>
      <c r="AY43" s="81"/>
      <c r="BI43" s="31"/>
      <c r="BJ43" s="31"/>
      <c r="BK43" s="31"/>
      <c r="BM43" s="28"/>
      <c r="BN43" s="28"/>
      <c r="BO43" s="28"/>
    </row>
    <row r="44" spans="1:79" ht="15.75" x14ac:dyDescent="0.25">
      <c r="AK44" s="189" t="s">
        <v>71</v>
      </c>
      <c r="AL44" s="190"/>
      <c r="AM44" s="191"/>
      <c r="AN44" s="8"/>
      <c r="AO44" s="144"/>
      <c r="AP44" s="144"/>
      <c r="AQ44" s="144"/>
      <c r="AS44" s="146"/>
      <c r="AT44" s="146"/>
      <c r="AU44" s="73">
        <f>+AU43+SUM(AS44:AT44)</f>
        <v>0</v>
      </c>
      <c r="AV44" s="150"/>
      <c r="AW44" s="149"/>
      <c r="AX44" s="149"/>
      <c r="AY44" s="81"/>
      <c r="BI44" s="27"/>
      <c r="BJ44" s="27"/>
      <c r="BK44" s="27"/>
      <c r="BM44" s="42"/>
      <c r="BN44" s="29"/>
      <c r="BO44" s="43"/>
    </row>
    <row r="45" spans="1:79" ht="15.75" x14ac:dyDescent="0.25">
      <c r="AK45" s="145" t="s">
        <v>11</v>
      </c>
      <c r="AL45" s="145" t="s">
        <v>13</v>
      </c>
      <c r="AM45" s="145" t="s">
        <v>2</v>
      </c>
      <c r="AN45" s="8"/>
      <c r="AO45" s="144"/>
      <c r="AP45" s="144"/>
      <c r="AQ45" s="144"/>
      <c r="AS45" s="149"/>
      <c r="AT45" s="149"/>
      <c r="AU45" s="81"/>
      <c r="AV45" s="150"/>
      <c r="AW45" s="149"/>
      <c r="AX45" s="149"/>
      <c r="AY45" s="81"/>
      <c r="BI45" s="28"/>
      <c r="BJ45" s="28"/>
      <c r="BK45" s="28"/>
      <c r="BM45" s="30"/>
      <c r="BN45" s="30"/>
      <c r="BO45" s="43"/>
    </row>
    <row r="46" spans="1:79" ht="16.5" thickBot="1" x14ac:dyDescent="0.3">
      <c r="AK46" s="71" t="s">
        <v>14</v>
      </c>
      <c r="AL46" s="71"/>
      <c r="AM46" s="71">
        <v>0</v>
      </c>
      <c r="AN46" s="8"/>
      <c r="AO46" s="144"/>
      <c r="AP46" s="144"/>
      <c r="AQ46" s="144"/>
      <c r="AS46" s="147" t="s">
        <v>54</v>
      </c>
      <c r="AT46" s="144"/>
      <c r="AU46" s="144"/>
      <c r="AV46" s="150"/>
      <c r="AW46" s="150"/>
      <c r="AX46" s="150"/>
      <c r="AY46" s="151">
        <f>+AY34+AU37+AU44+AY41+AY48</f>
        <v>0</v>
      </c>
      <c r="BI46" s="42"/>
      <c r="BJ46" s="29"/>
      <c r="BK46" s="43"/>
      <c r="BM46" s="30"/>
      <c r="BN46" s="30"/>
      <c r="BO46" s="43"/>
    </row>
    <row r="47" spans="1:79" ht="16.5" thickTop="1" x14ac:dyDescent="0.25">
      <c r="AK47" s="146">
        <f>N8</f>
        <v>500</v>
      </c>
      <c r="AL47" s="146"/>
      <c r="AM47" s="71">
        <f>+AM46+SUM(AK47:AL47)</f>
        <v>500</v>
      </c>
      <c r="AN47" s="8"/>
      <c r="AO47" s="144"/>
      <c r="AP47" s="144"/>
      <c r="AQ47" s="144"/>
      <c r="BI47" s="30"/>
      <c r="BJ47" s="30"/>
      <c r="BK47" s="43"/>
      <c r="BM47" s="30"/>
      <c r="BN47" s="30"/>
      <c r="BO47" s="43"/>
    </row>
    <row r="48" spans="1:79" ht="15.75" x14ac:dyDescent="0.25">
      <c r="AH48" s="33"/>
      <c r="AI48" s="33"/>
      <c r="AK48" s="146"/>
      <c r="AL48" s="146"/>
      <c r="AM48" s="71">
        <f>+AM47+SUM(AK48:AL48)</f>
        <v>500</v>
      </c>
      <c r="AN48" s="144"/>
      <c r="AO48" s="144"/>
      <c r="AP48" s="144"/>
      <c r="AQ48" s="144"/>
      <c r="BI48" s="30"/>
      <c r="BJ48" s="30"/>
      <c r="BK48" s="43"/>
    </row>
    <row r="49" spans="37:67" x14ac:dyDescent="0.25">
      <c r="AK49" s="146"/>
      <c r="AL49" s="146"/>
      <c r="AM49" s="71">
        <f>+AM48+SUM(AK49:AL49)</f>
        <v>500</v>
      </c>
      <c r="AN49" s="8"/>
      <c r="AO49" s="144"/>
      <c r="AP49" s="144"/>
      <c r="AQ49" s="144"/>
    </row>
    <row r="50" spans="37:67" x14ac:dyDescent="0.25">
      <c r="AK50" s="144"/>
      <c r="AL50" s="144"/>
      <c r="AM50" s="144"/>
      <c r="AN50" s="144"/>
      <c r="AO50" s="144"/>
      <c r="AP50" s="144"/>
      <c r="AQ50" s="144"/>
    </row>
    <row r="51" spans="37:67" ht="15.75" thickBot="1" x14ac:dyDescent="0.3">
      <c r="AK51" s="147" t="s">
        <v>55</v>
      </c>
      <c r="AL51" s="8"/>
      <c r="AM51" s="8"/>
      <c r="AN51" s="8"/>
      <c r="AO51" s="8"/>
      <c r="AP51" s="8"/>
      <c r="AQ51" s="152">
        <f>+AM35+AQ35+AM42+AQ42+AM49+AQ49</f>
        <v>2295</v>
      </c>
    </row>
    <row r="52" spans="37:67" ht="15.75" thickTop="1" x14ac:dyDescent="0.25"/>
    <row r="55" spans="37:67" x14ac:dyDescent="0.25">
      <c r="BI55" s="11" t="str">
        <f>+AH25</f>
        <v>Depreciation Expense - Auto</v>
      </c>
      <c r="BJ55" s="11"/>
      <c r="BK55" s="39"/>
    </row>
    <row r="56" spans="37:67" x14ac:dyDescent="0.25">
      <c r="BI56" s="12" t="s">
        <v>11</v>
      </c>
      <c r="BJ56" s="12" t="s">
        <v>13</v>
      </c>
      <c r="BK56" s="40" t="s">
        <v>2</v>
      </c>
    </row>
    <row r="57" spans="37:67" ht="15.75" x14ac:dyDescent="0.25">
      <c r="BI57" s="37" t="s">
        <v>14</v>
      </c>
      <c r="BJ57" s="14"/>
      <c r="BK57" s="26">
        <v>0</v>
      </c>
      <c r="BM57" s="27"/>
      <c r="BN57" s="27"/>
      <c r="BO57" s="27"/>
    </row>
    <row r="58" spans="37:67" ht="15.75" x14ac:dyDescent="0.25">
      <c r="BI58" s="19"/>
      <c r="BJ58" s="19"/>
      <c r="BK58" s="26">
        <f>+BK57+SUM(BI58:BJ58)</f>
        <v>0</v>
      </c>
      <c r="BM58" s="28"/>
      <c r="BN58" s="28"/>
      <c r="BO58" s="28"/>
    </row>
    <row r="59" spans="37:67" ht="15.75" x14ac:dyDescent="0.25">
      <c r="BE59" s="30"/>
      <c r="BF59" s="30"/>
      <c r="BG59" s="43"/>
      <c r="BI59" s="19"/>
      <c r="BJ59" s="19"/>
      <c r="BK59" s="26">
        <f t="shared" ref="BK59:BK60" si="9">+BK58+SUM(BI59:BJ59)</f>
        <v>0</v>
      </c>
      <c r="BM59" s="42"/>
      <c r="BN59" s="29"/>
      <c r="BO59" s="43"/>
    </row>
    <row r="60" spans="37:67" ht="15.75" x14ac:dyDescent="0.25">
      <c r="BI60" s="19"/>
      <c r="BJ60" s="19"/>
      <c r="BK60" s="26">
        <f t="shared" si="9"/>
        <v>0</v>
      </c>
      <c r="BM60" s="30"/>
      <c r="BN60" s="30"/>
      <c r="BO60" s="43"/>
    </row>
    <row r="61" spans="37:67" ht="15.75" x14ac:dyDescent="0.25">
      <c r="BM61" s="30"/>
      <c r="BN61" s="30"/>
      <c r="BO61" s="43"/>
    </row>
    <row r="62" spans="37:67" x14ac:dyDescent="0.25">
      <c r="BI62" s="11" t="s">
        <v>47</v>
      </c>
      <c r="BJ62" s="11"/>
      <c r="BK62" s="39"/>
      <c r="BM62" s="31"/>
      <c r="BN62" s="31"/>
      <c r="BO62" s="31"/>
    </row>
    <row r="63" spans="37:67" x14ac:dyDescent="0.25">
      <c r="BI63" s="12" t="s">
        <v>11</v>
      </c>
      <c r="BJ63" s="12" t="s">
        <v>13</v>
      </c>
      <c r="BK63" s="40" t="s">
        <v>2</v>
      </c>
      <c r="BM63" s="27"/>
      <c r="BN63" s="27"/>
      <c r="BO63" s="27"/>
    </row>
    <row r="64" spans="37:67" ht="15.75" x14ac:dyDescent="0.25">
      <c r="BI64" s="37" t="s">
        <v>14</v>
      </c>
      <c r="BJ64" s="14"/>
      <c r="BK64" s="26">
        <v>0</v>
      </c>
      <c r="BM64" s="28"/>
      <c r="BN64" s="28"/>
      <c r="BO64" s="28"/>
    </row>
    <row r="65" spans="49:79" ht="15.75" x14ac:dyDescent="0.25">
      <c r="BI65" s="19"/>
      <c r="BJ65" s="19"/>
      <c r="BK65" s="26">
        <f>+BK64+SUM(BI65:BJ65)</f>
        <v>0</v>
      </c>
      <c r="BM65" s="42"/>
      <c r="BN65" s="29"/>
      <c r="BO65" s="43"/>
    </row>
    <row r="66" spans="49:79" ht="15.75" x14ac:dyDescent="0.25">
      <c r="AW66" s="27"/>
      <c r="AX66" s="27"/>
      <c r="AY66" s="27"/>
      <c r="BI66" s="19"/>
      <c r="BJ66" s="19"/>
      <c r="BK66" s="26">
        <f t="shared" ref="BK66:BK67" si="10">+BK65+SUM(BI66:BJ66)</f>
        <v>0</v>
      </c>
      <c r="BM66" s="30"/>
      <c r="BN66" s="30"/>
      <c r="BO66" s="43"/>
    </row>
    <row r="67" spans="49:79" ht="15.75" x14ac:dyDescent="0.25">
      <c r="AW67" s="28"/>
      <c r="AX67" s="28"/>
      <c r="AY67" s="28"/>
      <c r="BI67" s="19"/>
      <c r="BJ67" s="19"/>
      <c r="BK67" s="26">
        <f t="shared" si="10"/>
        <v>0</v>
      </c>
      <c r="BM67" s="30"/>
      <c r="BN67" s="30"/>
      <c r="BO67" s="43"/>
    </row>
    <row r="68" spans="49:79" ht="15.75" x14ac:dyDescent="0.25">
      <c r="AW68" s="42"/>
      <c r="AX68" s="29"/>
      <c r="AY68" s="43"/>
      <c r="BM68" s="30"/>
      <c r="BN68" s="30"/>
      <c r="BO68" s="43"/>
    </row>
    <row r="69" spans="49:79" ht="15.75" x14ac:dyDescent="0.25">
      <c r="AW69" s="30"/>
      <c r="AX69" s="30"/>
      <c r="AY69" s="43"/>
      <c r="BE69" s="27"/>
      <c r="BF69" s="27"/>
      <c r="BG69" s="27"/>
    </row>
    <row r="70" spans="49:79" ht="15.75" x14ac:dyDescent="0.25">
      <c r="AW70" s="30"/>
      <c r="AX70" s="30"/>
      <c r="AY70" s="43"/>
      <c r="BE70" s="28"/>
      <c r="BF70" s="28"/>
      <c r="BG70" s="28"/>
    </row>
    <row r="71" spans="49:79" ht="15.75" x14ac:dyDescent="0.25">
      <c r="AW71" s="31"/>
      <c r="AX71" s="31"/>
      <c r="AY71" s="31"/>
      <c r="BE71" s="42"/>
      <c r="BF71" s="29"/>
      <c r="BG71" s="43"/>
    </row>
    <row r="72" spans="49:79" ht="15.75" x14ac:dyDescent="0.25">
      <c r="AW72" s="27"/>
      <c r="AX72" s="27"/>
      <c r="AY72" s="27"/>
      <c r="BE72" s="30"/>
      <c r="BF72" s="30"/>
      <c r="BG72" s="43"/>
    </row>
    <row r="73" spans="49:79" ht="15.75" x14ac:dyDescent="0.25">
      <c r="AW73" s="28"/>
      <c r="AX73" s="28"/>
      <c r="AY73" s="28"/>
      <c r="BE73" s="30"/>
      <c r="BF73" s="30"/>
      <c r="BG73" s="43"/>
    </row>
    <row r="74" spans="49:79" ht="15.75" x14ac:dyDescent="0.25">
      <c r="AW74" s="42"/>
      <c r="AX74" s="29"/>
      <c r="AY74" s="43"/>
      <c r="BE74" s="31"/>
      <c r="BF74" s="31"/>
      <c r="BG74" s="31"/>
    </row>
    <row r="75" spans="49:79" ht="15.75" x14ac:dyDescent="0.25">
      <c r="AW75" s="30"/>
      <c r="AX75" s="30"/>
      <c r="AY75" s="43"/>
      <c r="BE75" s="27"/>
      <c r="BF75" s="27"/>
      <c r="BG75" s="27"/>
    </row>
    <row r="76" spans="49:79" ht="15.75" x14ac:dyDescent="0.25">
      <c r="AW76" s="30"/>
      <c r="AX76" s="30"/>
      <c r="AY76" s="43"/>
      <c r="BA76" s="27"/>
      <c r="BB76" s="27"/>
      <c r="BC76" s="27"/>
      <c r="BE76" s="28"/>
      <c r="BF76" s="28"/>
      <c r="BG76" s="28"/>
      <c r="BS76" s="34"/>
      <c r="BT76" s="34"/>
      <c r="BU76" s="34"/>
      <c r="BV76" s="34"/>
      <c r="BW76" s="34"/>
      <c r="BX76" s="34"/>
      <c r="BY76" s="34"/>
      <c r="BZ76" s="34"/>
      <c r="CA76" s="34"/>
    </row>
    <row r="77" spans="49:79" ht="15.75" x14ac:dyDescent="0.25">
      <c r="AW77" s="30"/>
      <c r="AX77" s="30"/>
      <c r="AY77" s="43"/>
      <c r="BA77" s="28"/>
      <c r="BB77" s="28"/>
      <c r="BC77" s="28"/>
      <c r="BE77" s="42"/>
      <c r="BF77" s="29"/>
      <c r="BG77" s="43"/>
      <c r="BS77" s="34"/>
      <c r="BT77" s="34"/>
      <c r="BU77" s="34"/>
      <c r="BV77" s="34"/>
      <c r="BW77" s="34"/>
      <c r="BX77" s="34"/>
      <c r="BY77" s="34"/>
      <c r="BZ77" s="34"/>
      <c r="CA77" s="34"/>
    </row>
    <row r="78" spans="49:79" ht="15.75" x14ac:dyDescent="0.25">
      <c r="BA78" s="42"/>
      <c r="BB78" s="29"/>
      <c r="BC78" s="43"/>
      <c r="BS78" s="34"/>
      <c r="BT78" s="34"/>
      <c r="BU78" s="34"/>
      <c r="BV78" s="34"/>
      <c r="BW78" s="34"/>
      <c r="BX78" s="34"/>
      <c r="BY78" s="34"/>
      <c r="BZ78" s="34"/>
      <c r="CA78" s="34"/>
    </row>
    <row r="79" spans="49:79" ht="15.75" x14ac:dyDescent="0.25">
      <c r="BA79" s="30"/>
      <c r="BB79" s="30"/>
      <c r="BC79" s="43"/>
      <c r="BS79" s="34"/>
      <c r="BT79" s="34"/>
      <c r="BU79" s="34"/>
      <c r="BV79" s="34"/>
      <c r="BW79" s="34"/>
      <c r="BX79" s="34"/>
      <c r="BY79" s="34"/>
      <c r="BZ79" s="34"/>
      <c r="CA79" s="34"/>
    </row>
    <row r="80" spans="49:79" ht="15.75" x14ac:dyDescent="0.25">
      <c r="BA80" s="30"/>
      <c r="BB80" s="30"/>
      <c r="BC80" s="43"/>
      <c r="BS80" s="34"/>
      <c r="BT80" s="34"/>
      <c r="BU80" s="34"/>
      <c r="BV80" s="34"/>
      <c r="BW80" s="34"/>
      <c r="BX80" s="34"/>
      <c r="BY80" s="34"/>
      <c r="BZ80" s="34"/>
      <c r="CA80" s="34"/>
    </row>
    <row r="81" spans="1:79" s="34" customFormat="1" x14ac:dyDescent="0.25">
      <c r="A81" s="139"/>
      <c r="B81" s="8"/>
      <c r="C81" s="153"/>
      <c r="D81" s="8"/>
      <c r="E81" s="8"/>
      <c r="F81" s="8"/>
      <c r="G81" s="153"/>
      <c r="H81" s="7"/>
      <c r="I81" s="7"/>
      <c r="J81" s="7"/>
      <c r="K81" s="7"/>
      <c r="L81" s="7"/>
      <c r="M81" s="7"/>
      <c r="N81" s="7"/>
      <c r="O81" s="33"/>
      <c r="P81" s="135"/>
      <c r="Q81" s="7"/>
      <c r="R81" s="7"/>
      <c r="S81" s="7"/>
      <c r="T81" s="7"/>
      <c r="U81" s="33"/>
      <c r="V81" s="135"/>
      <c r="W81" s="7"/>
      <c r="X81" s="7"/>
      <c r="Y81" s="7"/>
      <c r="Z81" s="7"/>
      <c r="AA81" s="8"/>
      <c r="AB81" s="136"/>
      <c r="AC81" s="7"/>
      <c r="AD81" s="7"/>
      <c r="AE81" s="7"/>
      <c r="AF81" s="8"/>
      <c r="AG81" s="8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BA81" s="31"/>
      <c r="BB81" s="31"/>
      <c r="BC81" s="31"/>
      <c r="BP81" s="8"/>
      <c r="BQ81" s="8"/>
      <c r="BR81" s="8"/>
    </row>
    <row r="82" spans="1:79" s="34" customFormat="1" x14ac:dyDescent="0.25">
      <c r="A82" s="139"/>
      <c r="B82" s="8"/>
      <c r="C82" s="153"/>
      <c r="D82" s="8"/>
      <c r="E82" s="8"/>
      <c r="F82" s="8"/>
      <c r="G82" s="153"/>
      <c r="H82" s="7"/>
      <c r="I82" s="7"/>
      <c r="J82" s="7"/>
      <c r="K82" s="7"/>
      <c r="L82" s="7"/>
      <c r="M82" s="7"/>
      <c r="N82" s="7"/>
      <c r="O82" s="33"/>
      <c r="P82" s="135"/>
      <c r="Q82" s="7"/>
      <c r="R82" s="7"/>
      <c r="S82" s="7"/>
      <c r="T82" s="7"/>
      <c r="U82" s="33"/>
      <c r="V82" s="135"/>
      <c r="W82" s="7"/>
      <c r="X82" s="7"/>
      <c r="Y82" s="7"/>
      <c r="Z82" s="7"/>
      <c r="AA82" s="8"/>
      <c r="AB82" s="136"/>
      <c r="AC82" s="7"/>
      <c r="AD82" s="7"/>
      <c r="AE82" s="7"/>
      <c r="AF82" s="8"/>
      <c r="AG82" s="8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BA82" s="27"/>
      <c r="BB82" s="27"/>
      <c r="BC82" s="27"/>
      <c r="BP82" s="8"/>
      <c r="BQ82" s="8"/>
      <c r="BR82" s="8"/>
    </row>
    <row r="83" spans="1:79" s="34" customFormat="1" x14ac:dyDescent="0.25">
      <c r="A83" s="139"/>
      <c r="B83" s="8"/>
      <c r="C83" s="153"/>
      <c r="D83" s="8"/>
      <c r="E83" s="8"/>
      <c r="F83" s="8"/>
      <c r="G83" s="153"/>
      <c r="H83" s="7"/>
      <c r="I83" s="7"/>
      <c r="J83" s="7"/>
      <c r="K83" s="7"/>
      <c r="L83" s="7"/>
      <c r="M83" s="7"/>
      <c r="N83" s="7"/>
      <c r="O83" s="33"/>
      <c r="P83" s="135"/>
      <c r="Q83" s="7"/>
      <c r="R83" s="7"/>
      <c r="S83" s="7"/>
      <c r="T83" s="7"/>
      <c r="U83" s="33"/>
      <c r="V83" s="135"/>
      <c r="W83" s="7"/>
      <c r="X83" s="7"/>
      <c r="Y83" s="7"/>
      <c r="Z83" s="7"/>
      <c r="AA83" s="8"/>
      <c r="AB83" s="136"/>
      <c r="AC83" s="7"/>
      <c r="AD83" s="7"/>
      <c r="AE83" s="7"/>
      <c r="AF83" s="8"/>
      <c r="AG83" s="8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BA83" s="28"/>
      <c r="BB83" s="28"/>
      <c r="BC83" s="28"/>
      <c r="BP83" s="8"/>
      <c r="BQ83" s="8"/>
      <c r="BR83" s="8"/>
    </row>
    <row r="84" spans="1:79" s="34" customFormat="1" ht="15.75" x14ac:dyDescent="0.25">
      <c r="A84" s="139"/>
      <c r="B84" s="8"/>
      <c r="C84" s="153"/>
      <c r="D84" s="8"/>
      <c r="E84" s="8"/>
      <c r="F84" s="8"/>
      <c r="G84" s="153"/>
      <c r="H84" s="7"/>
      <c r="I84" s="7"/>
      <c r="J84" s="7"/>
      <c r="K84" s="7"/>
      <c r="L84" s="7"/>
      <c r="M84" s="7"/>
      <c r="N84" s="7"/>
      <c r="O84" s="33"/>
      <c r="P84" s="135"/>
      <c r="Q84" s="7"/>
      <c r="R84" s="7"/>
      <c r="S84" s="7"/>
      <c r="T84" s="7"/>
      <c r="U84" s="33"/>
      <c r="V84" s="135"/>
      <c r="W84" s="7"/>
      <c r="X84" s="7"/>
      <c r="Y84" s="7"/>
      <c r="Z84" s="7"/>
      <c r="AA84" s="8"/>
      <c r="AB84" s="136"/>
      <c r="AC84" s="7"/>
      <c r="AD84" s="7"/>
      <c r="AE84" s="7"/>
      <c r="AF84" s="8"/>
      <c r="AG84" s="8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BA84" s="42"/>
      <c r="BB84" s="29"/>
      <c r="BC84" s="43"/>
      <c r="BP84" s="8"/>
      <c r="BQ84" s="8"/>
      <c r="BR84" s="8"/>
    </row>
    <row r="85" spans="1:79" s="34" customFormat="1" ht="15.75" x14ac:dyDescent="0.25">
      <c r="A85" s="139"/>
      <c r="B85" s="8"/>
      <c r="C85" s="153"/>
      <c r="D85" s="8"/>
      <c r="E85" s="8"/>
      <c r="F85" s="8"/>
      <c r="G85" s="153"/>
      <c r="H85" s="7"/>
      <c r="I85" s="7"/>
      <c r="J85" s="7"/>
      <c r="K85" s="7"/>
      <c r="L85" s="7"/>
      <c r="M85" s="7"/>
      <c r="N85" s="7"/>
      <c r="O85" s="33"/>
      <c r="P85" s="135"/>
      <c r="Q85" s="7"/>
      <c r="R85" s="7"/>
      <c r="S85" s="7"/>
      <c r="T85" s="7"/>
      <c r="U85" s="33"/>
      <c r="V85" s="135"/>
      <c r="W85" s="7"/>
      <c r="X85" s="7"/>
      <c r="Y85" s="7"/>
      <c r="Z85" s="7"/>
      <c r="AA85" s="8"/>
      <c r="AB85" s="136"/>
      <c r="AC85" s="7"/>
      <c r="AD85" s="7"/>
      <c r="AE85" s="7"/>
      <c r="AF85" s="8"/>
      <c r="AG85" s="8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BA85" s="30"/>
      <c r="BB85" s="30"/>
      <c r="BC85" s="43"/>
      <c r="BP85" s="8"/>
      <c r="BQ85" s="8"/>
      <c r="BR85" s="8"/>
    </row>
    <row r="86" spans="1:79" s="34" customFormat="1" ht="15.75" x14ac:dyDescent="0.25">
      <c r="A86" s="139"/>
      <c r="B86" s="8"/>
      <c r="C86" s="153"/>
      <c r="D86" s="8"/>
      <c r="E86" s="8"/>
      <c r="F86" s="8"/>
      <c r="G86" s="153"/>
      <c r="H86" s="7"/>
      <c r="I86" s="7"/>
      <c r="J86" s="7"/>
      <c r="K86" s="7"/>
      <c r="L86" s="7"/>
      <c r="M86" s="7"/>
      <c r="N86" s="7"/>
      <c r="O86" s="33"/>
      <c r="P86" s="135"/>
      <c r="Q86" s="7"/>
      <c r="R86" s="7"/>
      <c r="S86" s="7"/>
      <c r="T86" s="7"/>
      <c r="U86" s="33"/>
      <c r="V86" s="135"/>
      <c r="W86" s="7"/>
      <c r="X86" s="7"/>
      <c r="Y86" s="7"/>
      <c r="Z86" s="7"/>
      <c r="AA86" s="8"/>
      <c r="AB86" s="136"/>
      <c r="AC86" s="7"/>
      <c r="AD86" s="7"/>
      <c r="AE86" s="7"/>
      <c r="AF86" s="8"/>
      <c r="AG86" s="8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BA86" s="30"/>
      <c r="BB86" s="30"/>
      <c r="BC86" s="43"/>
      <c r="BP86" s="8"/>
      <c r="BQ86" s="8"/>
      <c r="BR86" s="8"/>
    </row>
    <row r="87" spans="1:79" s="34" customFormat="1" ht="15.75" x14ac:dyDescent="0.25">
      <c r="A87" s="139"/>
      <c r="B87" s="8"/>
      <c r="C87" s="153"/>
      <c r="D87" s="8"/>
      <c r="E87" s="8"/>
      <c r="F87" s="8"/>
      <c r="G87" s="153"/>
      <c r="H87" s="7"/>
      <c r="I87" s="7"/>
      <c r="J87" s="7"/>
      <c r="K87" s="7"/>
      <c r="L87" s="7"/>
      <c r="M87" s="7"/>
      <c r="N87" s="7"/>
      <c r="O87" s="33"/>
      <c r="P87" s="135"/>
      <c r="Q87" s="7"/>
      <c r="R87" s="7"/>
      <c r="S87" s="7"/>
      <c r="T87" s="7"/>
      <c r="U87" s="33"/>
      <c r="V87" s="135"/>
      <c r="W87" s="7"/>
      <c r="X87" s="7"/>
      <c r="Y87" s="7"/>
      <c r="Z87" s="7"/>
      <c r="AA87" s="8"/>
      <c r="AB87" s="136"/>
      <c r="AC87" s="7"/>
      <c r="AD87" s="7"/>
      <c r="AE87" s="7"/>
      <c r="AF87" s="8"/>
      <c r="AG87" s="8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BA87" s="30"/>
      <c r="BB87" s="30"/>
      <c r="BC87" s="43"/>
      <c r="BP87" s="8"/>
      <c r="BQ87" s="8"/>
      <c r="BR87" s="8"/>
    </row>
    <row r="88" spans="1:79" s="34" customFormat="1" x14ac:dyDescent="0.25">
      <c r="A88" s="139"/>
      <c r="B88" s="8"/>
      <c r="C88" s="153"/>
      <c r="D88" s="8"/>
      <c r="E88" s="8"/>
      <c r="F88" s="8"/>
      <c r="G88" s="153"/>
      <c r="H88" s="7"/>
      <c r="I88" s="7"/>
      <c r="J88" s="7"/>
      <c r="K88" s="7"/>
      <c r="L88" s="7"/>
      <c r="M88" s="7"/>
      <c r="N88" s="7"/>
      <c r="O88" s="33"/>
      <c r="P88" s="135"/>
      <c r="Q88" s="7"/>
      <c r="R88" s="7"/>
      <c r="S88" s="7"/>
      <c r="T88" s="7"/>
      <c r="U88" s="33"/>
      <c r="V88" s="135"/>
      <c r="W88" s="7"/>
      <c r="X88" s="7"/>
      <c r="Y88" s="7"/>
      <c r="Z88" s="7"/>
      <c r="AA88" s="8"/>
      <c r="AB88" s="136"/>
      <c r="AC88" s="7"/>
      <c r="AD88" s="7"/>
      <c r="AE88" s="7"/>
      <c r="AF88" s="8"/>
      <c r="AG88" s="8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</row>
    <row r="89" spans="1:79" s="34" customFormat="1" x14ac:dyDescent="0.25">
      <c r="A89" s="139"/>
      <c r="B89" s="8"/>
      <c r="C89" s="153"/>
      <c r="D89" s="8"/>
      <c r="E89" s="8"/>
      <c r="F89" s="8"/>
      <c r="G89" s="153"/>
      <c r="H89" s="7"/>
      <c r="I89" s="7"/>
      <c r="J89" s="7"/>
      <c r="K89" s="7"/>
      <c r="L89" s="7"/>
      <c r="M89" s="7"/>
      <c r="N89" s="7"/>
      <c r="O89" s="33"/>
      <c r="P89" s="135"/>
      <c r="Q89" s="7"/>
      <c r="R89" s="7"/>
      <c r="S89" s="7"/>
      <c r="T89" s="7"/>
      <c r="U89" s="33"/>
      <c r="V89" s="135"/>
      <c r="W89" s="7"/>
      <c r="X89" s="7"/>
      <c r="Y89" s="7"/>
      <c r="Z89" s="7"/>
      <c r="AA89" s="8"/>
      <c r="AB89" s="136"/>
      <c r="AC89" s="7"/>
      <c r="AD89" s="7"/>
      <c r="AE89" s="7"/>
      <c r="AF89" s="8"/>
      <c r="AG89" s="8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</row>
    <row r="90" spans="1:79" s="34" customFormat="1" x14ac:dyDescent="0.25">
      <c r="A90" s="139"/>
      <c r="B90" s="8"/>
      <c r="C90" s="153"/>
      <c r="D90" s="8"/>
      <c r="E90" s="8"/>
      <c r="F90" s="8"/>
      <c r="G90" s="153"/>
      <c r="H90" s="7"/>
      <c r="I90" s="7"/>
      <c r="J90" s="7"/>
      <c r="K90" s="7"/>
      <c r="L90" s="7"/>
      <c r="M90" s="7"/>
      <c r="N90" s="7"/>
      <c r="O90" s="33"/>
      <c r="P90" s="135"/>
      <c r="Q90" s="7"/>
      <c r="R90" s="7"/>
      <c r="S90" s="7"/>
      <c r="T90" s="7"/>
      <c r="U90" s="33"/>
      <c r="V90" s="135"/>
      <c r="W90" s="7"/>
      <c r="X90" s="7"/>
      <c r="Y90" s="7"/>
      <c r="Z90" s="7"/>
      <c r="AA90" s="8"/>
      <c r="AB90" s="136"/>
      <c r="AC90" s="7"/>
      <c r="AD90" s="7"/>
      <c r="AE90" s="7"/>
      <c r="AF90" s="8"/>
      <c r="AG90" s="8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</row>
    <row r="91" spans="1:79" s="34" customFormat="1" x14ac:dyDescent="0.25">
      <c r="A91" s="139"/>
      <c r="B91" s="8"/>
      <c r="C91" s="153"/>
      <c r="D91" s="8"/>
      <c r="E91" s="8"/>
      <c r="F91" s="8"/>
      <c r="G91" s="153"/>
      <c r="H91" s="7"/>
      <c r="I91" s="7"/>
      <c r="J91" s="7"/>
      <c r="K91" s="7"/>
      <c r="L91" s="7"/>
      <c r="M91" s="7"/>
      <c r="N91" s="7"/>
      <c r="O91" s="33"/>
      <c r="P91" s="135"/>
      <c r="Q91" s="7"/>
      <c r="R91" s="7"/>
      <c r="S91" s="7"/>
      <c r="T91" s="7"/>
      <c r="U91" s="33"/>
      <c r="V91" s="135"/>
      <c r="W91" s="7"/>
      <c r="X91" s="7"/>
      <c r="Y91" s="7"/>
      <c r="Z91" s="7"/>
      <c r="AA91" s="8"/>
      <c r="AB91" s="136"/>
      <c r="AC91" s="7"/>
      <c r="AD91" s="7"/>
      <c r="AE91" s="7"/>
      <c r="AF91" s="8"/>
      <c r="AG91" s="8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</row>
    <row r="92" spans="1:79" s="34" customFormat="1" x14ac:dyDescent="0.25">
      <c r="A92" s="139"/>
      <c r="B92" s="8"/>
      <c r="C92" s="153"/>
      <c r="D92" s="8"/>
      <c r="E92" s="8"/>
      <c r="F92" s="8"/>
      <c r="G92" s="153"/>
      <c r="H92" s="7"/>
      <c r="I92" s="7"/>
      <c r="J92" s="7"/>
      <c r="K92" s="7"/>
      <c r="L92" s="7"/>
      <c r="M92" s="7"/>
      <c r="N92" s="7"/>
      <c r="O92" s="33"/>
      <c r="P92" s="135"/>
      <c r="Q92" s="7"/>
      <c r="R92" s="7"/>
      <c r="S92" s="7"/>
      <c r="T92" s="7"/>
      <c r="U92" s="33"/>
      <c r="V92" s="135"/>
      <c r="W92" s="7"/>
      <c r="X92" s="7"/>
      <c r="Y92" s="7"/>
      <c r="Z92" s="7"/>
      <c r="AA92" s="8"/>
      <c r="AB92" s="136"/>
      <c r="AC92" s="7"/>
      <c r="AD92" s="7"/>
      <c r="AE92" s="7"/>
      <c r="AF92" s="8"/>
      <c r="AG92" s="8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</row>
    <row r="102" spans="1:79" x14ac:dyDescent="0.25">
      <c r="AO102" s="33"/>
      <c r="AP102" s="33"/>
      <c r="AQ102" s="33"/>
      <c r="BS102" s="7"/>
      <c r="BT102" s="7"/>
      <c r="BU102" s="7"/>
      <c r="BV102" s="7"/>
      <c r="BW102" s="7"/>
      <c r="BX102" s="7"/>
      <c r="BY102" s="7"/>
      <c r="BZ102" s="7"/>
      <c r="CA102" s="7"/>
    </row>
    <row r="107" spans="1:79" s="7" customFormat="1" x14ac:dyDescent="0.25">
      <c r="A107" s="139"/>
      <c r="B107" s="8"/>
      <c r="C107" s="153"/>
      <c r="D107" s="8"/>
      <c r="E107" s="8"/>
      <c r="F107" s="8"/>
      <c r="G107" s="153"/>
      <c r="O107" s="33"/>
      <c r="P107" s="135"/>
      <c r="U107" s="33"/>
      <c r="V107" s="135"/>
      <c r="AA107" s="8"/>
      <c r="AB107" s="136"/>
      <c r="AF107" s="8"/>
      <c r="AG107" s="8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</row>
  </sheetData>
  <mergeCells count="12">
    <mergeCell ref="AS29:AU29"/>
    <mergeCell ref="AW29:AY29"/>
    <mergeCell ref="AK37:AM37"/>
    <mergeCell ref="AO37:AQ37"/>
    <mergeCell ref="AS39:AU39"/>
    <mergeCell ref="AO29:AQ29"/>
    <mergeCell ref="AK44:AM44"/>
    <mergeCell ref="AJ1:AK1"/>
    <mergeCell ref="AJ2:AK2"/>
    <mergeCell ref="AI3:AI4"/>
    <mergeCell ref="AJ3:AM3"/>
    <mergeCell ref="AK29:AM29"/>
  </mergeCells>
  <conditionalFormatting sqref="AI28">
    <cfRule type="cellIs" dxfId="71" priority="10" operator="lessThan">
      <formula>-1</formula>
    </cfRule>
    <cfRule type="cellIs" dxfId="70" priority="11" operator="greaterThan">
      <formula>1</formula>
    </cfRule>
    <cfRule type="cellIs" dxfId="69" priority="12" operator="between">
      <formula>-1</formula>
      <formula>1</formula>
    </cfRule>
  </conditionalFormatting>
  <conditionalFormatting sqref="AM5">
    <cfRule type="cellIs" dxfId="68" priority="7" operator="lessThan">
      <formula>-1</formula>
    </cfRule>
    <cfRule type="cellIs" dxfId="67" priority="8" operator="greaterThan">
      <formula>1</formula>
    </cfRule>
    <cfRule type="cellIs" dxfId="66" priority="9" operator="equal">
      <formula>0</formula>
    </cfRule>
  </conditionalFormatting>
  <conditionalFormatting sqref="AJ3">
    <cfRule type="cellIs" dxfId="65" priority="13" operator="greaterThan">
      <formula>$AH$2</formula>
    </cfRule>
    <cfRule type="cellIs" dxfId="64" priority="14" operator="lessThan">
      <formula>$AH$2</formula>
    </cfRule>
    <cfRule type="cellIs" dxfId="63" priority="15" operator="lessThan">
      <formula>$AH$2</formula>
    </cfRule>
  </conditionalFormatting>
  <conditionalFormatting sqref="AJ3">
    <cfRule type="cellIs" dxfId="62" priority="16" operator="lessThan">
      <formula>$AH$2</formula>
    </cfRule>
    <cfRule type="cellIs" dxfId="61" priority="17" operator="greaterThan">
      <formula>$AH$2</formula>
    </cfRule>
    <cfRule type="cellIs" dxfId="60" priority="18" operator="equal">
      <formula>$AH$2</formula>
    </cfRule>
  </conditionalFormatting>
  <conditionalFormatting sqref="AQ51">
    <cfRule type="cellIs" dxfId="59" priority="4" operator="lessThan">
      <formula>$AI$6</formula>
    </cfRule>
    <cfRule type="cellIs" dxfId="58" priority="5" operator="greaterThan">
      <formula>$AI$6</formula>
    </cfRule>
    <cfRule type="cellIs" dxfId="57" priority="6" operator="equal">
      <formula>$AI$6</formula>
    </cfRule>
  </conditionalFormatting>
  <conditionalFormatting sqref="AY46">
    <cfRule type="cellIs" dxfId="56" priority="1" operator="lessThan">
      <formula>$AI$13</formula>
    </cfRule>
    <cfRule type="cellIs" dxfId="55" priority="2" operator="greaterThan">
      <formula>$AI$13</formula>
    </cfRule>
    <cfRule type="cellIs" dxfId="54" priority="3" operator="equal">
      <formula>$AI$13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CBE8A-45D1-4E7C-87CA-05873D850844}">
  <dimension ref="A1:CA107"/>
  <sheetViews>
    <sheetView topLeftCell="M1" zoomScale="145" zoomScaleNormal="145" workbookViewId="0">
      <selection activeCell="Q4" sqref="Q4"/>
    </sheetView>
  </sheetViews>
  <sheetFormatPr defaultRowHeight="15" x14ac:dyDescent="0.25"/>
  <cols>
    <col min="1" max="1" width="37.7109375" style="139" customWidth="1"/>
    <col min="2" max="2" width="3.42578125" style="8" customWidth="1"/>
    <col min="3" max="3" width="19" style="153" customWidth="1"/>
    <col min="4" max="5" width="19" style="8" customWidth="1"/>
    <col min="6" max="6" width="2.7109375" style="8" customWidth="1"/>
    <col min="7" max="7" width="5.42578125" style="153" customWidth="1"/>
    <col min="8" max="9" width="19" style="7" customWidth="1"/>
    <col min="10" max="10" width="8.140625" style="7" customWidth="1"/>
    <col min="11" max="12" width="14.140625" style="7" customWidth="1"/>
    <col min="13" max="13" width="11.28515625" style="7" customWidth="1"/>
    <col min="14" max="14" width="9.28515625" style="7" customWidth="1"/>
    <col min="15" max="15" width="2.7109375" style="33" customWidth="1"/>
    <col min="16" max="16" width="5.5703125" style="135" customWidth="1"/>
    <col min="17" max="17" width="16.28515625" style="7" customWidth="1"/>
    <col min="18" max="18" width="11.85546875" style="7" customWidth="1"/>
    <col min="19" max="19" width="12.28515625" style="7" customWidth="1"/>
    <col min="20" max="20" width="9.85546875" style="7" customWidth="1"/>
    <col min="21" max="21" width="2.7109375" style="33" customWidth="1"/>
    <col min="22" max="22" width="5.5703125" style="135" bestFit="1" customWidth="1"/>
    <col min="23" max="23" width="7.7109375" style="7" bestFit="1" customWidth="1"/>
    <col min="24" max="24" width="11.28515625" style="7" bestFit="1" customWidth="1"/>
    <col min="25" max="25" width="12.28515625" style="7" bestFit="1" customWidth="1"/>
    <col min="26" max="26" width="9.85546875" style="7" bestFit="1" customWidth="1"/>
    <col min="27" max="27" width="2.85546875" style="8" customWidth="1"/>
    <col min="28" max="28" width="5.5703125" style="136" customWidth="1"/>
    <col min="29" max="29" width="20.7109375" style="7" customWidth="1"/>
    <col min="30" max="30" width="8.42578125" style="7" bestFit="1" customWidth="1"/>
    <col min="31" max="31" width="7.85546875" style="7" bestFit="1" customWidth="1"/>
    <col min="32" max="33" width="1.140625" style="8" customWidth="1"/>
    <col min="34" max="34" width="26.7109375" style="7" customWidth="1"/>
    <col min="35" max="35" width="8.5703125" style="7" customWidth="1"/>
    <col min="36" max="36" width="1.5703125" style="7" customWidth="1"/>
    <col min="37" max="38" width="9.28515625" style="7" customWidth="1"/>
    <col min="39" max="39" width="8" style="7" customWidth="1"/>
    <col min="40" max="40" width="1.5703125" style="7" customWidth="1"/>
    <col min="41" max="43" width="7.7109375" style="7" customWidth="1"/>
    <col min="44" max="44" width="1.5703125" style="7" customWidth="1"/>
    <col min="45" max="47" width="7.7109375" style="7" customWidth="1"/>
    <col min="48" max="48" width="1.5703125" style="34" customWidth="1"/>
    <col min="49" max="51" width="7.7109375" style="34" customWidth="1"/>
    <col min="52" max="52" width="1.5703125" style="34" customWidth="1"/>
    <col min="53" max="55" width="7.7109375" style="34" customWidth="1"/>
    <col min="56" max="56" width="1.5703125" style="34" customWidth="1"/>
    <col min="57" max="59" width="7.7109375" style="34" customWidth="1"/>
    <col min="60" max="60" width="1.5703125" style="34" customWidth="1"/>
    <col min="61" max="63" width="7.7109375" style="34" customWidth="1"/>
    <col min="64" max="64" width="1.5703125" style="34" customWidth="1"/>
    <col min="65" max="66" width="9.28515625" style="34" customWidth="1"/>
    <col min="67" max="67" width="9.85546875" style="34" bestFit="1" customWidth="1"/>
    <col min="68" max="16384" width="9.140625" style="8"/>
  </cols>
  <sheetData>
    <row r="1" spans="1:67" ht="35.65" customHeight="1" x14ac:dyDescent="0.5">
      <c r="A1" s="134"/>
      <c r="C1" s="165" t="s">
        <v>115</v>
      </c>
      <c r="D1" s="166"/>
      <c r="E1" s="166"/>
      <c r="G1" s="165" t="s">
        <v>116</v>
      </c>
      <c r="H1" s="166"/>
      <c r="I1" s="166"/>
      <c r="J1" s="165"/>
      <c r="K1" s="166"/>
      <c r="L1" s="166"/>
      <c r="M1" s="166"/>
      <c r="N1" s="166"/>
      <c r="P1" s="165" t="s">
        <v>117</v>
      </c>
      <c r="Q1" s="166"/>
      <c r="R1" s="166"/>
      <c r="S1" s="165"/>
      <c r="T1" s="166"/>
      <c r="V1" s="165" t="s">
        <v>123</v>
      </c>
      <c r="W1" s="166"/>
      <c r="X1" s="166"/>
      <c r="Y1" s="165"/>
      <c r="Z1" s="166"/>
      <c r="AH1" s="5" t="s">
        <v>5</v>
      </c>
      <c r="AI1" s="6" t="s">
        <v>6</v>
      </c>
      <c r="AJ1" s="192" t="s">
        <v>7</v>
      </c>
      <c r="AK1" s="192"/>
      <c r="AL1" s="6" t="s">
        <v>8</v>
      </c>
      <c r="AM1" s="36" t="s">
        <v>9</v>
      </c>
      <c r="AO1" s="8"/>
      <c r="AP1" s="8"/>
      <c r="AQ1" s="8"/>
      <c r="AS1" s="8"/>
      <c r="AT1" s="8"/>
      <c r="AU1" s="8"/>
      <c r="AW1" s="31"/>
      <c r="AX1" s="31"/>
      <c r="AY1" s="31"/>
      <c r="BA1" s="31"/>
      <c r="BB1" s="31"/>
      <c r="BC1" s="31"/>
      <c r="BE1" s="31"/>
      <c r="BF1" s="31"/>
      <c r="BG1" s="31"/>
      <c r="BI1" s="31"/>
      <c r="BJ1" s="31"/>
      <c r="BK1" s="31"/>
      <c r="BM1" s="31"/>
      <c r="BN1" s="31"/>
      <c r="BO1" s="31"/>
    </row>
    <row r="2" spans="1:67" ht="15" customHeight="1" thickBot="1" x14ac:dyDescent="0.3">
      <c r="A2" s="134"/>
      <c r="C2" s="130"/>
      <c r="D2" s="131"/>
      <c r="E2" s="131"/>
      <c r="G2" s="130"/>
      <c r="H2" s="156"/>
      <c r="I2" s="156"/>
      <c r="J2" s="156"/>
      <c r="K2" s="156" t="s">
        <v>10</v>
      </c>
      <c r="L2" s="156"/>
      <c r="M2" s="156"/>
      <c r="N2" s="156"/>
      <c r="O2" s="157"/>
      <c r="P2" s="130"/>
      <c r="Q2" s="156"/>
      <c r="R2" s="156" t="s">
        <v>10</v>
      </c>
      <c r="S2" s="156" t="s">
        <v>111</v>
      </c>
      <c r="T2" s="156"/>
      <c r="U2" s="157"/>
      <c r="V2" s="130"/>
      <c r="W2" s="156"/>
      <c r="X2" s="156" t="s">
        <v>119</v>
      </c>
      <c r="Y2" s="156" t="s">
        <v>111</v>
      </c>
      <c r="Z2" s="156"/>
      <c r="AH2" s="5">
        <f>SUM(AI5:AI12)</f>
        <v>16505</v>
      </c>
      <c r="AI2" s="6" t="s">
        <v>6</v>
      </c>
      <c r="AJ2" s="193">
        <f>-SUM(AI13:AI16)</f>
        <v>10500</v>
      </c>
      <c r="AK2" s="193"/>
      <c r="AL2" s="6" t="s">
        <v>8</v>
      </c>
      <c r="AM2" s="36">
        <f>-SUM(AI17:AI27)</f>
        <v>6005</v>
      </c>
      <c r="AO2" s="8"/>
      <c r="AP2" s="8"/>
      <c r="AQ2" s="8"/>
      <c r="AS2" s="8"/>
      <c r="AT2" s="8"/>
      <c r="AU2" s="8"/>
      <c r="AW2" s="31"/>
      <c r="AX2" s="31"/>
      <c r="AY2" s="31"/>
      <c r="BA2" s="31"/>
      <c r="BB2" s="31"/>
      <c r="BC2" s="31"/>
      <c r="BE2" s="31"/>
      <c r="BF2" s="31"/>
      <c r="BG2" s="31"/>
      <c r="BI2" s="31"/>
      <c r="BJ2" s="31"/>
      <c r="BK2" s="31"/>
      <c r="BM2" s="31"/>
      <c r="BN2" s="31"/>
      <c r="BO2" s="31"/>
    </row>
    <row r="3" spans="1:67" ht="15.75" thickBot="1" x14ac:dyDescent="0.3">
      <c r="A3" s="137"/>
      <c r="C3" s="130" t="s">
        <v>19</v>
      </c>
      <c r="D3" s="131" t="s">
        <v>97</v>
      </c>
      <c r="E3" s="131" t="s">
        <v>96</v>
      </c>
      <c r="G3" s="130" t="s">
        <v>19</v>
      </c>
      <c r="H3" s="156" t="s">
        <v>99</v>
      </c>
      <c r="I3" s="156" t="s">
        <v>100</v>
      </c>
      <c r="J3" s="156" t="s">
        <v>101</v>
      </c>
      <c r="K3" s="156" t="s">
        <v>129</v>
      </c>
      <c r="L3" s="156" t="s">
        <v>130</v>
      </c>
      <c r="M3" s="156" t="s">
        <v>135</v>
      </c>
      <c r="N3" s="156" t="s">
        <v>107</v>
      </c>
      <c r="O3" s="157"/>
      <c r="P3" s="130" t="s">
        <v>19</v>
      </c>
      <c r="Q3" s="156" t="s">
        <v>100</v>
      </c>
      <c r="R3" s="156" t="s">
        <v>118</v>
      </c>
      <c r="S3" s="156" t="s">
        <v>112</v>
      </c>
      <c r="T3" s="156" t="s">
        <v>113</v>
      </c>
      <c r="U3" s="157"/>
      <c r="V3" s="130" t="s">
        <v>19</v>
      </c>
      <c r="W3" s="156" t="s">
        <v>114</v>
      </c>
      <c r="X3" s="156" t="s">
        <v>120</v>
      </c>
      <c r="Y3" s="156" t="s">
        <v>112</v>
      </c>
      <c r="Z3" s="156" t="s">
        <v>113</v>
      </c>
      <c r="AB3" s="125" t="s">
        <v>95</v>
      </c>
      <c r="AC3" s="126"/>
      <c r="AD3" s="126"/>
      <c r="AE3" s="126"/>
      <c r="AH3" s="124"/>
      <c r="AI3" s="197" t="s">
        <v>0</v>
      </c>
      <c r="AJ3" s="194">
        <f>AJ2+AM2</f>
        <v>16505</v>
      </c>
      <c r="AK3" s="195"/>
      <c r="AL3" s="195"/>
      <c r="AM3" s="196"/>
      <c r="AO3" s="8"/>
      <c r="AP3" s="8"/>
      <c r="AQ3" s="8"/>
      <c r="AS3" s="8"/>
      <c r="AT3" s="8"/>
      <c r="AU3" s="8"/>
      <c r="AW3" s="31"/>
      <c r="AX3" s="31"/>
      <c r="AY3" s="31"/>
      <c r="BA3" s="31"/>
      <c r="BB3" s="31"/>
      <c r="BC3" s="31"/>
      <c r="BE3" s="31"/>
      <c r="BF3" s="31"/>
      <c r="BG3" s="31"/>
      <c r="BI3" s="31"/>
      <c r="BJ3" s="31"/>
      <c r="BK3" s="31"/>
      <c r="BM3" s="31"/>
      <c r="BN3" s="31"/>
      <c r="BO3" s="31"/>
    </row>
    <row r="4" spans="1:67" ht="21.75" thickBot="1" x14ac:dyDescent="0.4">
      <c r="A4" s="137"/>
      <c r="C4" s="161">
        <v>43298</v>
      </c>
      <c r="D4" s="162" t="s">
        <v>98</v>
      </c>
      <c r="E4" s="162">
        <v>720</v>
      </c>
      <c r="G4" s="161">
        <v>43282</v>
      </c>
      <c r="H4" s="163" t="s">
        <v>132</v>
      </c>
      <c r="I4" s="163" t="s">
        <v>138</v>
      </c>
      <c r="J4" s="163">
        <v>3000</v>
      </c>
      <c r="K4" s="163"/>
      <c r="L4" s="163"/>
      <c r="M4" s="176">
        <v>3000</v>
      </c>
      <c r="N4" s="163"/>
      <c r="P4" s="161">
        <v>43286</v>
      </c>
      <c r="Q4" s="163"/>
      <c r="R4" s="163"/>
      <c r="S4" s="163"/>
      <c r="T4" s="163">
        <v>5000</v>
      </c>
      <c r="V4" s="161">
        <v>43286</v>
      </c>
      <c r="W4" s="163" t="s">
        <v>56</v>
      </c>
      <c r="X4" s="177">
        <v>1500</v>
      </c>
      <c r="Y4" s="163"/>
      <c r="Z4" s="176">
        <v>1500</v>
      </c>
      <c r="AB4" s="123" t="s">
        <v>19</v>
      </c>
      <c r="AC4" s="123" t="s">
        <v>10</v>
      </c>
      <c r="AD4" s="123" t="s">
        <v>11</v>
      </c>
      <c r="AE4" s="123" t="s">
        <v>12</v>
      </c>
      <c r="AH4" s="175" t="s">
        <v>10</v>
      </c>
      <c r="AI4" s="198"/>
      <c r="AK4" s="118" t="s">
        <v>1</v>
      </c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20"/>
      <c r="BL4" s="62"/>
      <c r="BM4" s="62"/>
      <c r="BN4" s="62"/>
      <c r="BO4" s="62"/>
    </row>
    <row r="5" spans="1:67" ht="16.5" thickBot="1" x14ac:dyDescent="0.3">
      <c r="A5" s="137"/>
      <c r="C5" s="161">
        <v>43305</v>
      </c>
      <c r="D5" s="162" t="s">
        <v>98</v>
      </c>
      <c r="E5" s="162">
        <v>425</v>
      </c>
      <c r="G5" s="161">
        <v>43282</v>
      </c>
      <c r="H5" s="163" t="s">
        <v>133</v>
      </c>
      <c r="I5" s="163" t="s">
        <v>134</v>
      </c>
      <c r="J5" s="163">
        <v>8000</v>
      </c>
      <c r="K5" s="163"/>
      <c r="L5" s="163"/>
      <c r="M5" s="176">
        <v>8000</v>
      </c>
      <c r="N5" s="163"/>
      <c r="P5" s="161">
        <v>43289</v>
      </c>
      <c r="Q5" s="163"/>
      <c r="R5" s="163"/>
      <c r="S5" s="163"/>
      <c r="T5" s="163">
        <v>80</v>
      </c>
      <c r="V5" s="161">
        <v>43287</v>
      </c>
      <c r="W5" s="163" t="s">
        <v>53</v>
      </c>
      <c r="X5" s="177">
        <v>185</v>
      </c>
      <c r="Y5" s="163">
        <v>185</v>
      </c>
      <c r="Z5" s="163"/>
      <c r="AB5" s="35">
        <v>43311</v>
      </c>
      <c r="AC5" s="3" t="s">
        <v>3</v>
      </c>
      <c r="AD5" s="3">
        <v>2070</v>
      </c>
      <c r="AE5" s="3"/>
      <c r="AH5" s="114" t="s">
        <v>30</v>
      </c>
      <c r="AI5" s="113">
        <f>+AM11</f>
        <v>12385</v>
      </c>
      <c r="AK5" s="7" t="s">
        <v>16</v>
      </c>
      <c r="AM5" s="7">
        <f>+AM11+AM18+AM24+AQ18+AQ24+AU10+AU16+AU23+AY10+AY16+AY24+BC11+BC17+BC24+BG10+BG16+BG22+BK10+BK16+BK60+BK67+AQ10</f>
        <v>0</v>
      </c>
      <c r="AO5" s="8"/>
      <c r="AP5" s="8"/>
      <c r="AQ5" s="8"/>
      <c r="AS5" s="8"/>
      <c r="AT5" s="8"/>
      <c r="AU5" s="8"/>
      <c r="AW5" s="31"/>
      <c r="AX5" s="31"/>
      <c r="AY5" s="31"/>
      <c r="BA5" s="31"/>
      <c r="BB5" s="31"/>
      <c r="BC5" s="31"/>
      <c r="BI5" s="31"/>
      <c r="BJ5" s="31"/>
      <c r="BK5" s="31"/>
      <c r="BM5" s="31"/>
      <c r="BN5" s="31"/>
      <c r="BO5" s="31"/>
    </row>
    <row r="6" spans="1:67" ht="16.5" thickBot="1" x14ac:dyDescent="0.3">
      <c r="A6" s="138"/>
      <c r="C6" s="161">
        <v>43311</v>
      </c>
      <c r="D6" s="162" t="s">
        <v>126</v>
      </c>
      <c r="E6" s="162">
        <v>425</v>
      </c>
      <c r="G6" s="161">
        <v>43290</v>
      </c>
      <c r="H6" s="163" t="s">
        <v>35</v>
      </c>
      <c r="I6" s="163" t="s">
        <v>136</v>
      </c>
      <c r="J6" s="163">
        <v>360</v>
      </c>
      <c r="K6" s="163"/>
      <c r="L6" s="163"/>
      <c r="M6" s="176">
        <v>360</v>
      </c>
      <c r="N6" s="163"/>
      <c r="P6" s="161">
        <v>43296</v>
      </c>
      <c r="Q6" s="163"/>
      <c r="R6" s="163"/>
      <c r="S6" s="163"/>
      <c r="T6" s="163">
        <v>75</v>
      </c>
      <c r="V6" s="161">
        <v>43289</v>
      </c>
      <c r="W6" s="163" t="s">
        <v>144</v>
      </c>
      <c r="X6" s="177">
        <v>315</v>
      </c>
      <c r="Y6" s="163"/>
      <c r="Z6" s="176">
        <v>315</v>
      </c>
      <c r="AB6" s="35"/>
      <c r="AC6" s="174" t="s">
        <v>42</v>
      </c>
      <c r="AD6" s="3"/>
      <c r="AE6" s="3">
        <f>-AD5</f>
        <v>-2070</v>
      </c>
      <c r="AH6" s="114" t="s">
        <v>3</v>
      </c>
      <c r="AI6" s="113">
        <f>+AM18</f>
        <v>2295</v>
      </c>
      <c r="AK6" s="100" t="str">
        <f>+AH5</f>
        <v>Cash-Checking</v>
      </c>
      <c r="AL6" s="100"/>
      <c r="AM6" s="103"/>
      <c r="AO6" s="100" t="str">
        <f>+AH8</f>
        <v>Prepaid insurance</v>
      </c>
      <c r="AP6" s="100"/>
      <c r="AQ6" s="103"/>
      <c r="AS6" s="100" t="str">
        <f>+AH11</f>
        <v>Lawn Equipment</v>
      </c>
      <c r="AT6" s="100"/>
      <c r="AU6" s="103"/>
      <c r="AW6" s="97" t="str">
        <f>+AH14</f>
        <v>Notes payable</v>
      </c>
      <c r="AX6" s="97"/>
      <c r="AY6" s="104"/>
      <c r="BA6" s="107" t="str">
        <f>+AH17</f>
        <v>Capital</v>
      </c>
      <c r="BB6" s="108"/>
      <c r="BC6" s="109"/>
      <c r="BE6" s="110" t="s">
        <v>92</v>
      </c>
      <c r="BF6" s="111"/>
      <c r="BG6" s="112"/>
      <c r="BI6" s="110" t="str">
        <f>+AH23</f>
        <v>Equipment Rental Expense</v>
      </c>
      <c r="BJ6" s="111"/>
      <c r="BK6" s="112"/>
      <c r="BM6" s="42"/>
      <c r="BN6" s="29"/>
      <c r="BO6" s="43"/>
    </row>
    <row r="7" spans="1:67" ht="15.75" x14ac:dyDescent="0.25">
      <c r="A7" s="138"/>
      <c r="C7" s="161">
        <v>43311</v>
      </c>
      <c r="D7" s="162" t="s">
        <v>127</v>
      </c>
      <c r="E7" s="167">
        <v>500</v>
      </c>
      <c r="G7" s="161">
        <v>43301</v>
      </c>
      <c r="H7" s="163" t="s">
        <v>126</v>
      </c>
      <c r="I7" s="163" t="s">
        <v>102</v>
      </c>
      <c r="J7" s="163">
        <v>250</v>
      </c>
      <c r="K7" s="163"/>
      <c r="L7" s="163">
        <f>300+250</f>
        <v>550</v>
      </c>
      <c r="M7" s="163"/>
      <c r="N7" s="177">
        <v>300</v>
      </c>
      <c r="P7" s="161">
        <v>43297</v>
      </c>
      <c r="Q7" s="163"/>
      <c r="R7" s="163"/>
      <c r="S7" s="163"/>
      <c r="T7" s="163">
        <v>1000</v>
      </c>
      <c r="V7" s="161">
        <v>43299</v>
      </c>
      <c r="W7" s="163" t="s">
        <v>56</v>
      </c>
      <c r="X7" s="177">
        <v>140</v>
      </c>
      <c r="Y7" s="163">
        <v>140</v>
      </c>
      <c r="Z7" s="163"/>
      <c r="AB7" s="35"/>
      <c r="AC7" s="3"/>
      <c r="AD7" s="3"/>
      <c r="AE7" s="3"/>
      <c r="AH7" s="114" t="s">
        <v>31</v>
      </c>
      <c r="AI7" s="113">
        <f>+AM24</f>
        <v>325</v>
      </c>
      <c r="AK7" s="12" t="s">
        <v>11</v>
      </c>
      <c r="AL7" s="12" t="s">
        <v>13</v>
      </c>
      <c r="AM7" s="12" t="s">
        <v>2</v>
      </c>
      <c r="AO7" s="12" t="s">
        <v>11</v>
      </c>
      <c r="AP7" s="12" t="s">
        <v>13</v>
      </c>
      <c r="AQ7" s="12" t="s">
        <v>2</v>
      </c>
      <c r="AS7" s="12" t="s">
        <v>11</v>
      </c>
      <c r="AT7" s="12" t="s">
        <v>13</v>
      </c>
      <c r="AU7" s="40" t="s">
        <v>2</v>
      </c>
      <c r="AW7" s="12" t="s">
        <v>11</v>
      </c>
      <c r="AX7" s="12" t="s">
        <v>13</v>
      </c>
      <c r="AY7" s="40" t="s">
        <v>2</v>
      </c>
      <c r="BA7" s="105" t="s">
        <v>11</v>
      </c>
      <c r="BB7" s="105" t="s">
        <v>13</v>
      </c>
      <c r="BC7" s="106" t="s">
        <v>2</v>
      </c>
      <c r="BE7" s="12" t="s">
        <v>11</v>
      </c>
      <c r="BF7" s="12" t="s">
        <v>13</v>
      </c>
      <c r="BG7" s="40" t="s">
        <v>2</v>
      </c>
      <c r="BI7" s="12" t="s">
        <v>11</v>
      </c>
      <c r="BJ7" s="12" t="s">
        <v>13</v>
      </c>
      <c r="BK7" s="40" t="s">
        <v>2</v>
      </c>
      <c r="BM7" s="30"/>
      <c r="BN7" s="30"/>
      <c r="BO7" s="43"/>
    </row>
    <row r="8" spans="1:67" ht="15.75" x14ac:dyDescent="0.25">
      <c r="A8" s="138"/>
      <c r="C8" s="161"/>
      <c r="D8" s="162"/>
      <c r="E8" s="168">
        <f>SUM(E4:E7)</f>
        <v>2070</v>
      </c>
      <c r="G8" s="161">
        <v>43308</v>
      </c>
      <c r="H8" s="163" t="s">
        <v>137</v>
      </c>
      <c r="I8" s="163" t="s">
        <v>102</v>
      </c>
      <c r="J8" s="163">
        <v>200</v>
      </c>
      <c r="K8" s="163"/>
      <c r="L8" s="163">
        <v>700</v>
      </c>
      <c r="M8" s="163"/>
      <c r="N8" s="177">
        <v>500</v>
      </c>
      <c r="P8" s="161">
        <v>43303</v>
      </c>
      <c r="Q8" s="163"/>
      <c r="R8" s="163">
        <v>175</v>
      </c>
      <c r="S8" s="163"/>
      <c r="T8" s="163"/>
      <c r="V8" s="161"/>
      <c r="W8" s="163"/>
      <c r="X8" s="163"/>
      <c r="Y8" s="163"/>
      <c r="Z8" s="163"/>
      <c r="AB8" s="35">
        <v>43311</v>
      </c>
      <c r="AC8" s="3" t="s">
        <v>30</v>
      </c>
      <c r="AD8" s="3">
        <f>J12</f>
        <v>12385</v>
      </c>
      <c r="AE8" s="3"/>
      <c r="AH8" s="114" t="s">
        <v>85</v>
      </c>
      <c r="AI8" s="113">
        <f>+AQ10</f>
        <v>0</v>
      </c>
      <c r="AK8" s="14" t="s">
        <v>14</v>
      </c>
      <c r="AL8" s="14"/>
      <c r="AM8" s="14">
        <f>+'Beg Bal'!B2</f>
        <v>0</v>
      </c>
      <c r="AO8" s="14" t="s">
        <v>14</v>
      </c>
      <c r="AP8" s="14"/>
      <c r="AQ8" s="14">
        <v>0</v>
      </c>
      <c r="AS8" s="14" t="s">
        <v>14</v>
      </c>
      <c r="AT8" s="14"/>
      <c r="AU8" s="41">
        <f>+'Beg Bal'!B10</f>
        <v>0</v>
      </c>
      <c r="AW8" s="63" t="s">
        <v>14</v>
      </c>
      <c r="AX8" s="14"/>
      <c r="AY8" s="16">
        <f>+'Beg Bal'!B13</f>
        <v>0</v>
      </c>
      <c r="BA8" s="17" t="s">
        <v>14</v>
      </c>
      <c r="BB8" s="14"/>
      <c r="BC8" s="18">
        <f>+'Beg Bal'!B16</f>
        <v>0</v>
      </c>
      <c r="BE8" s="37" t="s">
        <v>14</v>
      </c>
      <c r="BF8" s="38"/>
      <c r="BG8" s="26">
        <f>+'Beg Bal'!B21</f>
        <v>0</v>
      </c>
      <c r="BI8" s="37" t="s">
        <v>14</v>
      </c>
      <c r="BJ8" s="14"/>
      <c r="BK8" s="26">
        <v>0</v>
      </c>
      <c r="BM8" s="30"/>
      <c r="BN8" s="30"/>
      <c r="BO8" s="43"/>
    </row>
    <row r="9" spans="1:67" ht="15.75" x14ac:dyDescent="0.25">
      <c r="A9" s="138"/>
      <c r="G9" s="161">
        <v>43308</v>
      </c>
      <c r="H9" s="163" t="s">
        <v>139</v>
      </c>
      <c r="I9" s="163" t="s">
        <v>140</v>
      </c>
      <c r="J9" s="163">
        <v>150</v>
      </c>
      <c r="K9" s="177">
        <v>150</v>
      </c>
      <c r="L9" s="163"/>
      <c r="M9" s="163"/>
      <c r="N9" s="163"/>
      <c r="P9" s="161">
        <v>43305</v>
      </c>
      <c r="Q9" s="163"/>
      <c r="R9" s="163"/>
      <c r="S9" s="163"/>
      <c r="T9" s="163">
        <v>40</v>
      </c>
      <c r="V9" s="164"/>
      <c r="W9" s="163" t="s">
        <v>124</v>
      </c>
      <c r="X9" s="170">
        <f>SUM(X4:X8)</f>
        <v>2140</v>
      </c>
      <c r="Y9" s="170">
        <f>SUM(Y4:Y8)</f>
        <v>325</v>
      </c>
      <c r="Z9" s="170">
        <f>SUM(Z4:Z8)</f>
        <v>1815</v>
      </c>
      <c r="AB9" s="35"/>
      <c r="AC9" s="174" t="s">
        <v>3</v>
      </c>
      <c r="AD9" s="3"/>
      <c r="AE9" s="3">
        <f>-K12</f>
        <v>-575</v>
      </c>
      <c r="AH9" s="114" t="s">
        <v>39</v>
      </c>
      <c r="AI9" s="113">
        <f>+AQ18</f>
        <v>0</v>
      </c>
      <c r="AK9" s="19">
        <f>AD8</f>
        <v>12385</v>
      </c>
      <c r="AL9" s="19"/>
      <c r="AM9" s="14">
        <f>+AM8+SUM(AK9:AL9)</f>
        <v>12385</v>
      </c>
      <c r="AO9" s="19"/>
      <c r="AP9" s="19"/>
      <c r="AQ9" s="14">
        <f>+AQ8+SUM(AO9:AP9)</f>
        <v>0</v>
      </c>
      <c r="AS9" s="19">
        <f>AD17</f>
        <v>1500</v>
      </c>
      <c r="AT9" s="19"/>
      <c r="AU9" s="41">
        <f>+AU8+SUM(AS9:AT9)</f>
        <v>1500</v>
      </c>
      <c r="AW9" s="19"/>
      <c r="AX9" s="19">
        <f>AE12</f>
        <v>-8000</v>
      </c>
      <c r="AY9" s="16">
        <f>+AY8+SUM(AW9:AX9)</f>
        <v>-8000</v>
      </c>
      <c r="BA9" s="19"/>
      <c r="BB9" s="19">
        <f>AE11</f>
        <v>-3000</v>
      </c>
      <c r="BC9" s="18">
        <f>+BC8+SUM(BA9:BB9)</f>
        <v>-3000</v>
      </c>
      <c r="BE9" s="19"/>
      <c r="BF9" s="19"/>
      <c r="BG9" s="26">
        <f>+BG8+SUM(BE9:BF9)</f>
        <v>0</v>
      </c>
      <c r="BI9" s="19"/>
      <c r="BJ9" s="19"/>
      <c r="BK9" s="26">
        <f>+BK8+SUM(BI9:BJ9)</f>
        <v>0</v>
      </c>
      <c r="BM9" s="28"/>
      <c r="BN9" s="28"/>
      <c r="BO9" s="28"/>
    </row>
    <row r="10" spans="1:67" ht="15.75" x14ac:dyDescent="0.25">
      <c r="A10" s="138"/>
      <c r="G10" s="161">
        <v>43311</v>
      </c>
      <c r="H10" s="163" t="s">
        <v>141</v>
      </c>
      <c r="I10" s="163" t="s">
        <v>140</v>
      </c>
      <c r="J10" s="163">
        <v>425</v>
      </c>
      <c r="K10" s="177">
        <v>425</v>
      </c>
      <c r="L10" s="163"/>
      <c r="M10" s="163"/>
      <c r="N10" s="163"/>
      <c r="P10" s="161">
        <v>43309</v>
      </c>
      <c r="Q10" s="163"/>
      <c r="R10" s="163">
        <v>75</v>
      </c>
      <c r="S10" s="163"/>
      <c r="T10" s="163"/>
      <c r="V10" s="164"/>
      <c r="W10" s="163"/>
      <c r="X10" s="163"/>
      <c r="Y10" s="163"/>
      <c r="Z10" s="163"/>
      <c r="AB10" s="35"/>
      <c r="AC10" s="174" t="s">
        <v>42</v>
      </c>
      <c r="AD10" s="3"/>
      <c r="AE10" s="3">
        <f>-L12</f>
        <v>-1250</v>
      </c>
      <c r="AH10" s="114" t="s">
        <v>45</v>
      </c>
      <c r="AI10" s="113">
        <f>+AQ24</f>
        <v>0</v>
      </c>
      <c r="AK10" s="19"/>
      <c r="AL10" s="19"/>
      <c r="AM10" s="14">
        <f>+AM9+SUM(AK10:AL10)</f>
        <v>12385</v>
      </c>
      <c r="AO10" s="19"/>
      <c r="AP10" s="19"/>
      <c r="AQ10" s="14">
        <f>+AQ9+SUM(AO10:AP10)</f>
        <v>0</v>
      </c>
      <c r="AS10" s="19"/>
      <c r="AT10" s="19"/>
      <c r="AU10" s="41">
        <f>+AU9+SUM(AS10:AT10)</f>
        <v>1500</v>
      </c>
      <c r="AW10" s="19"/>
      <c r="AX10" s="19"/>
      <c r="AY10" s="16">
        <f>+AY9+SUM(AW10:AX10)</f>
        <v>-8000</v>
      </c>
      <c r="BA10" s="19"/>
      <c r="BB10" s="19"/>
      <c r="BC10" s="18">
        <f t="shared" ref="BC10:BC11" si="0">+BC9+SUM(BA10:BB10)</f>
        <v>-3000</v>
      </c>
      <c r="BE10" s="19"/>
      <c r="BF10" s="19"/>
      <c r="BG10" s="26">
        <f>+BG9+SUM(BE10:BF10)</f>
        <v>0</v>
      </c>
      <c r="BI10" s="19"/>
      <c r="BJ10" s="19"/>
      <c r="BK10" s="26">
        <f>+BK9+SUM(BI10:BJ10)</f>
        <v>0</v>
      </c>
      <c r="BM10" s="27"/>
      <c r="BN10" s="27"/>
      <c r="BO10" s="27"/>
    </row>
    <row r="11" spans="1:67" ht="16.5" thickBot="1" x14ac:dyDescent="0.3">
      <c r="A11" s="138"/>
      <c r="G11" s="161"/>
      <c r="H11" s="163"/>
      <c r="I11" s="163"/>
      <c r="J11" s="163"/>
      <c r="K11" s="163"/>
      <c r="L11" s="163"/>
      <c r="M11" s="163"/>
      <c r="N11" s="163"/>
      <c r="P11" s="161">
        <v>43311</v>
      </c>
      <c r="Q11" s="163"/>
      <c r="R11" s="169"/>
      <c r="S11" s="169"/>
      <c r="T11" s="169">
        <v>500</v>
      </c>
      <c r="V11" s="164"/>
      <c r="W11" s="163"/>
      <c r="X11" s="163"/>
      <c r="Y11" s="163"/>
      <c r="Z11" s="163"/>
      <c r="AB11" s="35"/>
      <c r="AC11" s="174" t="s">
        <v>40</v>
      </c>
      <c r="AD11" s="3"/>
      <c r="AE11" s="3">
        <f>-M4</f>
        <v>-3000</v>
      </c>
      <c r="AH11" s="114" t="s">
        <v>32</v>
      </c>
      <c r="AI11" s="113">
        <f>+AU10</f>
        <v>1500</v>
      </c>
      <c r="AK11" s="19"/>
      <c r="AL11" s="19"/>
      <c r="AM11" s="14">
        <f>+AM10+SUM(AK11:AL11)</f>
        <v>12385</v>
      </c>
      <c r="AO11" s="8"/>
      <c r="AP11" s="8"/>
      <c r="AQ11" s="8"/>
      <c r="AS11" s="8"/>
      <c r="AT11" s="8"/>
      <c r="AU11" s="8"/>
      <c r="BA11" s="19"/>
      <c r="BB11" s="19"/>
      <c r="BC11" s="18">
        <f t="shared" si="0"/>
        <v>-3000</v>
      </c>
      <c r="BE11" s="28"/>
      <c r="BF11" s="28"/>
      <c r="BG11" s="28"/>
      <c r="BI11" s="8"/>
      <c r="BJ11" s="8"/>
      <c r="BK11" s="8"/>
      <c r="BM11" s="28"/>
      <c r="BN11" s="28"/>
      <c r="BO11" s="28"/>
    </row>
    <row r="12" spans="1:67" ht="16.5" thickBot="1" x14ac:dyDescent="0.3">
      <c r="A12" s="138"/>
      <c r="G12" s="161"/>
      <c r="H12" s="163" t="s">
        <v>124</v>
      </c>
      <c r="I12" s="163"/>
      <c r="J12" s="170">
        <f>SUM(J4:J11)</f>
        <v>12385</v>
      </c>
      <c r="K12" s="170">
        <f>SUM(K4:K11)</f>
        <v>575</v>
      </c>
      <c r="L12" s="170">
        <f>SUM(L4:L11)</f>
        <v>1250</v>
      </c>
      <c r="M12" s="170">
        <f>SUM(M4:M11)</f>
        <v>11360</v>
      </c>
      <c r="N12" s="170">
        <f>SUM(N4:N11)</f>
        <v>800</v>
      </c>
      <c r="P12" s="164" t="s">
        <v>124</v>
      </c>
      <c r="Q12" s="163"/>
      <c r="R12" s="170">
        <f>SUM(R4:R11)</f>
        <v>250</v>
      </c>
      <c r="S12" s="170">
        <f t="shared" ref="S12:T12" si="1">SUM(S4:S11)</f>
        <v>0</v>
      </c>
      <c r="T12" s="170">
        <f t="shared" si="1"/>
        <v>6695</v>
      </c>
      <c r="V12" s="164"/>
      <c r="W12" s="163"/>
      <c r="X12" s="163"/>
      <c r="Y12" s="163"/>
      <c r="Z12" s="163"/>
      <c r="AB12" s="35"/>
      <c r="AC12" s="174" t="s">
        <v>49</v>
      </c>
      <c r="AD12" s="3"/>
      <c r="AE12" s="3">
        <f>-M5</f>
        <v>-8000</v>
      </c>
      <c r="AH12" s="114" t="s">
        <v>46</v>
      </c>
      <c r="AI12" s="113">
        <f>+AU16</f>
        <v>0</v>
      </c>
      <c r="AN12" s="7" t="s">
        <v>17</v>
      </c>
      <c r="AO12" s="100" t="str">
        <f>+AH9</f>
        <v>Auto</v>
      </c>
      <c r="AP12" s="100"/>
      <c r="AQ12" s="103"/>
      <c r="AS12" s="100" t="s">
        <v>93</v>
      </c>
      <c r="AT12" s="100"/>
      <c r="AU12" s="103"/>
      <c r="AW12" s="97" t="str">
        <f>+AH15</f>
        <v>Interest Payable</v>
      </c>
      <c r="AX12" s="97"/>
      <c r="AY12" s="104"/>
      <c r="BE12" s="110" t="str">
        <f>+AH21</f>
        <v>Auto Expense</v>
      </c>
      <c r="BF12" s="111"/>
      <c r="BG12" s="112"/>
      <c r="BI12" s="110" t="str">
        <f>+AH24</f>
        <v>Insurance Expense</v>
      </c>
      <c r="BJ12" s="111"/>
      <c r="BK12" s="112"/>
      <c r="BM12" s="42"/>
      <c r="BN12" s="29"/>
      <c r="BO12" s="43"/>
    </row>
    <row r="13" spans="1:67" ht="16.5" thickBot="1" x14ac:dyDescent="0.3">
      <c r="A13" s="138"/>
      <c r="G13" s="161"/>
      <c r="H13" s="163"/>
      <c r="I13" s="163"/>
      <c r="J13" s="163"/>
      <c r="K13" s="163"/>
      <c r="L13" s="163"/>
      <c r="M13" s="163"/>
      <c r="N13" s="163"/>
      <c r="P13" s="164"/>
      <c r="Q13" s="163"/>
      <c r="R13" s="163"/>
      <c r="S13" s="163"/>
      <c r="T13" s="163"/>
      <c r="V13" s="164"/>
      <c r="W13" s="163"/>
      <c r="X13" s="163"/>
      <c r="Y13" s="163"/>
      <c r="Z13" s="163"/>
      <c r="AB13" s="35"/>
      <c r="AC13" s="174" t="s">
        <v>35</v>
      </c>
      <c r="AD13" s="3"/>
      <c r="AE13" s="3">
        <f>-M6</f>
        <v>-360</v>
      </c>
      <c r="AH13" s="117" t="s">
        <v>33</v>
      </c>
      <c r="AI13" s="13">
        <f>+AU23</f>
        <v>-2140</v>
      </c>
      <c r="AK13" s="100" t="str">
        <f>+AH6</f>
        <v>Accounts Receivable</v>
      </c>
      <c r="AL13" s="100"/>
      <c r="AM13" s="103"/>
      <c r="AO13" s="12" t="s">
        <v>11</v>
      </c>
      <c r="AP13" s="12" t="s">
        <v>13</v>
      </c>
      <c r="AQ13" s="40" t="s">
        <v>2</v>
      </c>
      <c r="AS13" s="12" t="s">
        <v>11</v>
      </c>
      <c r="AT13" s="12" t="s">
        <v>13</v>
      </c>
      <c r="AU13" s="40" t="s">
        <v>2</v>
      </c>
      <c r="AW13" s="12" t="s">
        <v>11</v>
      </c>
      <c r="AX13" s="12" t="s">
        <v>13</v>
      </c>
      <c r="AY13" s="40" t="s">
        <v>2</v>
      </c>
      <c r="BA13" s="107" t="str">
        <f>+AH18</f>
        <v>Drawing</v>
      </c>
      <c r="BB13" s="108"/>
      <c r="BC13" s="109"/>
      <c r="BE13" s="12" t="s">
        <v>11</v>
      </c>
      <c r="BF13" s="12" t="s">
        <v>13</v>
      </c>
      <c r="BG13" s="40" t="s">
        <v>2</v>
      </c>
      <c r="BI13" s="12" t="s">
        <v>11</v>
      </c>
      <c r="BJ13" s="12" t="s">
        <v>13</v>
      </c>
      <c r="BK13" s="40" t="s">
        <v>2</v>
      </c>
      <c r="BM13" s="30"/>
      <c r="BN13" s="30"/>
      <c r="BO13" s="43"/>
    </row>
    <row r="14" spans="1:67" ht="15.75" x14ac:dyDescent="0.25">
      <c r="A14" s="138"/>
      <c r="AB14" s="35"/>
      <c r="AC14" s="3" t="s">
        <v>3</v>
      </c>
      <c r="AD14" s="3">
        <f>N12</f>
        <v>800</v>
      </c>
      <c r="AE14" s="3"/>
      <c r="AH14" s="117" t="s">
        <v>49</v>
      </c>
      <c r="AI14" s="13">
        <f>+AY10</f>
        <v>-8000</v>
      </c>
      <c r="AK14" s="12" t="s">
        <v>11</v>
      </c>
      <c r="AL14" s="12" t="s">
        <v>13</v>
      </c>
      <c r="AM14" s="12" t="s">
        <v>2</v>
      </c>
      <c r="AO14" s="14" t="s">
        <v>14</v>
      </c>
      <c r="AP14" s="14"/>
      <c r="AQ14" s="41">
        <f>+'Beg Bal'!B8</f>
        <v>0</v>
      </c>
      <c r="AS14" s="14" t="s">
        <v>14</v>
      </c>
      <c r="AT14" s="14"/>
      <c r="AU14" s="41">
        <f>+'Beg Bal'!B11</f>
        <v>0</v>
      </c>
      <c r="AW14" s="63" t="s">
        <v>14</v>
      </c>
      <c r="AX14" s="14"/>
      <c r="AY14" s="16">
        <f>+'Beg Bal'!B14</f>
        <v>0</v>
      </c>
      <c r="BA14" s="12" t="s">
        <v>11</v>
      </c>
      <c r="BB14" s="12" t="s">
        <v>13</v>
      </c>
      <c r="BC14" s="40" t="s">
        <v>2</v>
      </c>
      <c r="BE14" s="37" t="s">
        <v>14</v>
      </c>
      <c r="BF14" s="14"/>
      <c r="BG14" s="26">
        <v>0</v>
      </c>
      <c r="BI14" s="37" t="s">
        <v>14</v>
      </c>
      <c r="BJ14" s="14"/>
      <c r="BK14" s="26">
        <v>0</v>
      </c>
      <c r="BM14" s="30"/>
      <c r="BN14" s="30"/>
      <c r="BO14" s="43"/>
    </row>
    <row r="15" spans="1:67" ht="15.75" x14ac:dyDescent="0.25">
      <c r="A15" s="138"/>
      <c r="AB15" s="35"/>
      <c r="AC15" s="3"/>
      <c r="AD15" s="3"/>
      <c r="AE15" s="3"/>
      <c r="AH15" s="117" t="s">
        <v>34</v>
      </c>
      <c r="AI15" s="13">
        <f>+AY16</f>
        <v>0</v>
      </c>
      <c r="AK15" s="14" t="s">
        <v>14</v>
      </c>
      <c r="AL15" s="14"/>
      <c r="AM15" s="14">
        <f>+'Beg Bal'!B4</f>
        <v>0</v>
      </c>
      <c r="AO15" s="19"/>
      <c r="AP15" s="19"/>
      <c r="AQ15" s="41">
        <f>+AQ14+SUM(AO15:AP15)</f>
        <v>0</v>
      </c>
      <c r="AS15" s="19"/>
      <c r="AT15" s="19"/>
      <c r="AU15" s="41">
        <f>+AU14+SUM(AS15:AT15)</f>
        <v>0</v>
      </c>
      <c r="AW15" s="19"/>
      <c r="AX15" s="19"/>
      <c r="AY15" s="16">
        <f>+AY14+SUM(AW15:AX15)</f>
        <v>0</v>
      </c>
      <c r="BA15" s="17" t="s">
        <v>14</v>
      </c>
      <c r="BB15" s="64"/>
      <c r="BC15" s="18">
        <f>+'Beg Bal'!B17</f>
        <v>0</v>
      </c>
      <c r="BE15" s="19"/>
      <c r="BF15" s="19"/>
      <c r="BG15" s="26">
        <f>+BG14+SUM(BE15:BF15)</f>
        <v>0</v>
      </c>
      <c r="BI15" s="19"/>
      <c r="BJ15" s="19"/>
      <c r="BK15" s="26">
        <f>+BK14+SUM(BI15:BJ15)</f>
        <v>0</v>
      </c>
      <c r="BM15" s="30"/>
      <c r="BN15" s="30"/>
      <c r="BO15" s="43"/>
    </row>
    <row r="16" spans="1:67" ht="15.75" x14ac:dyDescent="0.25">
      <c r="A16" s="138"/>
      <c r="AB16" s="35">
        <v>43311</v>
      </c>
      <c r="AC16" s="3" t="s">
        <v>31</v>
      </c>
      <c r="AD16" s="3">
        <f>Y9</f>
        <v>325</v>
      </c>
      <c r="AE16" s="3"/>
      <c r="AH16" s="117" t="s">
        <v>35</v>
      </c>
      <c r="AI16" s="13">
        <f>+AY24</f>
        <v>-360</v>
      </c>
      <c r="AK16" s="19">
        <f>AD5</f>
        <v>2070</v>
      </c>
      <c r="AL16" s="19"/>
      <c r="AM16" s="14">
        <f>+AM15+SUM(AK16:AL16)</f>
        <v>2070</v>
      </c>
      <c r="AO16" s="19"/>
      <c r="AP16" s="19"/>
      <c r="AQ16" s="41">
        <f t="shared" ref="AQ16:AQ18" si="2">+AQ15+SUM(AO16:AP16)</f>
        <v>0</v>
      </c>
      <c r="AS16" s="19"/>
      <c r="AT16" s="19"/>
      <c r="AU16" s="41">
        <f>+AU15+SUM(AS16:AT16)</f>
        <v>0</v>
      </c>
      <c r="AW16" s="19"/>
      <c r="AX16" s="19"/>
      <c r="AY16" s="16">
        <f>+AY15+SUM(AW16:AX16)</f>
        <v>0</v>
      </c>
      <c r="BA16" s="19"/>
      <c r="BB16" s="19"/>
      <c r="BC16" s="18">
        <f>+BC15+SUM(BA16:BB16)</f>
        <v>0</v>
      </c>
      <c r="BE16" s="19"/>
      <c r="BF16" s="19"/>
      <c r="BG16" s="26">
        <f>+BG15+SUM(BE16:BF16)</f>
        <v>0</v>
      </c>
      <c r="BI16" s="19"/>
      <c r="BJ16" s="19"/>
      <c r="BK16" s="26">
        <f>+BK15+SUM(BI16:BJ16)</f>
        <v>0</v>
      </c>
      <c r="BM16" s="27"/>
      <c r="BN16" s="27"/>
      <c r="BO16" s="27"/>
    </row>
    <row r="17" spans="1:79" ht="16.5" thickBot="1" x14ac:dyDescent="0.3">
      <c r="A17" s="138"/>
      <c r="AB17" s="35"/>
      <c r="AC17" s="3" t="s">
        <v>32</v>
      </c>
      <c r="AD17" s="3">
        <f>Z4</f>
        <v>1500</v>
      </c>
      <c r="AE17" s="3"/>
      <c r="AH17" s="115" t="s">
        <v>40</v>
      </c>
      <c r="AI17" s="21">
        <f>+BC11</f>
        <v>-3000</v>
      </c>
      <c r="AK17" s="19"/>
      <c r="AL17" s="19">
        <f>AE9</f>
        <v>-575</v>
      </c>
      <c r="AM17" s="14">
        <f t="shared" ref="AM17" si="3">+AM16+SUM(AK17:AL17)</f>
        <v>1495</v>
      </c>
      <c r="AO17" s="19"/>
      <c r="AP17" s="19"/>
      <c r="AQ17" s="41">
        <f t="shared" si="2"/>
        <v>0</v>
      </c>
      <c r="AS17" s="8"/>
      <c r="AT17" s="8"/>
      <c r="AU17" s="8"/>
      <c r="AW17" s="8"/>
      <c r="AX17" s="8"/>
      <c r="AY17" s="8"/>
      <c r="BA17" s="19"/>
      <c r="BB17" s="19"/>
      <c r="BC17" s="18">
        <f>+BC16+SUM(BA17:BB17)</f>
        <v>0</v>
      </c>
      <c r="BE17" s="8"/>
      <c r="BF17" s="8"/>
      <c r="BG17" s="8"/>
      <c r="BI17" s="42"/>
      <c r="BJ17" s="29"/>
      <c r="BK17" s="43"/>
      <c r="BM17" s="28"/>
      <c r="BN17" s="28"/>
      <c r="BO17" s="28"/>
    </row>
    <row r="18" spans="1:79" ht="16.5" thickBot="1" x14ac:dyDescent="0.3">
      <c r="A18" s="59"/>
      <c r="AB18" s="35"/>
      <c r="AC18" s="3" t="s">
        <v>28</v>
      </c>
      <c r="AD18" s="3">
        <f>Z6</f>
        <v>315</v>
      </c>
      <c r="AE18" s="3"/>
      <c r="AH18" s="115" t="s">
        <v>41</v>
      </c>
      <c r="AI18" s="21">
        <f>+BC17</f>
        <v>0</v>
      </c>
      <c r="AK18" s="19">
        <f>AD14</f>
        <v>800</v>
      </c>
      <c r="AL18" s="19"/>
      <c r="AM18" s="14">
        <f>+AM17+SUM(AK18:AL18)</f>
        <v>2295</v>
      </c>
      <c r="AO18" s="19"/>
      <c r="AP18" s="19"/>
      <c r="AQ18" s="41">
        <f t="shared" si="2"/>
        <v>0</v>
      </c>
      <c r="AS18" s="97" t="str">
        <f>+AH13</f>
        <v xml:space="preserve">Accounts Payable </v>
      </c>
      <c r="AT18" s="97"/>
      <c r="AU18" s="104"/>
      <c r="AW18" s="97" t="str">
        <f>+AH16</f>
        <v>Unearned Revenue</v>
      </c>
      <c r="AX18" s="97"/>
      <c r="AY18" s="104"/>
      <c r="BA18" s="8"/>
      <c r="BB18" s="8"/>
      <c r="BC18" s="8"/>
      <c r="BE18" s="110" t="str">
        <f>+AH22</f>
        <v>Advertising Expense</v>
      </c>
      <c r="BF18" s="111"/>
      <c r="BG18" s="112"/>
      <c r="BI18" s="110" t="str">
        <f>+AH27</f>
        <v>Interest Expense</v>
      </c>
      <c r="BJ18" s="111"/>
      <c r="BK18" s="112"/>
      <c r="BM18" s="42"/>
      <c r="BN18" s="29"/>
      <c r="BO18" s="43"/>
    </row>
    <row r="19" spans="1:79" ht="16.149999999999999" customHeight="1" thickBot="1" x14ac:dyDescent="0.3">
      <c r="A19" s="59"/>
      <c r="AB19" s="35"/>
      <c r="AC19" s="174" t="s">
        <v>33</v>
      </c>
      <c r="AD19" s="3"/>
      <c r="AE19" s="3">
        <f>-X9</f>
        <v>-2140</v>
      </c>
      <c r="AH19" s="116" t="s">
        <v>42</v>
      </c>
      <c r="AI19" s="22">
        <f>+BC24</f>
        <v>-3320</v>
      </c>
      <c r="AK19" s="8"/>
      <c r="AL19" s="8"/>
      <c r="AM19" s="8"/>
      <c r="AS19" s="12" t="s">
        <v>11</v>
      </c>
      <c r="AT19" s="12" t="s">
        <v>13</v>
      </c>
      <c r="AU19" s="40" t="s">
        <v>2</v>
      </c>
      <c r="AW19" s="12" t="s">
        <v>11</v>
      </c>
      <c r="AX19" s="12" t="s">
        <v>13</v>
      </c>
      <c r="AY19" s="40" t="s">
        <v>2</v>
      </c>
      <c r="BA19" s="110" t="str">
        <f>+AH19</f>
        <v>Revenue</v>
      </c>
      <c r="BB19" s="111"/>
      <c r="BC19" s="112"/>
      <c r="BE19" s="12" t="s">
        <v>11</v>
      </c>
      <c r="BF19" s="12" t="s">
        <v>13</v>
      </c>
      <c r="BG19" s="40" t="s">
        <v>2</v>
      </c>
      <c r="BI19" s="12" t="s">
        <v>11</v>
      </c>
      <c r="BJ19" s="12" t="s">
        <v>13</v>
      </c>
      <c r="BK19" s="40" t="s">
        <v>2</v>
      </c>
      <c r="BM19" s="30"/>
      <c r="BN19" s="30"/>
      <c r="BO19" s="43"/>
    </row>
    <row r="20" spans="1:79" ht="16.5" thickBot="1" x14ac:dyDescent="0.3">
      <c r="A20" s="59"/>
      <c r="AB20" s="35"/>
      <c r="AC20" s="3"/>
      <c r="AD20" s="3"/>
      <c r="AE20" s="3"/>
      <c r="AH20" s="116" t="s">
        <v>36</v>
      </c>
      <c r="AI20" s="22">
        <f>+BG10</f>
        <v>0</v>
      </c>
      <c r="AK20" s="100" t="str">
        <f>+AH7</f>
        <v>Landscaping Supplies</v>
      </c>
      <c r="AL20" s="100"/>
      <c r="AM20" s="103"/>
      <c r="AO20" s="100" t="str">
        <f>+AH10</f>
        <v>Acc. Depr. - Auto</v>
      </c>
      <c r="AP20" s="100"/>
      <c r="AQ20" s="103"/>
      <c r="AS20" s="63" t="s">
        <v>14</v>
      </c>
      <c r="AT20" s="14"/>
      <c r="AU20" s="67">
        <f>+'Beg Bal'!B12</f>
        <v>0</v>
      </c>
      <c r="AW20" s="15" t="s">
        <v>14</v>
      </c>
      <c r="AX20" s="14"/>
      <c r="AY20" s="16">
        <f>+'Beg Bal'!B15</f>
        <v>0</v>
      </c>
      <c r="BA20" s="105" t="s">
        <v>11</v>
      </c>
      <c r="BB20" s="105" t="s">
        <v>13</v>
      </c>
      <c r="BC20" s="106" t="s">
        <v>2</v>
      </c>
      <c r="BE20" s="37" t="s">
        <v>14</v>
      </c>
      <c r="BF20" s="14"/>
      <c r="BG20" s="26">
        <v>0</v>
      </c>
      <c r="BI20" s="37" t="s">
        <v>14</v>
      </c>
      <c r="BJ20" s="14"/>
      <c r="BK20" s="26">
        <v>0</v>
      </c>
      <c r="BM20" s="30"/>
      <c r="BN20" s="30"/>
      <c r="BO20" s="43"/>
    </row>
    <row r="21" spans="1:79" ht="15.75" x14ac:dyDescent="0.25">
      <c r="AB21" s="35"/>
      <c r="AC21" s="3"/>
      <c r="AD21" s="3"/>
      <c r="AE21" s="3"/>
      <c r="AH21" s="116" t="s">
        <v>43</v>
      </c>
      <c r="AI21" s="22">
        <f>+BG16</f>
        <v>0</v>
      </c>
      <c r="AK21" s="12" t="s">
        <v>11</v>
      </c>
      <c r="AL21" s="12" t="s">
        <v>13</v>
      </c>
      <c r="AM21" s="12" t="s">
        <v>2</v>
      </c>
      <c r="AO21" s="12" t="s">
        <v>11</v>
      </c>
      <c r="AP21" s="12" t="s">
        <v>13</v>
      </c>
      <c r="AQ21" s="40" t="s">
        <v>2</v>
      </c>
      <c r="AS21" s="19"/>
      <c r="AT21" s="19">
        <f>AE19</f>
        <v>-2140</v>
      </c>
      <c r="AU21" s="67">
        <f>+AU20+SUM(AS21:AT21)</f>
        <v>-2140</v>
      </c>
      <c r="AW21" s="19"/>
      <c r="AX21" s="19">
        <f>AE13</f>
        <v>-360</v>
      </c>
      <c r="AY21" s="16">
        <f>+AY20+SUM(AW21:AX21)</f>
        <v>-360</v>
      </c>
      <c r="BA21" s="17" t="s">
        <v>14</v>
      </c>
      <c r="BB21" s="18"/>
      <c r="BC21" s="18">
        <f>+'Beg Bal'!B19</f>
        <v>0</v>
      </c>
      <c r="BE21" s="19">
        <f>AD18</f>
        <v>315</v>
      </c>
      <c r="BF21" s="19"/>
      <c r="BG21" s="26">
        <f>+BG20+SUM(BE21:BF21)</f>
        <v>315</v>
      </c>
      <c r="BI21" s="19"/>
      <c r="BJ21" s="19"/>
      <c r="BK21" s="26">
        <f>+BK20+SUM(BI21:BJ21)</f>
        <v>0</v>
      </c>
      <c r="BM21" s="30"/>
      <c r="BN21" s="30"/>
      <c r="BO21" s="43"/>
    </row>
    <row r="22" spans="1:79" ht="15.75" x14ac:dyDescent="0.25">
      <c r="AB22" s="35"/>
      <c r="AC22" s="3"/>
      <c r="AD22" s="3"/>
      <c r="AE22" s="3"/>
      <c r="AH22" s="116" t="s">
        <v>28</v>
      </c>
      <c r="AI22" s="22">
        <f>+BG22</f>
        <v>315</v>
      </c>
      <c r="AK22" s="14" t="s">
        <v>14</v>
      </c>
      <c r="AL22" s="14"/>
      <c r="AM22" s="14">
        <f>+'Beg Bal'!B7</f>
        <v>0</v>
      </c>
      <c r="AO22" s="14" t="s">
        <v>14</v>
      </c>
      <c r="AP22" s="14"/>
      <c r="AQ22" s="41">
        <f>+'Beg Bal'!B9</f>
        <v>0</v>
      </c>
      <c r="AS22" s="19"/>
      <c r="AT22" s="19"/>
      <c r="AU22" s="67">
        <f>+AU21+SUM(AS22:AT22)</f>
        <v>-2140</v>
      </c>
      <c r="AW22" s="19"/>
      <c r="AX22" s="19"/>
      <c r="AY22" s="16">
        <f t="shared" ref="AY22:AY24" si="4">+AY21+SUM(AW22:AX22)</f>
        <v>-360</v>
      </c>
      <c r="BA22" s="19"/>
      <c r="BB22" s="19">
        <f>AE6</f>
        <v>-2070</v>
      </c>
      <c r="BC22" s="18">
        <f>+BC21+SUM(BA22:BB22)</f>
        <v>-2070</v>
      </c>
      <c r="BE22" s="19"/>
      <c r="BF22" s="19"/>
      <c r="BG22" s="26">
        <f>+BG21+SUM(BE22:BF22)</f>
        <v>315</v>
      </c>
      <c r="BI22" s="19"/>
      <c r="BJ22" s="19"/>
      <c r="BK22" s="26">
        <f>+BK21+SUM(BI22:BJ22)</f>
        <v>0</v>
      </c>
      <c r="BM22" s="27"/>
      <c r="BN22" s="27"/>
      <c r="BO22" s="27"/>
    </row>
    <row r="23" spans="1:79" ht="15.75" x14ac:dyDescent="0.25">
      <c r="AB23" s="35"/>
      <c r="AC23" s="3"/>
      <c r="AD23" s="3"/>
      <c r="AE23" s="3"/>
      <c r="AH23" s="116" t="s">
        <v>37</v>
      </c>
      <c r="AI23" s="22">
        <f>+BK10</f>
        <v>0</v>
      </c>
      <c r="AK23" s="19">
        <f>AD16</f>
        <v>325</v>
      </c>
      <c r="AL23" s="19"/>
      <c r="AM23" s="14">
        <f>+AM22+SUM(AK23:AL23)</f>
        <v>325</v>
      </c>
      <c r="AO23" s="19"/>
      <c r="AP23" s="19"/>
      <c r="AQ23" s="41">
        <f>+AQ22+SUM(AO23:AP23)</f>
        <v>0</v>
      </c>
      <c r="AS23" s="19"/>
      <c r="AT23" s="19"/>
      <c r="AU23" s="67">
        <f>+AU22+SUM(AS23:AT23)</f>
        <v>-2140</v>
      </c>
      <c r="AW23" s="19"/>
      <c r="AX23" s="19"/>
      <c r="AY23" s="16">
        <f t="shared" si="4"/>
        <v>-360</v>
      </c>
      <c r="BA23" s="19"/>
      <c r="BB23" s="19">
        <f>AE10</f>
        <v>-1250</v>
      </c>
      <c r="BC23" s="18">
        <f>+BC22+SUM(BA23:BB23)</f>
        <v>-3320</v>
      </c>
      <c r="BI23" s="8"/>
      <c r="BJ23" s="8"/>
      <c r="BK23" s="8"/>
      <c r="BM23" s="28"/>
      <c r="BN23" s="28"/>
      <c r="BO23" s="28"/>
    </row>
    <row r="24" spans="1:79" ht="15.75" x14ac:dyDescent="0.25">
      <c r="AB24" s="35"/>
      <c r="AC24" s="3"/>
      <c r="AD24" s="3"/>
      <c r="AE24" s="3"/>
      <c r="AH24" s="116" t="s">
        <v>18</v>
      </c>
      <c r="AI24" s="22">
        <f>+BK16</f>
        <v>0</v>
      </c>
      <c r="AK24" s="19"/>
      <c r="AL24" s="19"/>
      <c r="AM24" s="14">
        <f>+AM23+SUM(AK24:AL24)</f>
        <v>325</v>
      </c>
      <c r="AO24" s="19"/>
      <c r="AP24" s="19"/>
      <c r="AQ24" s="41">
        <f>+AQ23+SUM(AO24:AP24)</f>
        <v>0</v>
      </c>
      <c r="AS24" s="8"/>
      <c r="AT24" s="8"/>
      <c r="AU24" s="8"/>
      <c r="AW24" s="19"/>
      <c r="AX24" s="19"/>
      <c r="AY24" s="16">
        <f t="shared" si="4"/>
        <v>-360</v>
      </c>
      <c r="BA24" s="19"/>
      <c r="BB24" s="19"/>
      <c r="BC24" s="18">
        <f>+BC23+SUM(BA24:BB24)</f>
        <v>-3320</v>
      </c>
      <c r="BE24" s="8"/>
      <c r="BF24" s="8"/>
      <c r="BG24" s="8"/>
      <c r="BI24" s="8"/>
      <c r="BJ24" s="8"/>
      <c r="BK24" s="8"/>
      <c r="BM24" s="42"/>
      <c r="BN24" s="29"/>
      <c r="BO24" s="43"/>
    </row>
    <row r="25" spans="1:79" ht="15.75" x14ac:dyDescent="0.25">
      <c r="AB25" s="35"/>
      <c r="AC25" s="3"/>
      <c r="AD25" s="3"/>
      <c r="AE25" s="3"/>
      <c r="AH25" s="116" t="s">
        <v>44</v>
      </c>
      <c r="AI25" s="22">
        <f>+BK60</f>
        <v>0</v>
      </c>
      <c r="AO25" s="8"/>
      <c r="AP25" s="8"/>
      <c r="AQ25" s="8"/>
      <c r="AS25" s="8"/>
      <c r="AT25" s="8"/>
      <c r="AU25" s="8"/>
      <c r="AW25" s="8"/>
      <c r="AX25" s="8"/>
      <c r="AY25" s="8"/>
      <c r="BA25" s="8"/>
      <c r="BB25" s="8"/>
      <c r="BC25" s="8"/>
      <c r="BE25" s="8"/>
      <c r="BF25" s="8"/>
      <c r="BG25" s="8"/>
      <c r="BI25" s="8"/>
      <c r="BJ25" s="8"/>
      <c r="BK25" s="8"/>
      <c r="BM25" s="30"/>
      <c r="BN25" s="30"/>
      <c r="BO25" s="43"/>
    </row>
    <row r="26" spans="1:79" ht="15.75" x14ac:dyDescent="0.25">
      <c r="AB26" s="35"/>
      <c r="AC26" s="3"/>
      <c r="AD26" s="3"/>
      <c r="AE26" s="3"/>
      <c r="AH26" s="116" t="s">
        <v>38</v>
      </c>
      <c r="AI26" s="22">
        <f>+BK67</f>
        <v>0</v>
      </c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5"/>
      <c r="BJ26" s="95"/>
      <c r="BK26" s="96"/>
      <c r="BL26" s="94"/>
      <c r="BM26" s="95"/>
      <c r="BN26" s="95"/>
      <c r="BO26" s="96"/>
      <c r="BP26" s="142"/>
      <c r="BQ26" s="142"/>
      <c r="BR26" s="142"/>
      <c r="BS26" s="142"/>
      <c r="BT26" s="142"/>
      <c r="BU26" s="142"/>
      <c r="BV26" s="142"/>
      <c r="BW26" s="142"/>
      <c r="BX26" s="142"/>
      <c r="BY26" s="142"/>
      <c r="BZ26" s="142"/>
      <c r="CA26" s="142"/>
    </row>
    <row r="27" spans="1:79" ht="16.5" thickBot="1" x14ac:dyDescent="0.3">
      <c r="AB27" s="35"/>
      <c r="AC27" s="3"/>
      <c r="AD27" s="3"/>
      <c r="AE27" s="3"/>
      <c r="AH27" s="116" t="s">
        <v>29</v>
      </c>
      <c r="AI27" s="22">
        <f>+BK22</f>
        <v>0</v>
      </c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90"/>
      <c r="BJ27" s="90"/>
      <c r="BK27" s="84"/>
      <c r="BL27" s="89"/>
      <c r="BM27" s="90"/>
      <c r="BN27" s="90"/>
      <c r="BO27" s="84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143"/>
      <c r="CA27" s="143"/>
    </row>
    <row r="28" spans="1:79" ht="16.5" thickBot="1" x14ac:dyDescent="0.3">
      <c r="AB28" s="35"/>
      <c r="AC28" s="3"/>
      <c r="AD28" s="3"/>
      <c r="AE28" s="3"/>
      <c r="AH28" s="23" t="s">
        <v>15</v>
      </c>
      <c r="AI28" s="24">
        <f>+SUM(AI5:AI27)</f>
        <v>0</v>
      </c>
      <c r="AK28" s="100" t="s">
        <v>51</v>
      </c>
      <c r="AL28" s="101"/>
      <c r="AM28" s="101"/>
      <c r="AN28" s="101"/>
      <c r="AO28" s="101"/>
      <c r="AP28" s="101"/>
      <c r="AQ28" s="102"/>
      <c r="AR28" s="8"/>
      <c r="AS28" s="97" t="s">
        <v>52</v>
      </c>
      <c r="AT28" s="98"/>
      <c r="AU28" s="98"/>
      <c r="AV28" s="98"/>
      <c r="AW28" s="98"/>
      <c r="AX28" s="98"/>
      <c r="AY28" s="99"/>
      <c r="BI28" s="30"/>
      <c r="BJ28" s="30"/>
      <c r="BK28" s="43"/>
      <c r="BM28" s="30"/>
      <c r="BN28" s="30"/>
      <c r="BO28" s="43"/>
    </row>
    <row r="29" spans="1:79" ht="16.5" thickTop="1" x14ac:dyDescent="0.25">
      <c r="AH29" s="140" t="s">
        <v>4</v>
      </c>
      <c r="AI29" s="26">
        <f>SUM(AI19:AI27)</f>
        <v>-3005</v>
      </c>
      <c r="AK29" s="186" t="s">
        <v>60</v>
      </c>
      <c r="AL29" s="187"/>
      <c r="AM29" s="188"/>
      <c r="AN29" s="144"/>
      <c r="AO29" s="186" t="s">
        <v>64</v>
      </c>
      <c r="AP29" s="187"/>
      <c r="AQ29" s="188"/>
      <c r="AS29" s="186" t="s">
        <v>56</v>
      </c>
      <c r="AT29" s="187"/>
      <c r="AU29" s="188"/>
      <c r="AV29" s="144"/>
      <c r="AW29" s="186" t="s">
        <v>53</v>
      </c>
      <c r="AX29" s="187"/>
      <c r="AY29" s="188"/>
      <c r="BM29" s="30"/>
      <c r="BN29" s="30"/>
      <c r="BO29" s="43"/>
    </row>
    <row r="30" spans="1:79" x14ac:dyDescent="0.25">
      <c r="AK30" s="145" t="s">
        <v>11</v>
      </c>
      <c r="AL30" s="145" t="s">
        <v>13</v>
      </c>
      <c r="AM30" s="145" t="s">
        <v>2</v>
      </c>
      <c r="AN30" s="144"/>
      <c r="AO30" s="145" t="s">
        <v>11</v>
      </c>
      <c r="AP30" s="145" t="s">
        <v>13</v>
      </c>
      <c r="AQ30" s="145" t="s">
        <v>2</v>
      </c>
      <c r="AS30" s="145" t="s">
        <v>11</v>
      </c>
      <c r="AT30" s="145" t="s">
        <v>13</v>
      </c>
      <c r="AU30" s="145" t="s">
        <v>2</v>
      </c>
      <c r="AV30" s="144"/>
      <c r="AW30" s="145" t="s">
        <v>11</v>
      </c>
      <c r="AX30" s="145" t="s">
        <v>13</v>
      </c>
      <c r="AY30" s="145" t="s">
        <v>2</v>
      </c>
      <c r="BM30" s="27"/>
      <c r="BN30" s="27"/>
      <c r="BO30" s="27"/>
    </row>
    <row r="31" spans="1:79" s="142" customFormat="1" x14ac:dyDescent="0.25">
      <c r="A31" s="139"/>
      <c r="B31" s="8"/>
      <c r="C31" s="153"/>
      <c r="D31" s="8"/>
      <c r="E31" s="8"/>
      <c r="F31" s="8"/>
      <c r="G31" s="153"/>
      <c r="H31" s="7"/>
      <c r="I31" s="7"/>
      <c r="J31" s="7"/>
      <c r="K31" s="7"/>
      <c r="L31" s="7"/>
      <c r="M31" s="7"/>
      <c r="N31" s="7"/>
      <c r="O31" s="33"/>
      <c r="P31" s="135"/>
      <c r="Q31" s="7"/>
      <c r="R31" s="7"/>
      <c r="S31" s="7"/>
      <c r="T31" s="7"/>
      <c r="U31" s="33"/>
      <c r="V31" s="135"/>
      <c r="W31" s="7"/>
      <c r="X31" s="7"/>
      <c r="Y31" s="7"/>
      <c r="Z31" s="7"/>
      <c r="AA31" s="8"/>
      <c r="AB31" s="136"/>
      <c r="AC31" s="7"/>
      <c r="AD31" s="7"/>
      <c r="AE31" s="7"/>
      <c r="AF31" s="8"/>
      <c r="AG31" s="8"/>
      <c r="AH31" s="7"/>
      <c r="AI31" s="7"/>
      <c r="AJ31" s="7"/>
      <c r="AK31" s="71" t="s">
        <v>14</v>
      </c>
      <c r="AL31" s="71"/>
      <c r="AM31" s="71">
        <v>0</v>
      </c>
      <c r="AN31" s="144"/>
      <c r="AO31" s="71" t="s">
        <v>14</v>
      </c>
      <c r="AP31" s="71"/>
      <c r="AQ31" s="71">
        <v>0</v>
      </c>
      <c r="AR31" s="7"/>
      <c r="AS31" s="73" t="s">
        <v>14</v>
      </c>
      <c r="AT31" s="73"/>
      <c r="AU31" s="73">
        <v>0</v>
      </c>
      <c r="AV31" s="144"/>
      <c r="AW31" s="73" t="s">
        <v>14</v>
      </c>
      <c r="AX31" s="73"/>
      <c r="AY31" s="73">
        <v>0</v>
      </c>
      <c r="AZ31" s="34"/>
      <c r="BA31" s="141"/>
      <c r="BB31" s="141"/>
      <c r="BC31" s="141"/>
      <c r="BD31" s="34"/>
      <c r="BE31" s="141"/>
      <c r="BF31" s="141"/>
      <c r="BG31" s="141"/>
      <c r="BH31" s="34"/>
      <c r="BI31" s="34"/>
      <c r="BJ31" s="34"/>
      <c r="BK31" s="34"/>
      <c r="BL31" s="34"/>
      <c r="BM31" s="28"/>
      <c r="BN31" s="28"/>
      <c r="BO31" s="28"/>
      <c r="BP31" s="141"/>
      <c r="BQ31" s="141"/>
      <c r="BR31" s="141"/>
      <c r="BS31" s="141"/>
      <c r="BT31" s="141"/>
      <c r="BU31" s="141"/>
      <c r="BV31" s="141"/>
      <c r="BW31" s="141"/>
      <c r="BX31" s="141"/>
      <c r="BY31" s="141"/>
      <c r="BZ31" s="141"/>
      <c r="CA31" s="141"/>
    </row>
    <row r="32" spans="1:79" s="143" customFormat="1" ht="15.75" x14ac:dyDescent="0.25">
      <c r="A32" s="139"/>
      <c r="B32" s="8"/>
      <c r="C32" s="153"/>
      <c r="D32" s="8"/>
      <c r="E32" s="8"/>
      <c r="F32" s="8"/>
      <c r="G32" s="153"/>
      <c r="H32" s="7"/>
      <c r="I32" s="7"/>
      <c r="J32" s="7"/>
      <c r="K32" s="7"/>
      <c r="L32" s="7"/>
      <c r="M32" s="7"/>
      <c r="N32" s="7"/>
      <c r="O32" s="33"/>
      <c r="P32" s="135"/>
      <c r="Q32" s="7"/>
      <c r="R32" s="7"/>
      <c r="S32" s="7"/>
      <c r="T32" s="7"/>
      <c r="U32" s="33"/>
      <c r="V32" s="135"/>
      <c r="W32" s="7"/>
      <c r="X32" s="7"/>
      <c r="Y32" s="7"/>
      <c r="Z32" s="7"/>
      <c r="AA32" s="8"/>
      <c r="AB32" s="136"/>
      <c r="AC32" s="7"/>
      <c r="AD32" s="7"/>
      <c r="AE32" s="7"/>
      <c r="AF32" s="8"/>
      <c r="AG32" s="8"/>
      <c r="AH32" s="7"/>
      <c r="AI32" s="7"/>
      <c r="AJ32" s="7"/>
      <c r="AK32" s="146">
        <f>E4</f>
        <v>720</v>
      </c>
      <c r="AL32" s="146"/>
      <c r="AM32" s="71">
        <f>+AM31+SUM(AK32:AL32)</f>
        <v>720</v>
      </c>
      <c r="AN32" s="144"/>
      <c r="AO32" s="146">
        <f>E6</f>
        <v>425</v>
      </c>
      <c r="AP32" s="146"/>
      <c r="AQ32" s="71">
        <f>+AQ31+SUM(AO32:AP32)</f>
        <v>425</v>
      </c>
      <c r="AR32" s="7"/>
      <c r="AS32" s="146"/>
      <c r="AT32" s="146">
        <f>-X4</f>
        <v>-1500</v>
      </c>
      <c r="AU32" s="73">
        <f>+AU31+SUM(AS32:AT32)</f>
        <v>-1500</v>
      </c>
      <c r="AV32" s="144"/>
      <c r="AW32" s="146"/>
      <c r="AX32" s="146">
        <f>-X5</f>
        <v>-185</v>
      </c>
      <c r="AY32" s="73">
        <f>+AY31+SUM(AW32:AX32)</f>
        <v>-185</v>
      </c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42"/>
      <c r="BN32" s="29"/>
      <c r="BO32" s="43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</row>
    <row r="33" spans="1:79" ht="18.600000000000001" customHeight="1" x14ac:dyDescent="0.25">
      <c r="AK33" s="146">
        <f>E5</f>
        <v>425</v>
      </c>
      <c r="AL33" s="146"/>
      <c r="AM33" s="71">
        <f>+AM32+SUM(AK33:AL33)</f>
        <v>1145</v>
      </c>
      <c r="AN33" s="144"/>
      <c r="AO33" s="146">
        <f>N7</f>
        <v>300</v>
      </c>
      <c r="AP33" s="146"/>
      <c r="AQ33" s="71">
        <f>+AQ32+SUM(AO33:AP33)</f>
        <v>725</v>
      </c>
      <c r="AS33" s="146"/>
      <c r="AT33" s="146">
        <f>-X7</f>
        <v>-140</v>
      </c>
      <c r="AU33" s="73">
        <f t="shared" ref="AU33:AU37" si="5">+AU32+SUM(AS33:AT33)</f>
        <v>-1640</v>
      </c>
      <c r="AV33" s="144"/>
      <c r="AW33" s="146"/>
      <c r="AX33" s="146"/>
      <c r="AY33" s="73">
        <f>+AY32+SUM(AW33:AX33)</f>
        <v>-185</v>
      </c>
      <c r="BM33" s="30"/>
      <c r="BN33" s="30"/>
      <c r="BO33" s="43"/>
    </row>
    <row r="34" spans="1:79" ht="15.75" x14ac:dyDescent="0.25">
      <c r="AK34" s="146"/>
      <c r="AL34" s="146">
        <f>-K10</f>
        <v>-425</v>
      </c>
      <c r="AM34" s="71">
        <f t="shared" ref="AM34:AM35" si="6">+AM33+SUM(AK34:AL34)</f>
        <v>720</v>
      </c>
      <c r="AN34" s="144"/>
      <c r="AO34" s="146"/>
      <c r="AP34" s="146"/>
      <c r="AQ34" s="71">
        <f t="shared" ref="AQ34:AQ35" si="7">+AQ33+SUM(AO34:AP34)</f>
        <v>725</v>
      </c>
      <c r="AS34" s="146"/>
      <c r="AT34" s="146"/>
      <c r="AU34" s="73">
        <f>+AU33+SUM(AS34:AT34)</f>
        <v>-1640</v>
      </c>
      <c r="AV34" s="144"/>
      <c r="AW34" s="146"/>
      <c r="AX34" s="146"/>
      <c r="AY34" s="73">
        <f>+AY33+SUM(AW34:AX34)</f>
        <v>-185</v>
      </c>
      <c r="BM34" s="30"/>
      <c r="BN34" s="30"/>
      <c r="BO34" s="43"/>
    </row>
    <row r="35" spans="1:79" x14ac:dyDescent="0.25">
      <c r="AK35" s="146"/>
      <c r="AL35" s="146"/>
      <c r="AM35" s="71">
        <f t="shared" si="6"/>
        <v>720</v>
      </c>
      <c r="AN35" s="144"/>
      <c r="AO35" s="146"/>
      <c r="AP35" s="146"/>
      <c r="AQ35" s="71">
        <f t="shared" si="7"/>
        <v>725</v>
      </c>
      <c r="AS35" s="146"/>
      <c r="AT35" s="146"/>
      <c r="AU35" s="73">
        <f t="shared" si="5"/>
        <v>-1640</v>
      </c>
      <c r="AV35" s="144"/>
      <c r="AW35" s="144"/>
      <c r="AX35" s="144"/>
      <c r="AY35" s="144"/>
    </row>
    <row r="36" spans="1:79" s="141" customFormat="1" x14ac:dyDescent="0.25">
      <c r="A36" s="139"/>
      <c r="B36" s="8"/>
      <c r="C36" s="153"/>
      <c r="D36" s="8"/>
      <c r="E36" s="8"/>
      <c r="F36" s="8"/>
      <c r="G36" s="153"/>
      <c r="H36" s="7"/>
      <c r="I36" s="7"/>
      <c r="J36" s="7"/>
      <c r="K36" s="7"/>
      <c r="L36" s="7"/>
      <c r="M36" s="7"/>
      <c r="N36" s="7"/>
      <c r="O36" s="33"/>
      <c r="P36" s="135"/>
      <c r="Q36" s="7"/>
      <c r="R36" s="7"/>
      <c r="S36" s="7"/>
      <c r="T36" s="7"/>
      <c r="U36" s="33"/>
      <c r="V36" s="135"/>
      <c r="W36" s="7"/>
      <c r="X36" s="7"/>
      <c r="Y36" s="7"/>
      <c r="Z36" s="7"/>
      <c r="AA36" s="8"/>
      <c r="AF36" s="8"/>
      <c r="AG36" s="8"/>
      <c r="AH36" s="7"/>
      <c r="AI36" s="7"/>
      <c r="AJ36" s="33"/>
      <c r="AK36" s="147"/>
      <c r="AL36" s="147"/>
      <c r="AM36" s="147"/>
      <c r="AN36" s="148"/>
      <c r="AO36" s="147"/>
      <c r="AP36" s="147"/>
      <c r="AQ36" s="147"/>
      <c r="AR36" s="7"/>
      <c r="AS36" s="146"/>
      <c r="AT36" s="146"/>
      <c r="AU36" s="73">
        <f t="shared" si="5"/>
        <v>-1640</v>
      </c>
      <c r="AV36" s="31"/>
      <c r="AW36" s="149"/>
      <c r="AX36" s="149"/>
      <c r="AY36" s="81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27"/>
      <c r="BN36" s="27"/>
      <c r="BO36" s="27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</row>
    <row r="37" spans="1:79" x14ac:dyDescent="0.25">
      <c r="AK37" s="189" t="s">
        <v>66</v>
      </c>
      <c r="AL37" s="190"/>
      <c r="AM37" s="191"/>
      <c r="AN37" s="8"/>
      <c r="AO37" s="189" t="s">
        <v>69</v>
      </c>
      <c r="AP37" s="190"/>
      <c r="AQ37" s="191"/>
      <c r="AR37" s="33"/>
      <c r="AS37" s="146"/>
      <c r="AT37" s="146"/>
      <c r="AU37" s="73">
        <f t="shared" si="5"/>
        <v>-1640</v>
      </c>
      <c r="AV37" s="150"/>
      <c r="AW37" s="149"/>
      <c r="AX37" s="149"/>
      <c r="AY37" s="81"/>
      <c r="BM37" s="28"/>
      <c r="BN37" s="28"/>
      <c r="BO37" s="28"/>
    </row>
    <row r="38" spans="1:79" ht="28.5" x14ac:dyDescent="0.45">
      <c r="AK38" s="145" t="s">
        <v>11</v>
      </c>
      <c r="AL38" s="145" t="s">
        <v>13</v>
      </c>
      <c r="AM38" s="145" t="s">
        <v>2</v>
      </c>
      <c r="AN38" s="148"/>
      <c r="AO38" s="145" t="s">
        <v>11</v>
      </c>
      <c r="AP38" s="145" t="s">
        <v>13</v>
      </c>
      <c r="AQ38" s="145" t="s">
        <v>2</v>
      </c>
      <c r="AS38" s="144"/>
      <c r="AT38" s="144"/>
      <c r="AU38" s="144"/>
      <c r="AV38" s="79"/>
      <c r="AW38" s="149"/>
      <c r="AX38" s="149"/>
      <c r="AY38" s="81"/>
      <c r="BI38" s="27"/>
      <c r="BJ38" s="27"/>
      <c r="BK38" s="27"/>
      <c r="BM38" s="42"/>
      <c r="BN38" s="29"/>
      <c r="BO38" s="43"/>
    </row>
    <row r="39" spans="1:79" ht="15.75" x14ac:dyDescent="0.25">
      <c r="AK39" s="71" t="s">
        <v>14</v>
      </c>
      <c r="AL39" s="71"/>
      <c r="AM39" s="71">
        <v>0</v>
      </c>
      <c r="AN39" s="8"/>
      <c r="AO39" s="71" t="s">
        <v>14</v>
      </c>
      <c r="AP39" s="71"/>
      <c r="AQ39" s="71">
        <v>0</v>
      </c>
      <c r="AS39" s="189" t="s">
        <v>57</v>
      </c>
      <c r="AT39" s="190"/>
      <c r="AU39" s="191"/>
      <c r="AV39" s="150"/>
      <c r="AW39" s="149"/>
      <c r="AX39" s="149"/>
      <c r="AY39" s="81"/>
      <c r="BI39" s="28"/>
      <c r="BJ39" s="28"/>
      <c r="BK39" s="28"/>
      <c r="BM39" s="30"/>
      <c r="BN39" s="30"/>
      <c r="BO39" s="43"/>
    </row>
    <row r="40" spans="1:79" ht="15.75" x14ac:dyDescent="0.25">
      <c r="AK40" s="146"/>
      <c r="AL40" s="146"/>
      <c r="AM40" s="71">
        <f>+AM39+SUM(AK40:AL40)</f>
        <v>0</v>
      </c>
      <c r="AN40" s="8"/>
      <c r="AO40" s="146">
        <f>E7</f>
        <v>500</v>
      </c>
      <c r="AP40" s="146"/>
      <c r="AQ40" s="71">
        <f>+AQ39+SUM(AO40:AP40)</f>
        <v>500</v>
      </c>
      <c r="AS40" s="145" t="s">
        <v>11</v>
      </c>
      <c r="AT40" s="145" t="s">
        <v>13</v>
      </c>
      <c r="AU40" s="145" t="s">
        <v>2</v>
      </c>
      <c r="AV40" s="150"/>
      <c r="AW40" s="149"/>
      <c r="AX40" s="149"/>
      <c r="AY40" s="81"/>
      <c r="BI40" s="42"/>
      <c r="BJ40" s="29"/>
      <c r="BK40" s="43"/>
      <c r="BM40" s="30"/>
      <c r="BN40" s="30"/>
      <c r="BO40" s="43"/>
    </row>
    <row r="41" spans="1:79" ht="15.75" x14ac:dyDescent="0.25">
      <c r="AK41" s="146"/>
      <c r="AL41" s="146"/>
      <c r="AM41" s="71">
        <f>+AM40+SUM(AK41:AL41)</f>
        <v>0</v>
      </c>
      <c r="AN41" s="8"/>
      <c r="AO41" s="146"/>
      <c r="AP41" s="146">
        <f>-K9</f>
        <v>-150</v>
      </c>
      <c r="AQ41" s="71">
        <f>+AQ40+SUM(AO41:AP41)</f>
        <v>350</v>
      </c>
      <c r="AS41" s="73" t="s">
        <v>14</v>
      </c>
      <c r="AT41" s="73"/>
      <c r="AU41" s="73">
        <v>0</v>
      </c>
      <c r="AV41" s="150"/>
      <c r="AW41" s="149"/>
      <c r="AX41" s="149"/>
      <c r="AY41" s="81"/>
      <c r="BI41" s="30"/>
      <c r="BJ41" s="30"/>
      <c r="BK41" s="43"/>
      <c r="BM41" s="31"/>
      <c r="BN41" s="31"/>
      <c r="BO41" s="31"/>
    </row>
    <row r="42" spans="1:79" ht="15.75" x14ac:dyDescent="0.25">
      <c r="AK42" s="146"/>
      <c r="AL42" s="146"/>
      <c r="AM42" s="71">
        <f>+AM41+SUM(AK42:AL42)</f>
        <v>0</v>
      </c>
      <c r="AN42" s="8"/>
      <c r="AO42" s="146"/>
      <c r="AP42" s="146"/>
      <c r="AQ42" s="71">
        <f>+AQ41+SUM(AO42:AP42)</f>
        <v>350</v>
      </c>
      <c r="AS42" s="146"/>
      <c r="AT42" s="146">
        <f>-X6</f>
        <v>-315</v>
      </c>
      <c r="AU42" s="73">
        <f>+AU41+SUM(AS42:AT42)</f>
        <v>-315</v>
      </c>
      <c r="AV42" s="150"/>
      <c r="AW42" s="149"/>
      <c r="AX42" s="149"/>
      <c r="AY42" s="81"/>
      <c r="BI42" s="30"/>
      <c r="BJ42" s="30"/>
      <c r="BK42" s="43"/>
      <c r="BM42" s="27"/>
      <c r="BN42" s="27"/>
      <c r="BO42" s="27"/>
    </row>
    <row r="43" spans="1:79" ht="18.600000000000001" customHeight="1" x14ac:dyDescent="0.25">
      <c r="AK43" s="8"/>
      <c r="AL43" s="8"/>
      <c r="AM43" s="8"/>
      <c r="AN43" s="8"/>
      <c r="AO43" s="8"/>
      <c r="AP43" s="8"/>
      <c r="AQ43" s="8"/>
      <c r="AS43" s="146"/>
      <c r="AT43" s="146"/>
      <c r="AU43" s="73">
        <f>+AU42+SUM(AS43:AT43)</f>
        <v>-315</v>
      </c>
      <c r="AV43" s="150"/>
      <c r="AW43" s="149"/>
      <c r="AX43" s="149"/>
      <c r="AY43" s="81"/>
      <c r="BI43" s="31"/>
      <c r="BJ43" s="31"/>
      <c r="BK43" s="31"/>
      <c r="BM43" s="28"/>
      <c r="BN43" s="28"/>
      <c r="BO43" s="28"/>
    </row>
    <row r="44" spans="1:79" ht="15.75" x14ac:dyDescent="0.25">
      <c r="AK44" s="189" t="s">
        <v>71</v>
      </c>
      <c r="AL44" s="190"/>
      <c r="AM44" s="191"/>
      <c r="AN44" s="8"/>
      <c r="AO44" s="144"/>
      <c r="AP44" s="144"/>
      <c r="AQ44" s="144"/>
      <c r="AS44" s="146"/>
      <c r="AT44" s="146"/>
      <c r="AU44" s="73">
        <f>+AU43+SUM(AS44:AT44)</f>
        <v>-315</v>
      </c>
      <c r="AV44" s="150"/>
      <c r="AW44" s="149"/>
      <c r="AX44" s="149"/>
      <c r="AY44" s="81"/>
      <c r="BI44" s="27"/>
      <c r="BJ44" s="27"/>
      <c r="BK44" s="27"/>
      <c r="BM44" s="42"/>
      <c r="BN44" s="29"/>
      <c r="BO44" s="43"/>
    </row>
    <row r="45" spans="1:79" ht="15.75" x14ac:dyDescent="0.25">
      <c r="AK45" s="145" t="s">
        <v>11</v>
      </c>
      <c r="AL45" s="145" t="s">
        <v>13</v>
      </c>
      <c r="AM45" s="145" t="s">
        <v>2</v>
      </c>
      <c r="AN45" s="8"/>
      <c r="AO45" s="144"/>
      <c r="AP45" s="144"/>
      <c r="AQ45" s="144"/>
      <c r="AS45" s="149"/>
      <c r="AT45" s="149"/>
      <c r="AU45" s="81"/>
      <c r="AV45" s="150"/>
      <c r="AW45" s="149"/>
      <c r="AX45" s="149"/>
      <c r="AY45" s="81"/>
      <c r="BI45" s="28"/>
      <c r="BJ45" s="28"/>
      <c r="BK45" s="28"/>
      <c r="BM45" s="30"/>
      <c r="BN45" s="30"/>
      <c r="BO45" s="43"/>
    </row>
    <row r="46" spans="1:79" ht="16.5" thickBot="1" x14ac:dyDescent="0.3">
      <c r="AK46" s="71" t="s">
        <v>14</v>
      </c>
      <c r="AL46" s="71"/>
      <c r="AM46" s="71">
        <v>0</v>
      </c>
      <c r="AN46" s="8"/>
      <c r="AO46" s="144"/>
      <c r="AP46" s="144"/>
      <c r="AQ46" s="144"/>
      <c r="AS46" s="147" t="s">
        <v>54</v>
      </c>
      <c r="AT46" s="144"/>
      <c r="AU46" s="144"/>
      <c r="AV46" s="150"/>
      <c r="AW46" s="150"/>
      <c r="AX46" s="150"/>
      <c r="AY46" s="151">
        <f>+AY34+AU37+AU44+AY41+AY48</f>
        <v>-2140</v>
      </c>
      <c r="BI46" s="42"/>
      <c r="BJ46" s="29"/>
      <c r="BK46" s="43"/>
      <c r="BM46" s="30"/>
      <c r="BN46" s="30"/>
      <c r="BO46" s="43"/>
    </row>
    <row r="47" spans="1:79" ht="16.5" thickTop="1" x14ac:dyDescent="0.25">
      <c r="AK47" s="146">
        <f>N8</f>
        <v>500</v>
      </c>
      <c r="AL47" s="146"/>
      <c r="AM47" s="71">
        <f>+AM46+SUM(AK47:AL47)</f>
        <v>500</v>
      </c>
      <c r="AN47" s="8"/>
      <c r="AO47" s="144"/>
      <c r="AP47" s="144"/>
      <c r="AQ47" s="144"/>
      <c r="BI47" s="30"/>
      <c r="BJ47" s="30"/>
      <c r="BK47" s="43"/>
      <c r="BM47" s="30"/>
      <c r="BN47" s="30"/>
      <c r="BO47" s="43"/>
    </row>
    <row r="48" spans="1:79" ht="15.75" x14ac:dyDescent="0.25">
      <c r="AH48" s="33"/>
      <c r="AI48" s="33"/>
      <c r="AK48" s="146"/>
      <c r="AL48" s="146"/>
      <c r="AM48" s="71">
        <f>+AM47+SUM(AK48:AL48)</f>
        <v>500</v>
      </c>
      <c r="AN48" s="144"/>
      <c r="AO48" s="144"/>
      <c r="AP48" s="144"/>
      <c r="AQ48" s="144"/>
      <c r="BI48" s="30"/>
      <c r="BJ48" s="30"/>
      <c r="BK48" s="43"/>
    </row>
    <row r="49" spans="37:67" x14ac:dyDescent="0.25">
      <c r="AK49" s="146"/>
      <c r="AL49" s="146"/>
      <c r="AM49" s="71">
        <f>+AM48+SUM(AK49:AL49)</f>
        <v>500</v>
      </c>
      <c r="AN49" s="8"/>
      <c r="AO49" s="144"/>
      <c r="AP49" s="144"/>
      <c r="AQ49" s="144"/>
    </row>
    <row r="50" spans="37:67" x14ac:dyDescent="0.25">
      <c r="AK50" s="144"/>
      <c r="AL50" s="144"/>
      <c r="AM50" s="144"/>
      <c r="AN50" s="144"/>
      <c r="AO50" s="144"/>
      <c r="AP50" s="144"/>
      <c r="AQ50" s="144"/>
    </row>
    <row r="51" spans="37:67" ht="15.75" thickBot="1" x14ac:dyDescent="0.3">
      <c r="AK51" s="147" t="s">
        <v>55</v>
      </c>
      <c r="AL51" s="8"/>
      <c r="AM51" s="8"/>
      <c r="AN51" s="8"/>
      <c r="AO51" s="8"/>
      <c r="AP51" s="8"/>
      <c r="AQ51" s="152">
        <f>+AM35+AQ35+AM42+AQ42+AM49+AQ49</f>
        <v>2295</v>
      </c>
    </row>
    <row r="52" spans="37:67" ht="15.75" thickTop="1" x14ac:dyDescent="0.25"/>
    <row r="55" spans="37:67" x14ac:dyDescent="0.25">
      <c r="BI55" s="11" t="str">
        <f>+AH25</f>
        <v>Depreciation Expense - Auto</v>
      </c>
      <c r="BJ55" s="11"/>
      <c r="BK55" s="39"/>
    </row>
    <row r="56" spans="37:67" x14ac:dyDescent="0.25">
      <c r="BI56" s="12" t="s">
        <v>11</v>
      </c>
      <c r="BJ56" s="12" t="s">
        <v>13</v>
      </c>
      <c r="BK56" s="40" t="s">
        <v>2</v>
      </c>
    </row>
    <row r="57" spans="37:67" ht="15.75" x14ac:dyDescent="0.25">
      <c r="BI57" s="37" t="s">
        <v>14</v>
      </c>
      <c r="BJ57" s="14"/>
      <c r="BK57" s="26">
        <v>0</v>
      </c>
      <c r="BM57" s="27"/>
      <c r="BN57" s="27"/>
      <c r="BO57" s="27"/>
    </row>
    <row r="58" spans="37:67" ht="15.75" x14ac:dyDescent="0.25">
      <c r="BI58" s="19"/>
      <c r="BJ58" s="19"/>
      <c r="BK58" s="26">
        <f>+BK57+SUM(BI58:BJ58)</f>
        <v>0</v>
      </c>
      <c r="BM58" s="28"/>
      <c r="BN58" s="28"/>
      <c r="BO58" s="28"/>
    </row>
    <row r="59" spans="37:67" ht="15.75" x14ac:dyDescent="0.25">
      <c r="BE59" s="30"/>
      <c r="BF59" s="30"/>
      <c r="BG59" s="43"/>
      <c r="BI59" s="19"/>
      <c r="BJ59" s="19"/>
      <c r="BK59" s="26">
        <f t="shared" ref="BK59:BK60" si="8">+BK58+SUM(BI59:BJ59)</f>
        <v>0</v>
      </c>
      <c r="BM59" s="42"/>
      <c r="BN59" s="29"/>
      <c r="BO59" s="43"/>
    </row>
    <row r="60" spans="37:67" ht="15.75" x14ac:dyDescent="0.25">
      <c r="BI60" s="19"/>
      <c r="BJ60" s="19"/>
      <c r="BK60" s="26">
        <f t="shared" si="8"/>
        <v>0</v>
      </c>
      <c r="BM60" s="30"/>
      <c r="BN60" s="30"/>
      <c r="BO60" s="43"/>
    </row>
    <row r="61" spans="37:67" ht="15.75" x14ac:dyDescent="0.25">
      <c r="BM61" s="30"/>
      <c r="BN61" s="30"/>
      <c r="BO61" s="43"/>
    </row>
    <row r="62" spans="37:67" x14ac:dyDescent="0.25">
      <c r="BI62" s="11" t="s">
        <v>47</v>
      </c>
      <c r="BJ62" s="11"/>
      <c r="BK62" s="39"/>
      <c r="BM62" s="31"/>
      <c r="BN62" s="31"/>
      <c r="BO62" s="31"/>
    </row>
    <row r="63" spans="37:67" x14ac:dyDescent="0.25">
      <c r="BI63" s="12" t="s">
        <v>11</v>
      </c>
      <c r="BJ63" s="12" t="s">
        <v>13</v>
      </c>
      <c r="BK63" s="40" t="s">
        <v>2</v>
      </c>
      <c r="BM63" s="27"/>
      <c r="BN63" s="27"/>
      <c r="BO63" s="27"/>
    </row>
    <row r="64" spans="37:67" ht="15.75" x14ac:dyDescent="0.25">
      <c r="BI64" s="37" t="s">
        <v>14</v>
      </c>
      <c r="BJ64" s="14"/>
      <c r="BK64" s="26">
        <v>0</v>
      </c>
      <c r="BM64" s="28"/>
      <c r="BN64" s="28"/>
      <c r="BO64" s="28"/>
    </row>
    <row r="65" spans="49:79" ht="15.75" x14ac:dyDescent="0.25">
      <c r="BI65" s="19"/>
      <c r="BJ65" s="19"/>
      <c r="BK65" s="26">
        <f>+BK64+SUM(BI65:BJ65)</f>
        <v>0</v>
      </c>
      <c r="BM65" s="42"/>
      <c r="BN65" s="29"/>
      <c r="BO65" s="43"/>
    </row>
    <row r="66" spans="49:79" ht="15.75" x14ac:dyDescent="0.25">
      <c r="AW66" s="27"/>
      <c r="AX66" s="27"/>
      <c r="AY66" s="27"/>
      <c r="BI66" s="19"/>
      <c r="BJ66" s="19"/>
      <c r="BK66" s="26">
        <f t="shared" ref="BK66:BK67" si="9">+BK65+SUM(BI66:BJ66)</f>
        <v>0</v>
      </c>
      <c r="BM66" s="30"/>
      <c r="BN66" s="30"/>
      <c r="BO66" s="43"/>
    </row>
    <row r="67" spans="49:79" ht="15.75" x14ac:dyDescent="0.25">
      <c r="AW67" s="28"/>
      <c r="AX67" s="28"/>
      <c r="AY67" s="28"/>
      <c r="BI67" s="19"/>
      <c r="BJ67" s="19"/>
      <c r="BK67" s="26">
        <f t="shared" si="9"/>
        <v>0</v>
      </c>
      <c r="BM67" s="30"/>
      <c r="BN67" s="30"/>
      <c r="BO67" s="43"/>
    </row>
    <row r="68" spans="49:79" ht="15.75" x14ac:dyDescent="0.25">
      <c r="AW68" s="42"/>
      <c r="AX68" s="29"/>
      <c r="AY68" s="43"/>
      <c r="BM68" s="30"/>
      <c r="BN68" s="30"/>
      <c r="BO68" s="43"/>
    </row>
    <row r="69" spans="49:79" ht="15.75" x14ac:dyDescent="0.25">
      <c r="AW69" s="30"/>
      <c r="AX69" s="30"/>
      <c r="AY69" s="43"/>
      <c r="BE69" s="27"/>
      <c r="BF69" s="27"/>
      <c r="BG69" s="27"/>
    </row>
    <row r="70" spans="49:79" ht="15.75" x14ac:dyDescent="0.25">
      <c r="AW70" s="30"/>
      <c r="AX70" s="30"/>
      <c r="AY70" s="43"/>
      <c r="BE70" s="28"/>
      <c r="BF70" s="28"/>
      <c r="BG70" s="28"/>
    </row>
    <row r="71" spans="49:79" ht="15.75" x14ac:dyDescent="0.25">
      <c r="AW71" s="31"/>
      <c r="AX71" s="31"/>
      <c r="AY71" s="31"/>
      <c r="BE71" s="42"/>
      <c r="BF71" s="29"/>
      <c r="BG71" s="43"/>
    </row>
    <row r="72" spans="49:79" ht="15.75" x14ac:dyDescent="0.25">
      <c r="AW72" s="27"/>
      <c r="AX72" s="27"/>
      <c r="AY72" s="27"/>
      <c r="BE72" s="30"/>
      <c r="BF72" s="30"/>
      <c r="BG72" s="43"/>
    </row>
    <row r="73" spans="49:79" ht="15.75" x14ac:dyDescent="0.25">
      <c r="AW73" s="28"/>
      <c r="AX73" s="28"/>
      <c r="AY73" s="28"/>
      <c r="BE73" s="30"/>
      <c r="BF73" s="30"/>
      <c r="BG73" s="43"/>
    </row>
    <row r="74" spans="49:79" ht="15.75" x14ac:dyDescent="0.25">
      <c r="AW74" s="42"/>
      <c r="AX74" s="29"/>
      <c r="AY74" s="43"/>
      <c r="BE74" s="31"/>
      <c r="BF74" s="31"/>
      <c r="BG74" s="31"/>
    </row>
    <row r="75" spans="49:79" ht="15.75" x14ac:dyDescent="0.25">
      <c r="AW75" s="30"/>
      <c r="AX75" s="30"/>
      <c r="AY75" s="43"/>
      <c r="BE75" s="27"/>
      <c r="BF75" s="27"/>
      <c r="BG75" s="27"/>
    </row>
    <row r="76" spans="49:79" ht="15.75" x14ac:dyDescent="0.25">
      <c r="AW76" s="30"/>
      <c r="AX76" s="30"/>
      <c r="AY76" s="43"/>
      <c r="BA76" s="27"/>
      <c r="BB76" s="27"/>
      <c r="BC76" s="27"/>
      <c r="BE76" s="28"/>
      <c r="BF76" s="28"/>
      <c r="BG76" s="28"/>
      <c r="BS76" s="34"/>
      <c r="BT76" s="34"/>
      <c r="BU76" s="34"/>
      <c r="BV76" s="34"/>
      <c r="BW76" s="34"/>
      <c r="BX76" s="34"/>
      <c r="BY76" s="34"/>
      <c r="BZ76" s="34"/>
      <c r="CA76" s="34"/>
    </row>
    <row r="77" spans="49:79" ht="15.75" x14ac:dyDescent="0.25">
      <c r="AW77" s="30"/>
      <c r="AX77" s="30"/>
      <c r="AY77" s="43"/>
      <c r="BA77" s="28"/>
      <c r="BB77" s="28"/>
      <c r="BC77" s="28"/>
      <c r="BE77" s="42"/>
      <c r="BF77" s="29"/>
      <c r="BG77" s="43"/>
      <c r="BS77" s="34"/>
      <c r="BT77" s="34"/>
      <c r="BU77" s="34"/>
      <c r="BV77" s="34"/>
      <c r="BW77" s="34"/>
      <c r="BX77" s="34"/>
      <c r="BY77" s="34"/>
      <c r="BZ77" s="34"/>
      <c r="CA77" s="34"/>
    </row>
    <row r="78" spans="49:79" ht="15.75" x14ac:dyDescent="0.25">
      <c r="BA78" s="42"/>
      <c r="BB78" s="29"/>
      <c r="BC78" s="43"/>
      <c r="BS78" s="34"/>
      <c r="BT78" s="34"/>
      <c r="BU78" s="34"/>
      <c r="BV78" s="34"/>
      <c r="BW78" s="34"/>
      <c r="BX78" s="34"/>
      <c r="BY78" s="34"/>
      <c r="BZ78" s="34"/>
      <c r="CA78" s="34"/>
    </row>
    <row r="79" spans="49:79" ht="15.75" x14ac:dyDescent="0.25">
      <c r="BA79" s="30"/>
      <c r="BB79" s="30"/>
      <c r="BC79" s="43"/>
      <c r="BS79" s="34"/>
      <c r="BT79" s="34"/>
      <c r="BU79" s="34"/>
      <c r="BV79" s="34"/>
      <c r="BW79" s="34"/>
      <c r="BX79" s="34"/>
      <c r="BY79" s="34"/>
      <c r="BZ79" s="34"/>
      <c r="CA79" s="34"/>
    </row>
    <row r="80" spans="49:79" ht="15.75" x14ac:dyDescent="0.25">
      <c r="BA80" s="30"/>
      <c r="BB80" s="30"/>
      <c r="BC80" s="43"/>
      <c r="BS80" s="34"/>
      <c r="BT80" s="34"/>
      <c r="BU80" s="34"/>
      <c r="BV80" s="34"/>
      <c r="BW80" s="34"/>
      <c r="BX80" s="34"/>
      <c r="BY80" s="34"/>
      <c r="BZ80" s="34"/>
      <c r="CA80" s="34"/>
    </row>
    <row r="81" spans="1:79" s="34" customFormat="1" x14ac:dyDescent="0.25">
      <c r="A81" s="139"/>
      <c r="B81" s="8"/>
      <c r="C81" s="153"/>
      <c r="D81" s="8"/>
      <c r="E81" s="8"/>
      <c r="F81" s="8"/>
      <c r="G81" s="153"/>
      <c r="H81" s="7"/>
      <c r="I81" s="7"/>
      <c r="J81" s="7"/>
      <c r="K81" s="7"/>
      <c r="L81" s="7"/>
      <c r="M81" s="7"/>
      <c r="N81" s="7"/>
      <c r="O81" s="33"/>
      <c r="P81" s="135"/>
      <c r="Q81" s="7"/>
      <c r="R81" s="7"/>
      <c r="S81" s="7"/>
      <c r="T81" s="7"/>
      <c r="U81" s="33"/>
      <c r="V81" s="135"/>
      <c r="W81" s="7"/>
      <c r="X81" s="7"/>
      <c r="Y81" s="7"/>
      <c r="Z81" s="7"/>
      <c r="AA81" s="8"/>
      <c r="AB81" s="136"/>
      <c r="AC81" s="7"/>
      <c r="AD81" s="7"/>
      <c r="AE81" s="7"/>
      <c r="AF81" s="8"/>
      <c r="AG81" s="8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BA81" s="31"/>
      <c r="BB81" s="31"/>
      <c r="BC81" s="31"/>
      <c r="BP81" s="8"/>
      <c r="BQ81" s="8"/>
      <c r="BR81" s="8"/>
    </row>
    <row r="82" spans="1:79" s="34" customFormat="1" x14ac:dyDescent="0.25">
      <c r="A82" s="139"/>
      <c r="B82" s="8"/>
      <c r="C82" s="153"/>
      <c r="D82" s="8"/>
      <c r="E82" s="8"/>
      <c r="F82" s="8"/>
      <c r="G82" s="153"/>
      <c r="H82" s="7"/>
      <c r="I82" s="7"/>
      <c r="J82" s="7"/>
      <c r="K82" s="7"/>
      <c r="L82" s="7"/>
      <c r="M82" s="7"/>
      <c r="N82" s="7"/>
      <c r="O82" s="33"/>
      <c r="P82" s="135"/>
      <c r="Q82" s="7"/>
      <c r="R82" s="7"/>
      <c r="S82" s="7"/>
      <c r="T82" s="7"/>
      <c r="U82" s="33"/>
      <c r="V82" s="135"/>
      <c r="W82" s="7"/>
      <c r="X82" s="7"/>
      <c r="Y82" s="7"/>
      <c r="Z82" s="7"/>
      <c r="AA82" s="8"/>
      <c r="AB82" s="136"/>
      <c r="AC82" s="7"/>
      <c r="AD82" s="7"/>
      <c r="AE82" s="7"/>
      <c r="AF82" s="8"/>
      <c r="AG82" s="8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BA82" s="27"/>
      <c r="BB82" s="27"/>
      <c r="BC82" s="27"/>
      <c r="BP82" s="8"/>
      <c r="BQ82" s="8"/>
      <c r="BR82" s="8"/>
    </row>
    <row r="83" spans="1:79" s="34" customFormat="1" x14ac:dyDescent="0.25">
      <c r="A83" s="139"/>
      <c r="B83" s="8"/>
      <c r="C83" s="153"/>
      <c r="D83" s="8"/>
      <c r="E83" s="8"/>
      <c r="F83" s="8"/>
      <c r="G83" s="153"/>
      <c r="H83" s="7"/>
      <c r="I83" s="7"/>
      <c r="J83" s="7"/>
      <c r="K83" s="7"/>
      <c r="L83" s="7"/>
      <c r="M83" s="7"/>
      <c r="N83" s="7"/>
      <c r="O83" s="33"/>
      <c r="P83" s="135"/>
      <c r="Q83" s="7"/>
      <c r="R83" s="7"/>
      <c r="S83" s="7"/>
      <c r="T83" s="7"/>
      <c r="U83" s="33"/>
      <c r="V83" s="135"/>
      <c r="W83" s="7"/>
      <c r="X83" s="7"/>
      <c r="Y83" s="7"/>
      <c r="Z83" s="7"/>
      <c r="AA83" s="8"/>
      <c r="AB83" s="136"/>
      <c r="AC83" s="7"/>
      <c r="AD83" s="7"/>
      <c r="AE83" s="7"/>
      <c r="AF83" s="8"/>
      <c r="AG83" s="8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BA83" s="28"/>
      <c r="BB83" s="28"/>
      <c r="BC83" s="28"/>
      <c r="BP83" s="8"/>
      <c r="BQ83" s="8"/>
      <c r="BR83" s="8"/>
    </row>
    <row r="84" spans="1:79" s="34" customFormat="1" ht="15.75" x14ac:dyDescent="0.25">
      <c r="A84" s="139"/>
      <c r="B84" s="8"/>
      <c r="C84" s="153"/>
      <c r="D84" s="8"/>
      <c r="E84" s="8"/>
      <c r="F84" s="8"/>
      <c r="G84" s="153"/>
      <c r="H84" s="7"/>
      <c r="I84" s="7"/>
      <c r="J84" s="7"/>
      <c r="K84" s="7"/>
      <c r="L84" s="7"/>
      <c r="M84" s="7"/>
      <c r="N84" s="7"/>
      <c r="O84" s="33"/>
      <c r="P84" s="135"/>
      <c r="Q84" s="7"/>
      <c r="R84" s="7"/>
      <c r="S84" s="7"/>
      <c r="T84" s="7"/>
      <c r="U84" s="33"/>
      <c r="V84" s="135"/>
      <c r="W84" s="7"/>
      <c r="X84" s="7"/>
      <c r="Y84" s="7"/>
      <c r="Z84" s="7"/>
      <c r="AA84" s="8"/>
      <c r="AB84" s="136"/>
      <c r="AC84" s="7"/>
      <c r="AD84" s="7"/>
      <c r="AE84" s="7"/>
      <c r="AF84" s="8"/>
      <c r="AG84" s="8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BA84" s="42"/>
      <c r="BB84" s="29"/>
      <c r="BC84" s="43"/>
      <c r="BP84" s="8"/>
      <c r="BQ84" s="8"/>
      <c r="BR84" s="8"/>
    </row>
    <row r="85" spans="1:79" s="34" customFormat="1" ht="15.75" x14ac:dyDescent="0.25">
      <c r="A85" s="139"/>
      <c r="B85" s="8"/>
      <c r="C85" s="153"/>
      <c r="D85" s="8"/>
      <c r="E85" s="8"/>
      <c r="F85" s="8"/>
      <c r="G85" s="153"/>
      <c r="H85" s="7"/>
      <c r="I85" s="7"/>
      <c r="J85" s="7"/>
      <c r="K85" s="7"/>
      <c r="L85" s="7"/>
      <c r="M85" s="7"/>
      <c r="N85" s="7"/>
      <c r="O85" s="33"/>
      <c r="P85" s="135"/>
      <c r="Q85" s="7"/>
      <c r="R85" s="7"/>
      <c r="S85" s="7"/>
      <c r="T85" s="7"/>
      <c r="U85" s="33"/>
      <c r="V85" s="135"/>
      <c r="W85" s="7"/>
      <c r="X85" s="7"/>
      <c r="Y85" s="7"/>
      <c r="Z85" s="7"/>
      <c r="AA85" s="8"/>
      <c r="AB85" s="136"/>
      <c r="AC85" s="7"/>
      <c r="AD85" s="7"/>
      <c r="AE85" s="7"/>
      <c r="AF85" s="8"/>
      <c r="AG85" s="8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BA85" s="30"/>
      <c r="BB85" s="30"/>
      <c r="BC85" s="43"/>
      <c r="BP85" s="8"/>
      <c r="BQ85" s="8"/>
      <c r="BR85" s="8"/>
    </row>
    <row r="86" spans="1:79" s="34" customFormat="1" ht="15.75" x14ac:dyDescent="0.25">
      <c r="A86" s="139"/>
      <c r="B86" s="8"/>
      <c r="C86" s="153"/>
      <c r="D86" s="8"/>
      <c r="E86" s="8"/>
      <c r="F86" s="8"/>
      <c r="G86" s="153"/>
      <c r="H86" s="7"/>
      <c r="I86" s="7"/>
      <c r="J86" s="7"/>
      <c r="K86" s="7"/>
      <c r="L86" s="7"/>
      <c r="M86" s="7"/>
      <c r="N86" s="7"/>
      <c r="O86" s="33"/>
      <c r="P86" s="135"/>
      <c r="Q86" s="7"/>
      <c r="R86" s="7"/>
      <c r="S86" s="7"/>
      <c r="T86" s="7"/>
      <c r="U86" s="33"/>
      <c r="V86" s="135"/>
      <c r="W86" s="7"/>
      <c r="X86" s="7"/>
      <c r="Y86" s="7"/>
      <c r="Z86" s="7"/>
      <c r="AA86" s="8"/>
      <c r="AB86" s="136"/>
      <c r="AC86" s="7"/>
      <c r="AD86" s="7"/>
      <c r="AE86" s="7"/>
      <c r="AF86" s="8"/>
      <c r="AG86" s="8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BA86" s="30"/>
      <c r="BB86" s="30"/>
      <c r="BC86" s="43"/>
      <c r="BP86" s="8"/>
      <c r="BQ86" s="8"/>
      <c r="BR86" s="8"/>
    </row>
    <row r="87" spans="1:79" s="34" customFormat="1" ht="15.75" x14ac:dyDescent="0.25">
      <c r="A87" s="139"/>
      <c r="B87" s="8"/>
      <c r="C87" s="153"/>
      <c r="D87" s="8"/>
      <c r="E87" s="8"/>
      <c r="F87" s="8"/>
      <c r="G87" s="153"/>
      <c r="H87" s="7"/>
      <c r="I87" s="7"/>
      <c r="J87" s="7"/>
      <c r="K87" s="7"/>
      <c r="L87" s="7"/>
      <c r="M87" s="7"/>
      <c r="N87" s="7"/>
      <c r="O87" s="33"/>
      <c r="P87" s="135"/>
      <c r="Q87" s="7"/>
      <c r="R87" s="7"/>
      <c r="S87" s="7"/>
      <c r="T87" s="7"/>
      <c r="U87" s="33"/>
      <c r="V87" s="135"/>
      <c r="W87" s="7"/>
      <c r="X87" s="7"/>
      <c r="Y87" s="7"/>
      <c r="Z87" s="7"/>
      <c r="AA87" s="8"/>
      <c r="AB87" s="136"/>
      <c r="AC87" s="7"/>
      <c r="AD87" s="7"/>
      <c r="AE87" s="7"/>
      <c r="AF87" s="8"/>
      <c r="AG87" s="8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BA87" s="30"/>
      <c r="BB87" s="30"/>
      <c r="BC87" s="43"/>
      <c r="BP87" s="8"/>
      <c r="BQ87" s="8"/>
      <c r="BR87" s="8"/>
    </row>
    <row r="88" spans="1:79" s="34" customFormat="1" x14ac:dyDescent="0.25">
      <c r="A88" s="139"/>
      <c r="B88" s="8"/>
      <c r="C88" s="153"/>
      <c r="D88" s="8"/>
      <c r="E88" s="8"/>
      <c r="F88" s="8"/>
      <c r="G88" s="153"/>
      <c r="H88" s="7"/>
      <c r="I88" s="7"/>
      <c r="J88" s="7"/>
      <c r="K88" s="7"/>
      <c r="L88" s="7"/>
      <c r="M88" s="7"/>
      <c r="N88" s="7"/>
      <c r="O88" s="33"/>
      <c r="P88" s="135"/>
      <c r="Q88" s="7"/>
      <c r="R88" s="7"/>
      <c r="S88" s="7"/>
      <c r="T88" s="7"/>
      <c r="U88" s="33"/>
      <c r="V88" s="135"/>
      <c r="W88" s="7"/>
      <c r="X88" s="7"/>
      <c r="Y88" s="7"/>
      <c r="Z88" s="7"/>
      <c r="AA88" s="8"/>
      <c r="AB88" s="136"/>
      <c r="AC88" s="7"/>
      <c r="AD88" s="7"/>
      <c r="AE88" s="7"/>
      <c r="AF88" s="8"/>
      <c r="AG88" s="8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</row>
    <row r="89" spans="1:79" s="34" customFormat="1" x14ac:dyDescent="0.25">
      <c r="A89" s="139"/>
      <c r="B89" s="8"/>
      <c r="C89" s="153"/>
      <c r="D89" s="8"/>
      <c r="E89" s="8"/>
      <c r="F89" s="8"/>
      <c r="G89" s="153"/>
      <c r="H89" s="7"/>
      <c r="I89" s="7"/>
      <c r="J89" s="7"/>
      <c r="K89" s="7"/>
      <c r="L89" s="7"/>
      <c r="M89" s="7"/>
      <c r="N89" s="7"/>
      <c r="O89" s="33"/>
      <c r="P89" s="135"/>
      <c r="Q89" s="7"/>
      <c r="R89" s="7"/>
      <c r="S89" s="7"/>
      <c r="T89" s="7"/>
      <c r="U89" s="33"/>
      <c r="V89" s="135"/>
      <c r="W89" s="7"/>
      <c r="X89" s="7"/>
      <c r="Y89" s="7"/>
      <c r="Z89" s="7"/>
      <c r="AA89" s="8"/>
      <c r="AB89" s="136"/>
      <c r="AC89" s="7"/>
      <c r="AD89" s="7"/>
      <c r="AE89" s="7"/>
      <c r="AF89" s="8"/>
      <c r="AG89" s="8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</row>
    <row r="90" spans="1:79" s="34" customFormat="1" x14ac:dyDescent="0.25">
      <c r="A90" s="139"/>
      <c r="B90" s="8"/>
      <c r="C90" s="153"/>
      <c r="D90" s="8"/>
      <c r="E90" s="8"/>
      <c r="F90" s="8"/>
      <c r="G90" s="153"/>
      <c r="H90" s="7"/>
      <c r="I90" s="7"/>
      <c r="J90" s="7"/>
      <c r="K90" s="7"/>
      <c r="L90" s="7"/>
      <c r="M90" s="7"/>
      <c r="N90" s="7"/>
      <c r="O90" s="33"/>
      <c r="P90" s="135"/>
      <c r="Q90" s="7"/>
      <c r="R90" s="7"/>
      <c r="S90" s="7"/>
      <c r="T90" s="7"/>
      <c r="U90" s="33"/>
      <c r="V90" s="135"/>
      <c r="W90" s="7"/>
      <c r="X90" s="7"/>
      <c r="Y90" s="7"/>
      <c r="Z90" s="7"/>
      <c r="AA90" s="8"/>
      <c r="AB90" s="136"/>
      <c r="AC90" s="7"/>
      <c r="AD90" s="7"/>
      <c r="AE90" s="7"/>
      <c r="AF90" s="8"/>
      <c r="AG90" s="8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</row>
    <row r="91" spans="1:79" s="34" customFormat="1" x14ac:dyDescent="0.25">
      <c r="A91" s="139"/>
      <c r="B91" s="8"/>
      <c r="C91" s="153"/>
      <c r="D91" s="8"/>
      <c r="E91" s="8"/>
      <c r="F91" s="8"/>
      <c r="G91" s="153"/>
      <c r="H91" s="7"/>
      <c r="I91" s="7"/>
      <c r="J91" s="7"/>
      <c r="K91" s="7"/>
      <c r="L91" s="7"/>
      <c r="M91" s="7"/>
      <c r="N91" s="7"/>
      <c r="O91" s="33"/>
      <c r="P91" s="135"/>
      <c r="Q91" s="7"/>
      <c r="R91" s="7"/>
      <c r="S91" s="7"/>
      <c r="T91" s="7"/>
      <c r="U91" s="33"/>
      <c r="V91" s="135"/>
      <c r="W91" s="7"/>
      <c r="X91" s="7"/>
      <c r="Y91" s="7"/>
      <c r="Z91" s="7"/>
      <c r="AA91" s="8"/>
      <c r="AB91" s="136"/>
      <c r="AC91" s="7"/>
      <c r="AD91" s="7"/>
      <c r="AE91" s="7"/>
      <c r="AF91" s="8"/>
      <c r="AG91" s="8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</row>
    <row r="92" spans="1:79" s="34" customFormat="1" x14ac:dyDescent="0.25">
      <c r="A92" s="139"/>
      <c r="B92" s="8"/>
      <c r="C92" s="153"/>
      <c r="D92" s="8"/>
      <c r="E92" s="8"/>
      <c r="F92" s="8"/>
      <c r="G92" s="153"/>
      <c r="H92" s="7"/>
      <c r="I92" s="7"/>
      <c r="J92" s="7"/>
      <c r="K92" s="7"/>
      <c r="L92" s="7"/>
      <c r="M92" s="7"/>
      <c r="N92" s="7"/>
      <c r="O92" s="33"/>
      <c r="P92" s="135"/>
      <c r="Q92" s="7"/>
      <c r="R92" s="7"/>
      <c r="S92" s="7"/>
      <c r="T92" s="7"/>
      <c r="U92" s="33"/>
      <c r="V92" s="135"/>
      <c r="W92" s="7"/>
      <c r="X92" s="7"/>
      <c r="Y92" s="7"/>
      <c r="Z92" s="7"/>
      <c r="AA92" s="8"/>
      <c r="AB92" s="136"/>
      <c r="AC92" s="7"/>
      <c r="AD92" s="7"/>
      <c r="AE92" s="7"/>
      <c r="AF92" s="8"/>
      <c r="AG92" s="8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</row>
    <row r="102" spans="1:79" x14ac:dyDescent="0.25">
      <c r="AO102" s="33"/>
      <c r="AP102" s="33"/>
      <c r="AQ102" s="33"/>
      <c r="BS102" s="7"/>
      <c r="BT102" s="7"/>
      <c r="BU102" s="7"/>
      <c r="BV102" s="7"/>
      <c r="BW102" s="7"/>
      <c r="BX102" s="7"/>
      <c r="BY102" s="7"/>
      <c r="BZ102" s="7"/>
      <c r="CA102" s="7"/>
    </row>
    <row r="107" spans="1:79" s="7" customFormat="1" x14ac:dyDescent="0.25">
      <c r="A107" s="139"/>
      <c r="B107" s="8"/>
      <c r="C107" s="153"/>
      <c r="D107" s="8"/>
      <c r="E107" s="8"/>
      <c r="F107" s="8"/>
      <c r="G107" s="153"/>
      <c r="O107" s="33"/>
      <c r="P107" s="135"/>
      <c r="U107" s="33"/>
      <c r="V107" s="135"/>
      <c r="AA107" s="8"/>
      <c r="AB107" s="136"/>
      <c r="AF107" s="8"/>
      <c r="AG107" s="8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</row>
  </sheetData>
  <mergeCells count="12">
    <mergeCell ref="AK44:AM44"/>
    <mergeCell ref="AJ1:AK1"/>
    <mergeCell ref="AJ2:AK2"/>
    <mergeCell ref="AI3:AI4"/>
    <mergeCell ref="AJ3:AM3"/>
    <mergeCell ref="AK29:AM29"/>
    <mergeCell ref="AS29:AU29"/>
    <mergeCell ref="AW29:AY29"/>
    <mergeCell ref="AK37:AM37"/>
    <mergeCell ref="AO37:AQ37"/>
    <mergeCell ref="AS39:AU39"/>
    <mergeCell ref="AO29:AQ29"/>
  </mergeCells>
  <conditionalFormatting sqref="AI28">
    <cfRule type="cellIs" dxfId="53" priority="10" operator="lessThan">
      <formula>-1</formula>
    </cfRule>
    <cfRule type="cellIs" dxfId="52" priority="11" operator="greaterThan">
      <formula>1</formula>
    </cfRule>
    <cfRule type="cellIs" dxfId="51" priority="12" operator="between">
      <formula>-1</formula>
      <formula>1</formula>
    </cfRule>
  </conditionalFormatting>
  <conditionalFormatting sqref="AM5">
    <cfRule type="cellIs" dxfId="50" priority="7" operator="lessThan">
      <formula>-1</formula>
    </cfRule>
    <cfRule type="cellIs" dxfId="49" priority="8" operator="greaterThan">
      <formula>1</formula>
    </cfRule>
    <cfRule type="cellIs" dxfId="48" priority="9" operator="equal">
      <formula>0</formula>
    </cfRule>
  </conditionalFormatting>
  <conditionalFormatting sqref="AJ3">
    <cfRule type="cellIs" dxfId="47" priority="13" operator="greaterThan">
      <formula>$AH$2</formula>
    </cfRule>
    <cfRule type="cellIs" dxfId="46" priority="14" operator="lessThan">
      <formula>$AH$2</formula>
    </cfRule>
    <cfRule type="cellIs" dxfId="45" priority="15" operator="lessThan">
      <formula>$AH$2</formula>
    </cfRule>
  </conditionalFormatting>
  <conditionalFormatting sqref="AJ3">
    <cfRule type="cellIs" dxfId="44" priority="16" operator="lessThan">
      <formula>$AH$2</formula>
    </cfRule>
    <cfRule type="cellIs" dxfId="43" priority="17" operator="greaterThan">
      <formula>$AH$2</formula>
    </cfRule>
    <cfRule type="cellIs" dxfId="42" priority="18" operator="equal">
      <formula>$AH$2</formula>
    </cfRule>
  </conditionalFormatting>
  <conditionalFormatting sqref="AQ51">
    <cfRule type="cellIs" dxfId="41" priority="4" operator="lessThan">
      <formula>$AI$6</formula>
    </cfRule>
    <cfRule type="cellIs" dxfId="40" priority="5" operator="greaterThan">
      <formula>$AI$6</formula>
    </cfRule>
    <cfRule type="cellIs" dxfId="39" priority="6" operator="equal">
      <formula>$AI$6</formula>
    </cfRule>
  </conditionalFormatting>
  <conditionalFormatting sqref="AY46">
    <cfRule type="cellIs" dxfId="38" priority="1" operator="lessThan">
      <formula>$AI$13</formula>
    </cfRule>
    <cfRule type="cellIs" dxfId="37" priority="2" operator="greaterThan">
      <formula>$AI$13</formula>
    </cfRule>
    <cfRule type="cellIs" dxfId="36" priority="3" operator="equal">
      <formula>$AI$13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Directions</vt:lpstr>
      <vt:lpstr>Beg Bal</vt:lpstr>
      <vt:lpstr>Journal Entries</vt:lpstr>
      <vt:lpstr>Sales Journal</vt:lpstr>
      <vt:lpstr>Sales Journal (2)</vt:lpstr>
      <vt:lpstr>Sales Journal (3)</vt:lpstr>
      <vt:lpstr>Cash Receipts Journal</vt:lpstr>
      <vt:lpstr>Cash Payment Journal</vt:lpstr>
      <vt:lpstr>Purchases Journal</vt:lpstr>
      <vt:lpstr>Example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Steele</dc:creator>
  <cp:lastModifiedBy>Owner</cp:lastModifiedBy>
  <cp:lastPrinted>2015-12-31T20:35:21Z</cp:lastPrinted>
  <dcterms:created xsi:type="dcterms:W3CDTF">2015-12-12T19:10:51Z</dcterms:created>
  <dcterms:modified xsi:type="dcterms:W3CDTF">2018-04-06T05:28:34Z</dcterms:modified>
</cp:coreProperties>
</file>