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120" yWindow="45" windowWidth="7350" windowHeight="5220" tabRatio="817"/>
  </bookViews>
  <sheets>
    <sheet name="AR Sub Ledg Ex" sheetId="16" r:id="rId1"/>
    <sheet name="Practice" sheetId="149" r:id="rId2"/>
  </sheets>
  <calcPr calcId="179017"/>
</workbook>
</file>

<file path=xl/calcChain.xml><?xml version="1.0" encoding="utf-8"?>
<calcChain xmlns="http://schemas.openxmlformats.org/spreadsheetml/2006/main">
  <c r="H18" i="149" l="1"/>
  <c r="H17" i="149"/>
  <c r="N16" i="149"/>
  <c r="N17" i="149" s="1"/>
  <c r="J16" i="149"/>
  <c r="J15" i="149"/>
  <c r="I18" i="149"/>
  <c r="J13" i="149"/>
  <c r="J12" i="149"/>
  <c r="J11" i="149"/>
  <c r="I2" i="149" s="1"/>
  <c r="J10" i="149"/>
  <c r="R9" i="149"/>
  <c r="R10" i="149" s="1"/>
  <c r="N9" i="149"/>
  <c r="N10" i="149" s="1"/>
  <c r="N11" i="149" s="1"/>
  <c r="V9" i="149"/>
  <c r="J9" i="149"/>
  <c r="V8" i="149"/>
  <c r="J8" i="149"/>
  <c r="J7" i="149"/>
  <c r="T6" i="149"/>
  <c r="J6" i="149"/>
  <c r="J5" i="149"/>
  <c r="I17" i="149"/>
  <c r="V10" i="149" l="1"/>
  <c r="V11" i="149" s="1"/>
  <c r="V12" i="149" s="1"/>
  <c r="V13" i="149" s="1"/>
  <c r="V14" i="149" s="1"/>
  <c r="Q5" i="149"/>
  <c r="G2" i="149"/>
  <c r="J14" i="149"/>
  <c r="M17" i="16"/>
  <c r="U13" i="16" s="1"/>
  <c r="I6" i="16"/>
  <c r="I5" i="16"/>
  <c r="P9" i="16"/>
  <c r="T12" i="16" s="1"/>
  <c r="I14" i="16"/>
  <c r="L16" i="16"/>
  <c r="T11" i="16" s="1"/>
  <c r="M10" i="16"/>
  <c r="U10" i="16" s="1"/>
  <c r="L9" i="16"/>
  <c r="T9" i="16" s="1"/>
  <c r="H18" i="16"/>
  <c r="H17" i="16"/>
  <c r="J18" i="149" l="1"/>
  <c r="K2" i="149"/>
  <c r="I3" i="149" s="1"/>
  <c r="J17" i="149"/>
  <c r="V8" i="16"/>
  <c r="T6" i="16"/>
  <c r="V9" i="16" l="1"/>
  <c r="R9" i="16" l="1"/>
  <c r="R10" i="16" s="1"/>
  <c r="N16" i="16"/>
  <c r="N9" i="16"/>
  <c r="J16" i="16"/>
  <c r="J15" i="16"/>
  <c r="J13" i="16"/>
  <c r="J12" i="16"/>
  <c r="J11" i="16"/>
  <c r="J10" i="16"/>
  <c r="J9" i="16"/>
  <c r="J8" i="16"/>
  <c r="V10" i="16"/>
  <c r="V11" i="16" s="1"/>
  <c r="V12" i="16" s="1"/>
  <c r="J7" i="16"/>
  <c r="I2" i="16" l="1"/>
  <c r="N10" i="16"/>
  <c r="N11" i="16" s="1"/>
  <c r="Q5" i="16" s="1"/>
  <c r="N17" i="16"/>
  <c r="V13" i="16"/>
  <c r="V14" i="16" s="1"/>
  <c r="J6" i="16"/>
  <c r="I18" i="16"/>
  <c r="J5" i="16"/>
  <c r="G2" i="16" l="1"/>
  <c r="I17" i="16"/>
  <c r="J14" i="16"/>
  <c r="K2" i="16" s="1"/>
  <c r="J17" i="16" l="1"/>
  <c r="I3" i="16"/>
  <c r="J18" i="16"/>
</calcChain>
</file>

<file path=xl/sharedStrings.xml><?xml version="1.0" encoding="utf-8"?>
<sst xmlns="http://schemas.openxmlformats.org/spreadsheetml/2006/main" count="118" uniqueCount="39">
  <si>
    <t>Cash</t>
  </si>
  <si>
    <t>Accounts Receivable</t>
  </si>
  <si>
    <t>Equipment</t>
  </si>
  <si>
    <t>Accounts Payable</t>
  </si>
  <si>
    <t>Balance</t>
  </si>
  <si>
    <t>Accounts</t>
  </si>
  <si>
    <t>Debit</t>
  </si>
  <si>
    <t>Credit</t>
  </si>
  <si>
    <t>Entries</t>
  </si>
  <si>
    <t>Supplies</t>
  </si>
  <si>
    <t>Utilities Expense</t>
  </si>
  <si>
    <t xml:space="preserve">a. </t>
  </si>
  <si>
    <t xml:space="preserve">b. </t>
  </si>
  <si>
    <t xml:space="preserve">c. </t>
  </si>
  <si>
    <t xml:space="preserve">d. </t>
  </si>
  <si>
    <t xml:space="preserve">e. </t>
  </si>
  <si>
    <t>Wages Expense</t>
  </si>
  <si>
    <t>Net Income</t>
  </si>
  <si>
    <t>Wages Payable</t>
  </si>
  <si>
    <t>Accumulated Depreciation</t>
  </si>
  <si>
    <t>Owner Capital</t>
  </si>
  <si>
    <t>Assets</t>
  </si>
  <si>
    <t>=</t>
  </si>
  <si>
    <t>Liabilities</t>
  </si>
  <si>
    <t>+</t>
  </si>
  <si>
    <t>Owner's Equity</t>
  </si>
  <si>
    <t>Beg Trial Balance</t>
  </si>
  <si>
    <t>End Trial Balance</t>
  </si>
  <si>
    <t>Unearned revenue</t>
  </si>
  <si>
    <t>General Ledger</t>
  </si>
  <si>
    <t>Beginning Balance</t>
  </si>
  <si>
    <t>Revenue, income or sales</t>
  </si>
  <si>
    <t>(Credit)</t>
  </si>
  <si>
    <t>Adems</t>
  </si>
  <si>
    <t>Smith</t>
  </si>
  <si>
    <t>Ryan</t>
  </si>
  <si>
    <t>Accounts Receivable Subsidiary Ledger</t>
  </si>
  <si>
    <t>Accounts Receivable Subsidiary Ledger balance</t>
  </si>
  <si>
    <t>Total Debits - Total (credits)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</si>
</sst>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rgb="FF0070C0"/>
        <bgColor indexed="64"/>
      </patternFill>
    </fill>
    <fill>
      <patternFill patternType="solid">
        <fgColor theme="2" tint="-0.74999237037263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0" borderId="2" applyNumberFormat="0" applyFill="0" applyAlignment="0" applyProtection="0"/>
    <xf numFmtId="0" fontId="1" fillId="0" borderId="0" applyNumberFormat="0" applyFill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</cellStyleXfs>
  <cellXfs count="48">
    <xf numFmtId="0" fontId="0" fillId="0" borderId="0" xfId="0"/>
    <xf numFmtId="37" fontId="9" fillId="5" borderId="0" xfId="2" applyNumberFormat="1" applyFont="1" applyFill="1"/>
    <xf numFmtId="37" fontId="10" fillId="5" borderId="0" xfId="2" applyNumberFormat="1" applyFont="1" applyFill="1"/>
    <xf numFmtId="37" fontId="12" fillId="0" borderId="1" xfId="2" applyNumberFormat="1" applyFont="1" applyFill="1" applyBorder="1"/>
    <xf numFmtId="0" fontId="11" fillId="0" borderId="0" xfId="0" applyFont="1" applyAlignment="1">
      <alignment horizontal="left"/>
    </xf>
    <xf numFmtId="0" fontId="11" fillId="0" borderId="0" xfId="0" applyFont="1" applyFill="1" applyAlignment="1">
      <alignment horizontal="left"/>
    </xf>
    <xf numFmtId="37" fontId="13" fillId="5" borderId="0" xfId="2" applyNumberFormat="1" applyFont="1" applyFill="1"/>
    <xf numFmtId="37" fontId="14" fillId="5" borderId="0" xfId="2" applyNumberFormat="1" applyFont="1" applyFill="1"/>
    <xf numFmtId="37" fontId="11" fillId="6" borderId="6" xfId="0" applyNumberFormat="1" applyFont="1" applyFill="1" applyBorder="1" applyProtection="1">
      <protection locked="0"/>
    </xf>
    <xf numFmtId="37" fontId="4" fillId="5" borderId="0" xfId="2" applyNumberFormat="1" applyFont="1" applyFill="1" applyAlignment="1">
      <alignment horizontal="center"/>
    </xf>
    <xf numFmtId="37" fontId="8" fillId="5" borderId="0" xfId="0" applyNumberFormat="1" applyFont="1" applyFill="1" applyAlignment="1">
      <alignment horizontal="center"/>
    </xf>
    <xf numFmtId="37" fontId="12" fillId="0" borderId="7" xfId="2" applyNumberFormat="1" applyFont="1" applyFill="1" applyBorder="1"/>
    <xf numFmtId="37" fontId="12" fillId="6" borderId="6" xfId="2" applyNumberFormat="1" applyFont="1" applyFill="1" applyBorder="1" applyProtection="1">
      <protection locked="0"/>
    </xf>
    <xf numFmtId="37" fontId="4" fillId="5" borderId="6" xfId="0" applyNumberFormat="1" applyFont="1" applyFill="1" applyBorder="1"/>
    <xf numFmtId="37" fontId="14" fillId="5" borderId="0" xfId="0" applyNumberFormat="1" applyFont="1" applyFill="1"/>
    <xf numFmtId="37" fontId="6" fillId="5" borderId="0" xfId="0" applyNumberFormat="1" applyFont="1" applyFill="1"/>
    <xf numFmtId="37" fontId="3" fillId="3" borderId="6" xfId="3" applyNumberFormat="1" applyFont="1" applyBorder="1" applyAlignment="1">
      <alignment horizontal="centerContinuous"/>
    </xf>
    <xf numFmtId="0" fontId="15" fillId="0" borderId="0" xfId="2" applyFont="1" applyFill="1"/>
    <xf numFmtId="0" fontId="3" fillId="0" borderId="0" xfId="0" applyFont="1" applyAlignment="1">
      <alignment horizontal="left"/>
    </xf>
    <xf numFmtId="37" fontId="3" fillId="6" borderId="6" xfId="0" applyNumberFormat="1" applyFont="1" applyFill="1" applyBorder="1" applyProtection="1">
      <protection locked="0"/>
    </xf>
    <xf numFmtId="37" fontId="5" fillId="5" borderId="0" xfId="2" applyNumberFormat="1" applyFont="1" applyFill="1" applyAlignment="1">
      <alignment horizontal="centerContinuous" wrapText="1"/>
    </xf>
    <xf numFmtId="0" fontId="3" fillId="0" borderId="0" xfId="0" applyFont="1"/>
    <xf numFmtId="37" fontId="3" fillId="0" borderId="0" xfId="0" applyNumberFormat="1" applyFont="1"/>
    <xf numFmtId="37" fontId="3" fillId="3" borderId="6" xfId="3" applyNumberFormat="1" applyFont="1" applyBorder="1" applyAlignment="1">
      <alignment horizontal="center"/>
    </xf>
    <xf numFmtId="0" fontId="3" fillId="0" borderId="0" xfId="0" applyFont="1" applyFill="1"/>
    <xf numFmtId="37" fontId="3" fillId="0" borderId="0" xfId="0" applyNumberFormat="1" applyFont="1" applyFill="1"/>
    <xf numFmtId="37" fontId="17" fillId="10" borderId="6" xfId="6" applyNumberFormat="1" applyFont="1" applyBorder="1" applyAlignment="1" applyProtection="1">
      <alignment horizontal="left"/>
    </xf>
    <xf numFmtId="37" fontId="17" fillId="9" borderId="6" xfId="5" applyNumberFormat="1" applyFont="1" applyBorder="1" applyAlignment="1" applyProtection="1">
      <alignment horizontal="left"/>
    </xf>
    <xf numFmtId="0" fontId="17" fillId="7" borderId="6" xfId="2" applyFont="1" applyFill="1" applyBorder="1"/>
    <xf numFmtId="0" fontId="17" fillId="11" borderId="6" xfId="2" applyFont="1" applyFill="1" applyBorder="1"/>
    <xf numFmtId="37" fontId="17" fillId="10" borderId="3" xfId="6" applyNumberFormat="1" applyFont="1" applyBorder="1" applyAlignment="1" applyProtection="1">
      <alignment horizontal="centerContinuous"/>
    </xf>
    <xf numFmtId="37" fontId="18" fillId="12" borderId="3" xfId="4" applyNumberFormat="1" applyFont="1" applyFill="1" applyBorder="1" applyAlignment="1">
      <alignment horizontal="centerContinuous"/>
    </xf>
    <xf numFmtId="37" fontId="19" fillId="12" borderId="4" xfId="4" applyNumberFormat="1" applyFont="1" applyFill="1" applyBorder="1" applyAlignment="1">
      <alignment horizontal="centerContinuous"/>
    </xf>
    <xf numFmtId="37" fontId="19" fillId="12" borderId="5" xfId="4" applyNumberFormat="1" applyFont="1" applyFill="1" applyBorder="1" applyAlignment="1">
      <alignment horizontal="centerContinuous"/>
    </xf>
    <xf numFmtId="0" fontId="17" fillId="12" borderId="2" xfId="1" applyFont="1" applyFill="1" applyAlignment="1">
      <alignment horizontal="left"/>
    </xf>
    <xf numFmtId="37" fontId="20" fillId="12" borderId="0" xfId="1" applyNumberFormat="1" applyFont="1" applyFill="1" applyBorder="1" applyAlignment="1">
      <alignment horizontal="center"/>
    </xf>
    <xf numFmtId="0" fontId="20" fillId="12" borderId="0" xfId="1" applyFont="1" applyFill="1" applyBorder="1" applyAlignment="1">
      <alignment horizontal="center"/>
    </xf>
    <xf numFmtId="37" fontId="20" fillId="12" borderId="0" xfId="1" applyNumberFormat="1" applyFont="1" applyFill="1" applyBorder="1" applyAlignment="1">
      <alignment horizontal="center" wrapText="1"/>
    </xf>
    <xf numFmtId="37" fontId="17" fillId="10" borderId="9" xfId="6" applyNumberFormat="1" applyFont="1" applyBorder="1" applyAlignment="1" applyProtection="1">
      <alignment horizontal="centerContinuous"/>
    </xf>
    <xf numFmtId="37" fontId="7" fillId="5" borderId="0" xfId="2" applyNumberFormat="1" applyFont="1" applyFill="1" applyAlignment="1">
      <alignment horizontal="center"/>
    </xf>
    <xf numFmtId="0" fontId="3" fillId="0" borderId="0" xfId="0" applyFont="1" applyAlignment="1">
      <alignment horizontal="left" vertical="center" indent="4"/>
    </xf>
    <xf numFmtId="0" fontId="3" fillId="0" borderId="0" xfId="0" applyFont="1" applyAlignment="1">
      <alignment horizontal="centerContinuous" vertical="justify"/>
    </xf>
    <xf numFmtId="0" fontId="3" fillId="0" borderId="0" xfId="0" applyFont="1" applyProtection="1">
      <protection locked="0"/>
    </xf>
    <xf numFmtId="0" fontId="3" fillId="0" borderId="0" xfId="0" applyFont="1" applyAlignment="1">
      <alignment horizontal="centerContinuous"/>
    </xf>
    <xf numFmtId="37" fontId="3" fillId="2" borderId="0" xfId="0" applyNumberFormat="1" applyFont="1" applyFill="1"/>
    <xf numFmtId="37" fontId="3" fillId="8" borderId="3" xfId="0" applyNumberFormat="1" applyFont="1" applyFill="1" applyBorder="1" applyAlignment="1">
      <alignment horizontal="center"/>
    </xf>
    <xf numFmtId="37" fontId="3" fillId="8" borderId="4" xfId="0" applyNumberFormat="1" applyFont="1" applyFill="1" applyBorder="1" applyAlignment="1">
      <alignment horizontal="center"/>
    </xf>
    <xf numFmtId="37" fontId="3" fillId="8" borderId="8" xfId="0" applyNumberFormat="1" applyFont="1" applyFill="1" applyBorder="1" applyAlignment="1">
      <alignment horizontal="center"/>
    </xf>
  </cellXfs>
  <cellStyles count="7">
    <cellStyle name="20% - Accent1" xfId="3" builtinId="30"/>
    <cellStyle name="40% - Accent2" xfId="4" builtinId="35"/>
    <cellStyle name="Accent2" xfId="5" builtinId="33"/>
    <cellStyle name="Accent6" xfId="6" builtinId="49"/>
    <cellStyle name="Heading 3" xfId="1" builtinId="18"/>
    <cellStyle name="Heading 4" xfId="2" builtinId="19"/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CFFFF"/>
      <color rgb="FFFF7C80"/>
      <color rgb="FFCCFFCC"/>
      <color rgb="FFFF9933"/>
      <color rgb="FFFF6600"/>
      <color rgb="FFFF9999"/>
      <color rgb="FFFFCC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190499</xdr:rowOff>
    </xdr:from>
    <xdr:to>
      <xdr:col>0</xdr:col>
      <xdr:colOff>2207895</xdr:colOff>
      <xdr:row>15</xdr:row>
      <xdr:rowOff>79588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2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0079"/>
          <a:ext cx="2217420" cy="28227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190499</xdr:rowOff>
    </xdr:from>
    <xdr:to>
      <xdr:col>0</xdr:col>
      <xdr:colOff>2207895</xdr:colOff>
      <xdr:row>15</xdr:row>
      <xdr:rowOff>79588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99416FA-3B6C-4B8D-9E48-123C19FF9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8174"/>
          <a:ext cx="2207895" cy="28608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47"/>
  <sheetViews>
    <sheetView tabSelected="1" zoomScale="130" zoomScaleNormal="130" workbookViewId="0">
      <selection activeCell="D9" sqref="D9"/>
    </sheetView>
  </sheetViews>
  <sheetFormatPr defaultRowHeight="15" x14ac:dyDescent="0.25"/>
  <cols>
    <col min="1" max="1" width="33.140625" style="21" customWidth="1"/>
    <col min="2" max="2" width="3" style="18" customWidth="1"/>
    <col min="3" max="3" width="26.7109375" style="22" bestFit="1" customWidth="1"/>
    <col min="4" max="4" width="8.42578125" style="22" bestFit="1" customWidth="1"/>
    <col min="5" max="5" width="9.140625" style="22" bestFit="1" customWidth="1"/>
    <col min="6" max="6" width="0.85546875" style="21" customWidth="1"/>
    <col min="7" max="7" width="22.42578125" style="22" customWidth="1"/>
    <col min="8" max="8" width="9.85546875" style="22" bestFit="1" customWidth="1"/>
    <col min="9" max="9" width="9.5703125" style="22" bestFit="1" customWidth="1"/>
    <col min="10" max="10" width="9.85546875" style="22" bestFit="1" customWidth="1"/>
    <col min="11" max="11" width="0.7109375" style="22" customWidth="1"/>
    <col min="12" max="12" width="7.42578125" style="22" customWidth="1"/>
    <col min="13" max="13" width="8" style="22" bestFit="1" customWidth="1"/>
    <col min="14" max="14" width="7.42578125" style="22" customWidth="1"/>
    <col min="15" max="15" width="2.7109375" style="21" customWidth="1"/>
    <col min="16" max="18" width="7.42578125" style="22" customWidth="1"/>
    <col min="19" max="19" width="1" style="21" customWidth="1"/>
    <col min="20" max="22" width="8.7109375" style="22" customWidth="1"/>
    <col min="23" max="16384" width="9.140625" style="21"/>
  </cols>
  <sheetData>
    <row r="1" spans="1:22" ht="35.65" customHeight="1" x14ac:dyDescent="0.25">
      <c r="G1" s="9" t="s">
        <v>21</v>
      </c>
      <c r="H1" s="10" t="s">
        <v>22</v>
      </c>
      <c r="I1" s="39" t="s">
        <v>23</v>
      </c>
      <c r="J1" s="10" t="s">
        <v>24</v>
      </c>
      <c r="K1" s="20" t="s">
        <v>25</v>
      </c>
      <c r="L1" s="20"/>
      <c r="Q1" s="21"/>
      <c r="R1" s="21"/>
      <c r="T1" s="21"/>
      <c r="U1" s="21"/>
      <c r="V1" s="21"/>
    </row>
    <row r="2" spans="1:22" ht="15.75" thickBot="1" x14ac:dyDescent="0.3">
      <c r="A2" s="40"/>
      <c r="G2" s="9">
        <f>SUM(J5:J9)</f>
        <v>685325</v>
      </c>
      <c r="H2" s="10" t="s">
        <v>22</v>
      </c>
      <c r="I2" s="39">
        <f>-SUM(J10:J12)</f>
        <v>23150</v>
      </c>
      <c r="J2" s="10" t="s">
        <v>24</v>
      </c>
      <c r="K2" s="20">
        <f>-SUM(J13:J16)</f>
        <v>662175</v>
      </c>
      <c r="L2" s="20"/>
      <c r="Q2" s="21"/>
      <c r="R2" s="21"/>
      <c r="T2" s="21"/>
      <c r="U2" s="21"/>
      <c r="V2" s="21"/>
    </row>
    <row r="3" spans="1:22" ht="15.75" thickBot="1" x14ac:dyDescent="0.3">
      <c r="A3" s="40"/>
      <c r="I3" s="45">
        <f>+K2+I2</f>
        <v>685325</v>
      </c>
      <c r="J3" s="46"/>
      <c r="K3" s="46"/>
      <c r="L3" s="47"/>
      <c r="T3" s="21"/>
      <c r="U3" s="21"/>
      <c r="V3" s="21"/>
    </row>
    <row r="4" spans="1:22" ht="29.25" thickBot="1" x14ac:dyDescent="0.5">
      <c r="A4" s="40"/>
      <c r="B4" s="34"/>
      <c r="C4" s="35" t="s">
        <v>5</v>
      </c>
      <c r="D4" s="35" t="s">
        <v>6</v>
      </c>
      <c r="E4" s="35" t="s">
        <v>32</v>
      </c>
      <c r="G4" s="36" t="s">
        <v>5</v>
      </c>
      <c r="H4" s="37" t="s">
        <v>26</v>
      </c>
      <c r="I4" s="37" t="s">
        <v>8</v>
      </c>
      <c r="J4" s="37" t="s">
        <v>27</v>
      </c>
      <c r="L4" s="30" t="s">
        <v>36</v>
      </c>
      <c r="M4" s="30"/>
      <c r="N4" s="30"/>
      <c r="O4" s="30"/>
      <c r="P4" s="30"/>
      <c r="Q4" s="30"/>
      <c r="R4" s="38"/>
      <c r="T4" s="31" t="s">
        <v>29</v>
      </c>
      <c r="U4" s="32"/>
      <c r="V4" s="33"/>
    </row>
    <row r="5" spans="1:22" ht="15.75" x14ac:dyDescent="0.25">
      <c r="A5" s="40"/>
      <c r="B5" s="4" t="s">
        <v>11</v>
      </c>
      <c r="C5" s="8" t="s">
        <v>1</v>
      </c>
      <c r="D5" s="8">
        <v>35000</v>
      </c>
      <c r="E5" s="8"/>
      <c r="G5" s="26" t="s">
        <v>0</v>
      </c>
      <c r="H5" s="6">
        <v>568000</v>
      </c>
      <c r="I5" s="12">
        <f>D8+D17</f>
        <v>49000</v>
      </c>
      <c r="J5" s="6">
        <f>SUM(H5:I5)</f>
        <v>617000</v>
      </c>
      <c r="L5" s="22" t="s">
        <v>37</v>
      </c>
      <c r="Q5" s="22">
        <f>+N11+N17+R10</f>
        <v>27000</v>
      </c>
      <c r="T5" s="21"/>
      <c r="U5" s="21"/>
      <c r="V5" s="21"/>
    </row>
    <row r="6" spans="1:22" ht="15.75" x14ac:dyDescent="0.25">
      <c r="A6" s="40"/>
      <c r="B6" s="4"/>
      <c r="C6" s="8" t="s">
        <v>31</v>
      </c>
      <c r="D6" s="8"/>
      <c r="E6" s="8">
        <v>-35000</v>
      </c>
      <c r="G6" s="26" t="s">
        <v>1</v>
      </c>
      <c r="H6" s="6">
        <v>0</v>
      </c>
      <c r="I6" s="12">
        <f>D5+E9+D11+D14+E18</f>
        <v>27000</v>
      </c>
      <c r="J6" s="6">
        <f t="shared" ref="J6:J16" si="0">SUM(H6:I6)</f>
        <v>27000</v>
      </c>
      <c r="K6" s="4"/>
      <c r="L6" s="16" t="s">
        <v>34</v>
      </c>
      <c r="M6" s="16"/>
      <c r="N6" s="16"/>
      <c r="P6" s="16" t="s">
        <v>35</v>
      </c>
      <c r="Q6" s="16"/>
      <c r="R6" s="16"/>
      <c r="T6" s="16" t="str">
        <f>+G6</f>
        <v>Accounts Receivable</v>
      </c>
      <c r="U6" s="16"/>
      <c r="V6" s="16"/>
    </row>
    <row r="7" spans="1:22" ht="15.75" x14ac:dyDescent="0.25">
      <c r="A7" s="41"/>
      <c r="B7" s="4"/>
      <c r="C7" s="8"/>
      <c r="D7" s="8"/>
      <c r="E7" s="8"/>
      <c r="G7" s="26" t="s">
        <v>9</v>
      </c>
      <c r="H7" s="6">
        <v>3975</v>
      </c>
      <c r="I7" s="12"/>
      <c r="J7" s="6">
        <f t="shared" si="0"/>
        <v>3975</v>
      </c>
      <c r="K7" s="4"/>
      <c r="L7" s="23" t="s">
        <v>6</v>
      </c>
      <c r="M7" s="23" t="s">
        <v>7</v>
      </c>
      <c r="N7" s="23" t="s">
        <v>4</v>
      </c>
      <c r="P7" s="23" t="s">
        <v>6</v>
      </c>
      <c r="Q7" s="23" t="s">
        <v>7</v>
      </c>
      <c r="R7" s="23" t="s">
        <v>4</v>
      </c>
      <c r="T7" s="23" t="s">
        <v>6</v>
      </c>
      <c r="U7" s="23" t="s">
        <v>32</v>
      </c>
      <c r="V7" s="23"/>
    </row>
    <row r="8" spans="1:22" ht="15.75" x14ac:dyDescent="0.25">
      <c r="A8" s="41"/>
      <c r="B8" s="4" t="s">
        <v>12</v>
      </c>
      <c r="C8" s="8" t="s">
        <v>0</v>
      </c>
      <c r="D8" s="8">
        <v>35000</v>
      </c>
      <c r="E8" s="8"/>
      <c r="G8" s="26" t="s">
        <v>2</v>
      </c>
      <c r="H8" s="6">
        <v>135300</v>
      </c>
      <c r="I8" s="12"/>
      <c r="J8" s="6">
        <f t="shared" si="0"/>
        <v>135300</v>
      </c>
      <c r="K8" s="4"/>
      <c r="L8" s="13" t="s">
        <v>30</v>
      </c>
      <c r="M8" s="13"/>
      <c r="N8" s="13">
        <v>0</v>
      </c>
      <c r="P8" s="13" t="s">
        <v>30</v>
      </c>
      <c r="Q8" s="13"/>
      <c r="R8" s="13">
        <v>0</v>
      </c>
      <c r="T8" s="13" t="s">
        <v>30</v>
      </c>
      <c r="U8" s="13"/>
      <c r="V8" s="6">
        <f>+H6</f>
        <v>0</v>
      </c>
    </row>
    <row r="9" spans="1:22" ht="15.75" x14ac:dyDescent="0.25">
      <c r="A9" s="41"/>
      <c r="B9" s="4"/>
      <c r="C9" s="8" t="s">
        <v>1</v>
      </c>
      <c r="D9" s="8"/>
      <c r="E9" s="8">
        <v>-35000</v>
      </c>
      <c r="G9" s="26" t="s">
        <v>19</v>
      </c>
      <c r="H9" s="6">
        <v>-97950</v>
      </c>
      <c r="I9" s="12"/>
      <c r="J9" s="6">
        <f t="shared" si="0"/>
        <v>-97950</v>
      </c>
      <c r="L9" s="19">
        <f>D5</f>
        <v>35000</v>
      </c>
      <c r="M9" s="19"/>
      <c r="N9" s="13">
        <f>+N8+SUM(L9:M9)</f>
        <v>35000</v>
      </c>
      <c r="P9" s="19">
        <f>D14</f>
        <v>27000</v>
      </c>
      <c r="Q9" s="19"/>
      <c r="R9" s="13">
        <f>+R8+SUM(P9:Q9)</f>
        <v>27000</v>
      </c>
      <c r="T9" s="19">
        <f>L9</f>
        <v>35000</v>
      </c>
      <c r="U9" s="19"/>
      <c r="V9" s="6">
        <f t="shared" ref="V9:V14" si="1">+V8+SUM(T9:U9)</f>
        <v>35000</v>
      </c>
    </row>
    <row r="10" spans="1:22" ht="15.75" x14ac:dyDescent="0.25">
      <c r="A10" s="41"/>
      <c r="B10" s="4"/>
      <c r="C10" s="8"/>
      <c r="D10" s="8"/>
      <c r="E10" s="8"/>
      <c r="G10" s="27" t="s">
        <v>3</v>
      </c>
      <c r="H10" s="2">
        <v>-12150</v>
      </c>
      <c r="I10" s="12"/>
      <c r="J10" s="2">
        <f t="shared" si="0"/>
        <v>-12150</v>
      </c>
      <c r="K10" s="4"/>
      <c r="L10" s="19"/>
      <c r="M10" s="19">
        <f>E9</f>
        <v>-35000</v>
      </c>
      <c r="N10" s="13">
        <f>+N9+SUM(L10:M10)</f>
        <v>0</v>
      </c>
      <c r="P10" s="19"/>
      <c r="Q10" s="19"/>
      <c r="R10" s="13">
        <f>+R9+SUM(P10:Q10)</f>
        <v>27000</v>
      </c>
      <c r="T10" s="19"/>
      <c r="U10" s="19">
        <f>M10</f>
        <v>-35000</v>
      </c>
      <c r="V10" s="6">
        <f t="shared" si="1"/>
        <v>0</v>
      </c>
    </row>
    <row r="11" spans="1:22" ht="15.75" x14ac:dyDescent="0.25">
      <c r="A11" s="41"/>
      <c r="B11" s="4" t="s">
        <v>13</v>
      </c>
      <c r="C11" s="8" t="s">
        <v>1</v>
      </c>
      <c r="D11" s="8">
        <v>14000</v>
      </c>
      <c r="E11" s="8"/>
      <c r="G11" s="27" t="s">
        <v>18</v>
      </c>
      <c r="H11" s="2">
        <v>0</v>
      </c>
      <c r="I11" s="12"/>
      <c r="J11" s="2">
        <f t="shared" si="0"/>
        <v>0</v>
      </c>
      <c r="K11" s="4"/>
      <c r="L11" s="19"/>
      <c r="M11" s="19"/>
      <c r="N11" s="13">
        <f>+N10+SUM(L11:M11)</f>
        <v>0</v>
      </c>
      <c r="P11" s="42"/>
      <c r="Q11" s="21"/>
      <c r="R11" s="21"/>
      <c r="T11" s="19">
        <f>L16</f>
        <v>14000</v>
      </c>
      <c r="U11" s="19"/>
      <c r="V11" s="6">
        <f t="shared" si="1"/>
        <v>14000</v>
      </c>
    </row>
    <row r="12" spans="1:22" ht="15.75" x14ac:dyDescent="0.25">
      <c r="A12" s="41"/>
      <c r="B12" s="4"/>
      <c r="C12" s="8" t="s">
        <v>31</v>
      </c>
      <c r="D12" s="8"/>
      <c r="E12" s="8">
        <v>-14000</v>
      </c>
      <c r="G12" s="27" t="s">
        <v>28</v>
      </c>
      <c r="H12" s="2">
        <v>-11000</v>
      </c>
      <c r="I12" s="12"/>
      <c r="J12" s="2">
        <f t="shared" si="0"/>
        <v>-11000</v>
      </c>
      <c r="K12" s="5"/>
      <c r="T12" s="19">
        <f>P9</f>
        <v>27000</v>
      </c>
      <c r="U12" s="19"/>
      <c r="V12" s="6">
        <f t="shared" si="1"/>
        <v>41000</v>
      </c>
    </row>
    <row r="13" spans="1:22" ht="15.75" x14ac:dyDescent="0.25">
      <c r="A13" s="41"/>
      <c r="B13" s="4"/>
      <c r="C13" s="8"/>
      <c r="D13" s="8"/>
      <c r="E13" s="8"/>
      <c r="G13" s="28" t="s">
        <v>20</v>
      </c>
      <c r="H13" s="1">
        <v>-497320</v>
      </c>
      <c r="I13" s="12"/>
      <c r="J13" s="1">
        <f t="shared" si="0"/>
        <v>-497320</v>
      </c>
      <c r="K13" s="4"/>
      <c r="L13" s="16" t="s">
        <v>33</v>
      </c>
      <c r="M13" s="16"/>
      <c r="N13" s="16"/>
      <c r="T13" s="19"/>
      <c r="U13" s="19">
        <f>M17</f>
        <v>-14000</v>
      </c>
      <c r="V13" s="6">
        <f t="shared" si="1"/>
        <v>27000</v>
      </c>
    </row>
    <row r="14" spans="1:22" ht="15.75" x14ac:dyDescent="0.25">
      <c r="A14" s="41"/>
      <c r="B14" s="5" t="s">
        <v>14</v>
      </c>
      <c r="C14" s="8" t="s">
        <v>1</v>
      </c>
      <c r="D14" s="8">
        <v>27000</v>
      </c>
      <c r="E14" s="8"/>
      <c r="G14" s="29" t="s">
        <v>31</v>
      </c>
      <c r="H14" s="7">
        <v>-324600</v>
      </c>
      <c r="I14" s="12">
        <f>E6+E12+E15</f>
        <v>-76000</v>
      </c>
      <c r="J14" s="7">
        <f t="shared" si="0"/>
        <v>-400600</v>
      </c>
      <c r="K14" s="4"/>
      <c r="L14" s="23" t="s">
        <v>6</v>
      </c>
      <c r="M14" s="23" t="s">
        <v>7</v>
      </c>
      <c r="N14" s="23" t="s">
        <v>4</v>
      </c>
      <c r="T14" s="19"/>
      <c r="U14" s="19"/>
      <c r="V14" s="6">
        <f t="shared" si="1"/>
        <v>27000</v>
      </c>
    </row>
    <row r="15" spans="1:22" ht="15.75" x14ac:dyDescent="0.25">
      <c r="A15" s="41"/>
      <c r="B15" s="4"/>
      <c r="C15" s="8" t="s">
        <v>31</v>
      </c>
      <c r="D15" s="8"/>
      <c r="E15" s="8">
        <v>-27000</v>
      </c>
      <c r="G15" s="29" t="s">
        <v>16</v>
      </c>
      <c r="H15" s="7">
        <v>193370</v>
      </c>
      <c r="I15" s="12"/>
      <c r="J15" s="7">
        <f t="shared" si="0"/>
        <v>193370</v>
      </c>
      <c r="L15" s="13" t="s">
        <v>30</v>
      </c>
      <c r="M15" s="13"/>
      <c r="N15" s="13">
        <v>0</v>
      </c>
      <c r="P15" s="24"/>
      <c r="Q15" s="24"/>
      <c r="R15" s="24"/>
    </row>
    <row r="16" spans="1:22" ht="16.149999999999999" customHeight="1" x14ac:dyDescent="0.25">
      <c r="A16" s="41"/>
      <c r="B16" s="4"/>
      <c r="C16" s="8"/>
      <c r="D16" s="8"/>
      <c r="E16" s="8"/>
      <c r="G16" s="29" t="s">
        <v>10</v>
      </c>
      <c r="H16" s="7">
        <v>42375</v>
      </c>
      <c r="I16" s="12"/>
      <c r="J16" s="7">
        <f t="shared" si="0"/>
        <v>42375</v>
      </c>
      <c r="L16" s="19">
        <f>D11</f>
        <v>14000</v>
      </c>
      <c r="M16" s="19"/>
      <c r="N16" s="13">
        <f>+N15+SUM(L16:M16)</f>
        <v>14000</v>
      </c>
    </row>
    <row r="17" spans="1:22" ht="16.5" thickBot="1" x14ac:dyDescent="0.3">
      <c r="A17" s="41"/>
      <c r="B17" s="4" t="s">
        <v>15</v>
      </c>
      <c r="C17" s="8" t="s">
        <v>0</v>
      </c>
      <c r="D17" s="8">
        <v>14000</v>
      </c>
      <c r="E17" s="8"/>
      <c r="G17" s="17" t="s">
        <v>38</v>
      </c>
      <c r="H17" s="11">
        <f>SUM(H5:H16)</f>
        <v>0</v>
      </c>
      <c r="I17" s="11">
        <f>SUM(I5:I16)</f>
        <v>0</v>
      </c>
      <c r="J17" s="3">
        <f>SUM(J5:J16)</f>
        <v>0</v>
      </c>
      <c r="L17" s="19"/>
      <c r="M17" s="19">
        <f>E18</f>
        <v>-14000</v>
      </c>
      <c r="N17" s="13">
        <f>+N16+SUM(L17:M17)</f>
        <v>0</v>
      </c>
    </row>
    <row r="18" spans="1:22" ht="14.65" customHeight="1" thickTop="1" x14ac:dyDescent="0.25">
      <c r="A18" s="41"/>
      <c r="C18" s="8" t="s">
        <v>1</v>
      </c>
      <c r="D18" s="8"/>
      <c r="E18" s="8">
        <v>-14000</v>
      </c>
      <c r="G18" s="15" t="s">
        <v>17</v>
      </c>
      <c r="H18" s="14">
        <f>SUM(H14:H16)</f>
        <v>-88855</v>
      </c>
      <c r="I18" s="14">
        <f>SUM(I14:I16)</f>
        <v>-76000</v>
      </c>
      <c r="J18" s="14">
        <f>SUM(J14:J16)</f>
        <v>-164855</v>
      </c>
    </row>
    <row r="19" spans="1:22" x14ac:dyDescent="0.25">
      <c r="A19" s="41"/>
    </row>
    <row r="20" spans="1:22" x14ac:dyDescent="0.25">
      <c r="A20" s="43"/>
    </row>
    <row r="23" spans="1:22" x14ac:dyDescent="0.25">
      <c r="T23" s="24"/>
      <c r="U23" s="24"/>
      <c r="V23" s="24"/>
    </row>
    <row r="24" spans="1:22" x14ac:dyDescent="0.25">
      <c r="L24" s="21"/>
      <c r="M24" s="21"/>
      <c r="N24" s="21"/>
    </row>
    <row r="25" spans="1:22" x14ac:dyDescent="0.25">
      <c r="T25" s="25"/>
      <c r="U25" s="25"/>
      <c r="V25" s="25"/>
    </row>
    <row r="29" spans="1:22" x14ac:dyDescent="0.25">
      <c r="L29" s="21"/>
      <c r="M29" s="21"/>
      <c r="N29" s="21"/>
    </row>
    <row r="33" spans="11:14" x14ac:dyDescent="0.25">
      <c r="L33" s="24"/>
      <c r="M33" s="24"/>
      <c r="N33" s="24"/>
    </row>
    <row r="47" spans="11:14" x14ac:dyDescent="0.25">
      <c r="K47" s="44"/>
    </row>
  </sheetData>
  <sheetProtection algorithmName="SHA-512" hashValue="Aw6ty0B/jfO7QDos4Dfji54yCyjehMzLnB8xbn7fdJ8H3NCFFDwJOHjxW2uP4zsslUvf5FJYPTBu2O8H0bKmJQ==" saltValue="kQFzPjek8V3zK1tRWPQ7cw==" spinCount="100000" sheet="1" formatCells="0" formatColumns="0" formatRows="0" insertColumns="0" insertRows="0" insertHyperlinks="0" deleteColumns="0" deleteRows="0" selectLockedCells="1" sort="0" autoFilter="0" pivotTables="0"/>
  <mergeCells count="1">
    <mergeCell ref="I3:L3"/>
  </mergeCells>
  <conditionalFormatting sqref="H17:J17">
    <cfRule type="cellIs" dxfId="23" priority="22" operator="lessThan">
      <formula>-1</formula>
    </cfRule>
    <cfRule type="cellIs" dxfId="22" priority="23" operator="greaterThan">
      <formula>1</formula>
    </cfRule>
    <cfRule type="cellIs" dxfId="21" priority="24" operator="between">
      <formula>-1</formula>
      <formula>1</formula>
    </cfRule>
  </conditionalFormatting>
  <conditionalFormatting sqref="Q5">
    <cfRule type="cellIs" dxfId="20" priority="10" operator="lessThan">
      <formula>$J$6</formula>
    </cfRule>
    <cfRule type="cellIs" dxfId="19" priority="11" operator="greaterThan">
      <formula>$J$6</formula>
    </cfRule>
    <cfRule type="cellIs" dxfId="18" priority="12" operator="equal">
      <formula>$J$6</formula>
    </cfRule>
  </conditionalFormatting>
  <conditionalFormatting sqref="I3">
    <cfRule type="cellIs" dxfId="17" priority="4" operator="greaterThan">
      <formula>$G$2</formula>
    </cfRule>
    <cfRule type="cellIs" dxfId="16" priority="5" operator="lessThan">
      <formula>$G$2</formula>
    </cfRule>
    <cfRule type="cellIs" dxfId="15" priority="6" operator="lessThan">
      <formula>$G$2</formula>
    </cfRule>
  </conditionalFormatting>
  <conditionalFormatting sqref="I3">
    <cfRule type="cellIs" dxfId="14" priority="1" operator="lessThan">
      <formula>$G$2</formula>
    </cfRule>
    <cfRule type="cellIs" dxfId="13" priority="2" operator="greaterThan">
      <formula>$G$2</formula>
    </cfRule>
    <cfRule type="cellIs" dxfId="12" priority="3" operator="equal">
      <formula>$G$2</formula>
    </cfRule>
  </conditionalFormatting>
  <printOptions gridLines="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V47"/>
  <sheetViews>
    <sheetView topLeftCell="A3" zoomScale="130" zoomScaleNormal="130" workbookViewId="0">
      <selection activeCell="E8" sqref="E8"/>
    </sheetView>
  </sheetViews>
  <sheetFormatPr defaultRowHeight="15" x14ac:dyDescent="0.25"/>
  <cols>
    <col min="1" max="1" width="33.140625" style="21" customWidth="1"/>
    <col min="2" max="2" width="3" style="18" customWidth="1"/>
    <col min="3" max="3" width="26.7109375" style="22" bestFit="1" customWidth="1"/>
    <col min="4" max="4" width="7.7109375" style="22" bestFit="1" customWidth="1"/>
    <col min="5" max="5" width="8.42578125" style="22" bestFit="1" customWidth="1"/>
    <col min="6" max="6" width="0.85546875" style="21" customWidth="1"/>
    <col min="7" max="7" width="22.42578125" style="22" customWidth="1"/>
    <col min="8" max="8" width="9.85546875" style="22" bestFit="1" customWidth="1"/>
    <col min="9" max="9" width="9.5703125" style="22" bestFit="1" customWidth="1"/>
    <col min="10" max="10" width="9.85546875" style="22" bestFit="1" customWidth="1"/>
    <col min="11" max="11" width="0.7109375" style="22" customWidth="1"/>
    <col min="12" max="12" width="7.42578125" style="22" customWidth="1"/>
    <col min="13" max="13" width="8" style="22" bestFit="1" customWidth="1"/>
    <col min="14" max="14" width="7.42578125" style="22" customWidth="1"/>
    <col min="15" max="15" width="2.7109375" style="21" customWidth="1"/>
    <col min="16" max="18" width="7.42578125" style="22" customWidth="1"/>
    <col min="19" max="19" width="1" style="21" customWidth="1"/>
    <col min="20" max="22" width="8.7109375" style="22" customWidth="1"/>
    <col min="23" max="16384" width="9.140625" style="21"/>
  </cols>
  <sheetData>
    <row r="1" spans="1:22" ht="35.65" customHeight="1" x14ac:dyDescent="0.25">
      <c r="G1" s="9" t="s">
        <v>21</v>
      </c>
      <c r="H1" s="10" t="s">
        <v>22</v>
      </c>
      <c r="I1" s="39" t="s">
        <v>23</v>
      </c>
      <c r="J1" s="10" t="s">
        <v>24</v>
      </c>
      <c r="K1" s="20" t="s">
        <v>25</v>
      </c>
      <c r="L1" s="20"/>
      <c r="Q1" s="21"/>
      <c r="R1" s="21"/>
      <c r="T1" s="21"/>
      <c r="U1" s="21"/>
      <c r="V1" s="21"/>
    </row>
    <row r="2" spans="1:22" ht="15.75" thickBot="1" x14ac:dyDescent="0.3">
      <c r="A2" s="40"/>
      <c r="G2" s="9">
        <f>SUM(J5:J9)</f>
        <v>609325</v>
      </c>
      <c r="H2" s="10" t="s">
        <v>22</v>
      </c>
      <c r="I2" s="39">
        <f>-SUM(J10:J12)</f>
        <v>23150</v>
      </c>
      <c r="J2" s="10" t="s">
        <v>24</v>
      </c>
      <c r="K2" s="20">
        <f>-SUM(J13:J16)</f>
        <v>586175</v>
      </c>
      <c r="L2" s="20"/>
      <c r="Q2" s="21"/>
      <c r="R2" s="21"/>
      <c r="T2" s="21"/>
      <c r="U2" s="21"/>
      <c r="V2" s="21"/>
    </row>
    <row r="3" spans="1:22" ht="15.75" thickBot="1" x14ac:dyDescent="0.3">
      <c r="A3" s="40"/>
      <c r="I3" s="45">
        <f>+K2+I2</f>
        <v>609325</v>
      </c>
      <c r="J3" s="46"/>
      <c r="K3" s="46"/>
      <c r="L3" s="47"/>
      <c r="T3" s="21"/>
      <c r="U3" s="21"/>
      <c r="V3" s="21"/>
    </row>
    <row r="4" spans="1:22" ht="29.25" thickBot="1" x14ac:dyDescent="0.5">
      <c r="A4" s="40"/>
      <c r="B4" s="34"/>
      <c r="C4" s="35" t="s">
        <v>5</v>
      </c>
      <c r="D4" s="35" t="s">
        <v>6</v>
      </c>
      <c r="E4" s="35" t="s">
        <v>32</v>
      </c>
      <c r="G4" s="36" t="s">
        <v>5</v>
      </c>
      <c r="H4" s="37" t="s">
        <v>26</v>
      </c>
      <c r="I4" s="37" t="s">
        <v>8</v>
      </c>
      <c r="J4" s="37" t="s">
        <v>27</v>
      </c>
      <c r="L4" s="30" t="s">
        <v>36</v>
      </c>
      <c r="M4" s="30"/>
      <c r="N4" s="30"/>
      <c r="O4" s="30"/>
      <c r="P4" s="30"/>
      <c r="Q4" s="30"/>
      <c r="R4" s="38"/>
      <c r="T4" s="31" t="s">
        <v>29</v>
      </c>
      <c r="U4" s="32"/>
      <c r="V4" s="33"/>
    </row>
    <row r="5" spans="1:22" ht="15.75" x14ac:dyDescent="0.25">
      <c r="A5" s="40"/>
      <c r="B5" s="4" t="s">
        <v>11</v>
      </c>
      <c r="C5" s="8"/>
      <c r="D5" s="8"/>
      <c r="E5" s="8"/>
      <c r="G5" s="26" t="s">
        <v>0</v>
      </c>
      <c r="H5" s="6">
        <v>568000</v>
      </c>
      <c r="I5" s="12"/>
      <c r="J5" s="6">
        <f>SUM(H5:I5)</f>
        <v>568000</v>
      </c>
      <c r="L5" s="22" t="s">
        <v>37</v>
      </c>
      <c r="Q5" s="22">
        <f>+N11+N17+R10</f>
        <v>0</v>
      </c>
      <c r="T5" s="21"/>
      <c r="U5" s="21"/>
      <c r="V5" s="21"/>
    </row>
    <row r="6" spans="1:22" ht="15.75" x14ac:dyDescent="0.25">
      <c r="A6" s="40"/>
      <c r="B6" s="4"/>
      <c r="C6" s="8"/>
      <c r="D6" s="8"/>
      <c r="E6" s="8"/>
      <c r="G6" s="26" t="s">
        <v>1</v>
      </c>
      <c r="H6" s="6">
        <v>0</v>
      </c>
      <c r="I6" s="12"/>
      <c r="J6" s="6">
        <f t="shared" ref="J6:J16" si="0">SUM(H6:I6)</f>
        <v>0</v>
      </c>
      <c r="K6" s="4"/>
      <c r="L6" s="16" t="s">
        <v>34</v>
      </c>
      <c r="M6" s="16"/>
      <c r="N6" s="16"/>
      <c r="P6" s="16" t="s">
        <v>35</v>
      </c>
      <c r="Q6" s="16"/>
      <c r="R6" s="16"/>
      <c r="T6" s="16" t="str">
        <f>+G6</f>
        <v>Accounts Receivable</v>
      </c>
      <c r="U6" s="16"/>
      <c r="V6" s="16"/>
    </row>
    <row r="7" spans="1:22" ht="15.75" x14ac:dyDescent="0.25">
      <c r="A7" s="41"/>
      <c r="B7" s="4"/>
      <c r="C7" s="8"/>
      <c r="D7" s="8"/>
      <c r="E7" s="8"/>
      <c r="G7" s="26" t="s">
        <v>9</v>
      </c>
      <c r="H7" s="6">
        <v>3975</v>
      </c>
      <c r="I7" s="12"/>
      <c r="J7" s="6">
        <f t="shared" si="0"/>
        <v>3975</v>
      </c>
      <c r="K7" s="4"/>
      <c r="L7" s="23" t="s">
        <v>6</v>
      </c>
      <c r="M7" s="23" t="s">
        <v>7</v>
      </c>
      <c r="N7" s="23" t="s">
        <v>4</v>
      </c>
      <c r="P7" s="23" t="s">
        <v>6</v>
      </c>
      <c r="Q7" s="23" t="s">
        <v>7</v>
      </c>
      <c r="R7" s="23" t="s">
        <v>4</v>
      </c>
      <c r="T7" s="23" t="s">
        <v>6</v>
      </c>
      <c r="U7" s="23" t="s">
        <v>32</v>
      </c>
      <c r="V7" s="23"/>
    </row>
    <row r="8" spans="1:22" ht="15.75" x14ac:dyDescent="0.25">
      <c r="A8" s="41"/>
      <c r="B8" s="4" t="s">
        <v>12</v>
      </c>
      <c r="C8" s="8"/>
      <c r="D8" s="8"/>
      <c r="E8" s="8"/>
      <c r="G8" s="26" t="s">
        <v>2</v>
      </c>
      <c r="H8" s="6">
        <v>135300</v>
      </c>
      <c r="I8" s="12"/>
      <c r="J8" s="6">
        <f t="shared" si="0"/>
        <v>135300</v>
      </c>
      <c r="K8" s="4"/>
      <c r="L8" s="13" t="s">
        <v>30</v>
      </c>
      <c r="M8" s="13"/>
      <c r="N8" s="13">
        <v>0</v>
      </c>
      <c r="P8" s="13" t="s">
        <v>30</v>
      </c>
      <c r="Q8" s="13"/>
      <c r="R8" s="13">
        <v>0</v>
      </c>
      <c r="T8" s="13" t="s">
        <v>30</v>
      </c>
      <c r="U8" s="13"/>
      <c r="V8" s="6">
        <f>+H6</f>
        <v>0</v>
      </c>
    </row>
    <row r="9" spans="1:22" ht="15.75" x14ac:dyDescent="0.25">
      <c r="A9" s="41"/>
      <c r="B9" s="4"/>
      <c r="C9" s="8"/>
      <c r="D9" s="8"/>
      <c r="E9" s="8"/>
      <c r="G9" s="26" t="s">
        <v>19</v>
      </c>
      <c r="H9" s="6">
        <v>-97950</v>
      </c>
      <c r="I9" s="12"/>
      <c r="J9" s="6">
        <f t="shared" si="0"/>
        <v>-97950</v>
      </c>
      <c r="L9" s="19"/>
      <c r="M9" s="19"/>
      <c r="N9" s="13">
        <f>+N8+SUM(L9:M9)</f>
        <v>0</v>
      </c>
      <c r="P9" s="19"/>
      <c r="Q9" s="19"/>
      <c r="R9" s="13">
        <f>+R8+SUM(P9:Q9)</f>
        <v>0</v>
      </c>
      <c r="T9" s="19"/>
      <c r="U9" s="19"/>
      <c r="V9" s="6">
        <f t="shared" ref="V9:V14" si="1">+V8+SUM(T9:U9)</f>
        <v>0</v>
      </c>
    </row>
    <row r="10" spans="1:22" ht="15.75" x14ac:dyDescent="0.25">
      <c r="A10" s="41"/>
      <c r="B10" s="4"/>
      <c r="C10" s="8"/>
      <c r="D10" s="8"/>
      <c r="E10" s="8"/>
      <c r="G10" s="27" t="s">
        <v>3</v>
      </c>
      <c r="H10" s="2">
        <v>-12150</v>
      </c>
      <c r="I10" s="12"/>
      <c r="J10" s="2">
        <f t="shared" si="0"/>
        <v>-12150</v>
      </c>
      <c r="K10" s="4"/>
      <c r="L10" s="19"/>
      <c r="M10" s="19"/>
      <c r="N10" s="13">
        <f>+N9+SUM(L10:M10)</f>
        <v>0</v>
      </c>
      <c r="P10" s="19"/>
      <c r="Q10" s="19"/>
      <c r="R10" s="13">
        <f>+R9+SUM(P10:Q10)</f>
        <v>0</v>
      </c>
      <c r="T10" s="19"/>
      <c r="U10" s="19"/>
      <c r="V10" s="6">
        <f t="shared" si="1"/>
        <v>0</v>
      </c>
    </row>
    <row r="11" spans="1:22" ht="15.75" x14ac:dyDescent="0.25">
      <c r="A11" s="41"/>
      <c r="B11" s="4" t="s">
        <v>13</v>
      </c>
      <c r="C11" s="8"/>
      <c r="D11" s="8"/>
      <c r="E11" s="8"/>
      <c r="G11" s="27" t="s">
        <v>18</v>
      </c>
      <c r="H11" s="2">
        <v>0</v>
      </c>
      <c r="I11" s="12"/>
      <c r="J11" s="2">
        <f t="shared" si="0"/>
        <v>0</v>
      </c>
      <c r="K11" s="4"/>
      <c r="L11" s="19"/>
      <c r="M11" s="19"/>
      <c r="N11" s="13">
        <f>+N10+SUM(L11:M11)</f>
        <v>0</v>
      </c>
      <c r="P11" s="42"/>
      <c r="Q11" s="21"/>
      <c r="R11" s="21"/>
      <c r="T11" s="19"/>
      <c r="U11" s="19"/>
      <c r="V11" s="6">
        <f t="shared" si="1"/>
        <v>0</v>
      </c>
    </row>
    <row r="12" spans="1:22" ht="15.75" x14ac:dyDescent="0.25">
      <c r="A12" s="41"/>
      <c r="B12" s="4"/>
      <c r="C12" s="8"/>
      <c r="D12" s="8"/>
      <c r="E12" s="8"/>
      <c r="G12" s="27" t="s">
        <v>28</v>
      </c>
      <c r="H12" s="2">
        <v>-11000</v>
      </c>
      <c r="I12" s="12"/>
      <c r="J12" s="2">
        <f t="shared" si="0"/>
        <v>-11000</v>
      </c>
      <c r="K12" s="5"/>
      <c r="T12" s="19"/>
      <c r="U12" s="19"/>
      <c r="V12" s="6">
        <f t="shared" si="1"/>
        <v>0</v>
      </c>
    </row>
    <row r="13" spans="1:22" ht="15.75" x14ac:dyDescent="0.25">
      <c r="A13" s="41"/>
      <c r="B13" s="4"/>
      <c r="C13" s="8"/>
      <c r="D13" s="8"/>
      <c r="E13" s="8"/>
      <c r="G13" s="28" t="s">
        <v>20</v>
      </c>
      <c r="H13" s="1">
        <v>-497320</v>
      </c>
      <c r="I13" s="12"/>
      <c r="J13" s="1">
        <f t="shared" si="0"/>
        <v>-497320</v>
      </c>
      <c r="K13" s="4"/>
      <c r="L13" s="16" t="s">
        <v>33</v>
      </c>
      <c r="M13" s="16"/>
      <c r="N13" s="16"/>
      <c r="T13" s="19"/>
      <c r="U13" s="19"/>
      <c r="V13" s="6">
        <f t="shared" si="1"/>
        <v>0</v>
      </c>
    </row>
    <row r="14" spans="1:22" ht="15.75" x14ac:dyDescent="0.25">
      <c r="A14" s="41"/>
      <c r="B14" s="5" t="s">
        <v>14</v>
      </c>
      <c r="C14" s="8"/>
      <c r="D14" s="8"/>
      <c r="E14" s="8"/>
      <c r="G14" s="29" t="s">
        <v>31</v>
      </c>
      <c r="H14" s="7">
        <v>-324600</v>
      </c>
      <c r="I14" s="12"/>
      <c r="J14" s="7">
        <f t="shared" si="0"/>
        <v>-324600</v>
      </c>
      <c r="K14" s="4"/>
      <c r="L14" s="23" t="s">
        <v>6</v>
      </c>
      <c r="M14" s="23" t="s">
        <v>7</v>
      </c>
      <c r="N14" s="23" t="s">
        <v>4</v>
      </c>
      <c r="T14" s="19"/>
      <c r="U14" s="19"/>
      <c r="V14" s="6">
        <f t="shared" si="1"/>
        <v>0</v>
      </c>
    </row>
    <row r="15" spans="1:22" ht="15.75" x14ac:dyDescent="0.25">
      <c r="A15" s="41"/>
      <c r="B15" s="4"/>
      <c r="C15" s="8"/>
      <c r="D15" s="8"/>
      <c r="E15" s="8"/>
      <c r="G15" s="29" t="s">
        <v>16</v>
      </c>
      <c r="H15" s="7">
        <v>193370</v>
      </c>
      <c r="I15" s="12"/>
      <c r="J15" s="7">
        <f t="shared" si="0"/>
        <v>193370</v>
      </c>
      <c r="L15" s="13" t="s">
        <v>30</v>
      </c>
      <c r="M15" s="13"/>
      <c r="N15" s="13">
        <v>0</v>
      </c>
      <c r="P15" s="24"/>
      <c r="Q15" s="24"/>
      <c r="R15" s="24"/>
    </row>
    <row r="16" spans="1:22" ht="16.149999999999999" customHeight="1" x14ac:dyDescent="0.25">
      <c r="A16" s="41"/>
      <c r="B16" s="4"/>
      <c r="C16" s="8"/>
      <c r="D16" s="8"/>
      <c r="E16" s="8"/>
      <c r="G16" s="29" t="s">
        <v>10</v>
      </c>
      <c r="H16" s="7">
        <v>42375</v>
      </c>
      <c r="I16" s="12"/>
      <c r="J16" s="7">
        <f t="shared" si="0"/>
        <v>42375</v>
      </c>
      <c r="L16" s="19"/>
      <c r="M16" s="19"/>
      <c r="N16" s="13">
        <f>+N15+SUM(L16:M16)</f>
        <v>0</v>
      </c>
    </row>
    <row r="17" spans="1:22" ht="16.5" thickBot="1" x14ac:dyDescent="0.3">
      <c r="A17" s="41"/>
      <c r="B17" s="4" t="s">
        <v>15</v>
      </c>
      <c r="C17" s="8"/>
      <c r="D17" s="8"/>
      <c r="E17" s="8"/>
      <c r="G17" s="17" t="s">
        <v>38</v>
      </c>
      <c r="H17" s="11">
        <f>SUM(H5:H16)</f>
        <v>0</v>
      </c>
      <c r="I17" s="11">
        <f>SUM(I5:I16)</f>
        <v>0</v>
      </c>
      <c r="J17" s="3">
        <f>SUM(J5:J16)</f>
        <v>0</v>
      </c>
      <c r="L17" s="19"/>
      <c r="M17" s="19"/>
      <c r="N17" s="13">
        <f>+N16+SUM(L17:M17)</f>
        <v>0</v>
      </c>
    </row>
    <row r="18" spans="1:22" ht="14.65" customHeight="1" thickTop="1" x14ac:dyDescent="0.25">
      <c r="A18" s="41"/>
      <c r="C18" s="8"/>
      <c r="D18" s="8"/>
      <c r="E18" s="8"/>
      <c r="G18" s="15" t="s">
        <v>17</v>
      </c>
      <c r="H18" s="14">
        <f>SUM(H14:H16)</f>
        <v>-88855</v>
      </c>
      <c r="I18" s="14">
        <f>SUM(I14:I16)</f>
        <v>0</v>
      </c>
      <c r="J18" s="14">
        <f>SUM(J14:J16)</f>
        <v>-88855</v>
      </c>
    </row>
    <row r="19" spans="1:22" x14ac:dyDescent="0.25">
      <c r="A19" s="41"/>
    </row>
    <row r="20" spans="1:22" x14ac:dyDescent="0.25">
      <c r="A20" s="43"/>
    </row>
    <row r="23" spans="1:22" x14ac:dyDescent="0.25">
      <c r="T23" s="24"/>
      <c r="U23" s="24"/>
      <c r="V23" s="24"/>
    </row>
    <row r="24" spans="1:22" x14ac:dyDescent="0.25">
      <c r="L24" s="21"/>
      <c r="M24" s="21"/>
      <c r="N24" s="21"/>
    </row>
    <row r="25" spans="1:22" x14ac:dyDescent="0.25">
      <c r="T25" s="25"/>
      <c r="U25" s="25"/>
      <c r="V25" s="25"/>
    </row>
    <row r="29" spans="1:22" x14ac:dyDescent="0.25">
      <c r="L29" s="21"/>
      <c r="M29" s="21"/>
      <c r="N29" s="21"/>
    </row>
    <row r="33" spans="11:14" x14ac:dyDescent="0.25">
      <c r="L33" s="24"/>
      <c r="M33" s="24"/>
      <c r="N33" s="24"/>
    </row>
    <row r="47" spans="11:14" x14ac:dyDescent="0.25">
      <c r="K47" s="44"/>
    </row>
  </sheetData>
  <sheetProtection algorithmName="SHA-512" hashValue="YfuEd02E0RW0+JsMs1hOqslcdQHr4m95uFRa2o9qAm+nai8uiD/NbZ7pZkr36GS20rxaIeAA0EtKtycwF79/UQ==" saltValue="43m8fYwSSiv4V82fSyUMew==" spinCount="100000" sheet="1" formatCells="0" formatColumns="0" formatRows="0" insertColumns="0" insertRows="0" insertHyperlinks="0" deleteColumns="0" deleteRows="0" selectLockedCells="1" sort="0" autoFilter="0" pivotTables="0"/>
  <mergeCells count="1">
    <mergeCell ref="I3:L3"/>
  </mergeCells>
  <conditionalFormatting sqref="H17:J17">
    <cfRule type="cellIs" dxfId="11" priority="10" operator="lessThan">
      <formula>-1</formula>
    </cfRule>
    <cfRule type="cellIs" dxfId="10" priority="11" operator="greaterThan">
      <formula>1</formula>
    </cfRule>
    <cfRule type="cellIs" dxfId="9" priority="12" operator="between">
      <formula>-1</formula>
      <formula>1</formula>
    </cfRule>
  </conditionalFormatting>
  <conditionalFormatting sqref="Q5">
    <cfRule type="cellIs" dxfId="8" priority="7" operator="lessThan">
      <formula>$J$6</formula>
    </cfRule>
    <cfRule type="cellIs" dxfId="7" priority="8" operator="greaterThan">
      <formula>$J$6</formula>
    </cfRule>
    <cfRule type="cellIs" dxfId="6" priority="9" operator="equal">
      <formula>$J$6</formula>
    </cfRule>
  </conditionalFormatting>
  <conditionalFormatting sqref="I3">
    <cfRule type="cellIs" dxfId="5" priority="4" operator="greaterThan">
      <formula>$G$2</formula>
    </cfRule>
    <cfRule type="cellIs" dxfId="4" priority="5" operator="lessThan">
      <formula>$G$2</formula>
    </cfRule>
    <cfRule type="cellIs" dxfId="3" priority="6" operator="lessThan">
      <formula>$G$2</formula>
    </cfRule>
  </conditionalFormatting>
  <conditionalFormatting sqref="I3">
    <cfRule type="cellIs" dxfId="2" priority="1" operator="lessThan">
      <formula>$G$2</formula>
    </cfRule>
    <cfRule type="cellIs" dxfId="1" priority="2" operator="greaterThan">
      <formula>$G$2</formula>
    </cfRule>
    <cfRule type="cellIs" dxfId="0" priority="3" operator="equal">
      <formula>$G$2</formula>
    </cfRule>
  </conditionalFormatting>
  <printOptions gridLines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 Sub Ledg Ex</vt:lpstr>
      <vt:lpstr>Practice</vt:lpstr>
    </vt:vector>
  </TitlesOfParts>
  <Company>Charter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Charter College</dc:creator>
  <cp:lastModifiedBy>DELL</cp:lastModifiedBy>
  <cp:lastPrinted>2016-08-05T17:23:28Z</cp:lastPrinted>
  <dcterms:created xsi:type="dcterms:W3CDTF">2010-09-15T18:39:54Z</dcterms:created>
  <dcterms:modified xsi:type="dcterms:W3CDTF">2019-02-12T21:50:00Z</dcterms:modified>
</cp:coreProperties>
</file>